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fostocksinfo.sharepoint.com/sites/FPAStart.se/Documentos Compartilhados/05. Orçamento/Orçamento 2026/3. Orçamento 2026 v2/Fopag/"/>
    </mc:Choice>
  </mc:AlternateContent>
  <xr:revisionPtr revIDLastSave="681" documentId="8_{58103610-B181-4AE9-B970-017FD8076180}" xr6:coauthVersionLast="47" xr6:coauthVersionMax="47" xr10:uidLastSave="{06289D38-5085-4F70-A982-56A38F5BB895}"/>
  <bookViews>
    <workbookView xWindow="-110" yWindow="-110" windowWidth="19420" windowHeight="10300" xr2:uid="{C227A5F8-7CCE-4596-A8B4-8B8C4D10575B}"/>
  </bookViews>
  <sheets>
    <sheet name="Breakdown Alocação de Despesas" sheetId="2" r:id="rId1"/>
    <sheet name="Folha" sheetId="4" r:id="rId2"/>
    <sheet name="Rateio Fopag" sheetId="3" r:id="rId3"/>
    <sheet name="Rateio Folha" sheetId="1" r:id="rId4"/>
    <sheet name="Folha Forescast 3+9" sheetId="5" r:id="rId5"/>
  </sheets>
  <definedNames>
    <definedName name="\a" localSheetId="0">#REF!</definedName>
    <definedName name="\a" localSheetId="2">#REF!</definedName>
    <definedName name="\a">#REF!</definedName>
    <definedName name="\d" localSheetId="0">#REF!</definedName>
    <definedName name="\d" localSheetId="2">#REF!</definedName>
    <definedName name="\d">#REF!</definedName>
    <definedName name="\E" localSheetId="0">#REF!</definedName>
    <definedName name="\E" localSheetId="2">#REF!</definedName>
    <definedName name="\E">#REF!</definedName>
    <definedName name="\i" localSheetId="0">#REF!</definedName>
    <definedName name="\i" localSheetId="2">#REF!</definedName>
    <definedName name="\i">#REF!</definedName>
    <definedName name="\p" localSheetId="0">#REF!</definedName>
    <definedName name="\p" localSheetId="2">#REF!</definedName>
    <definedName name="\p">#REF!</definedName>
    <definedName name="\t" localSheetId="0">#REF!</definedName>
    <definedName name="\t" localSheetId="2">#REF!</definedName>
    <definedName name="\t">#REF!</definedName>
    <definedName name="_____________________________________________________________________________DAT1" localSheetId="0">#REF!</definedName>
    <definedName name="_____________________________________________________________________________DAT1" localSheetId="2">#REF!</definedName>
    <definedName name="_____________________________________________________________________________DAT1">#REF!</definedName>
    <definedName name="_____________________________________________________________________________DAT2" localSheetId="0">#REF!</definedName>
    <definedName name="_____________________________________________________________________________DAT2" localSheetId="2">#REF!</definedName>
    <definedName name="_____________________________________________________________________________DAT2">#REF!</definedName>
    <definedName name="_____________________________________________________________________________DAT3" localSheetId="0">#REF!</definedName>
    <definedName name="_____________________________________________________________________________DAT3" localSheetId="2">#REF!</definedName>
    <definedName name="_____________________________________________________________________________DAT3">#REF!</definedName>
    <definedName name="_____________________________________________________________________________DAT4" localSheetId="0">#REF!</definedName>
    <definedName name="_____________________________________________________________________________DAT4" localSheetId="2">#REF!</definedName>
    <definedName name="_____________________________________________________________________________DAT4">#REF!</definedName>
    <definedName name="_____________________________________________________________________________DAT5" localSheetId="0">#REF!</definedName>
    <definedName name="_____________________________________________________________________________DAT5" localSheetId="2">#REF!</definedName>
    <definedName name="_____________________________________________________________________________DAT5">#REF!</definedName>
    <definedName name="_____________________________________________________________________________DAT6" localSheetId="0">#REF!</definedName>
    <definedName name="_____________________________________________________________________________DAT6" localSheetId="2">#REF!</definedName>
    <definedName name="_____________________________________________________________________________DAT6">#REF!</definedName>
    <definedName name="____________________________________________________________________________DAT1" localSheetId="0">#REF!</definedName>
    <definedName name="____________________________________________________________________________DAT1" localSheetId="2">#REF!</definedName>
    <definedName name="____________________________________________________________________________DAT1">#REF!</definedName>
    <definedName name="____________________________________________________________________________DAT2" localSheetId="0">#REF!</definedName>
    <definedName name="____________________________________________________________________________DAT2" localSheetId="2">#REF!</definedName>
    <definedName name="____________________________________________________________________________DAT2">#REF!</definedName>
    <definedName name="____________________________________________________________________________DAT3" localSheetId="0">#REF!</definedName>
    <definedName name="____________________________________________________________________________DAT3" localSheetId="2">#REF!</definedName>
    <definedName name="____________________________________________________________________________DAT3">#REF!</definedName>
    <definedName name="____________________________________________________________________________DAT4" localSheetId="0">#REF!</definedName>
    <definedName name="____________________________________________________________________________DAT4" localSheetId="2">#REF!</definedName>
    <definedName name="____________________________________________________________________________DAT4">#REF!</definedName>
    <definedName name="____________________________________________________________________________DAT5" localSheetId="0">#REF!</definedName>
    <definedName name="____________________________________________________________________________DAT5" localSheetId="2">#REF!</definedName>
    <definedName name="____________________________________________________________________________DAT5">#REF!</definedName>
    <definedName name="____________________________________________________________________________DAT6" localSheetId="0">#REF!</definedName>
    <definedName name="____________________________________________________________________________DAT6" localSheetId="2">#REF!</definedName>
    <definedName name="____________________________________________________________________________DAT6">#REF!</definedName>
    <definedName name="__________________________________________________________________________DAT1" localSheetId="0">#REF!</definedName>
    <definedName name="__________________________________________________________________________DAT1" localSheetId="2">#REF!</definedName>
    <definedName name="__________________________________________________________________________DAT1">#REF!</definedName>
    <definedName name="__________________________________________________________________________DAT2" localSheetId="0">#REF!</definedName>
    <definedName name="__________________________________________________________________________DAT2" localSheetId="2">#REF!</definedName>
    <definedName name="__________________________________________________________________________DAT2">#REF!</definedName>
    <definedName name="__________________________________________________________________________DAT3" localSheetId="0">#REF!</definedName>
    <definedName name="__________________________________________________________________________DAT3" localSheetId="2">#REF!</definedName>
    <definedName name="__________________________________________________________________________DAT3">#REF!</definedName>
    <definedName name="__________________________________________________________________________DAT4" localSheetId="0">#REF!</definedName>
    <definedName name="__________________________________________________________________________DAT4" localSheetId="2">#REF!</definedName>
    <definedName name="__________________________________________________________________________DAT4">#REF!</definedName>
    <definedName name="__________________________________________________________________________DAT5" localSheetId="0">#REF!</definedName>
    <definedName name="__________________________________________________________________________DAT5" localSheetId="2">#REF!</definedName>
    <definedName name="__________________________________________________________________________DAT5">#REF!</definedName>
    <definedName name="__________________________________________________________________________DAT6" localSheetId="0">#REF!</definedName>
    <definedName name="__________________________________________________________________________DAT6" localSheetId="2">#REF!</definedName>
    <definedName name="__________________________________________________________________________DAT6">#REF!</definedName>
    <definedName name="_________________________________________________________________________DAT1" localSheetId="0">#REF!</definedName>
    <definedName name="_________________________________________________________________________DAT1" localSheetId="2">#REF!</definedName>
    <definedName name="_________________________________________________________________________DAT1">#REF!</definedName>
    <definedName name="_________________________________________________________________________DAT2" localSheetId="0">#REF!</definedName>
    <definedName name="_________________________________________________________________________DAT2" localSheetId="2">#REF!</definedName>
    <definedName name="_________________________________________________________________________DAT2">#REF!</definedName>
    <definedName name="_________________________________________________________________________DAT3" localSheetId="0">#REF!</definedName>
    <definedName name="_________________________________________________________________________DAT3" localSheetId="2">#REF!</definedName>
    <definedName name="_________________________________________________________________________DAT3">#REF!</definedName>
    <definedName name="_________________________________________________________________________DAT4" localSheetId="0">#REF!</definedName>
    <definedName name="_________________________________________________________________________DAT4" localSheetId="2">#REF!</definedName>
    <definedName name="_________________________________________________________________________DAT4">#REF!</definedName>
    <definedName name="_________________________________________________________________________DAT5" localSheetId="0">#REF!</definedName>
    <definedName name="_________________________________________________________________________DAT5" localSheetId="2">#REF!</definedName>
    <definedName name="_________________________________________________________________________DAT5">#REF!</definedName>
    <definedName name="_________________________________________________________________________DAT6" localSheetId="0">#REF!</definedName>
    <definedName name="_________________________________________________________________________DAT6" localSheetId="2">#REF!</definedName>
    <definedName name="_________________________________________________________________________DAT6">#REF!</definedName>
    <definedName name="________________________________________________________________________DAT1" localSheetId="0">#REF!</definedName>
    <definedName name="________________________________________________________________________DAT1" localSheetId="2">#REF!</definedName>
    <definedName name="________________________________________________________________________DAT1">#REF!</definedName>
    <definedName name="________________________________________________________________________DAT2" localSheetId="0">#REF!</definedName>
    <definedName name="________________________________________________________________________DAT2" localSheetId="2">#REF!</definedName>
    <definedName name="________________________________________________________________________DAT2">#REF!</definedName>
    <definedName name="________________________________________________________________________DAT3" localSheetId="0">#REF!</definedName>
    <definedName name="________________________________________________________________________DAT3" localSheetId="2">#REF!</definedName>
    <definedName name="________________________________________________________________________DAT3">#REF!</definedName>
    <definedName name="________________________________________________________________________DAT4" localSheetId="0">#REF!</definedName>
    <definedName name="________________________________________________________________________DAT4" localSheetId="2">#REF!</definedName>
    <definedName name="________________________________________________________________________DAT4">#REF!</definedName>
    <definedName name="________________________________________________________________________DAT5" localSheetId="0">#REF!</definedName>
    <definedName name="________________________________________________________________________DAT5" localSheetId="2">#REF!</definedName>
    <definedName name="________________________________________________________________________DAT5">#REF!</definedName>
    <definedName name="________________________________________________________________________DAT6" localSheetId="0">#REF!</definedName>
    <definedName name="________________________________________________________________________DAT6" localSheetId="2">#REF!</definedName>
    <definedName name="________________________________________________________________________DAT6">#REF!</definedName>
    <definedName name="_______________________________________________________________________DAT1" localSheetId="0">#REF!</definedName>
    <definedName name="_______________________________________________________________________DAT1" localSheetId="2">#REF!</definedName>
    <definedName name="_______________________________________________________________________DAT1">#REF!</definedName>
    <definedName name="_______________________________________________________________________DAT2" localSheetId="0">#REF!</definedName>
    <definedName name="_______________________________________________________________________DAT2" localSheetId="2">#REF!</definedName>
    <definedName name="_______________________________________________________________________DAT2">#REF!</definedName>
    <definedName name="_______________________________________________________________________DAT3" localSheetId="0">#REF!</definedName>
    <definedName name="_______________________________________________________________________DAT3" localSheetId="2">#REF!</definedName>
    <definedName name="_______________________________________________________________________DAT3">#REF!</definedName>
    <definedName name="_______________________________________________________________________DAT4" localSheetId="0">#REF!</definedName>
    <definedName name="_______________________________________________________________________DAT4" localSheetId="2">#REF!</definedName>
    <definedName name="_______________________________________________________________________DAT4">#REF!</definedName>
    <definedName name="_______________________________________________________________________DAT5" localSheetId="0">#REF!</definedName>
    <definedName name="_______________________________________________________________________DAT5" localSheetId="2">#REF!</definedName>
    <definedName name="_______________________________________________________________________DAT5">#REF!</definedName>
    <definedName name="_______________________________________________________________________DAT6" localSheetId="0">#REF!</definedName>
    <definedName name="_______________________________________________________________________DAT6" localSheetId="2">#REF!</definedName>
    <definedName name="_______________________________________________________________________DAT6">#REF!</definedName>
    <definedName name="______________________________________________________________________DAT1" localSheetId="0">#REF!</definedName>
    <definedName name="______________________________________________________________________DAT1" localSheetId="2">#REF!</definedName>
    <definedName name="______________________________________________________________________DAT1">#REF!</definedName>
    <definedName name="______________________________________________________________________DAT2" localSheetId="0">#REF!</definedName>
    <definedName name="______________________________________________________________________DAT2" localSheetId="2">#REF!</definedName>
    <definedName name="______________________________________________________________________DAT2">#REF!</definedName>
    <definedName name="______________________________________________________________________DAT3" localSheetId="0">#REF!</definedName>
    <definedName name="______________________________________________________________________DAT3" localSheetId="2">#REF!</definedName>
    <definedName name="______________________________________________________________________DAT3">#REF!</definedName>
    <definedName name="______________________________________________________________________DAT4" localSheetId="0">#REF!</definedName>
    <definedName name="______________________________________________________________________DAT4" localSheetId="2">#REF!</definedName>
    <definedName name="______________________________________________________________________DAT4">#REF!</definedName>
    <definedName name="______________________________________________________________________DAT5" localSheetId="0">#REF!</definedName>
    <definedName name="______________________________________________________________________DAT5" localSheetId="2">#REF!</definedName>
    <definedName name="______________________________________________________________________DAT5">#REF!</definedName>
    <definedName name="______________________________________________________________________DAT6" localSheetId="0">#REF!</definedName>
    <definedName name="______________________________________________________________________DAT6" localSheetId="2">#REF!</definedName>
    <definedName name="______________________________________________________________________DAT6">#REF!</definedName>
    <definedName name="_____________________________________________________________________DAT1" localSheetId="0">#REF!</definedName>
    <definedName name="_____________________________________________________________________DAT1" localSheetId="2">#REF!</definedName>
    <definedName name="_____________________________________________________________________DAT1">#REF!</definedName>
    <definedName name="_____________________________________________________________________DAT2" localSheetId="0">#REF!</definedName>
    <definedName name="_____________________________________________________________________DAT2" localSheetId="2">#REF!</definedName>
    <definedName name="_____________________________________________________________________DAT2">#REF!</definedName>
    <definedName name="_____________________________________________________________________DAT3" localSheetId="0">#REF!</definedName>
    <definedName name="_____________________________________________________________________DAT3" localSheetId="2">#REF!</definedName>
    <definedName name="_____________________________________________________________________DAT3">#REF!</definedName>
    <definedName name="_____________________________________________________________________DAT4" localSheetId="0">#REF!</definedName>
    <definedName name="_____________________________________________________________________DAT4" localSheetId="2">#REF!</definedName>
    <definedName name="_____________________________________________________________________DAT4">#REF!</definedName>
    <definedName name="_____________________________________________________________________DAT5" localSheetId="0">#REF!</definedName>
    <definedName name="_____________________________________________________________________DAT5" localSheetId="2">#REF!</definedName>
    <definedName name="_____________________________________________________________________DAT5">#REF!</definedName>
    <definedName name="_____________________________________________________________________DAT6" localSheetId="0">#REF!</definedName>
    <definedName name="_____________________________________________________________________DAT6" localSheetId="2">#REF!</definedName>
    <definedName name="_____________________________________________________________________DAT6">#REF!</definedName>
    <definedName name="____________________________________________________________________DAT1" localSheetId="0">#REF!</definedName>
    <definedName name="____________________________________________________________________DAT1" localSheetId="2">#REF!</definedName>
    <definedName name="____________________________________________________________________DAT1">#REF!</definedName>
    <definedName name="____________________________________________________________________DAT2" localSheetId="0">#REF!</definedName>
    <definedName name="____________________________________________________________________DAT2" localSheetId="2">#REF!</definedName>
    <definedName name="____________________________________________________________________DAT2">#REF!</definedName>
    <definedName name="____________________________________________________________________DAT3" localSheetId="0">#REF!</definedName>
    <definedName name="____________________________________________________________________DAT3" localSheetId="2">#REF!</definedName>
    <definedName name="____________________________________________________________________DAT3">#REF!</definedName>
    <definedName name="____________________________________________________________________DAT4" localSheetId="0">#REF!</definedName>
    <definedName name="____________________________________________________________________DAT4" localSheetId="2">#REF!</definedName>
    <definedName name="____________________________________________________________________DAT4">#REF!</definedName>
    <definedName name="____________________________________________________________________DAT5" localSheetId="0">#REF!</definedName>
    <definedName name="____________________________________________________________________DAT5" localSheetId="2">#REF!</definedName>
    <definedName name="____________________________________________________________________DAT5">#REF!</definedName>
    <definedName name="____________________________________________________________________DAT6" localSheetId="0">#REF!</definedName>
    <definedName name="____________________________________________________________________DAT6" localSheetId="2">#REF!</definedName>
    <definedName name="____________________________________________________________________DAT6">#REF!</definedName>
    <definedName name="___________________________________________________________________DAT1" localSheetId="0">#REF!</definedName>
    <definedName name="___________________________________________________________________DAT1" localSheetId="2">#REF!</definedName>
    <definedName name="___________________________________________________________________DAT1">#REF!</definedName>
    <definedName name="___________________________________________________________________DAT2" localSheetId="0">#REF!</definedName>
    <definedName name="___________________________________________________________________DAT2" localSheetId="2">#REF!</definedName>
    <definedName name="___________________________________________________________________DAT2">#REF!</definedName>
    <definedName name="___________________________________________________________________DAT3" localSheetId="0">#REF!</definedName>
    <definedName name="___________________________________________________________________DAT3" localSheetId="2">#REF!</definedName>
    <definedName name="___________________________________________________________________DAT3">#REF!</definedName>
    <definedName name="___________________________________________________________________DAT4" localSheetId="0">#REF!</definedName>
    <definedName name="___________________________________________________________________DAT4" localSheetId="2">#REF!</definedName>
    <definedName name="___________________________________________________________________DAT4">#REF!</definedName>
    <definedName name="___________________________________________________________________DAT5" localSheetId="0">#REF!</definedName>
    <definedName name="___________________________________________________________________DAT5" localSheetId="2">#REF!</definedName>
    <definedName name="___________________________________________________________________DAT5">#REF!</definedName>
    <definedName name="___________________________________________________________________DAT6" localSheetId="0">#REF!</definedName>
    <definedName name="___________________________________________________________________DAT6" localSheetId="2">#REF!</definedName>
    <definedName name="___________________________________________________________________DAT6">#REF!</definedName>
    <definedName name="__________________________________________________________________DAT1" localSheetId="0">#REF!</definedName>
    <definedName name="__________________________________________________________________DAT1" localSheetId="2">#REF!</definedName>
    <definedName name="__________________________________________________________________DAT1">#REF!</definedName>
    <definedName name="__________________________________________________________________DAT2" localSheetId="0">#REF!</definedName>
    <definedName name="__________________________________________________________________DAT2" localSheetId="2">#REF!</definedName>
    <definedName name="__________________________________________________________________DAT2">#REF!</definedName>
    <definedName name="__________________________________________________________________DAT3" localSheetId="0">#REF!</definedName>
    <definedName name="__________________________________________________________________DAT3" localSheetId="2">#REF!</definedName>
    <definedName name="__________________________________________________________________DAT3">#REF!</definedName>
    <definedName name="__________________________________________________________________DAT4" localSheetId="0">#REF!</definedName>
    <definedName name="__________________________________________________________________DAT4" localSheetId="2">#REF!</definedName>
    <definedName name="__________________________________________________________________DAT4">#REF!</definedName>
    <definedName name="__________________________________________________________________DAT5" localSheetId="0">#REF!</definedName>
    <definedName name="__________________________________________________________________DAT5" localSheetId="2">#REF!</definedName>
    <definedName name="__________________________________________________________________DAT5">#REF!</definedName>
    <definedName name="__________________________________________________________________DAT6" localSheetId="0">#REF!</definedName>
    <definedName name="__________________________________________________________________DAT6" localSheetId="2">#REF!</definedName>
    <definedName name="__________________________________________________________________DAT6">#REF!</definedName>
    <definedName name="_________________________________________________________________DAT1" localSheetId="0">#REF!</definedName>
    <definedName name="_________________________________________________________________DAT1" localSheetId="2">#REF!</definedName>
    <definedName name="_________________________________________________________________DAT1">#REF!</definedName>
    <definedName name="_________________________________________________________________DAT2" localSheetId="0">#REF!</definedName>
    <definedName name="_________________________________________________________________DAT2" localSheetId="2">#REF!</definedName>
    <definedName name="_________________________________________________________________DAT2">#REF!</definedName>
    <definedName name="_________________________________________________________________DAT3" localSheetId="0">#REF!</definedName>
    <definedName name="_________________________________________________________________DAT3" localSheetId="2">#REF!</definedName>
    <definedName name="_________________________________________________________________DAT3">#REF!</definedName>
    <definedName name="_________________________________________________________________DAT4" localSheetId="0">#REF!</definedName>
    <definedName name="_________________________________________________________________DAT4" localSheetId="2">#REF!</definedName>
    <definedName name="_________________________________________________________________DAT4">#REF!</definedName>
    <definedName name="_________________________________________________________________DAT5" localSheetId="0">#REF!</definedName>
    <definedName name="_________________________________________________________________DAT5" localSheetId="2">#REF!</definedName>
    <definedName name="_________________________________________________________________DAT5">#REF!</definedName>
    <definedName name="_________________________________________________________________DAT6" localSheetId="0">#REF!</definedName>
    <definedName name="_________________________________________________________________DAT6" localSheetId="2">#REF!</definedName>
    <definedName name="_________________________________________________________________DAT6">#REF!</definedName>
    <definedName name="________________________________________________________________DAT1" localSheetId="0">#REF!</definedName>
    <definedName name="________________________________________________________________DAT1" localSheetId="2">#REF!</definedName>
    <definedName name="________________________________________________________________DAT1">#REF!</definedName>
    <definedName name="________________________________________________________________DAT2" localSheetId="0">#REF!</definedName>
    <definedName name="________________________________________________________________DAT2" localSheetId="2">#REF!</definedName>
    <definedName name="________________________________________________________________DAT2">#REF!</definedName>
    <definedName name="________________________________________________________________DAT3" localSheetId="0">#REF!</definedName>
    <definedName name="________________________________________________________________DAT3" localSheetId="2">#REF!</definedName>
    <definedName name="________________________________________________________________DAT3">#REF!</definedName>
    <definedName name="________________________________________________________________DAT4" localSheetId="0">#REF!</definedName>
    <definedName name="________________________________________________________________DAT4" localSheetId="2">#REF!</definedName>
    <definedName name="________________________________________________________________DAT4">#REF!</definedName>
    <definedName name="________________________________________________________________DAT5" localSheetId="0">#REF!</definedName>
    <definedName name="________________________________________________________________DAT5" localSheetId="2">#REF!</definedName>
    <definedName name="________________________________________________________________DAT5">#REF!</definedName>
    <definedName name="________________________________________________________________DAT6" localSheetId="0">#REF!</definedName>
    <definedName name="________________________________________________________________DAT6" localSheetId="2">#REF!</definedName>
    <definedName name="________________________________________________________________DAT6">#REF!</definedName>
    <definedName name="_______________________________________________________________DAT1" localSheetId="0">#REF!</definedName>
    <definedName name="_______________________________________________________________DAT1" localSheetId="2">#REF!</definedName>
    <definedName name="_______________________________________________________________DAT1">#REF!</definedName>
    <definedName name="_______________________________________________________________DAT2" localSheetId="0">#REF!</definedName>
    <definedName name="_______________________________________________________________DAT2" localSheetId="2">#REF!</definedName>
    <definedName name="_______________________________________________________________DAT2">#REF!</definedName>
    <definedName name="_______________________________________________________________DAT3" localSheetId="0">#REF!</definedName>
    <definedName name="_______________________________________________________________DAT3" localSheetId="2">#REF!</definedName>
    <definedName name="_______________________________________________________________DAT3">#REF!</definedName>
    <definedName name="_______________________________________________________________DAT4" localSheetId="0">#REF!</definedName>
    <definedName name="_______________________________________________________________DAT4" localSheetId="2">#REF!</definedName>
    <definedName name="_______________________________________________________________DAT4">#REF!</definedName>
    <definedName name="_______________________________________________________________DAT5" localSheetId="0">#REF!</definedName>
    <definedName name="_______________________________________________________________DAT5" localSheetId="2">#REF!</definedName>
    <definedName name="_______________________________________________________________DAT5">#REF!</definedName>
    <definedName name="_______________________________________________________________DAT6" localSheetId="0">#REF!</definedName>
    <definedName name="_______________________________________________________________DAT6" localSheetId="2">#REF!</definedName>
    <definedName name="_______________________________________________________________DAT6">#REF!</definedName>
    <definedName name="______________________________________________________________DAT1" localSheetId="0">#REF!</definedName>
    <definedName name="______________________________________________________________DAT1" localSheetId="2">#REF!</definedName>
    <definedName name="______________________________________________________________DAT1">#REF!</definedName>
    <definedName name="______________________________________________________________DAT2" localSheetId="0">#REF!</definedName>
    <definedName name="______________________________________________________________DAT2" localSheetId="2">#REF!</definedName>
    <definedName name="______________________________________________________________DAT2">#REF!</definedName>
    <definedName name="______________________________________________________________DAT3" localSheetId="0">#REF!</definedName>
    <definedName name="______________________________________________________________DAT3" localSheetId="2">#REF!</definedName>
    <definedName name="______________________________________________________________DAT3">#REF!</definedName>
    <definedName name="______________________________________________________________DAT4" localSheetId="0">#REF!</definedName>
    <definedName name="______________________________________________________________DAT4" localSheetId="2">#REF!</definedName>
    <definedName name="______________________________________________________________DAT4">#REF!</definedName>
    <definedName name="______________________________________________________________DAT5" localSheetId="0">#REF!</definedName>
    <definedName name="______________________________________________________________DAT5" localSheetId="2">#REF!</definedName>
    <definedName name="______________________________________________________________DAT5">#REF!</definedName>
    <definedName name="______________________________________________________________DAT6" localSheetId="0">#REF!</definedName>
    <definedName name="______________________________________________________________DAT6" localSheetId="2">#REF!</definedName>
    <definedName name="______________________________________________________________DAT6">#REF!</definedName>
    <definedName name="_____________________________________________________________DAT1" localSheetId="0">#REF!</definedName>
    <definedName name="_____________________________________________________________DAT1" localSheetId="2">#REF!</definedName>
    <definedName name="_____________________________________________________________DAT1">#REF!</definedName>
    <definedName name="_____________________________________________________________DAT2" localSheetId="0">#REF!</definedName>
    <definedName name="_____________________________________________________________DAT2" localSheetId="2">#REF!</definedName>
    <definedName name="_____________________________________________________________DAT2">#REF!</definedName>
    <definedName name="_____________________________________________________________DAT3" localSheetId="0">#REF!</definedName>
    <definedName name="_____________________________________________________________DAT3" localSheetId="2">#REF!</definedName>
    <definedName name="_____________________________________________________________DAT3">#REF!</definedName>
    <definedName name="_____________________________________________________________DAT4" localSheetId="0">#REF!</definedName>
    <definedName name="_____________________________________________________________DAT4" localSheetId="2">#REF!</definedName>
    <definedName name="_____________________________________________________________DAT4">#REF!</definedName>
    <definedName name="_____________________________________________________________DAT5" localSheetId="0">#REF!</definedName>
    <definedName name="_____________________________________________________________DAT5" localSheetId="2">#REF!</definedName>
    <definedName name="_____________________________________________________________DAT5">#REF!</definedName>
    <definedName name="_____________________________________________________________DAT6" localSheetId="0">#REF!</definedName>
    <definedName name="_____________________________________________________________DAT6" localSheetId="2">#REF!</definedName>
    <definedName name="_____________________________________________________________DAT6">#REF!</definedName>
    <definedName name="____________________________________________________________DAT1" localSheetId="0">#REF!</definedName>
    <definedName name="____________________________________________________________DAT1" localSheetId="2">#REF!</definedName>
    <definedName name="____________________________________________________________DAT1">#REF!</definedName>
    <definedName name="____________________________________________________________DAT2" localSheetId="0">#REF!</definedName>
    <definedName name="____________________________________________________________DAT2" localSheetId="2">#REF!</definedName>
    <definedName name="____________________________________________________________DAT2">#REF!</definedName>
    <definedName name="____________________________________________________________DAT3" localSheetId="0">#REF!</definedName>
    <definedName name="____________________________________________________________DAT3" localSheetId="2">#REF!</definedName>
    <definedName name="____________________________________________________________DAT3">#REF!</definedName>
    <definedName name="____________________________________________________________DAT4" localSheetId="0">#REF!</definedName>
    <definedName name="____________________________________________________________DAT4" localSheetId="2">#REF!</definedName>
    <definedName name="____________________________________________________________DAT4">#REF!</definedName>
    <definedName name="____________________________________________________________DAT5" localSheetId="0">#REF!</definedName>
    <definedName name="____________________________________________________________DAT5" localSheetId="2">#REF!</definedName>
    <definedName name="____________________________________________________________DAT5">#REF!</definedName>
    <definedName name="____________________________________________________________DAT6" localSheetId="0">#REF!</definedName>
    <definedName name="____________________________________________________________DAT6" localSheetId="2">#REF!</definedName>
    <definedName name="____________________________________________________________DAT6">#REF!</definedName>
    <definedName name="___________________________________________________________DAT1" localSheetId="0">#REF!</definedName>
    <definedName name="___________________________________________________________DAT1" localSheetId="2">#REF!</definedName>
    <definedName name="___________________________________________________________DAT1">#REF!</definedName>
    <definedName name="___________________________________________________________DAT2" localSheetId="0">#REF!</definedName>
    <definedName name="___________________________________________________________DAT2" localSheetId="2">#REF!</definedName>
    <definedName name="___________________________________________________________DAT2">#REF!</definedName>
    <definedName name="___________________________________________________________DAT3" localSheetId="0">#REF!</definedName>
    <definedName name="___________________________________________________________DAT3" localSheetId="2">#REF!</definedName>
    <definedName name="___________________________________________________________DAT3">#REF!</definedName>
    <definedName name="___________________________________________________________DAT4" localSheetId="0">#REF!</definedName>
    <definedName name="___________________________________________________________DAT4" localSheetId="2">#REF!</definedName>
    <definedName name="___________________________________________________________DAT4">#REF!</definedName>
    <definedName name="___________________________________________________________DAT5" localSheetId="0">#REF!</definedName>
    <definedName name="___________________________________________________________DAT5" localSheetId="2">#REF!</definedName>
    <definedName name="___________________________________________________________DAT5">#REF!</definedName>
    <definedName name="___________________________________________________________DAT6" localSheetId="0">#REF!</definedName>
    <definedName name="___________________________________________________________DAT6" localSheetId="2">#REF!</definedName>
    <definedName name="___________________________________________________________DAT6">#REF!</definedName>
    <definedName name="__________________________________________________________DAT1" localSheetId="0">#REF!</definedName>
    <definedName name="__________________________________________________________DAT1" localSheetId="2">#REF!</definedName>
    <definedName name="__________________________________________________________DAT1">#REF!</definedName>
    <definedName name="__________________________________________________________DAT2" localSheetId="0">#REF!</definedName>
    <definedName name="__________________________________________________________DAT2" localSheetId="2">#REF!</definedName>
    <definedName name="__________________________________________________________DAT2">#REF!</definedName>
    <definedName name="__________________________________________________________DAT3" localSheetId="0">#REF!</definedName>
    <definedName name="__________________________________________________________DAT3" localSheetId="2">#REF!</definedName>
    <definedName name="__________________________________________________________DAT3">#REF!</definedName>
    <definedName name="__________________________________________________________DAT4" localSheetId="0">#REF!</definedName>
    <definedName name="__________________________________________________________DAT4" localSheetId="2">#REF!</definedName>
    <definedName name="__________________________________________________________DAT4">#REF!</definedName>
    <definedName name="__________________________________________________________DAT5" localSheetId="0">#REF!</definedName>
    <definedName name="__________________________________________________________DAT5" localSheetId="2">#REF!</definedName>
    <definedName name="__________________________________________________________DAT5">#REF!</definedName>
    <definedName name="__________________________________________________________DAT6" localSheetId="0">#REF!</definedName>
    <definedName name="__________________________________________________________DAT6" localSheetId="2">#REF!</definedName>
    <definedName name="__________________________________________________________DAT6">#REF!</definedName>
    <definedName name="_________________________________________________________DAT1" localSheetId="0">#REF!</definedName>
    <definedName name="_________________________________________________________DAT1" localSheetId="2">#REF!</definedName>
    <definedName name="_________________________________________________________DAT1">#REF!</definedName>
    <definedName name="_________________________________________________________DAT2" localSheetId="0">#REF!</definedName>
    <definedName name="_________________________________________________________DAT2" localSheetId="2">#REF!</definedName>
    <definedName name="_________________________________________________________DAT2">#REF!</definedName>
    <definedName name="_________________________________________________________DAT3" localSheetId="0">#REF!</definedName>
    <definedName name="_________________________________________________________DAT3" localSheetId="2">#REF!</definedName>
    <definedName name="_________________________________________________________DAT3">#REF!</definedName>
    <definedName name="_________________________________________________________DAT4" localSheetId="0">#REF!</definedName>
    <definedName name="_________________________________________________________DAT4" localSheetId="2">#REF!</definedName>
    <definedName name="_________________________________________________________DAT4">#REF!</definedName>
    <definedName name="_________________________________________________________DAT5" localSheetId="0">#REF!</definedName>
    <definedName name="_________________________________________________________DAT5" localSheetId="2">#REF!</definedName>
    <definedName name="_________________________________________________________DAT5">#REF!</definedName>
    <definedName name="_________________________________________________________DAT6" localSheetId="0">#REF!</definedName>
    <definedName name="_________________________________________________________DAT6" localSheetId="2">#REF!</definedName>
    <definedName name="_________________________________________________________DAT6">#REF!</definedName>
    <definedName name="________________________________________________________DAT1" localSheetId="0">#REF!</definedName>
    <definedName name="________________________________________________________DAT1" localSheetId="2">#REF!</definedName>
    <definedName name="________________________________________________________DAT1">#REF!</definedName>
    <definedName name="________________________________________________________DAT2" localSheetId="0">#REF!</definedName>
    <definedName name="________________________________________________________DAT2" localSheetId="2">#REF!</definedName>
    <definedName name="________________________________________________________DAT2">#REF!</definedName>
    <definedName name="________________________________________________________DAT3" localSheetId="0">#REF!</definedName>
    <definedName name="________________________________________________________DAT3" localSheetId="2">#REF!</definedName>
    <definedName name="________________________________________________________DAT3">#REF!</definedName>
    <definedName name="________________________________________________________DAT4" localSheetId="0">#REF!</definedName>
    <definedName name="________________________________________________________DAT4" localSheetId="2">#REF!</definedName>
    <definedName name="________________________________________________________DAT4">#REF!</definedName>
    <definedName name="________________________________________________________DAT5" localSheetId="0">#REF!</definedName>
    <definedName name="________________________________________________________DAT5" localSheetId="2">#REF!</definedName>
    <definedName name="________________________________________________________DAT5">#REF!</definedName>
    <definedName name="________________________________________________________DAT6" localSheetId="0">#REF!</definedName>
    <definedName name="________________________________________________________DAT6" localSheetId="2">#REF!</definedName>
    <definedName name="________________________________________________________DAT6">#REF!</definedName>
    <definedName name="_______________________________________________________DAT1" localSheetId="0">#REF!</definedName>
    <definedName name="_______________________________________________________DAT1" localSheetId="2">#REF!</definedName>
    <definedName name="_______________________________________________________DAT1">#REF!</definedName>
    <definedName name="_______________________________________________________DAT2" localSheetId="0">#REF!</definedName>
    <definedName name="_______________________________________________________DAT2" localSheetId="2">#REF!</definedName>
    <definedName name="_______________________________________________________DAT2">#REF!</definedName>
    <definedName name="_______________________________________________________DAT3" localSheetId="0">#REF!</definedName>
    <definedName name="_______________________________________________________DAT3" localSheetId="2">#REF!</definedName>
    <definedName name="_______________________________________________________DAT3">#REF!</definedName>
    <definedName name="_______________________________________________________DAT4" localSheetId="0">#REF!</definedName>
    <definedName name="_______________________________________________________DAT4" localSheetId="2">#REF!</definedName>
    <definedName name="_______________________________________________________DAT4">#REF!</definedName>
    <definedName name="_______________________________________________________DAT5" localSheetId="0">#REF!</definedName>
    <definedName name="_______________________________________________________DAT5" localSheetId="2">#REF!</definedName>
    <definedName name="_______________________________________________________DAT5">#REF!</definedName>
    <definedName name="_______________________________________________________DAT6" localSheetId="0">#REF!</definedName>
    <definedName name="_______________________________________________________DAT6" localSheetId="2">#REF!</definedName>
    <definedName name="_______________________________________________________DAT6">#REF!</definedName>
    <definedName name="______________________________________________________DAT1" localSheetId="0">#REF!</definedName>
    <definedName name="______________________________________________________DAT1" localSheetId="2">#REF!</definedName>
    <definedName name="______________________________________________________DAT1">#REF!</definedName>
    <definedName name="______________________________________________________DAT2" localSheetId="0">#REF!</definedName>
    <definedName name="______________________________________________________DAT2" localSheetId="2">#REF!</definedName>
    <definedName name="______________________________________________________DAT2">#REF!</definedName>
    <definedName name="______________________________________________________DAT3" localSheetId="0">#REF!</definedName>
    <definedName name="______________________________________________________DAT3" localSheetId="2">#REF!</definedName>
    <definedName name="______________________________________________________DAT3">#REF!</definedName>
    <definedName name="______________________________________________________DAT4" localSheetId="0">#REF!</definedName>
    <definedName name="______________________________________________________DAT4" localSheetId="2">#REF!</definedName>
    <definedName name="______________________________________________________DAT4">#REF!</definedName>
    <definedName name="______________________________________________________DAT5" localSheetId="0">#REF!</definedName>
    <definedName name="______________________________________________________DAT5" localSheetId="2">#REF!</definedName>
    <definedName name="______________________________________________________DAT5">#REF!</definedName>
    <definedName name="______________________________________________________DAT6" localSheetId="0">#REF!</definedName>
    <definedName name="______________________________________________________DAT6" localSheetId="2">#REF!</definedName>
    <definedName name="______________________________________________________DAT6">#REF!</definedName>
    <definedName name="_____________________________________________________DAT1" localSheetId="0">#REF!</definedName>
    <definedName name="_____________________________________________________DAT1" localSheetId="2">#REF!</definedName>
    <definedName name="_____________________________________________________DAT1">#REF!</definedName>
    <definedName name="_____________________________________________________DAT2" localSheetId="0">#REF!</definedName>
    <definedName name="_____________________________________________________DAT2" localSheetId="2">#REF!</definedName>
    <definedName name="_____________________________________________________DAT2">#REF!</definedName>
    <definedName name="_____________________________________________________DAT3" localSheetId="0">#REF!</definedName>
    <definedName name="_____________________________________________________DAT3" localSheetId="2">#REF!</definedName>
    <definedName name="_____________________________________________________DAT3">#REF!</definedName>
    <definedName name="_____________________________________________________DAT4" localSheetId="0">#REF!</definedName>
    <definedName name="_____________________________________________________DAT4" localSheetId="2">#REF!</definedName>
    <definedName name="_____________________________________________________DAT4">#REF!</definedName>
    <definedName name="_____________________________________________________DAT5" localSheetId="0">#REF!</definedName>
    <definedName name="_____________________________________________________DAT5" localSheetId="2">#REF!</definedName>
    <definedName name="_____________________________________________________DAT5">#REF!</definedName>
    <definedName name="_____________________________________________________DAT6" localSheetId="0">#REF!</definedName>
    <definedName name="_____________________________________________________DAT6" localSheetId="2">#REF!</definedName>
    <definedName name="_____________________________________________________DAT6">#REF!</definedName>
    <definedName name="____________________________________________________DAT1" localSheetId="0">#REF!</definedName>
    <definedName name="____________________________________________________DAT1" localSheetId="2">#REF!</definedName>
    <definedName name="____________________________________________________DAT1">#REF!</definedName>
    <definedName name="____________________________________________________DAT2" localSheetId="0">#REF!</definedName>
    <definedName name="____________________________________________________DAT2" localSheetId="2">#REF!</definedName>
    <definedName name="____________________________________________________DAT2">#REF!</definedName>
    <definedName name="____________________________________________________DAT3" localSheetId="0">#REF!</definedName>
    <definedName name="____________________________________________________DAT3" localSheetId="2">#REF!</definedName>
    <definedName name="____________________________________________________DAT3">#REF!</definedName>
    <definedName name="____________________________________________________DAT4" localSheetId="0">#REF!</definedName>
    <definedName name="____________________________________________________DAT4" localSheetId="2">#REF!</definedName>
    <definedName name="____________________________________________________DAT4">#REF!</definedName>
    <definedName name="____________________________________________________DAT5" localSheetId="0">#REF!</definedName>
    <definedName name="____________________________________________________DAT5" localSheetId="2">#REF!</definedName>
    <definedName name="____________________________________________________DAT5">#REF!</definedName>
    <definedName name="____________________________________________________DAT6" localSheetId="0">#REF!</definedName>
    <definedName name="____________________________________________________DAT6" localSheetId="2">#REF!</definedName>
    <definedName name="____________________________________________________DAT6">#REF!</definedName>
    <definedName name="___________________________________________________DAT1" localSheetId="0">#REF!</definedName>
    <definedName name="___________________________________________________DAT1" localSheetId="2">#REF!</definedName>
    <definedName name="___________________________________________________DAT1">#REF!</definedName>
    <definedName name="___________________________________________________DAT2" localSheetId="0">#REF!</definedName>
    <definedName name="___________________________________________________DAT2" localSheetId="2">#REF!</definedName>
    <definedName name="___________________________________________________DAT2">#REF!</definedName>
    <definedName name="___________________________________________________DAT3" localSheetId="0">#REF!</definedName>
    <definedName name="___________________________________________________DAT3" localSheetId="2">#REF!</definedName>
    <definedName name="___________________________________________________DAT3">#REF!</definedName>
    <definedName name="___________________________________________________DAT4" localSheetId="0">#REF!</definedName>
    <definedName name="___________________________________________________DAT4" localSheetId="2">#REF!</definedName>
    <definedName name="___________________________________________________DAT4">#REF!</definedName>
    <definedName name="___________________________________________________DAT5" localSheetId="0">#REF!</definedName>
    <definedName name="___________________________________________________DAT5" localSheetId="2">#REF!</definedName>
    <definedName name="___________________________________________________DAT5">#REF!</definedName>
    <definedName name="___________________________________________________DAT6" localSheetId="0">#REF!</definedName>
    <definedName name="___________________________________________________DAT6" localSheetId="2">#REF!</definedName>
    <definedName name="___________________________________________________DAT6">#REF!</definedName>
    <definedName name="__________________________________________________DAT1" localSheetId="0">#REF!</definedName>
    <definedName name="__________________________________________________DAT1" localSheetId="2">#REF!</definedName>
    <definedName name="__________________________________________________DAT1">#REF!</definedName>
    <definedName name="__________________________________________________DAT2" localSheetId="0">#REF!</definedName>
    <definedName name="__________________________________________________DAT2" localSheetId="2">#REF!</definedName>
    <definedName name="__________________________________________________DAT2">#REF!</definedName>
    <definedName name="__________________________________________________DAT3" localSheetId="0">#REF!</definedName>
    <definedName name="__________________________________________________DAT3" localSheetId="2">#REF!</definedName>
    <definedName name="__________________________________________________DAT3">#REF!</definedName>
    <definedName name="__________________________________________________DAT4" localSheetId="0">#REF!</definedName>
    <definedName name="__________________________________________________DAT4" localSheetId="2">#REF!</definedName>
    <definedName name="__________________________________________________DAT4">#REF!</definedName>
    <definedName name="__________________________________________________DAT5" localSheetId="0">#REF!</definedName>
    <definedName name="__________________________________________________DAT5" localSheetId="2">#REF!</definedName>
    <definedName name="__________________________________________________DAT5">#REF!</definedName>
    <definedName name="__________________________________________________DAT6" localSheetId="0">#REF!</definedName>
    <definedName name="__________________________________________________DAT6" localSheetId="2">#REF!</definedName>
    <definedName name="__________________________________________________DAT6">#REF!</definedName>
    <definedName name="_________________________________________________DAT1" localSheetId="0">#REF!</definedName>
    <definedName name="_________________________________________________DAT1" localSheetId="2">#REF!</definedName>
    <definedName name="_________________________________________________DAT1">#REF!</definedName>
    <definedName name="_________________________________________________DAT2" localSheetId="0">#REF!</definedName>
    <definedName name="_________________________________________________DAT2" localSheetId="2">#REF!</definedName>
    <definedName name="_________________________________________________DAT2">#REF!</definedName>
    <definedName name="_________________________________________________DAT3" localSheetId="0">#REF!</definedName>
    <definedName name="_________________________________________________DAT3" localSheetId="2">#REF!</definedName>
    <definedName name="_________________________________________________DAT3">#REF!</definedName>
    <definedName name="_________________________________________________DAT4" localSheetId="0">#REF!</definedName>
    <definedName name="_________________________________________________DAT4" localSheetId="2">#REF!</definedName>
    <definedName name="_________________________________________________DAT4">#REF!</definedName>
    <definedName name="_________________________________________________DAT5" localSheetId="0">#REF!</definedName>
    <definedName name="_________________________________________________DAT5" localSheetId="2">#REF!</definedName>
    <definedName name="_________________________________________________DAT5">#REF!</definedName>
    <definedName name="_________________________________________________DAT6" localSheetId="0">#REF!</definedName>
    <definedName name="_________________________________________________DAT6" localSheetId="2">#REF!</definedName>
    <definedName name="_________________________________________________DAT6">#REF!</definedName>
    <definedName name="________________________________________________DAT1" localSheetId="0">#REF!</definedName>
    <definedName name="________________________________________________DAT1" localSheetId="2">#REF!</definedName>
    <definedName name="________________________________________________DAT1">#REF!</definedName>
    <definedName name="________________________________________________DAT2" localSheetId="0">#REF!</definedName>
    <definedName name="________________________________________________DAT2" localSheetId="2">#REF!</definedName>
    <definedName name="________________________________________________DAT2">#REF!</definedName>
    <definedName name="________________________________________________DAT3" localSheetId="0">#REF!</definedName>
    <definedName name="________________________________________________DAT3" localSheetId="2">#REF!</definedName>
    <definedName name="________________________________________________DAT3">#REF!</definedName>
    <definedName name="________________________________________________DAT4" localSheetId="0">#REF!</definedName>
    <definedName name="________________________________________________DAT4" localSheetId="2">#REF!</definedName>
    <definedName name="________________________________________________DAT4">#REF!</definedName>
    <definedName name="________________________________________________DAT5" localSheetId="0">#REF!</definedName>
    <definedName name="________________________________________________DAT5" localSheetId="2">#REF!</definedName>
    <definedName name="________________________________________________DAT5">#REF!</definedName>
    <definedName name="________________________________________________DAT6" localSheetId="0">#REF!</definedName>
    <definedName name="________________________________________________DAT6" localSheetId="2">#REF!</definedName>
    <definedName name="________________________________________________DAT6">#REF!</definedName>
    <definedName name="_______________________________________________DAT1" localSheetId="0">#REF!</definedName>
    <definedName name="_______________________________________________DAT1" localSheetId="2">#REF!</definedName>
    <definedName name="_______________________________________________DAT1">#REF!</definedName>
    <definedName name="_______________________________________________DAT2" localSheetId="0">#REF!</definedName>
    <definedName name="_______________________________________________DAT2" localSheetId="2">#REF!</definedName>
    <definedName name="_______________________________________________DAT2">#REF!</definedName>
    <definedName name="_______________________________________________DAT3" localSheetId="0">#REF!</definedName>
    <definedName name="_______________________________________________DAT3" localSheetId="2">#REF!</definedName>
    <definedName name="_______________________________________________DAT3">#REF!</definedName>
    <definedName name="_______________________________________________DAT4" localSheetId="0">#REF!</definedName>
    <definedName name="_______________________________________________DAT4" localSheetId="2">#REF!</definedName>
    <definedName name="_______________________________________________DAT4">#REF!</definedName>
    <definedName name="_______________________________________________DAT5" localSheetId="0">#REF!</definedName>
    <definedName name="_______________________________________________DAT5" localSheetId="2">#REF!</definedName>
    <definedName name="_______________________________________________DAT5">#REF!</definedName>
    <definedName name="_______________________________________________DAT6" localSheetId="0">#REF!</definedName>
    <definedName name="_______________________________________________DAT6" localSheetId="2">#REF!</definedName>
    <definedName name="_______________________________________________DAT6">#REF!</definedName>
    <definedName name="______________________________________________DAT1" localSheetId="0">#REF!</definedName>
    <definedName name="______________________________________________DAT1" localSheetId="2">#REF!</definedName>
    <definedName name="______________________________________________DAT1">#REF!</definedName>
    <definedName name="______________________________________________DAT2" localSheetId="0">#REF!</definedName>
    <definedName name="______________________________________________DAT2" localSheetId="2">#REF!</definedName>
    <definedName name="______________________________________________DAT2">#REF!</definedName>
    <definedName name="______________________________________________DAT3" localSheetId="0">#REF!</definedName>
    <definedName name="______________________________________________DAT3" localSheetId="2">#REF!</definedName>
    <definedName name="______________________________________________DAT3">#REF!</definedName>
    <definedName name="______________________________________________DAT4" localSheetId="0">#REF!</definedName>
    <definedName name="______________________________________________DAT4" localSheetId="2">#REF!</definedName>
    <definedName name="______________________________________________DAT4">#REF!</definedName>
    <definedName name="______________________________________________DAT5" localSheetId="0">#REF!</definedName>
    <definedName name="______________________________________________DAT5" localSheetId="2">#REF!</definedName>
    <definedName name="______________________________________________DAT5">#REF!</definedName>
    <definedName name="______________________________________________DAT6" localSheetId="0">#REF!</definedName>
    <definedName name="______________________________________________DAT6" localSheetId="2">#REF!</definedName>
    <definedName name="______________________________________________DAT6">#REF!</definedName>
    <definedName name="_____________________________________________DAT1" localSheetId="0">#REF!</definedName>
    <definedName name="_____________________________________________DAT1" localSheetId="2">#REF!</definedName>
    <definedName name="_____________________________________________DAT1">#REF!</definedName>
    <definedName name="_____________________________________________DAT2" localSheetId="0">#REF!</definedName>
    <definedName name="_____________________________________________DAT2" localSheetId="2">#REF!</definedName>
    <definedName name="_____________________________________________DAT2">#REF!</definedName>
    <definedName name="_____________________________________________DAT3" localSheetId="0">#REF!</definedName>
    <definedName name="_____________________________________________DAT3" localSheetId="2">#REF!</definedName>
    <definedName name="_____________________________________________DAT3">#REF!</definedName>
    <definedName name="_____________________________________________DAT4" localSheetId="0">#REF!</definedName>
    <definedName name="_____________________________________________DAT4" localSheetId="2">#REF!</definedName>
    <definedName name="_____________________________________________DAT4">#REF!</definedName>
    <definedName name="_____________________________________________DAT5" localSheetId="0">#REF!</definedName>
    <definedName name="_____________________________________________DAT5" localSheetId="2">#REF!</definedName>
    <definedName name="_____________________________________________DAT5">#REF!</definedName>
    <definedName name="_____________________________________________DAT6" localSheetId="0">#REF!</definedName>
    <definedName name="_____________________________________________DAT6" localSheetId="2">#REF!</definedName>
    <definedName name="_____________________________________________DAT6">#REF!</definedName>
    <definedName name="____________________________________________DAT1" localSheetId="0">#REF!</definedName>
    <definedName name="____________________________________________DAT1" localSheetId="2">#REF!</definedName>
    <definedName name="____________________________________________DAT1">#REF!</definedName>
    <definedName name="____________________________________________DAT2" localSheetId="0">#REF!</definedName>
    <definedName name="____________________________________________DAT2" localSheetId="2">#REF!</definedName>
    <definedName name="____________________________________________DAT2">#REF!</definedName>
    <definedName name="____________________________________________DAT3" localSheetId="0">#REF!</definedName>
    <definedName name="____________________________________________DAT3" localSheetId="2">#REF!</definedName>
    <definedName name="____________________________________________DAT3">#REF!</definedName>
    <definedName name="____________________________________________DAT4" localSheetId="0">#REF!</definedName>
    <definedName name="____________________________________________DAT4" localSheetId="2">#REF!</definedName>
    <definedName name="____________________________________________DAT4">#REF!</definedName>
    <definedName name="____________________________________________DAT5" localSheetId="0">#REF!</definedName>
    <definedName name="____________________________________________DAT5" localSheetId="2">#REF!</definedName>
    <definedName name="____________________________________________DAT5">#REF!</definedName>
    <definedName name="____________________________________________DAT6" localSheetId="0">#REF!</definedName>
    <definedName name="____________________________________________DAT6" localSheetId="2">#REF!</definedName>
    <definedName name="____________________________________________DAT6">#REF!</definedName>
    <definedName name="___________________________________________DAT1" localSheetId="0">#REF!</definedName>
    <definedName name="___________________________________________DAT1" localSheetId="2">#REF!</definedName>
    <definedName name="___________________________________________DAT1">#REF!</definedName>
    <definedName name="___________________________________________DAT2" localSheetId="0">#REF!</definedName>
    <definedName name="___________________________________________DAT2" localSheetId="2">#REF!</definedName>
    <definedName name="___________________________________________DAT2">#REF!</definedName>
    <definedName name="___________________________________________DAT3" localSheetId="0">#REF!</definedName>
    <definedName name="___________________________________________DAT3" localSheetId="2">#REF!</definedName>
    <definedName name="___________________________________________DAT3">#REF!</definedName>
    <definedName name="___________________________________________DAT4" localSheetId="0">#REF!</definedName>
    <definedName name="___________________________________________DAT4" localSheetId="2">#REF!</definedName>
    <definedName name="___________________________________________DAT4">#REF!</definedName>
    <definedName name="___________________________________________DAT5" localSheetId="0">#REF!</definedName>
    <definedName name="___________________________________________DAT5" localSheetId="2">#REF!</definedName>
    <definedName name="___________________________________________DAT5">#REF!</definedName>
    <definedName name="___________________________________________DAT6" localSheetId="0">#REF!</definedName>
    <definedName name="___________________________________________DAT6" localSheetId="2">#REF!</definedName>
    <definedName name="___________________________________________DAT6">#REF!</definedName>
    <definedName name="__________________________________________DAT1" localSheetId="0">#REF!</definedName>
    <definedName name="__________________________________________DAT1" localSheetId="2">#REF!</definedName>
    <definedName name="__________________________________________DAT1">#REF!</definedName>
    <definedName name="__________________________________________DAT2" localSheetId="0">#REF!</definedName>
    <definedName name="__________________________________________DAT2" localSheetId="2">#REF!</definedName>
    <definedName name="__________________________________________DAT2">#REF!</definedName>
    <definedName name="__________________________________________DAT3" localSheetId="0">#REF!</definedName>
    <definedName name="__________________________________________DAT3" localSheetId="2">#REF!</definedName>
    <definedName name="__________________________________________DAT3">#REF!</definedName>
    <definedName name="__________________________________________DAT4" localSheetId="0">#REF!</definedName>
    <definedName name="__________________________________________DAT4" localSheetId="2">#REF!</definedName>
    <definedName name="__________________________________________DAT4">#REF!</definedName>
    <definedName name="__________________________________________DAT5" localSheetId="0">#REF!</definedName>
    <definedName name="__________________________________________DAT5" localSheetId="2">#REF!</definedName>
    <definedName name="__________________________________________DAT5">#REF!</definedName>
    <definedName name="__________________________________________DAT6" localSheetId="0">#REF!</definedName>
    <definedName name="__________________________________________DAT6" localSheetId="2">#REF!</definedName>
    <definedName name="__________________________________________DAT6">#REF!</definedName>
    <definedName name="_________________________________________DAT1" localSheetId="0">#REF!</definedName>
    <definedName name="_________________________________________DAT1" localSheetId="2">#REF!</definedName>
    <definedName name="_________________________________________DAT1">#REF!</definedName>
    <definedName name="_________________________________________DAT2" localSheetId="0">#REF!</definedName>
    <definedName name="_________________________________________DAT2" localSheetId="2">#REF!</definedName>
    <definedName name="_________________________________________DAT2">#REF!</definedName>
    <definedName name="_________________________________________DAT3" localSheetId="0">#REF!</definedName>
    <definedName name="_________________________________________DAT3" localSheetId="2">#REF!</definedName>
    <definedName name="_________________________________________DAT3">#REF!</definedName>
    <definedName name="_________________________________________DAT4" localSheetId="0">#REF!</definedName>
    <definedName name="_________________________________________DAT4" localSheetId="2">#REF!</definedName>
    <definedName name="_________________________________________DAT4">#REF!</definedName>
    <definedName name="_________________________________________DAT5" localSheetId="0">#REF!</definedName>
    <definedName name="_________________________________________DAT5" localSheetId="2">#REF!</definedName>
    <definedName name="_________________________________________DAT5">#REF!</definedName>
    <definedName name="_________________________________________DAT6" localSheetId="0">#REF!</definedName>
    <definedName name="_________________________________________DAT6" localSheetId="2">#REF!</definedName>
    <definedName name="_________________________________________DAT6">#REF!</definedName>
    <definedName name="________________________________________DAT1" localSheetId="0">#REF!</definedName>
    <definedName name="________________________________________DAT1" localSheetId="2">#REF!</definedName>
    <definedName name="________________________________________DAT1">#REF!</definedName>
    <definedName name="________________________________________DAT2" localSheetId="0">#REF!</definedName>
    <definedName name="________________________________________DAT2" localSheetId="2">#REF!</definedName>
    <definedName name="________________________________________DAT2">#REF!</definedName>
    <definedName name="________________________________________DAT3" localSheetId="0">#REF!</definedName>
    <definedName name="________________________________________DAT3" localSheetId="2">#REF!</definedName>
    <definedName name="________________________________________DAT3">#REF!</definedName>
    <definedName name="________________________________________DAT4" localSheetId="0">#REF!</definedName>
    <definedName name="________________________________________DAT4" localSheetId="2">#REF!</definedName>
    <definedName name="________________________________________DAT4">#REF!</definedName>
    <definedName name="________________________________________DAT5" localSheetId="0">#REF!</definedName>
    <definedName name="________________________________________DAT5" localSheetId="2">#REF!</definedName>
    <definedName name="________________________________________DAT5">#REF!</definedName>
    <definedName name="________________________________________DAT6" localSheetId="0">#REF!</definedName>
    <definedName name="________________________________________DAT6" localSheetId="2">#REF!</definedName>
    <definedName name="________________________________________DAT6">#REF!</definedName>
    <definedName name="________________________________________DAT7" localSheetId="0">#REF!</definedName>
    <definedName name="________________________________________DAT7" localSheetId="2">#REF!</definedName>
    <definedName name="________________________________________DAT7">#REF!</definedName>
    <definedName name="_______________________________________DAT1" localSheetId="0">#REF!</definedName>
    <definedName name="_______________________________________DAT1" localSheetId="2">#REF!</definedName>
    <definedName name="_______________________________________DAT1">#REF!</definedName>
    <definedName name="_______________________________________DAT2" localSheetId="0">#REF!</definedName>
    <definedName name="_______________________________________DAT2" localSheetId="2">#REF!</definedName>
    <definedName name="_______________________________________DAT2">#REF!</definedName>
    <definedName name="_______________________________________DAT3" localSheetId="0">#REF!</definedName>
    <definedName name="_______________________________________DAT3" localSheetId="2">#REF!</definedName>
    <definedName name="_______________________________________DAT3">#REF!</definedName>
    <definedName name="_______________________________________DAT4" localSheetId="0">#REF!</definedName>
    <definedName name="_______________________________________DAT4" localSheetId="2">#REF!</definedName>
    <definedName name="_______________________________________DAT4">#REF!</definedName>
    <definedName name="_______________________________________DAT5" localSheetId="0">#REF!</definedName>
    <definedName name="_______________________________________DAT5" localSheetId="2">#REF!</definedName>
    <definedName name="_______________________________________DAT5">#REF!</definedName>
    <definedName name="_______________________________________DAT6" localSheetId="0">#REF!</definedName>
    <definedName name="_______________________________________DAT6" localSheetId="2">#REF!</definedName>
    <definedName name="_______________________________________DAT6">#REF!</definedName>
    <definedName name="_______________________________________DAT7" localSheetId="0">#REF!</definedName>
    <definedName name="_______________________________________DAT7" localSheetId="2">#REF!</definedName>
    <definedName name="_______________________________________DAT7">#REF!</definedName>
    <definedName name="______________________________________DAT1" localSheetId="0">#REF!</definedName>
    <definedName name="______________________________________DAT1" localSheetId="2">#REF!</definedName>
    <definedName name="______________________________________DAT1">#REF!</definedName>
    <definedName name="______________________________________DAT2" localSheetId="0">#REF!</definedName>
    <definedName name="______________________________________DAT2" localSheetId="2">#REF!</definedName>
    <definedName name="______________________________________DAT2">#REF!</definedName>
    <definedName name="______________________________________DAT3" localSheetId="0">#REF!</definedName>
    <definedName name="______________________________________DAT3" localSheetId="2">#REF!</definedName>
    <definedName name="______________________________________DAT3">#REF!</definedName>
    <definedName name="______________________________________DAT4" localSheetId="0">#REF!</definedName>
    <definedName name="______________________________________DAT4" localSheetId="2">#REF!</definedName>
    <definedName name="______________________________________DAT4">#REF!</definedName>
    <definedName name="______________________________________DAT5" localSheetId="0">#REF!</definedName>
    <definedName name="______________________________________DAT5" localSheetId="2">#REF!</definedName>
    <definedName name="______________________________________DAT5">#REF!</definedName>
    <definedName name="______________________________________DAT6" localSheetId="0">#REF!</definedName>
    <definedName name="______________________________________DAT6" localSheetId="2">#REF!</definedName>
    <definedName name="______________________________________DAT6">#REF!</definedName>
    <definedName name="_____________________________________DAT1" localSheetId="0">#REF!</definedName>
    <definedName name="_____________________________________DAT1" localSheetId="2">#REF!</definedName>
    <definedName name="_____________________________________DAT1">#REF!</definedName>
    <definedName name="_____________________________________DAT2" localSheetId="0">#REF!</definedName>
    <definedName name="_____________________________________DAT2" localSheetId="2">#REF!</definedName>
    <definedName name="_____________________________________DAT2">#REF!</definedName>
    <definedName name="_____________________________________DAT3" localSheetId="0">#REF!</definedName>
    <definedName name="_____________________________________DAT3" localSheetId="2">#REF!</definedName>
    <definedName name="_____________________________________DAT3">#REF!</definedName>
    <definedName name="_____________________________________DAT4" localSheetId="0">#REF!</definedName>
    <definedName name="_____________________________________DAT4" localSheetId="2">#REF!</definedName>
    <definedName name="_____________________________________DAT4">#REF!</definedName>
    <definedName name="_____________________________________DAT5" localSheetId="0">#REF!</definedName>
    <definedName name="_____________________________________DAT5" localSheetId="2">#REF!</definedName>
    <definedName name="_____________________________________DAT5">#REF!</definedName>
    <definedName name="_____________________________________DAT6" localSheetId="0">#REF!</definedName>
    <definedName name="_____________________________________DAT6" localSheetId="2">#REF!</definedName>
    <definedName name="_____________________________________DAT6">#REF!</definedName>
    <definedName name="_____________________________________DAT7" localSheetId="0">#REF!</definedName>
    <definedName name="_____________________________________DAT7" localSheetId="2">#REF!</definedName>
    <definedName name="_____________________________________DAT7">#REF!</definedName>
    <definedName name="____________________________________DAT1" localSheetId="0">#REF!</definedName>
    <definedName name="____________________________________DAT1" localSheetId="2">#REF!</definedName>
    <definedName name="____________________________________DAT1">#REF!</definedName>
    <definedName name="____________________________________DAT2" localSheetId="0">#REF!</definedName>
    <definedName name="____________________________________DAT2" localSheetId="2">#REF!</definedName>
    <definedName name="____________________________________DAT2">#REF!</definedName>
    <definedName name="____________________________________DAT3" localSheetId="0">#REF!</definedName>
    <definedName name="____________________________________DAT3" localSheetId="2">#REF!</definedName>
    <definedName name="____________________________________DAT3">#REF!</definedName>
    <definedName name="____________________________________DAT4" localSheetId="0">#REF!</definedName>
    <definedName name="____________________________________DAT4" localSheetId="2">#REF!</definedName>
    <definedName name="____________________________________DAT4">#REF!</definedName>
    <definedName name="____________________________________DAT5" localSheetId="0">#REF!</definedName>
    <definedName name="____________________________________DAT5" localSheetId="2">#REF!</definedName>
    <definedName name="____________________________________DAT5">#REF!</definedName>
    <definedName name="____________________________________DAT6" localSheetId="0">#REF!</definedName>
    <definedName name="____________________________________DAT6" localSheetId="2">#REF!</definedName>
    <definedName name="____________________________________DAT6">#REF!</definedName>
    <definedName name="____________________________________DAT7" localSheetId="0">#REF!</definedName>
    <definedName name="____________________________________DAT7" localSheetId="2">#REF!</definedName>
    <definedName name="____________________________________DAT7">#REF!</definedName>
    <definedName name="___________________________________DAT1" localSheetId="0">#REF!</definedName>
    <definedName name="___________________________________DAT1" localSheetId="2">#REF!</definedName>
    <definedName name="___________________________________DAT1">#REF!</definedName>
    <definedName name="___________________________________DAT2" localSheetId="0">#REF!</definedName>
    <definedName name="___________________________________DAT2" localSheetId="2">#REF!</definedName>
    <definedName name="___________________________________DAT2">#REF!</definedName>
    <definedName name="___________________________________DAT3" localSheetId="0">#REF!</definedName>
    <definedName name="___________________________________DAT3" localSheetId="2">#REF!</definedName>
    <definedName name="___________________________________DAT3">#REF!</definedName>
    <definedName name="___________________________________DAT4" localSheetId="0">#REF!</definedName>
    <definedName name="___________________________________DAT4" localSheetId="2">#REF!</definedName>
    <definedName name="___________________________________DAT4">#REF!</definedName>
    <definedName name="___________________________________DAT5" localSheetId="0">#REF!</definedName>
    <definedName name="___________________________________DAT5" localSheetId="2">#REF!</definedName>
    <definedName name="___________________________________DAT5">#REF!</definedName>
    <definedName name="___________________________________DAT6" localSheetId="0">#REF!</definedName>
    <definedName name="___________________________________DAT6" localSheetId="2">#REF!</definedName>
    <definedName name="___________________________________DAT6">#REF!</definedName>
    <definedName name="___________________________________DAT7" localSheetId="0">#REF!</definedName>
    <definedName name="___________________________________DAT7" localSheetId="2">#REF!</definedName>
    <definedName name="___________________________________DAT7">#REF!</definedName>
    <definedName name="__________________________________DAT1" localSheetId="0">#REF!</definedName>
    <definedName name="__________________________________DAT1" localSheetId="2">#REF!</definedName>
    <definedName name="__________________________________DAT1">#REF!</definedName>
    <definedName name="__________________________________DAT2" localSheetId="0">#REF!</definedName>
    <definedName name="__________________________________DAT2" localSheetId="2">#REF!</definedName>
    <definedName name="__________________________________DAT2">#REF!</definedName>
    <definedName name="__________________________________DAT3" localSheetId="0">#REF!</definedName>
    <definedName name="__________________________________DAT3" localSheetId="2">#REF!</definedName>
    <definedName name="__________________________________DAT3">#REF!</definedName>
    <definedName name="__________________________________DAT4" localSheetId="0">#REF!</definedName>
    <definedName name="__________________________________DAT4" localSheetId="2">#REF!</definedName>
    <definedName name="__________________________________DAT4">#REF!</definedName>
    <definedName name="__________________________________DAT5" localSheetId="0">#REF!</definedName>
    <definedName name="__________________________________DAT5" localSheetId="2">#REF!</definedName>
    <definedName name="__________________________________DAT5">#REF!</definedName>
    <definedName name="__________________________________DAT6" localSheetId="0">#REF!</definedName>
    <definedName name="__________________________________DAT6" localSheetId="2">#REF!</definedName>
    <definedName name="__________________________________DAT6">#REF!</definedName>
    <definedName name="__________________________________DAT7" localSheetId="0">#REF!</definedName>
    <definedName name="__________________________________DAT7" localSheetId="2">#REF!</definedName>
    <definedName name="__________________________________DAT7">#REF!</definedName>
    <definedName name="__________________________________DAT8" localSheetId="0">#REF!</definedName>
    <definedName name="__________________________________DAT8" localSheetId="2">#REF!</definedName>
    <definedName name="__________________________________DAT8">#REF!</definedName>
    <definedName name="__________________________________DAT9" localSheetId="0">#REF!</definedName>
    <definedName name="__________________________________DAT9" localSheetId="2">#REF!</definedName>
    <definedName name="__________________________________DAT9">#REF!</definedName>
    <definedName name="_________________________________DAT1" localSheetId="0">#REF!</definedName>
    <definedName name="_________________________________DAT1" localSheetId="2">#REF!</definedName>
    <definedName name="_________________________________DAT1">#REF!</definedName>
    <definedName name="_________________________________DAT2" localSheetId="0">#REF!</definedName>
    <definedName name="_________________________________DAT2" localSheetId="2">#REF!</definedName>
    <definedName name="_________________________________DAT2">#REF!</definedName>
    <definedName name="_________________________________DAT3" localSheetId="0">#REF!</definedName>
    <definedName name="_________________________________DAT3" localSheetId="2">#REF!</definedName>
    <definedName name="_________________________________DAT3">#REF!</definedName>
    <definedName name="_________________________________DAT4" localSheetId="0">#REF!</definedName>
    <definedName name="_________________________________DAT4" localSheetId="2">#REF!</definedName>
    <definedName name="_________________________________DAT4">#REF!</definedName>
    <definedName name="_________________________________DAT5" localSheetId="0">#REF!</definedName>
    <definedName name="_________________________________DAT5" localSheetId="2">#REF!</definedName>
    <definedName name="_________________________________DAT5">#REF!</definedName>
    <definedName name="_________________________________DAT6" localSheetId="0">#REF!</definedName>
    <definedName name="_________________________________DAT6" localSheetId="2">#REF!</definedName>
    <definedName name="_________________________________DAT6">#REF!</definedName>
    <definedName name="_________________________________DAT7" localSheetId="0">#REF!</definedName>
    <definedName name="_________________________________DAT7" localSheetId="2">#REF!</definedName>
    <definedName name="_________________________________DAT7">#REF!</definedName>
    <definedName name="_________________________________DAT8" localSheetId="0">#REF!</definedName>
    <definedName name="_________________________________DAT8" localSheetId="2">#REF!</definedName>
    <definedName name="_________________________________DAT8">#REF!</definedName>
    <definedName name="_________________________________DAT9" localSheetId="0">#REF!</definedName>
    <definedName name="_________________________________DAT9" localSheetId="2">#REF!</definedName>
    <definedName name="_________________________________DAT9">#REF!</definedName>
    <definedName name="________________________________DAT1" localSheetId="0">#REF!</definedName>
    <definedName name="________________________________DAT1" localSheetId="2">#REF!</definedName>
    <definedName name="________________________________DAT1">#REF!</definedName>
    <definedName name="________________________________DAT2" localSheetId="0">#REF!</definedName>
    <definedName name="________________________________DAT2" localSheetId="2">#REF!</definedName>
    <definedName name="________________________________DAT2">#REF!</definedName>
    <definedName name="________________________________DAT3" localSheetId="0">#REF!</definedName>
    <definedName name="________________________________DAT3" localSheetId="2">#REF!</definedName>
    <definedName name="________________________________DAT3">#REF!</definedName>
    <definedName name="________________________________DAT4" localSheetId="0">#REF!</definedName>
    <definedName name="________________________________DAT4" localSheetId="2">#REF!</definedName>
    <definedName name="________________________________DAT4">#REF!</definedName>
    <definedName name="________________________________DAT5" localSheetId="0">#REF!</definedName>
    <definedName name="________________________________DAT5" localSheetId="2">#REF!</definedName>
    <definedName name="________________________________DAT5">#REF!</definedName>
    <definedName name="________________________________DAT6" localSheetId="0">#REF!</definedName>
    <definedName name="________________________________DAT6" localSheetId="2">#REF!</definedName>
    <definedName name="________________________________DAT6">#REF!</definedName>
    <definedName name="________________________________DAT7" localSheetId="0">#REF!</definedName>
    <definedName name="________________________________DAT7" localSheetId="2">#REF!</definedName>
    <definedName name="________________________________DAT7">#REF!</definedName>
    <definedName name="_______________________________DAT1" localSheetId="0">#REF!</definedName>
    <definedName name="_______________________________DAT1" localSheetId="2">#REF!</definedName>
    <definedName name="_______________________________DAT1">#REF!</definedName>
    <definedName name="_______________________________DAT10" localSheetId="0">#REF!</definedName>
    <definedName name="_______________________________DAT10" localSheetId="2">#REF!</definedName>
    <definedName name="_______________________________DAT10">#REF!</definedName>
    <definedName name="_______________________________DAT11" localSheetId="0">#REF!</definedName>
    <definedName name="_______________________________DAT11" localSheetId="2">#REF!</definedName>
    <definedName name="_______________________________DAT11">#REF!</definedName>
    <definedName name="_______________________________DAT12" localSheetId="0">#REF!</definedName>
    <definedName name="_______________________________DAT12" localSheetId="2">#REF!</definedName>
    <definedName name="_______________________________DAT12">#REF!</definedName>
    <definedName name="_______________________________DAT2" localSheetId="0">#REF!</definedName>
    <definedName name="_______________________________DAT2" localSheetId="2">#REF!</definedName>
    <definedName name="_______________________________DAT2">#REF!</definedName>
    <definedName name="_______________________________DAT3" localSheetId="0">#REF!</definedName>
    <definedName name="_______________________________DAT3" localSheetId="2">#REF!</definedName>
    <definedName name="_______________________________DAT3">#REF!</definedName>
    <definedName name="_______________________________DAT4" localSheetId="0">#REF!</definedName>
    <definedName name="_______________________________DAT4" localSheetId="2">#REF!</definedName>
    <definedName name="_______________________________DAT4">#REF!</definedName>
    <definedName name="_______________________________DAT5" localSheetId="0">#REF!</definedName>
    <definedName name="_______________________________DAT5" localSheetId="2">#REF!</definedName>
    <definedName name="_______________________________DAT5">#REF!</definedName>
    <definedName name="_______________________________DAT6" localSheetId="0">#REF!</definedName>
    <definedName name="_______________________________DAT6" localSheetId="2">#REF!</definedName>
    <definedName name="_______________________________DAT6">#REF!</definedName>
    <definedName name="_______________________________DAT7" localSheetId="0">#REF!</definedName>
    <definedName name="_______________________________DAT7" localSheetId="2">#REF!</definedName>
    <definedName name="_______________________________DAT7">#REF!</definedName>
    <definedName name="_______________________________DAT8" localSheetId="0">#REF!</definedName>
    <definedName name="_______________________________DAT8" localSheetId="2">#REF!</definedName>
    <definedName name="_______________________________DAT8">#REF!</definedName>
    <definedName name="_______________________________DAT9" localSheetId="0">#REF!</definedName>
    <definedName name="_______________________________DAT9" localSheetId="2">#REF!</definedName>
    <definedName name="_______________________________DAT9">#REF!</definedName>
    <definedName name="______________________________DAT1" localSheetId="0">#REF!</definedName>
    <definedName name="______________________________DAT1" localSheetId="2">#REF!</definedName>
    <definedName name="______________________________DAT1">#REF!</definedName>
    <definedName name="______________________________DAT10" localSheetId="0">#REF!</definedName>
    <definedName name="______________________________DAT10" localSheetId="2">#REF!</definedName>
    <definedName name="______________________________DAT10">#REF!</definedName>
    <definedName name="______________________________DAT11" localSheetId="0">#REF!</definedName>
    <definedName name="______________________________DAT11" localSheetId="2">#REF!</definedName>
    <definedName name="______________________________DAT11">#REF!</definedName>
    <definedName name="______________________________DAT12" localSheetId="0">#REF!</definedName>
    <definedName name="______________________________DAT12" localSheetId="2">#REF!</definedName>
    <definedName name="______________________________DAT12">#REF!</definedName>
    <definedName name="______________________________DAT2" localSheetId="0">#REF!</definedName>
    <definedName name="______________________________DAT2" localSheetId="2">#REF!</definedName>
    <definedName name="______________________________DAT2">#REF!</definedName>
    <definedName name="______________________________DAT3" localSheetId="0">#REF!</definedName>
    <definedName name="______________________________DAT3" localSheetId="2">#REF!</definedName>
    <definedName name="______________________________DAT3">#REF!</definedName>
    <definedName name="______________________________DAT4" localSheetId="0">#REF!</definedName>
    <definedName name="______________________________DAT4" localSheetId="2">#REF!</definedName>
    <definedName name="______________________________DAT4">#REF!</definedName>
    <definedName name="______________________________DAT5" localSheetId="0">#REF!</definedName>
    <definedName name="______________________________DAT5" localSheetId="2">#REF!</definedName>
    <definedName name="______________________________DAT5">#REF!</definedName>
    <definedName name="______________________________DAT6" localSheetId="0">#REF!</definedName>
    <definedName name="______________________________DAT6" localSheetId="2">#REF!</definedName>
    <definedName name="______________________________DAT6">#REF!</definedName>
    <definedName name="______________________________DAT7" localSheetId="0">#REF!</definedName>
    <definedName name="______________________________DAT7" localSheetId="2">#REF!</definedName>
    <definedName name="______________________________DAT7">#REF!</definedName>
    <definedName name="______________________________DAT8" localSheetId="0">#REF!</definedName>
    <definedName name="______________________________DAT8" localSheetId="2">#REF!</definedName>
    <definedName name="______________________________DAT8">#REF!</definedName>
    <definedName name="______________________________DAT9" localSheetId="0">#REF!</definedName>
    <definedName name="______________________________DAT9" localSheetId="2">#REF!</definedName>
    <definedName name="______________________________DAT9">#REF!</definedName>
    <definedName name="_____________________________DAT1" localSheetId="0">#REF!</definedName>
    <definedName name="_____________________________DAT1" localSheetId="2">#REF!</definedName>
    <definedName name="_____________________________DAT1">#REF!</definedName>
    <definedName name="_____________________________DAT13" localSheetId="0">#REF!</definedName>
    <definedName name="_____________________________DAT13" localSheetId="2">#REF!</definedName>
    <definedName name="_____________________________DAT13">#REF!</definedName>
    <definedName name="_____________________________DAT2" localSheetId="0">#REF!</definedName>
    <definedName name="_____________________________DAT2" localSheetId="2">#REF!</definedName>
    <definedName name="_____________________________DAT2">#REF!</definedName>
    <definedName name="_____________________________DAT3" localSheetId="0">#REF!</definedName>
    <definedName name="_____________________________DAT3" localSheetId="2">#REF!</definedName>
    <definedName name="_____________________________DAT3">#REF!</definedName>
    <definedName name="_____________________________DAT4" localSheetId="0">#REF!</definedName>
    <definedName name="_____________________________DAT4" localSheetId="2">#REF!</definedName>
    <definedName name="_____________________________DAT4">#REF!</definedName>
    <definedName name="_____________________________DAT5" localSheetId="0">#REF!</definedName>
    <definedName name="_____________________________DAT5" localSheetId="2">#REF!</definedName>
    <definedName name="_____________________________DAT5">#REF!</definedName>
    <definedName name="_____________________________DAT6" localSheetId="0">#REF!</definedName>
    <definedName name="_____________________________DAT6" localSheetId="2">#REF!</definedName>
    <definedName name="_____________________________DAT6">#REF!</definedName>
    <definedName name="_____________________________DAT7" localSheetId="0">#REF!</definedName>
    <definedName name="_____________________________DAT7" localSheetId="2">#REF!</definedName>
    <definedName name="_____________________________DAT7">#REF!</definedName>
    <definedName name="_____________________________DAT8" localSheetId="0">#REF!</definedName>
    <definedName name="_____________________________DAT8" localSheetId="2">#REF!</definedName>
    <definedName name="_____________________________DAT8">#REF!</definedName>
    <definedName name="_____________________________DAT9" localSheetId="0">#REF!</definedName>
    <definedName name="_____________________________DAT9" localSheetId="2">#REF!</definedName>
    <definedName name="_____________________________DAT9">#REF!</definedName>
    <definedName name="____________________________DAT1" localSheetId="0">#REF!</definedName>
    <definedName name="____________________________DAT1" localSheetId="2">#REF!</definedName>
    <definedName name="____________________________DAT1">#REF!</definedName>
    <definedName name="____________________________DAT10" localSheetId="0">#REF!</definedName>
    <definedName name="____________________________DAT10" localSheetId="2">#REF!</definedName>
    <definedName name="____________________________DAT10">#REF!</definedName>
    <definedName name="____________________________DAT11" localSheetId="0">#REF!</definedName>
    <definedName name="____________________________DAT11" localSheetId="2">#REF!</definedName>
    <definedName name="____________________________DAT11">#REF!</definedName>
    <definedName name="____________________________DAT12" localSheetId="0">#REF!</definedName>
    <definedName name="____________________________DAT12" localSheetId="2">#REF!</definedName>
    <definedName name="____________________________DAT12">#REF!</definedName>
    <definedName name="____________________________DAT13" localSheetId="0">#REF!</definedName>
    <definedName name="____________________________DAT13" localSheetId="2">#REF!</definedName>
    <definedName name="____________________________DAT13">#REF!</definedName>
    <definedName name="____________________________DAT2" localSheetId="0">#REF!</definedName>
    <definedName name="____________________________DAT2" localSheetId="2">#REF!</definedName>
    <definedName name="____________________________DAT2">#REF!</definedName>
    <definedName name="____________________________DAT3" localSheetId="0">#REF!</definedName>
    <definedName name="____________________________DAT3" localSheetId="2">#REF!</definedName>
    <definedName name="____________________________DAT3">#REF!</definedName>
    <definedName name="____________________________DAT4" localSheetId="0">#REF!</definedName>
    <definedName name="____________________________DAT4" localSheetId="2">#REF!</definedName>
    <definedName name="____________________________DAT4">#REF!</definedName>
    <definedName name="____________________________DAT5" localSheetId="0">#REF!</definedName>
    <definedName name="____________________________DAT5" localSheetId="2">#REF!</definedName>
    <definedName name="____________________________DAT5">#REF!</definedName>
    <definedName name="____________________________DAT6" localSheetId="0">#REF!</definedName>
    <definedName name="____________________________DAT6" localSheetId="2">#REF!</definedName>
    <definedName name="____________________________DAT6">#REF!</definedName>
    <definedName name="____________________________dat7" localSheetId="0">#REF!</definedName>
    <definedName name="____________________________dat7" localSheetId="2">#REF!</definedName>
    <definedName name="____________________________dat7">#REF!</definedName>
    <definedName name="____________________________DAT8" localSheetId="0">#REF!</definedName>
    <definedName name="____________________________DAT8" localSheetId="2">#REF!</definedName>
    <definedName name="____________________________DAT8">#REF!</definedName>
    <definedName name="____________________________DAT9" localSheetId="0">#REF!</definedName>
    <definedName name="____________________________DAT9" localSheetId="2">#REF!</definedName>
    <definedName name="____________________________DAT9">#REF!</definedName>
    <definedName name="___________________________DAT1" localSheetId="0">#REF!</definedName>
    <definedName name="___________________________DAT1" localSheetId="2">#REF!</definedName>
    <definedName name="___________________________DAT1">#REF!</definedName>
    <definedName name="___________________________DAT10" localSheetId="0">#REF!</definedName>
    <definedName name="___________________________DAT10" localSheetId="2">#REF!</definedName>
    <definedName name="___________________________DAT10">#REF!</definedName>
    <definedName name="___________________________DAT11" localSheetId="0">#REF!</definedName>
    <definedName name="___________________________DAT11" localSheetId="2">#REF!</definedName>
    <definedName name="___________________________DAT11">#REF!</definedName>
    <definedName name="___________________________DAT12" localSheetId="0">#REF!</definedName>
    <definedName name="___________________________DAT12" localSheetId="2">#REF!</definedName>
    <definedName name="___________________________DAT12">#REF!</definedName>
    <definedName name="___________________________DAT2" localSheetId="0">#REF!</definedName>
    <definedName name="___________________________DAT2" localSheetId="2">#REF!</definedName>
    <definedName name="___________________________DAT2">#REF!</definedName>
    <definedName name="___________________________DAT3" localSheetId="0">#REF!</definedName>
    <definedName name="___________________________DAT3" localSheetId="2">#REF!</definedName>
    <definedName name="___________________________DAT3">#REF!</definedName>
    <definedName name="___________________________DAT4" localSheetId="0">#REF!</definedName>
    <definedName name="___________________________DAT4" localSheetId="2">#REF!</definedName>
    <definedName name="___________________________DAT4">#REF!</definedName>
    <definedName name="___________________________DAT5" localSheetId="0">#REF!</definedName>
    <definedName name="___________________________DAT5" localSheetId="2">#REF!</definedName>
    <definedName name="___________________________DAT5">#REF!</definedName>
    <definedName name="___________________________DAT6" localSheetId="0">#REF!</definedName>
    <definedName name="___________________________DAT6" localSheetId="2">#REF!</definedName>
    <definedName name="___________________________DAT6">#REF!</definedName>
    <definedName name="___________________________DAT7" localSheetId="0">#REF!</definedName>
    <definedName name="___________________________DAT7" localSheetId="2">#REF!</definedName>
    <definedName name="___________________________DAT7">#REF!</definedName>
    <definedName name="___________________________DAT8" localSheetId="0">#REF!</definedName>
    <definedName name="___________________________DAT8" localSheetId="2">#REF!</definedName>
    <definedName name="___________________________DAT8">#REF!</definedName>
    <definedName name="___________________________DAT9" localSheetId="0">#REF!</definedName>
    <definedName name="___________________________DAT9" localSheetId="2">#REF!</definedName>
    <definedName name="___________________________DAT9">#REF!</definedName>
    <definedName name="__________________________DAT1" localSheetId="0">#REF!</definedName>
    <definedName name="__________________________DAT1" localSheetId="2">#REF!</definedName>
    <definedName name="__________________________DAT1">#REF!</definedName>
    <definedName name="__________________________DAT10" localSheetId="0">#REF!</definedName>
    <definedName name="__________________________DAT10" localSheetId="2">#REF!</definedName>
    <definedName name="__________________________DAT10">#REF!</definedName>
    <definedName name="__________________________DAT11" localSheetId="0">#REF!</definedName>
    <definedName name="__________________________DAT11" localSheetId="2">#REF!</definedName>
    <definedName name="__________________________DAT11">#REF!</definedName>
    <definedName name="__________________________DAT12" localSheetId="0">#REF!</definedName>
    <definedName name="__________________________DAT12" localSheetId="2">#REF!</definedName>
    <definedName name="__________________________DAT12">#REF!</definedName>
    <definedName name="__________________________DAT13" localSheetId="0">#REF!</definedName>
    <definedName name="__________________________DAT13" localSheetId="2">#REF!</definedName>
    <definedName name="__________________________DAT13">#REF!</definedName>
    <definedName name="__________________________DAT2" localSheetId="0">#REF!</definedName>
    <definedName name="__________________________DAT2" localSheetId="2">#REF!</definedName>
    <definedName name="__________________________DAT2">#REF!</definedName>
    <definedName name="__________________________DAT3" localSheetId="0">#REF!</definedName>
    <definedName name="__________________________DAT3" localSheetId="2">#REF!</definedName>
    <definedName name="__________________________DAT3">#REF!</definedName>
    <definedName name="__________________________DAT4" localSheetId="0">#REF!</definedName>
    <definedName name="__________________________DAT4" localSheetId="2">#REF!</definedName>
    <definedName name="__________________________DAT4">#REF!</definedName>
    <definedName name="__________________________DAT5" localSheetId="0">#REF!</definedName>
    <definedName name="__________________________DAT5" localSheetId="2">#REF!</definedName>
    <definedName name="__________________________DAT5">#REF!</definedName>
    <definedName name="__________________________DAT6" localSheetId="0">#REF!</definedName>
    <definedName name="__________________________DAT6" localSheetId="2">#REF!</definedName>
    <definedName name="__________________________DAT6">#REF!</definedName>
    <definedName name="__________________________DAT7" localSheetId="0">#REF!</definedName>
    <definedName name="__________________________DAT7" localSheetId="2">#REF!</definedName>
    <definedName name="__________________________DAT7">#REF!</definedName>
    <definedName name="__________________________DAT8" localSheetId="0">#REF!</definedName>
    <definedName name="__________________________DAT8" localSheetId="2">#REF!</definedName>
    <definedName name="__________________________DAT8">#REF!</definedName>
    <definedName name="__________________________DAT9" localSheetId="0">#REF!</definedName>
    <definedName name="__________________________DAT9" localSheetId="2">#REF!</definedName>
    <definedName name="__________________________DAT9">#REF!</definedName>
    <definedName name="_________________________DAT1" localSheetId="0">#REF!</definedName>
    <definedName name="_________________________DAT1" localSheetId="2">#REF!</definedName>
    <definedName name="_________________________DAT1">#REF!</definedName>
    <definedName name="_________________________DAT10" localSheetId="0">#REF!</definedName>
    <definedName name="_________________________DAT10" localSheetId="2">#REF!</definedName>
    <definedName name="_________________________DAT10">#REF!</definedName>
    <definedName name="_________________________DAT11" localSheetId="0">#REF!</definedName>
    <definedName name="_________________________DAT11" localSheetId="2">#REF!</definedName>
    <definedName name="_________________________DAT11">#REF!</definedName>
    <definedName name="_________________________DAT12" localSheetId="0">#REF!</definedName>
    <definedName name="_________________________DAT12" localSheetId="2">#REF!</definedName>
    <definedName name="_________________________DAT12">#REF!</definedName>
    <definedName name="_________________________DAT13" localSheetId="0">#REF!</definedName>
    <definedName name="_________________________DAT13" localSheetId="2">#REF!</definedName>
    <definedName name="_________________________DAT13">#REF!</definedName>
    <definedName name="_________________________DAT2" localSheetId="0">#REF!</definedName>
    <definedName name="_________________________DAT2" localSheetId="2">#REF!</definedName>
    <definedName name="_________________________DAT2">#REF!</definedName>
    <definedName name="_________________________DAT3" localSheetId="0">#REF!</definedName>
    <definedName name="_________________________DAT3" localSheetId="2">#REF!</definedName>
    <definedName name="_________________________DAT3">#REF!</definedName>
    <definedName name="_________________________DAT4" localSheetId="0">#REF!</definedName>
    <definedName name="_________________________DAT4" localSheetId="2">#REF!</definedName>
    <definedName name="_________________________DAT4">#REF!</definedName>
    <definedName name="_________________________DAT5" localSheetId="0">#REF!</definedName>
    <definedName name="_________________________DAT5" localSheetId="2">#REF!</definedName>
    <definedName name="_________________________DAT5">#REF!</definedName>
    <definedName name="_________________________DAT6" localSheetId="0">#REF!</definedName>
    <definedName name="_________________________DAT6" localSheetId="2">#REF!</definedName>
    <definedName name="_________________________DAT6">#REF!</definedName>
    <definedName name="_________________________DAT7" localSheetId="0">#REF!</definedName>
    <definedName name="_________________________DAT7" localSheetId="2">#REF!</definedName>
    <definedName name="_________________________DAT7">#REF!</definedName>
    <definedName name="_________________________DAT8" localSheetId="0">#REF!</definedName>
    <definedName name="_________________________DAT8" localSheetId="2">#REF!</definedName>
    <definedName name="_________________________DAT8">#REF!</definedName>
    <definedName name="_________________________DAT9" localSheetId="0">#REF!</definedName>
    <definedName name="_________________________DAT9" localSheetId="2">#REF!</definedName>
    <definedName name="_________________________DAT9">#REF!</definedName>
    <definedName name="________________________DAT1" localSheetId="0">#REF!</definedName>
    <definedName name="________________________DAT1" localSheetId="2">#REF!</definedName>
    <definedName name="________________________DAT1">#REF!</definedName>
    <definedName name="________________________DAT10" localSheetId="0">#REF!</definedName>
    <definedName name="________________________DAT10" localSheetId="2">#REF!</definedName>
    <definedName name="________________________DAT10">#REF!</definedName>
    <definedName name="________________________DAT11" localSheetId="0">#REF!</definedName>
    <definedName name="________________________DAT11" localSheetId="2">#REF!</definedName>
    <definedName name="________________________DAT11">#REF!</definedName>
    <definedName name="________________________DAT12" localSheetId="0">#REF!</definedName>
    <definedName name="________________________DAT12" localSheetId="2">#REF!</definedName>
    <definedName name="________________________DAT12">#REF!</definedName>
    <definedName name="________________________DAT13" localSheetId="0">#REF!</definedName>
    <definedName name="________________________DAT13" localSheetId="2">#REF!</definedName>
    <definedName name="________________________DAT13">#REF!</definedName>
    <definedName name="________________________DAT2" localSheetId="0">#REF!</definedName>
    <definedName name="________________________DAT2" localSheetId="2">#REF!</definedName>
    <definedName name="________________________DAT2">#REF!</definedName>
    <definedName name="________________________DAT3" localSheetId="0">#REF!</definedName>
    <definedName name="________________________DAT3" localSheetId="2">#REF!</definedName>
    <definedName name="________________________DAT3">#REF!</definedName>
    <definedName name="________________________DAT4" localSheetId="0">#REF!</definedName>
    <definedName name="________________________DAT4" localSheetId="2">#REF!</definedName>
    <definedName name="________________________DAT4">#REF!</definedName>
    <definedName name="________________________DAT5" localSheetId="0">#REF!</definedName>
    <definedName name="________________________DAT5" localSheetId="2">#REF!</definedName>
    <definedName name="________________________DAT5">#REF!</definedName>
    <definedName name="________________________DAT6" localSheetId="0">#REF!</definedName>
    <definedName name="________________________DAT6" localSheetId="2">#REF!</definedName>
    <definedName name="________________________DAT6">#REF!</definedName>
    <definedName name="________________________DAT7" localSheetId="0">#REF!</definedName>
    <definedName name="________________________DAT7" localSheetId="2">#REF!</definedName>
    <definedName name="________________________DAT7">#REF!</definedName>
    <definedName name="________________________DAT8" localSheetId="0">#REF!</definedName>
    <definedName name="________________________DAT8" localSheetId="2">#REF!</definedName>
    <definedName name="________________________DAT8">#REF!</definedName>
    <definedName name="________________________DAT9" localSheetId="0">#REF!</definedName>
    <definedName name="________________________DAT9" localSheetId="2">#REF!</definedName>
    <definedName name="________________________DAT9">#REF!</definedName>
    <definedName name="_______________________DAT1" localSheetId="0">#REF!</definedName>
    <definedName name="_______________________DAT1" localSheetId="2">#REF!</definedName>
    <definedName name="_______________________DAT1">#REF!</definedName>
    <definedName name="_______________________DAT10" localSheetId="0">#REF!</definedName>
    <definedName name="_______________________DAT10" localSheetId="2">#REF!</definedName>
    <definedName name="_______________________DAT10">#REF!</definedName>
    <definedName name="_______________________DAT11" localSheetId="0">#REF!</definedName>
    <definedName name="_______________________DAT11" localSheetId="2">#REF!</definedName>
    <definedName name="_______________________DAT11">#REF!</definedName>
    <definedName name="_______________________DAT12" localSheetId="0">#REF!</definedName>
    <definedName name="_______________________DAT12" localSheetId="2">#REF!</definedName>
    <definedName name="_______________________DAT12">#REF!</definedName>
    <definedName name="_______________________DAT13" localSheetId="0">#REF!</definedName>
    <definedName name="_______________________DAT13" localSheetId="2">#REF!</definedName>
    <definedName name="_______________________DAT13">#REF!</definedName>
    <definedName name="_______________________DAT14" localSheetId="0">#REF!</definedName>
    <definedName name="_______________________DAT14" localSheetId="2">#REF!</definedName>
    <definedName name="_______________________DAT14">#REF!</definedName>
    <definedName name="_______________________DAT2" localSheetId="0">#REF!</definedName>
    <definedName name="_______________________DAT2" localSheetId="2">#REF!</definedName>
    <definedName name="_______________________DAT2">#REF!</definedName>
    <definedName name="_______________________DAT3" localSheetId="0">#REF!</definedName>
    <definedName name="_______________________DAT3" localSheetId="2">#REF!</definedName>
    <definedName name="_______________________DAT3">#REF!</definedName>
    <definedName name="_______________________DAT4" localSheetId="0">#REF!</definedName>
    <definedName name="_______________________DAT4" localSheetId="2">#REF!</definedName>
    <definedName name="_______________________DAT4">#REF!</definedName>
    <definedName name="_______________________DAT5" localSheetId="0">#REF!</definedName>
    <definedName name="_______________________DAT5" localSheetId="2">#REF!</definedName>
    <definedName name="_______________________DAT5">#REF!</definedName>
    <definedName name="_______________________DAT6" localSheetId="0">#REF!</definedName>
    <definedName name="_______________________DAT6" localSheetId="2">#REF!</definedName>
    <definedName name="_______________________DAT6">#REF!</definedName>
    <definedName name="_______________________DAT7" localSheetId="0">#REF!</definedName>
    <definedName name="_______________________DAT7" localSheetId="2">#REF!</definedName>
    <definedName name="_______________________DAT7">#REF!</definedName>
    <definedName name="_______________________DAT8" localSheetId="0">#REF!</definedName>
    <definedName name="_______________________DAT8" localSheetId="2">#REF!</definedName>
    <definedName name="_______________________DAT8">#REF!</definedName>
    <definedName name="_______________________DAT9" localSheetId="0">#REF!</definedName>
    <definedName name="_______________________DAT9" localSheetId="2">#REF!</definedName>
    <definedName name="_______________________DAT9">#REF!</definedName>
    <definedName name="______________________DAT1" localSheetId="0">#REF!</definedName>
    <definedName name="______________________DAT1" localSheetId="2">#REF!</definedName>
    <definedName name="______________________DAT1">#REF!</definedName>
    <definedName name="______________________DAT10" localSheetId="0">#REF!</definedName>
    <definedName name="______________________DAT10" localSheetId="2">#REF!</definedName>
    <definedName name="______________________DAT10">#REF!</definedName>
    <definedName name="______________________DAT11" localSheetId="0">#REF!</definedName>
    <definedName name="______________________DAT11" localSheetId="2">#REF!</definedName>
    <definedName name="______________________DAT11">#REF!</definedName>
    <definedName name="______________________DAT12" localSheetId="0">#REF!</definedName>
    <definedName name="______________________DAT12" localSheetId="2">#REF!</definedName>
    <definedName name="______________________DAT12">#REF!</definedName>
    <definedName name="______________________DAT13" localSheetId="0">#REF!</definedName>
    <definedName name="______________________DAT13" localSheetId="2">#REF!</definedName>
    <definedName name="______________________DAT13">#REF!</definedName>
    <definedName name="______________________DAT14" localSheetId="0">#REF!</definedName>
    <definedName name="______________________DAT14" localSheetId="2">#REF!</definedName>
    <definedName name="______________________DAT14">#REF!</definedName>
    <definedName name="______________________DAT2" localSheetId="0">#REF!</definedName>
    <definedName name="______________________DAT2" localSheetId="2">#REF!</definedName>
    <definedName name="______________________DAT2">#REF!</definedName>
    <definedName name="______________________DAT3" localSheetId="0">#REF!</definedName>
    <definedName name="______________________DAT3" localSheetId="2">#REF!</definedName>
    <definedName name="______________________DAT3">#REF!</definedName>
    <definedName name="______________________DAT4" localSheetId="0">#REF!</definedName>
    <definedName name="______________________DAT4" localSheetId="2">#REF!</definedName>
    <definedName name="______________________DAT4">#REF!</definedName>
    <definedName name="______________________DAT5" localSheetId="0">#REF!</definedName>
    <definedName name="______________________DAT5" localSheetId="2">#REF!</definedName>
    <definedName name="______________________DAT5">#REF!</definedName>
    <definedName name="______________________DAT6" localSheetId="0">#REF!</definedName>
    <definedName name="______________________DAT6" localSheetId="2">#REF!</definedName>
    <definedName name="______________________DAT6">#REF!</definedName>
    <definedName name="______________________DAT7" localSheetId="0">#REF!</definedName>
    <definedName name="______________________DAT7" localSheetId="2">#REF!</definedName>
    <definedName name="______________________DAT7">#REF!</definedName>
    <definedName name="______________________DAT8" localSheetId="0">#REF!</definedName>
    <definedName name="______________________DAT8" localSheetId="2">#REF!</definedName>
    <definedName name="______________________DAT8">#REF!</definedName>
    <definedName name="______________________DAT9" localSheetId="0">#REF!</definedName>
    <definedName name="______________________DAT9" localSheetId="2">#REF!</definedName>
    <definedName name="______________________DAT9">#REF!</definedName>
    <definedName name="_____________________DAT1" localSheetId="0">#REF!</definedName>
    <definedName name="_____________________DAT1" localSheetId="2">#REF!</definedName>
    <definedName name="_____________________DAT1">#REF!</definedName>
    <definedName name="_____________________DAT10" localSheetId="0">#REF!</definedName>
    <definedName name="_____________________DAT10" localSheetId="2">#REF!</definedName>
    <definedName name="_____________________DAT10">#REF!</definedName>
    <definedName name="_____________________DAT11" localSheetId="0">#REF!</definedName>
    <definedName name="_____________________DAT11" localSheetId="2">#REF!</definedName>
    <definedName name="_____________________DAT11">#REF!</definedName>
    <definedName name="_____________________DAT12" localSheetId="0">#REF!</definedName>
    <definedName name="_____________________DAT12" localSheetId="2">#REF!</definedName>
    <definedName name="_____________________DAT12">#REF!</definedName>
    <definedName name="_____________________DAT13" localSheetId="0">#REF!</definedName>
    <definedName name="_____________________DAT13" localSheetId="2">#REF!</definedName>
    <definedName name="_____________________DAT13">#REF!</definedName>
    <definedName name="_____________________DAT14" localSheetId="0">#REF!</definedName>
    <definedName name="_____________________DAT14" localSheetId="2">#REF!</definedName>
    <definedName name="_____________________DAT14">#REF!</definedName>
    <definedName name="_____________________DAT2" localSheetId="0">#REF!</definedName>
    <definedName name="_____________________DAT2" localSheetId="2">#REF!</definedName>
    <definedName name="_____________________DAT2">#REF!</definedName>
    <definedName name="_____________________DAT3" localSheetId="0">#REF!</definedName>
    <definedName name="_____________________DAT3" localSheetId="2">#REF!</definedName>
    <definedName name="_____________________DAT3">#REF!</definedName>
    <definedName name="_____________________DAT4" localSheetId="0">#REF!</definedName>
    <definedName name="_____________________DAT4" localSheetId="2">#REF!</definedName>
    <definedName name="_____________________DAT4">#REF!</definedName>
    <definedName name="_____________________DAT5" localSheetId="0">#REF!</definedName>
    <definedName name="_____________________DAT5" localSheetId="2">#REF!</definedName>
    <definedName name="_____________________DAT5">#REF!</definedName>
    <definedName name="_____________________DAT6" localSheetId="0">#REF!</definedName>
    <definedName name="_____________________DAT6" localSheetId="2">#REF!</definedName>
    <definedName name="_____________________DAT6">#REF!</definedName>
    <definedName name="_____________________DAT7" localSheetId="0">#REF!</definedName>
    <definedName name="_____________________DAT7" localSheetId="2">#REF!</definedName>
    <definedName name="_____________________DAT7">#REF!</definedName>
    <definedName name="_____________________DAT8" localSheetId="0">#REF!</definedName>
    <definedName name="_____________________DAT8" localSheetId="2">#REF!</definedName>
    <definedName name="_____________________DAT8">#REF!</definedName>
    <definedName name="_____________________DAT9" localSheetId="0">#REF!</definedName>
    <definedName name="_____________________DAT9" localSheetId="2">#REF!</definedName>
    <definedName name="_____________________DAT9">#REF!</definedName>
    <definedName name="____________________DAT1" localSheetId="0">#REF!</definedName>
    <definedName name="____________________DAT1" localSheetId="2">#REF!</definedName>
    <definedName name="____________________DAT1">#REF!</definedName>
    <definedName name="____________________DAT10" localSheetId="0">#REF!</definedName>
    <definedName name="____________________DAT10" localSheetId="2">#REF!</definedName>
    <definedName name="____________________DAT10">#REF!</definedName>
    <definedName name="____________________DAT11" localSheetId="0">#REF!</definedName>
    <definedName name="____________________DAT11" localSheetId="2">#REF!</definedName>
    <definedName name="____________________DAT11">#REF!</definedName>
    <definedName name="____________________DAT12" localSheetId="0">#REF!</definedName>
    <definedName name="____________________DAT12" localSheetId="2">#REF!</definedName>
    <definedName name="____________________DAT12">#REF!</definedName>
    <definedName name="____________________DAT13" localSheetId="0">#REF!</definedName>
    <definedName name="____________________DAT13" localSheetId="2">#REF!</definedName>
    <definedName name="____________________DAT13">#REF!</definedName>
    <definedName name="____________________DAT14" localSheetId="0">#REF!</definedName>
    <definedName name="____________________DAT14" localSheetId="2">#REF!</definedName>
    <definedName name="____________________DAT14">#REF!</definedName>
    <definedName name="____________________DAT2" localSheetId="0">#REF!</definedName>
    <definedName name="____________________DAT2" localSheetId="2">#REF!</definedName>
    <definedName name="____________________DAT2">#REF!</definedName>
    <definedName name="____________________DAT3" localSheetId="0">#REF!</definedName>
    <definedName name="____________________DAT3" localSheetId="2">#REF!</definedName>
    <definedName name="____________________DAT3">#REF!</definedName>
    <definedName name="____________________DAT4" localSheetId="0">#REF!</definedName>
    <definedName name="____________________DAT4" localSheetId="2">#REF!</definedName>
    <definedName name="____________________DAT4">#REF!</definedName>
    <definedName name="____________________DAT5" localSheetId="0">#REF!</definedName>
    <definedName name="____________________DAT5" localSheetId="2">#REF!</definedName>
    <definedName name="____________________DAT5">#REF!</definedName>
    <definedName name="____________________DAT6" localSheetId="0">#REF!</definedName>
    <definedName name="____________________DAT6" localSheetId="2">#REF!</definedName>
    <definedName name="____________________DAT6">#REF!</definedName>
    <definedName name="____________________DAT7" localSheetId="0">#REF!</definedName>
    <definedName name="____________________DAT7" localSheetId="2">#REF!</definedName>
    <definedName name="____________________DAT7">#REF!</definedName>
    <definedName name="____________________DAT8" localSheetId="0">#REF!</definedName>
    <definedName name="____________________DAT8" localSheetId="2">#REF!</definedName>
    <definedName name="____________________DAT8">#REF!</definedName>
    <definedName name="____________________DAT9" localSheetId="0">#REF!</definedName>
    <definedName name="____________________DAT9" localSheetId="2">#REF!</definedName>
    <definedName name="____________________DAT9">#REF!</definedName>
    <definedName name="___________________DAT1" localSheetId="0">#REF!</definedName>
    <definedName name="___________________DAT1" localSheetId="2">#REF!</definedName>
    <definedName name="___________________DAT1">#REF!</definedName>
    <definedName name="___________________DAT10" localSheetId="0">#REF!</definedName>
    <definedName name="___________________DAT10" localSheetId="2">#REF!</definedName>
    <definedName name="___________________DAT10">#REF!</definedName>
    <definedName name="___________________DAT11" localSheetId="0">#REF!</definedName>
    <definedName name="___________________DAT11" localSheetId="2">#REF!</definedName>
    <definedName name="___________________DAT11">#REF!</definedName>
    <definedName name="___________________DAT12" localSheetId="0">#REF!</definedName>
    <definedName name="___________________DAT12" localSheetId="2">#REF!</definedName>
    <definedName name="___________________DAT12">#REF!</definedName>
    <definedName name="___________________DAT13" localSheetId="0">#REF!</definedName>
    <definedName name="___________________DAT13" localSheetId="2">#REF!</definedName>
    <definedName name="___________________DAT13">#REF!</definedName>
    <definedName name="___________________DAT14" localSheetId="0">#REF!</definedName>
    <definedName name="___________________DAT14" localSheetId="2">#REF!</definedName>
    <definedName name="___________________DAT14">#REF!</definedName>
    <definedName name="___________________DAT2" localSheetId="0">#REF!</definedName>
    <definedName name="___________________DAT2" localSheetId="2">#REF!</definedName>
    <definedName name="___________________DAT2">#REF!</definedName>
    <definedName name="___________________DAT3" localSheetId="0">#REF!</definedName>
    <definedName name="___________________DAT3" localSheetId="2">#REF!</definedName>
    <definedName name="___________________DAT3">#REF!</definedName>
    <definedName name="___________________DAT4" localSheetId="0">#REF!</definedName>
    <definedName name="___________________DAT4" localSheetId="2">#REF!</definedName>
    <definedName name="___________________DAT4">#REF!</definedName>
    <definedName name="___________________DAT5" localSheetId="0">#REF!</definedName>
    <definedName name="___________________DAT5" localSheetId="2">#REF!</definedName>
    <definedName name="___________________DAT5">#REF!</definedName>
    <definedName name="___________________DAT6" localSheetId="0">#REF!</definedName>
    <definedName name="___________________DAT6" localSheetId="2">#REF!</definedName>
    <definedName name="___________________DAT6">#REF!</definedName>
    <definedName name="___________________DAT7" localSheetId="0">#REF!</definedName>
    <definedName name="___________________DAT7" localSheetId="2">#REF!</definedName>
    <definedName name="___________________DAT7">#REF!</definedName>
    <definedName name="___________________DAT8" localSheetId="0">#REF!</definedName>
    <definedName name="___________________DAT8" localSheetId="2">#REF!</definedName>
    <definedName name="___________________DAT8">#REF!</definedName>
    <definedName name="___________________DAT9" localSheetId="0">#REF!</definedName>
    <definedName name="___________________DAT9" localSheetId="2">#REF!</definedName>
    <definedName name="___________________DAT9">#REF!</definedName>
    <definedName name="__________________DAT1" localSheetId="0">#REF!</definedName>
    <definedName name="__________________DAT1" localSheetId="2">#REF!</definedName>
    <definedName name="__________________DAT1">#REF!</definedName>
    <definedName name="__________________DAT10" localSheetId="0">#REF!</definedName>
    <definedName name="__________________DAT10" localSheetId="2">#REF!</definedName>
    <definedName name="__________________DAT10">#REF!</definedName>
    <definedName name="__________________DAT11" localSheetId="0">#REF!</definedName>
    <definedName name="__________________DAT11" localSheetId="2">#REF!</definedName>
    <definedName name="__________________DAT11">#REF!</definedName>
    <definedName name="__________________DAT12" localSheetId="0">#REF!</definedName>
    <definedName name="__________________DAT12" localSheetId="2">#REF!</definedName>
    <definedName name="__________________DAT12">#REF!</definedName>
    <definedName name="__________________DAT13" localSheetId="0">#REF!</definedName>
    <definedName name="__________________DAT13" localSheetId="2">#REF!</definedName>
    <definedName name="__________________DAT13">#REF!</definedName>
    <definedName name="__________________DAT14" localSheetId="0">#REF!</definedName>
    <definedName name="__________________DAT14" localSheetId="2">#REF!</definedName>
    <definedName name="__________________DAT14">#REF!</definedName>
    <definedName name="__________________DAT2" localSheetId="0">#REF!</definedName>
    <definedName name="__________________DAT2" localSheetId="2">#REF!</definedName>
    <definedName name="__________________DAT2">#REF!</definedName>
    <definedName name="__________________DAT255" localSheetId="0">#REF!</definedName>
    <definedName name="__________________DAT255" localSheetId="2">#REF!</definedName>
    <definedName name="__________________DAT255">#REF!</definedName>
    <definedName name="__________________DAT3" localSheetId="0">#REF!</definedName>
    <definedName name="__________________DAT3" localSheetId="2">#REF!</definedName>
    <definedName name="__________________DAT3">#REF!</definedName>
    <definedName name="__________________DAT4" localSheetId="0">#REF!</definedName>
    <definedName name="__________________DAT4" localSheetId="2">#REF!</definedName>
    <definedName name="__________________DAT4">#REF!</definedName>
    <definedName name="__________________DAT5" localSheetId="0">#REF!</definedName>
    <definedName name="__________________DAT5" localSheetId="2">#REF!</definedName>
    <definedName name="__________________DAT5">#REF!</definedName>
    <definedName name="__________________dat56" localSheetId="0">#REF!</definedName>
    <definedName name="__________________dat56" localSheetId="2">#REF!</definedName>
    <definedName name="__________________dat56">#REF!</definedName>
    <definedName name="__________________dat56544" localSheetId="0">#REF!</definedName>
    <definedName name="__________________dat56544" localSheetId="2">#REF!</definedName>
    <definedName name="__________________dat56544">#REF!</definedName>
    <definedName name="__________________DAT6" localSheetId="0">#REF!</definedName>
    <definedName name="__________________DAT6" localSheetId="2">#REF!</definedName>
    <definedName name="__________________DAT6">#REF!</definedName>
    <definedName name="__________________DAT7" localSheetId="0">#REF!</definedName>
    <definedName name="__________________DAT7" localSheetId="2">#REF!</definedName>
    <definedName name="__________________DAT7">#REF!</definedName>
    <definedName name="__________________DAT8" localSheetId="0">#REF!</definedName>
    <definedName name="__________________DAT8" localSheetId="2">#REF!</definedName>
    <definedName name="__________________DAT8">#REF!</definedName>
    <definedName name="__________________DAT9" localSheetId="0">#REF!</definedName>
    <definedName name="__________________DAT9" localSheetId="2">#REF!</definedName>
    <definedName name="__________________DAT9">#REF!</definedName>
    <definedName name="_________________DAT1" localSheetId="0">#REF!</definedName>
    <definedName name="_________________DAT1" localSheetId="2">#REF!</definedName>
    <definedName name="_________________DAT1">#REF!</definedName>
    <definedName name="_________________DAT10" localSheetId="0">#REF!</definedName>
    <definedName name="_________________DAT10" localSheetId="2">#REF!</definedName>
    <definedName name="_________________DAT10">#REF!</definedName>
    <definedName name="_________________DAT11" localSheetId="0">#REF!</definedName>
    <definedName name="_________________DAT11" localSheetId="2">#REF!</definedName>
    <definedName name="_________________DAT11">#REF!</definedName>
    <definedName name="_________________DAT12" localSheetId="0">#REF!</definedName>
    <definedName name="_________________DAT12" localSheetId="2">#REF!</definedName>
    <definedName name="_________________DAT12">#REF!</definedName>
    <definedName name="_________________DAT13" localSheetId="0">#REF!</definedName>
    <definedName name="_________________DAT13" localSheetId="2">#REF!</definedName>
    <definedName name="_________________DAT13">#REF!</definedName>
    <definedName name="_________________DAT14" localSheetId="0">#REF!</definedName>
    <definedName name="_________________DAT14" localSheetId="2">#REF!</definedName>
    <definedName name="_________________DAT14">#REF!</definedName>
    <definedName name="_________________DAT15" localSheetId="0">#REF!</definedName>
    <definedName name="_________________DAT15" localSheetId="2">#REF!</definedName>
    <definedName name="_________________DAT15">#REF!</definedName>
    <definedName name="_________________DAT16" localSheetId="0">#REF!</definedName>
    <definedName name="_________________DAT16" localSheetId="2">#REF!</definedName>
    <definedName name="_________________DAT16">#REF!</definedName>
    <definedName name="_________________DAT2" localSheetId="0">#REF!</definedName>
    <definedName name="_________________DAT2" localSheetId="2">#REF!</definedName>
    <definedName name="_________________DAT2">#REF!</definedName>
    <definedName name="_________________DAT255" localSheetId="0">#REF!</definedName>
    <definedName name="_________________DAT255" localSheetId="2">#REF!</definedName>
    <definedName name="_________________DAT255">#REF!</definedName>
    <definedName name="_________________DAT3" localSheetId="0">#REF!</definedName>
    <definedName name="_________________DAT3" localSheetId="2">#REF!</definedName>
    <definedName name="_________________DAT3">#REF!</definedName>
    <definedName name="_________________DAT4" localSheetId="0">#REF!</definedName>
    <definedName name="_________________DAT4" localSheetId="2">#REF!</definedName>
    <definedName name="_________________DAT4">#REF!</definedName>
    <definedName name="_________________DAT5" localSheetId="0">#REF!</definedName>
    <definedName name="_________________DAT5" localSheetId="2">#REF!</definedName>
    <definedName name="_________________DAT5">#REF!</definedName>
    <definedName name="_________________dat56" localSheetId="0">#REF!</definedName>
    <definedName name="_________________dat56" localSheetId="2">#REF!</definedName>
    <definedName name="_________________dat56">#REF!</definedName>
    <definedName name="_________________dat56544" localSheetId="0">#REF!</definedName>
    <definedName name="_________________dat56544" localSheetId="2">#REF!</definedName>
    <definedName name="_________________dat56544">#REF!</definedName>
    <definedName name="_________________DAT6" localSheetId="0">#REF!</definedName>
    <definedName name="_________________DAT6" localSheetId="2">#REF!</definedName>
    <definedName name="_________________DAT6">#REF!</definedName>
    <definedName name="_________________DAT7" localSheetId="0">#REF!</definedName>
    <definedName name="_________________DAT7" localSheetId="2">#REF!</definedName>
    <definedName name="_________________DAT7">#REF!</definedName>
    <definedName name="_________________DAT8" localSheetId="0">#REF!</definedName>
    <definedName name="_________________DAT8" localSheetId="2">#REF!</definedName>
    <definedName name="_________________DAT8">#REF!</definedName>
    <definedName name="_________________DAT9" localSheetId="0">#REF!</definedName>
    <definedName name="_________________DAT9" localSheetId="2">#REF!</definedName>
    <definedName name="_________________DAT9">#REF!</definedName>
    <definedName name="________________DAT1" localSheetId="0">#REF!</definedName>
    <definedName name="________________DAT1" localSheetId="2">#REF!</definedName>
    <definedName name="________________DAT1">#REF!</definedName>
    <definedName name="________________DAT10" localSheetId="0">#REF!</definedName>
    <definedName name="________________DAT10" localSheetId="2">#REF!</definedName>
    <definedName name="________________DAT10">#REF!</definedName>
    <definedName name="________________DAT11" localSheetId="0">#REF!</definedName>
    <definedName name="________________DAT11" localSheetId="2">#REF!</definedName>
    <definedName name="________________DAT11">#REF!</definedName>
    <definedName name="________________DAT12" localSheetId="0">#REF!</definedName>
    <definedName name="________________DAT12" localSheetId="2">#REF!</definedName>
    <definedName name="________________DAT12">#REF!</definedName>
    <definedName name="________________DAT13" localSheetId="0">#REF!</definedName>
    <definedName name="________________DAT13" localSheetId="2">#REF!</definedName>
    <definedName name="________________DAT13">#REF!</definedName>
    <definedName name="________________DAT14" localSheetId="0">#REF!</definedName>
    <definedName name="________________DAT14" localSheetId="2">#REF!</definedName>
    <definedName name="________________DAT14">#REF!</definedName>
    <definedName name="________________DAT15" localSheetId="0">#REF!</definedName>
    <definedName name="________________DAT15" localSheetId="2">#REF!</definedName>
    <definedName name="________________DAT15">#REF!</definedName>
    <definedName name="________________DAT16" localSheetId="0">#REF!</definedName>
    <definedName name="________________DAT16" localSheetId="2">#REF!</definedName>
    <definedName name="________________DAT16">#REF!</definedName>
    <definedName name="________________DAT2" localSheetId="0">#REF!</definedName>
    <definedName name="________________DAT2" localSheetId="2">#REF!</definedName>
    <definedName name="________________DAT2">#REF!</definedName>
    <definedName name="________________DAT255" localSheetId="0">#REF!</definedName>
    <definedName name="________________DAT255" localSheetId="2">#REF!</definedName>
    <definedName name="________________DAT255">#REF!</definedName>
    <definedName name="________________DAT3" localSheetId="0">#REF!</definedName>
    <definedName name="________________DAT3" localSheetId="2">#REF!</definedName>
    <definedName name="________________DAT3">#REF!</definedName>
    <definedName name="________________DAT4" localSheetId="0">#REF!</definedName>
    <definedName name="________________DAT4" localSheetId="2">#REF!</definedName>
    <definedName name="________________DAT4">#REF!</definedName>
    <definedName name="________________DAT5" localSheetId="0">#REF!</definedName>
    <definedName name="________________DAT5" localSheetId="2">#REF!</definedName>
    <definedName name="________________DAT5">#REF!</definedName>
    <definedName name="________________dat56" localSheetId="0">#REF!</definedName>
    <definedName name="________________dat56" localSheetId="2">#REF!</definedName>
    <definedName name="________________dat56">#REF!</definedName>
    <definedName name="________________dat56544" localSheetId="0">#REF!</definedName>
    <definedName name="________________dat56544" localSheetId="2">#REF!</definedName>
    <definedName name="________________dat56544">#REF!</definedName>
    <definedName name="________________DAT6" localSheetId="0">#REF!</definedName>
    <definedName name="________________DAT6" localSheetId="2">#REF!</definedName>
    <definedName name="________________DAT6">#REF!</definedName>
    <definedName name="________________DAT7" localSheetId="0">#REF!</definedName>
    <definedName name="________________DAT7" localSheetId="2">#REF!</definedName>
    <definedName name="________________DAT7">#REF!</definedName>
    <definedName name="________________DAT8" localSheetId="0">#REF!</definedName>
    <definedName name="________________DAT8" localSheetId="2">#REF!</definedName>
    <definedName name="________________DAT8">#REF!</definedName>
    <definedName name="________________DAT9" localSheetId="0">#REF!</definedName>
    <definedName name="________________DAT9" localSheetId="2">#REF!</definedName>
    <definedName name="________________DAT9">#REF!</definedName>
    <definedName name="_______________DAT1" localSheetId="0">#REF!</definedName>
    <definedName name="_______________DAT1" localSheetId="2">#REF!</definedName>
    <definedName name="_______________DAT1">#REF!</definedName>
    <definedName name="_______________DAT10" localSheetId="0">#REF!</definedName>
    <definedName name="_______________DAT10" localSheetId="2">#REF!</definedName>
    <definedName name="_______________DAT10">#REF!</definedName>
    <definedName name="_______________DAT11" localSheetId="0">#REF!</definedName>
    <definedName name="_______________DAT11" localSheetId="2">#REF!</definedName>
    <definedName name="_______________DAT11">#REF!</definedName>
    <definedName name="_______________DAT12" localSheetId="0">#REF!</definedName>
    <definedName name="_______________DAT12" localSheetId="2">#REF!</definedName>
    <definedName name="_______________DAT12">#REF!</definedName>
    <definedName name="_______________DAT13" localSheetId="0">#REF!</definedName>
    <definedName name="_______________DAT13" localSheetId="2">#REF!</definedName>
    <definedName name="_______________DAT13">#REF!</definedName>
    <definedName name="_______________DAT14" localSheetId="0">#REF!</definedName>
    <definedName name="_______________DAT14" localSheetId="2">#REF!</definedName>
    <definedName name="_______________DAT14">#REF!</definedName>
    <definedName name="_______________DAT15" localSheetId="0">#REF!</definedName>
    <definedName name="_______________DAT15" localSheetId="2">#REF!</definedName>
    <definedName name="_______________DAT15">#REF!</definedName>
    <definedName name="_______________DAT16" localSheetId="0">#REF!</definedName>
    <definedName name="_______________DAT16" localSheetId="2">#REF!</definedName>
    <definedName name="_______________DAT16">#REF!</definedName>
    <definedName name="_______________DAT17" localSheetId="0">#REF!</definedName>
    <definedName name="_______________DAT17" localSheetId="2">#REF!</definedName>
    <definedName name="_______________DAT17">#REF!</definedName>
    <definedName name="_______________DAT2" localSheetId="0">#REF!</definedName>
    <definedName name="_______________DAT2" localSheetId="2">#REF!</definedName>
    <definedName name="_______________DAT2">#REF!</definedName>
    <definedName name="_______________DAT255" localSheetId="0">#REF!</definedName>
    <definedName name="_______________DAT255" localSheetId="2">#REF!</definedName>
    <definedName name="_______________DAT255">#REF!</definedName>
    <definedName name="_______________DAT3" localSheetId="0">#REF!</definedName>
    <definedName name="_______________DAT3" localSheetId="2">#REF!</definedName>
    <definedName name="_______________DAT3">#REF!</definedName>
    <definedName name="_______________DAT4" localSheetId="0">#REF!</definedName>
    <definedName name="_______________DAT4" localSheetId="2">#REF!</definedName>
    <definedName name="_______________DAT4">#REF!</definedName>
    <definedName name="_______________DAT5" localSheetId="0">#REF!</definedName>
    <definedName name="_______________DAT5" localSheetId="2">#REF!</definedName>
    <definedName name="_______________DAT5">#REF!</definedName>
    <definedName name="_______________dat56" localSheetId="0">#REF!</definedName>
    <definedName name="_______________dat56" localSheetId="2">#REF!</definedName>
    <definedName name="_______________dat56">#REF!</definedName>
    <definedName name="_______________dat56544" localSheetId="0">#REF!</definedName>
    <definedName name="_______________dat56544" localSheetId="2">#REF!</definedName>
    <definedName name="_______________dat56544">#REF!</definedName>
    <definedName name="_______________DAT6" localSheetId="0">#REF!</definedName>
    <definedName name="_______________DAT6" localSheetId="2">#REF!</definedName>
    <definedName name="_______________DAT6">#REF!</definedName>
    <definedName name="_______________DAT7" localSheetId="0">#REF!</definedName>
    <definedName name="_______________DAT7" localSheetId="2">#REF!</definedName>
    <definedName name="_______________DAT7">#REF!</definedName>
    <definedName name="_______________DAT8" localSheetId="0">#REF!</definedName>
    <definedName name="_______________DAT8" localSheetId="2">#REF!</definedName>
    <definedName name="_______________DAT8">#REF!</definedName>
    <definedName name="_______________DAT9" localSheetId="0">#REF!</definedName>
    <definedName name="_______________DAT9" localSheetId="2">#REF!</definedName>
    <definedName name="_______________DAT9">#REF!</definedName>
    <definedName name="______________DAT1" localSheetId="0">#REF!</definedName>
    <definedName name="______________DAT1" localSheetId="2">#REF!</definedName>
    <definedName name="______________DAT1">#REF!</definedName>
    <definedName name="______________DAT10" localSheetId="0">#REF!</definedName>
    <definedName name="______________DAT10" localSheetId="2">#REF!</definedName>
    <definedName name="______________DAT10">#REF!</definedName>
    <definedName name="______________DAT11" localSheetId="0">#REF!</definedName>
    <definedName name="______________DAT11" localSheetId="2">#REF!</definedName>
    <definedName name="______________DAT11">#REF!</definedName>
    <definedName name="______________DAT12" localSheetId="0">#REF!</definedName>
    <definedName name="______________DAT12" localSheetId="2">#REF!</definedName>
    <definedName name="______________DAT12">#REF!</definedName>
    <definedName name="______________DAT13" localSheetId="0">#REF!</definedName>
    <definedName name="______________DAT13" localSheetId="2">#REF!</definedName>
    <definedName name="______________DAT13">#REF!</definedName>
    <definedName name="______________DAT14" localSheetId="0">#REF!</definedName>
    <definedName name="______________DAT14" localSheetId="2">#REF!</definedName>
    <definedName name="______________DAT14">#REF!</definedName>
    <definedName name="______________DAT15" localSheetId="0">#REF!</definedName>
    <definedName name="______________DAT15" localSheetId="2">#REF!</definedName>
    <definedName name="______________DAT15">#REF!</definedName>
    <definedName name="______________DAT16" localSheetId="0">#REF!</definedName>
    <definedName name="______________DAT16" localSheetId="2">#REF!</definedName>
    <definedName name="______________DAT16">#REF!</definedName>
    <definedName name="______________DAT17" localSheetId="0">#REF!</definedName>
    <definedName name="______________DAT17" localSheetId="2">#REF!</definedName>
    <definedName name="______________DAT17">#REF!</definedName>
    <definedName name="______________DAT2" localSheetId="0">#REF!</definedName>
    <definedName name="______________DAT2" localSheetId="2">#REF!</definedName>
    <definedName name="______________DAT2">#REF!</definedName>
    <definedName name="______________DAT255" localSheetId="0">#REF!</definedName>
    <definedName name="______________DAT255" localSheetId="2">#REF!</definedName>
    <definedName name="______________DAT255">#REF!</definedName>
    <definedName name="______________DAT3" localSheetId="0">#REF!</definedName>
    <definedName name="______________DAT3" localSheetId="2">#REF!</definedName>
    <definedName name="______________DAT3">#REF!</definedName>
    <definedName name="______________DAT4" localSheetId="0">#REF!</definedName>
    <definedName name="______________DAT4" localSheetId="2">#REF!</definedName>
    <definedName name="______________DAT4">#REF!</definedName>
    <definedName name="______________DAT5" localSheetId="0">#REF!</definedName>
    <definedName name="______________DAT5" localSheetId="2">#REF!</definedName>
    <definedName name="______________DAT5">#REF!</definedName>
    <definedName name="______________dat56" localSheetId="0">#REF!</definedName>
    <definedName name="______________dat56" localSheetId="2">#REF!</definedName>
    <definedName name="______________dat56">#REF!</definedName>
    <definedName name="______________dat56544" localSheetId="0">#REF!</definedName>
    <definedName name="______________dat56544" localSheetId="2">#REF!</definedName>
    <definedName name="______________dat56544">#REF!</definedName>
    <definedName name="______________DAT6" localSheetId="0">#REF!</definedName>
    <definedName name="______________DAT6" localSheetId="2">#REF!</definedName>
    <definedName name="______________DAT6">#REF!</definedName>
    <definedName name="______________DAT7" localSheetId="0">#REF!</definedName>
    <definedName name="______________DAT7" localSheetId="2">#REF!</definedName>
    <definedName name="______________DAT7">#REF!</definedName>
    <definedName name="______________DAT8" localSheetId="0">#REF!</definedName>
    <definedName name="______________DAT8" localSheetId="2">#REF!</definedName>
    <definedName name="______________DAT8">#REF!</definedName>
    <definedName name="______________DAT9" localSheetId="0">#REF!</definedName>
    <definedName name="______________DAT9" localSheetId="2">#REF!</definedName>
    <definedName name="______________DAT9">#REF!</definedName>
    <definedName name="_____________DAT1" localSheetId="0">#REF!</definedName>
    <definedName name="_____________DAT1" localSheetId="2">#REF!</definedName>
    <definedName name="_____________DAT1">#REF!</definedName>
    <definedName name="_____________DAT10" localSheetId="0">#REF!</definedName>
    <definedName name="_____________DAT10" localSheetId="2">#REF!</definedName>
    <definedName name="_____________DAT10">#REF!</definedName>
    <definedName name="_____________DAT11" localSheetId="0">#REF!</definedName>
    <definedName name="_____________DAT11" localSheetId="2">#REF!</definedName>
    <definedName name="_____________DAT11">#REF!</definedName>
    <definedName name="_____________DAT12" localSheetId="0">#REF!</definedName>
    <definedName name="_____________DAT12" localSheetId="2">#REF!</definedName>
    <definedName name="_____________DAT12">#REF!</definedName>
    <definedName name="_____________DAT13" localSheetId="0">#REF!</definedName>
    <definedName name="_____________DAT13" localSheetId="2">#REF!</definedName>
    <definedName name="_____________DAT13">#REF!</definedName>
    <definedName name="_____________DAT14" localSheetId="0">#REF!</definedName>
    <definedName name="_____________DAT14" localSheetId="2">#REF!</definedName>
    <definedName name="_____________DAT14">#REF!</definedName>
    <definedName name="_____________DAT15" localSheetId="0">#REF!</definedName>
    <definedName name="_____________DAT15" localSheetId="2">#REF!</definedName>
    <definedName name="_____________DAT15">#REF!</definedName>
    <definedName name="_____________DAT16" localSheetId="0">#REF!</definedName>
    <definedName name="_____________DAT16" localSheetId="2">#REF!</definedName>
    <definedName name="_____________DAT16">#REF!</definedName>
    <definedName name="_____________DAT17" localSheetId="0">#REF!</definedName>
    <definedName name="_____________DAT17" localSheetId="2">#REF!</definedName>
    <definedName name="_____________DAT17">#REF!</definedName>
    <definedName name="_____________DAT2" localSheetId="0">#REF!</definedName>
    <definedName name="_____________DAT2" localSheetId="2">#REF!</definedName>
    <definedName name="_____________DAT2">#REF!</definedName>
    <definedName name="_____________DAT255" localSheetId="0">#REF!</definedName>
    <definedName name="_____________DAT255" localSheetId="2">#REF!</definedName>
    <definedName name="_____________DAT255">#REF!</definedName>
    <definedName name="_____________DAT3" localSheetId="0">#REF!</definedName>
    <definedName name="_____________DAT3" localSheetId="2">#REF!</definedName>
    <definedName name="_____________DAT3">#REF!</definedName>
    <definedName name="_____________DAT4" localSheetId="0">#REF!</definedName>
    <definedName name="_____________DAT4" localSheetId="2">#REF!</definedName>
    <definedName name="_____________DAT4">#REF!</definedName>
    <definedName name="_____________DAT5" localSheetId="0">#REF!</definedName>
    <definedName name="_____________DAT5" localSheetId="2">#REF!</definedName>
    <definedName name="_____________DAT5">#REF!</definedName>
    <definedName name="_____________dat56" localSheetId="0">#REF!</definedName>
    <definedName name="_____________dat56" localSheetId="2">#REF!</definedName>
    <definedName name="_____________dat56">#REF!</definedName>
    <definedName name="_____________dat56544" localSheetId="0">#REF!</definedName>
    <definedName name="_____________dat56544" localSheetId="2">#REF!</definedName>
    <definedName name="_____________dat56544">#REF!</definedName>
    <definedName name="_____________DAT6" localSheetId="0">#REF!</definedName>
    <definedName name="_____________DAT6" localSheetId="2">#REF!</definedName>
    <definedName name="_____________DAT6">#REF!</definedName>
    <definedName name="_____________DAT7" localSheetId="0">#REF!</definedName>
    <definedName name="_____________DAT7" localSheetId="2">#REF!</definedName>
    <definedName name="_____________DAT7">#REF!</definedName>
    <definedName name="_____________DAT8" localSheetId="0">#REF!</definedName>
    <definedName name="_____________DAT8" localSheetId="2">#REF!</definedName>
    <definedName name="_____________DAT8">#REF!</definedName>
    <definedName name="_____________DAT9" localSheetId="0">#REF!</definedName>
    <definedName name="_____________DAT9" localSheetId="2">#REF!</definedName>
    <definedName name="_____________DAT9">#REF!</definedName>
    <definedName name="____________DAT1" localSheetId="0">#REF!</definedName>
    <definedName name="____________DAT1" localSheetId="2">#REF!</definedName>
    <definedName name="____________DAT1">#REF!</definedName>
    <definedName name="____________DAT10" localSheetId="0">#REF!</definedName>
    <definedName name="____________DAT10" localSheetId="2">#REF!</definedName>
    <definedName name="____________DAT10">#REF!</definedName>
    <definedName name="____________DAT11" localSheetId="0">#REF!</definedName>
    <definedName name="____________DAT11" localSheetId="2">#REF!</definedName>
    <definedName name="____________DAT11">#REF!</definedName>
    <definedName name="____________DAT12" localSheetId="0">#REF!</definedName>
    <definedName name="____________DAT12" localSheetId="2">#REF!</definedName>
    <definedName name="____________DAT12">#REF!</definedName>
    <definedName name="____________DAT13" localSheetId="0">#REF!</definedName>
    <definedName name="____________DAT13" localSheetId="2">#REF!</definedName>
    <definedName name="____________DAT13">#REF!</definedName>
    <definedName name="____________DAT14" localSheetId="0">#REF!</definedName>
    <definedName name="____________DAT14" localSheetId="2">#REF!</definedName>
    <definedName name="____________DAT14">#REF!</definedName>
    <definedName name="____________DAT15" localSheetId="0">#REF!</definedName>
    <definedName name="____________DAT15" localSheetId="2">#REF!</definedName>
    <definedName name="____________DAT15">#REF!</definedName>
    <definedName name="____________DAT16" localSheetId="0">#REF!</definedName>
    <definedName name="____________DAT16" localSheetId="2">#REF!</definedName>
    <definedName name="____________DAT16">#REF!</definedName>
    <definedName name="____________DAT17" localSheetId="0">#REF!</definedName>
    <definedName name="____________DAT17" localSheetId="2">#REF!</definedName>
    <definedName name="____________DAT17">#REF!</definedName>
    <definedName name="____________DAT2" localSheetId="0">#REF!</definedName>
    <definedName name="____________DAT2" localSheetId="2">#REF!</definedName>
    <definedName name="____________DAT2">#REF!</definedName>
    <definedName name="____________DAT255" localSheetId="0">#REF!</definedName>
    <definedName name="____________DAT255" localSheetId="2">#REF!</definedName>
    <definedName name="____________DAT255">#REF!</definedName>
    <definedName name="____________DAT3" localSheetId="0">#REF!</definedName>
    <definedName name="____________DAT3" localSheetId="2">#REF!</definedName>
    <definedName name="____________DAT3">#REF!</definedName>
    <definedName name="____________DAT4" localSheetId="0">#REF!</definedName>
    <definedName name="____________DAT4" localSheetId="2">#REF!</definedName>
    <definedName name="____________DAT4">#REF!</definedName>
    <definedName name="____________DAT5" localSheetId="0">#REF!</definedName>
    <definedName name="____________DAT5" localSheetId="2">#REF!</definedName>
    <definedName name="____________DAT5">#REF!</definedName>
    <definedName name="____________dat56" localSheetId="0">#REF!</definedName>
    <definedName name="____________dat56" localSheetId="2">#REF!</definedName>
    <definedName name="____________dat56">#REF!</definedName>
    <definedName name="____________dat56544" localSheetId="0">#REF!</definedName>
    <definedName name="____________dat56544" localSheetId="2">#REF!</definedName>
    <definedName name="____________dat56544">#REF!</definedName>
    <definedName name="____________DAT6" localSheetId="0">#REF!</definedName>
    <definedName name="____________DAT6" localSheetId="2">#REF!</definedName>
    <definedName name="____________DAT6">#REF!</definedName>
    <definedName name="____________DAT7" localSheetId="0">#REF!</definedName>
    <definedName name="____________DAT7" localSheetId="2">#REF!</definedName>
    <definedName name="____________DAT7">#REF!</definedName>
    <definedName name="____________DAT8" localSheetId="0">#REF!</definedName>
    <definedName name="____________DAT8" localSheetId="2">#REF!</definedName>
    <definedName name="____________DAT8">#REF!</definedName>
    <definedName name="____________DAT9" localSheetId="0">#REF!</definedName>
    <definedName name="____________DAT9" localSheetId="2">#REF!</definedName>
    <definedName name="____________DAT9">#REF!</definedName>
    <definedName name="___________DAT1" localSheetId="0">#REF!</definedName>
    <definedName name="___________DAT1" localSheetId="2">#REF!</definedName>
    <definedName name="___________DAT1">#REF!</definedName>
    <definedName name="___________DAT10" localSheetId="0">#REF!</definedName>
    <definedName name="___________DAT10" localSheetId="2">#REF!</definedName>
    <definedName name="___________DAT10">#REF!</definedName>
    <definedName name="___________DAT11" localSheetId="0">#REF!</definedName>
    <definedName name="___________DAT11" localSheetId="2">#REF!</definedName>
    <definedName name="___________DAT11">#REF!</definedName>
    <definedName name="___________DAT12" localSheetId="0">#REF!</definedName>
    <definedName name="___________DAT12" localSheetId="2">#REF!</definedName>
    <definedName name="___________DAT12">#REF!</definedName>
    <definedName name="___________DAT13" localSheetId="0">#REF!</definedName>
    <definedName name="___________DAT13" localSheetId="2">#REF!</definedName>
    <definedName name="___________DAT13">#REF!</definedName>
    <definedName name="___________DAT14" localSheetId="0">#REF!</definedName>
    <definedName name="___________DAT14" localSheetId="2">#REF!</definedName>
    <definedName name="___________DAT14">#REF!</definedName>
    <definedName name="___________DAT15" localSheetId="0">#REF!</definedName>
    <definedName name="___________DAT15" localSheetId="2">#REF!</definedName>
    <definedName name="___________DAT15">#REF!</definedName>
    <definedName name="___________DAT16" localSheetId="0">#REF!</definedName>
    <definedName name="___________DAT16" localSheetId="2">#REF!</definedName>
    <definedName name="___________DAT16">#REF!</definedName>
    <definedName name="___________DAT17" localSheetId="0">#REF!</definedName>
    <definedName name="___________DAT17" localSheetId="2">#REF!</definedName>
    <definedName name="___________DAT17">#REF!</definedName>
    <definedName name="___________DAT2" localSheetId="0">#REF!</definedName>
    <definedName name="___________DAT2" localSheetId="2">#REF!</definedName>
    <definedName name="___________DAT2">#REF!</definedName>
    <definedName name="___________DAT255" localSheetId="0">#REF!</definedName>
    <definedName name="___________DAT255" localSheetId="2">#REF!</definedName>
    <definedName name="___________DAT255">#REF!</definedName>
    <definedName name="___________DAT3" localSheetId="0">#REF!</definedName>
    <definedName name="___________DAT3" localSheetId="2">#REF!</definedName>
    <definedName name="___________DAT3">#REF!</definedName>
    <definedName name="___________DAT4" localSheetId="0">#REF!</definedName>
    <definedName name="___________DAT4" localSheetId="2">#REF!</definedName>
    <definedName name="___________DAT4">#REF!</definedName>
    <definedName name="___________DAT5" localSheetId="0">#REF!</definedName>
    <definedName name="___________DAT5" localSheetId="2">#REF!</definedName>
    <definedName name="___________DAT5">#REF!</definedName>
    <definedName name="___________dat56" localSheetId="0">#REF!</definedName>
    <definedName name="___________dat56" localSheetId="2">#REF!</definedName>
    <definedName name="___________dat56">#REF!</definedName>
    <definedName name="___________dat56544" localSheetId="0">#REF!</definedName>
    <definedName name="___________dat56544" localSheetId="2">#REF!</definedName>
    <definedName name="___________dat56544">#REF!</definedName>
    <definedName name="___________DAT6" localSheetId="0">#REF!</definedName>
    <definedName name="___________DAT6" localSheetId="2">#REF!</definedName>
    <definedName name="___________DAT6">#REF!</definedName>
    <definedName name="___________DAT7" localSheetId="0">#REF!</definedName>
    <definedName name="___________DAT7" localSheetId="2">#REF!</definedName>
    <definedName name="___________DAT7">#REF!</definedName>
    <definedName name="___________DAT8" localSheetId="0">#REF!</definedName>
    <definedName name="___________DAT8" localSheetId="2">#REF!</definedName>
    <definedName name="___________DAT8">#REF!</definedName>
    <definedName name="___________DAT9" localSheetId="0">#REF!</definedName>
    <definedName name="___________DAT9" localSheetId="2">#REF!</definedName>
    <definedName name="___________DAT9">#REF!</definedName>
    <definedName name="__________DAT1" localSheetId="0">#REF!</definedName>
    <definedName name="__________DAT1" localSheetId="2">#REF!</definedName>
    <definedName name="__________DAT1">#REF!</definedName>
    <definedName name="__________DAT10" localSheetId="0">#REF!</definedName>
    <definedName name="__________DAT10" localSheetId="2">#REF!</definedName>
    <definedName name="__________DAT10">#REF!</definedName>
    <definedName name="__________DAT11" localSheetId="0">#REF!</definedName>
    <definedName name="__________DAT11" localSheetId="2">#REF!</definedName>
    <definedName name="__________DAT11">#REF!</definedName>
    <definedName name="__________DAT12" localSheetId="0">#REF!</definedName>
    <definedName name="__________DAT12" localSheetId="2">#REF!</definedName>
    <definedName name="__________DAT12">#REF!</definedName>
    <definedName name="__________DAT13" localSheetId="0">#REF!</definedName>
    <definedName name="__________DAT13" localSheetId="2">#REF!</definedName>
    <definedName name="__________DAT13">#REF!</definedName>
    <definedName name="__________DAT14" localSheetId="0">#REF!</definedName>
    <definedName name="__________DAT14" localSheetId="2">#REF!</definedName>
    <definedName name="__________DAT14">#REF!</definedName>
    <definedName name="__________DAT15" localSheetId="0">#REF!</definedName>
    <definedName name="__________DAT15" localSheetId="2">#REF!</definedName>
    <definedName name="__________DAT15">#REF!</definedName>
    <definedName name="__________DAT16" localSheetId="0">#REF!</definedName>
    <definedName name="__________DAT16" localSheetId="2">#REF!</definedName>
    <definedName name="__________DAT16">#REF!</definedName>
    <definedName name="__________DAT17" localSheetId="0">#REF!</definedName>
    <definedName name="__________DAT17" localSheetId="2">#REF!</definedName>
    <definedName name="__________DAT17">#REF!</definedName>
    <definedName name="__________DAT2" localSheetId="0">#REF!</definedName>
    <definedName name="__________DAT2" localSheetId="2">#REF!</definedName>
    <definedName name="__________DAT2">#REF!</definedName>
    <definedName name="__________DAT255" localSheetId="0">#REF!</definedName>
    <definedName name="__________DAT255" localSheetId="2">#REF!</definedName>
    <definedName name="__________DAT255">#REF!</definedName>
    <definedName name="__________DAT3" localSheetId="0">#REF!</definedName>
    <definedName name="__________DAT3" localSheetId="2">#REF!</definedName>
    <definedName name="__________DAT3">#REF!</definedName>
    <definedName name="__________DAT4">#REF!</definedName>
    <definedName name="__________DAT5" localSheetId="0">#REF!</definedName>
    <definedName name="__________DAT5" localSheetId="2">#REF!</definedName>
    <definedName name="__________DAT5">#REF!</definedName>
    <definedName name="__________dat56" localSheetId="0">#REF!</definedName>
    <definedName name="__________dat56" localSheetId="2">#REF!</definedName>
    <definedName name="__________dat56">#REF!</definedName>
    <definedName name="__________dat56544" localSheetId="0">#REF!</definedName>
    <definedName name="__________dat56544" localSheetId="2">#REF!</definedName>
    <definedName name="__________dat56544">#REF!</definedName>
    <definedName name="__________DAT6" localSheetId="0">#REF!</definedName>
    <definedName name="__________DAT6" localSheetId="2">#REF!</definedName>
    <definedName name="__________DAT6">#REF!</definedName>
    <definedName name="__________DAT7" localSheetId="0">#REF!</definedName>
    <definedName name="__________DAT7" localSheetId="2">#REF!</definedName>
    <definedName name="__________DAT7">#REF!</definedName>
    <definedName name="__________DAT8" localSheetId="0">#REF!</definedName>
    <definedName name="__________DAT8" localSheetId="2">#REF!</definedName>
    <definedName name="__________DAT8">#REF!</definedName>
    <definedName name="__________DAT9" localSheetId="0">#REF!</definedName>
    <definedName name="__________DAT9" localSheetId="2">#REF!</definedName>
    <definedName name="__________DAT9">#REF!</definedName>
    <definedName name="_________DAT1" localSheetId="0">#REF!</definedName>
    <definedName name="_________DAT1" localSheetId="2">#REF!</definedName>
    <definedName name="_________DAT1">#REF!</definedName>
    <definedName name="_________DAT10" localSheetId="0">#REF!</definedName>
    <definedName name="_________DAT10" localSheetId="2">#REF!</definedName>
    <definedName name="_________DAT10">#REF!</definedName>
    <definedName name="_________DAT11" localSheetId="0">#REF!</definedName>
    <definedName name="_________DAT11" localSheetId="2">#REF!</definedName>
    <definedName name="_________DAT11">#REF!</definedName>
    <definedName name="_________DAT12" localSheetId="0">#REF!</definedName>
    <definedName name="_________DAT12" localSheetId="2">#REF!</definedName>
    <definedName name="_________DAT12">#REF!</definedName>
    <definedName name="_________DAT13" localSheetId="0">#REF!</definedName>
    <definedName name="_________DAT13" localSheetId="2">#REF!</definedName>
    <definedName name="_________DAT13">#REF!</definedName>
    <definedName name="_________DAT14" localSheetId="0">#REF!</definedName>
    <definedName name="_________DAT14" localSheetId="2">#REF!</definedName>
    <definedName name="_________DAT14">#REF!</definedName>
    <definedName name="_________DAT15" localSheetId="0">#REF!</definedName>
    <definedName name="_________DAT15" localSheetId="2">#REF!</definedName>
    <definedName name="_________DAT15">#REF!</definedName>
    <definedName name="_________DAT16" localSheetId="0">#REF!</definedName>
    <definedName name="_________DAT16" localSheetId="2">#REF!</definedName>
    <definedName name="_________DAT16">#REF!</definedName>
    <definedName name="_________DAT17" localSheetId="0">#REF!</definedName>
    <definedName name="_________DAT17" localSheetId="2">#REF!</definedName>
    <definedName name="_________DAT17">#REF!</definedName>
    <definedName name="_________DAT18" localSheetId="0">#REF!</definedName>
    <definedName name="_________DAT18" localSheetId="2">#REF!</definedName>
    <definedName name="_________DAT18">#REF!</definedName>
    <definedName name="_________DAT19" localSheetId="0">#REF!</definedName>
    <definedName name="_________DAT19" localSheetId="2">#REF!</definedName>
    <definedName name="_________DAT19">#REF!</definedName>
    <definedName name="_________DAT2" localSheetId="0">#REF!</definedName>
    <definedName name="_________DAT2" localSheetId="2">#REF!</definedName>
    <definedName name="_________DAT2">#REF!</definedName>
    <definedName name="_________DAT20" localSheetId="0">#REF!</definedName>
    <definedName name="_________DAT20" localSheetId="2">#REF!</definedName>
    <definedName name="_________DAT20">#REF!</definedName>
    <definedName name="_________DAT24" localSheetId="0">#REF!</definedName>
    <definedName name="_________DAT24" localSheetId="2">#REF!</definedName>
    <definedName name="_________DAT24">#REF!</definedName>
    <definedName name="_________DAT255" localSheetId="0">#REF!</definedName>
    <definedName name="_________DAT255" localSheetId="2">#REF!</definedName>
    <definedName name="_________DAT255">#REF!</definedName>
    <definedName name="_________DAT3" localSheetId="0">#REF!</definedName>
    <definedName name="_________DAT3" localSheetId="2">#REF!</definedName>
    <definedName name="_________DAT3">#REF!</definedName>
    <definedName name="_________DAT4" localSheetId="0">#REF!</definedName>
    <definedName name="_________DAT4" localSheetId="2">#REF!</definedName>
    <definedName name="_________DAT4">#REF!</definedName>
    <definedName name="_________DAT5" localSheetId="0">#REF!</definedName>
    <definedName name="_________DAT5" localSheetId="2">#REF!</definedName>
    <definedName name="_________DAT5">#REF!</definedName>
    <definedName name="_________dat56" localSheetId="0">#REF!</definedName>
    <definedName name="_________dat56" localSheetId="2">#REF!</definedName>
    <definedName name="_________dat56">#REF!</definedName>
    <definedName name="_________dat56544" localSheetId="0">#REF!</definedName>
    <definedName name="_________dat56544" localSheetId="2">#REF!</definedName>
    <definedName name="_________dat56544">#REF!</definedName>
    <definedName name="_________DAT6" localSheetId="0">#REF!</definedName>
    <definedName name="_________DAT6" localSheetId="2">#REF!</definedName>
    <definedName name="_________DAT6">#REF!</definedName>
    <definedName name="_________DAT7" localSheetId="0">#REF!</definedName>
    <definedName name="_________DAT7" localSheetId="2">#REF!</definedName>
    <definedName name="_________DAT7">#REF!</definedName>
    <definedName name="_________DAT8" localSheetId="0">#REF!</definedName>
    <definedName name="_________DAT8" localSheetId="2">#REF!</definedName>
    <definedName name="_________DAT8">#REF!</definedName>
    <definedName name="_________DAT9" localSheetId="0">#REF!</definedName>
    <definedName name="_________DAT9" localSheetId="2">#REF!</definedName>
    <definedName name="_________DAT9">#REF!</definedName>
    <definedName name="_________dic93" localSheetId="0">#REF!</definedName>
    <definedName name="_________dic93" localSheetId="2">#REF!</definedName>
    <definedName name="_________dic93">#REF!</definedName>
    <definedName name="_________dic94" localSheetId="0">#REF!</definedName>
    <definedName name="_________dic94" localSheetId="2">#REF!</definedName>
    <definedName name="_________dic94">#REF!</definedName>
    <definedName name="_________jun93" localSheetId="0">#REF!</definedName>
    <definedName name="_________jun93" localSheetId="2">#REF!</definedName>
    <definedName name="_________jun93">#REF!</definedName>
    <definedName name="_________jun94" localSheetId="0">#REF!</definedName>
    <definedName name="_________jun94" localSheetId="2">#REF!</definedName>
    <definedName name="_________jun94">#REF!</definedName>
    <definedName name="_________jun95" localSheetId="0">#REF!</definedName>
    <definedName name="_________jun95" localSheetId="2">#REF!</definedName>
    <definedName name="_________jun95">#REF!</definedName>
    <definedName name="_________mar94" localSheetId="0">#REF!</definedName>
    <definedName name="_________mar94" localSheetId="2">#REF!</definedName>
    <definedName name="_________mar94">#REF!</definedName>
    <definedName name="_________MAR95" localSheetId="0">#REF!</definedName>
    <definedName name="_________MAR95" localSheetId="2">#REF!</definedName>
    <definedName name="_________MAR95">#REF!</definedName>
    <definedName name="_________RIV2" localSheetId="0">#REF!</definedName>
    <definedName name="_________RIV2" localSheetId="2">#REF!</definedName>
    <definedName name="_________RIV2">#REF!</definedName>
    <definedName name="_________RIV3" localSheetId="0">#REF!</definedName>
    <definedName name="_________RIV3" localSheetId="2">#REF!</definedName>
    <definedName name="_________RIV3">#REF!</definedName>
    <definedName name="_________SAR10" localSheetId="0">#REF!</definedName>
    <definedName name="_________SAR10" localSheetId="2">#REF!</definedName>
    <definedName name="_________SAR10">#REF!</definedName>
    <definedName name="_________SAR5" localSheetId="0">#REF!</definedName>
    <definedName name="_________SAR5" localSheetId="2">#REF!</definedName>
    <definedName name="_________SAR5">#REF!</definedName>
    <definedName name="_________SAR80" localSheetId="0">#REF!</definedName>
    <definedName name="_________SAR80" localSheetId="2">#REF!</definedName>
    <definedName name="_________SAR80">#REF!</definedName>
    <definedName name="_________set94" localSheetId="0">#REF!</definedName>
    <definedName name="_________set94" localSheetId="2">#REF!</definedName>
    <definedName name="_________set94">#REF!</definedName>
    <definedName name="_________set95" localSheetId="0">#REF!</definedName>
    <definedName name="_________set95" localSheetId="2">#REF!</definedName>
    <definedName name="_________set95">#REF!</definedName>
    <definedName name="________DAT1" localSheetId="0">#REF!</definedName>
    <definedName name="________DAT1" localSheetId="2">#REF!</definedName>
    <definedName name="________DAT1">#REF!</definedName>
    <definedName name="________DAT10" localSheetId="0">#REF!</definedName>
    <definedName name="________DAT10" localSheetId="2">#REF!</definedName>
    <definedName name="________DAT10">#REF!</definedName>
    <definedName name="________DAT11" localSheetId="0">#REF!</definedName>
    <definedName name="________DAT11" localSheetId="2">#REF!</definedName>
    <definedName name="________DAT11">#REF!</definedName>
    <definedName name="________DAT12" localSheetId="0">#REF!</definedName>
    <definedName name="________DAT12" localSheetId="2">#REF!</definedName>
    <definedName name="________DAT12">#REF!</definedName>
    <definedName name="________DAT13" localSheetId="0">#REF!</definedName>
    <definedName name="________DAT13" localSheetId="2">#REF!</definedName>
    <definedName name="________DAT13">#REF!</definedName>
    <definedName name="________DAT14" localSheetId="0">#REF!</definedName>
    <definedName name="________DAT14" localSheetId="2">#REF!</definedName>
    <definedName name="________DAT14">#REF!</definedName>
    <definedName name="________DAT15" localSheetId="0">#REF!</definedName>
    <definedName name="________DAT15" localSheetId="2">#REF!</definedName>
    <definedName name="________DAT15">#REF!</definedName>
    <definedName name="________DAT16" localSheetId="0">#REF!</definedName>
    <definedName name="________DAT16" localSheetId="2">#REF!</definedName>
    <definedName name="________DAT16">#REF!</definedName>
    <definedName name="________DAT17" localSheetId="0">#REF!</definedName>
    <definedName name="________DAT17" localSheetId="2">#REF!</definedName>
    <definedName name="________DAT17">#REF!</definedName>
    <definedName name="________DAT18" localSheetId="0">#REF!</definedName>
    <definedName name="________DAT18" localSheetId="2">#REF!</definedName>
    <definedName name="________DAT18">#REF!</definedName>
    <definedName name="________DAT19" localSheetId="0">#REF!</definedName>
    <definedName name="________DAT19" localSheetId="2">#REF!</definedName>
    <definedName name="________DAT19">#REF!</definedName>
    <definedName name="________DAT2" localSheetId="0">#REF!</definedName>
    <definedName name="________DAT2" localSheetId="2">#REF!</definedName>
    <definedName name="________DAT2">#REF!</definedName>
    <definedName name="________DAT20" localSheetId="0">#REF!</definedName>
    <definedName name="________DAT20" localSheetId="2">#REF!</definedName>
    <definedName name="________DAT20">#REF!</definedName>
    <definedName name="________DAT24" localSheetId="0">#REF!</definedName>
    <definedName name="________DAT24" localSheetId="2">#REF!</definedName>
    <definedName name="________DAT24">#REF!</definedName>
    <definedName name="________DAT255" localSheetId="0">#REF!</definedName>
    <definedName name="________DAT255" localSheetId="2">#REF!</definedName>
    <definedName name="________DAT255">#REF!</definedName>
    <definedName name="________DAT3" localSheetId="0">#REF!</definedName>
    <definedName name="________DAT3" localSheetId="2">#REF!</definedName>
    <definedName name="________DAT3">#REF!</definedName>
    <definedName name="________DAT4" localSheetId="0">#REF!</definedName>
    <definedName name="________DAT4" localSheetId="2">#REF!</definedName>
    <definedName name="________DAT4">#REF!</definedName>
    <definedName name="________DAT5" localSheetId="0">#REF!</definedName>
    <definedName name="________DAT5" localSheetId="2">#REF!</definedName>
    <definedName name="________DAT5">#REF!</definedName>
    <definedName name="________dat56" localSheetId="0">#REF!</definedName>
    <definedName name="________dat56" localSheetId="2">#REF!</definedName>
    <definedName name="________dat56">#REF!</definedName>
    <definedName name="________dat56544" localSheetId="0">#REF!</definedName>
    <definedName name="________dat56544" localSheetId="2">#REF!</definedName>
    <definedName name="________dat56544">#REF!</definedName>
    <definedName name="________DAT6" localSheetId="0">#REF!</definedName>
    <definedName name="________DAT6" localSheetId="2">#REF!</definedName>
    <definedName name="________DAT6">#REF!</definedName>
    <definedName name="________DAT7" localSheetId="0">#REF!</definedName>
    <definedName name="________DAT7" localSheetId="2">#REF!</definedName>
    <definedName name="________DAT7">#REF!</definedName>
    <definedName name="________DAT8" localSheetId="0">#REF!</definedName>
    <definedName name="________DAT8" localSheetId="2">#REF!</definedName>
    <definedName name="________DAT8">#REF!</definedName>
    <definedName name="________DAT9" localSheetId="0">#REF!</definedName>
    <definedName name="________DAT9" localSheetId="2">#REF!</definedName>
    <definedName name="________DAT9">#REF!</definedName>
    <definedName name="________dic93" localSheetId="0">#REF!</definedName>
    <definedName name="________dic93" localSheetId="2">#REF!</definedName>
    <definedName name="________dic93">#REF!</definedName>
    <definedName name="________dic94" localSheetId="0">#REF!</definedName>
    <definedName name="________dic94" localSheetId="2">#REF!</definedName>
    <definedName name="________dic94">#REF!</definedName>
    <definedName name="________jun93" localSheetId="0">#REF!</definedName>
    <definedName name="________jun93" localSheetId="2">#REF!</definedName>
    <definedName name="________jun93">#REF!</definedName>
    <definedName name="________jun94" localSheetId="0">#REF!</definedName>
    <definedName name="________jun94" localSheetId="2">#REF!</definedName>
    <definedName name="________jun94">#REF!</definedName>
    <definedName name="________jun95" localSheetId="0">#REF!</definedName>
    <definedName name="________jun95" localSheetId="2">#REF!</definedName>
    <definedName name="________jun95">#REF!</definedName>
    <definedName name="________mar94" localSheetId="0">#REF!</definedName>
    <definedName name="________mar94" localSheetId="2">#REF!</definedName>
    <definedName name="________mar94">#REF!</definedName>
    <definedName name="________MAR95" localSheetId="0">#REF!</definedName>
    <definedName name="________MAR95" localSheetId="2">#REF!</definedName>
    <definedName name="________MAR95">#REF!</definedName>
    <definedName name="________RIV2" localSheetId="0">#REF!</definedName>
    <definedName name="________RIV2" localSheetId="2">#REF!</definedName>
    <definedName name="________RIV2">#REF!</definedName>
    <definedName name="________RIV3" localSheetId="0">#REF!</definedName>
    <definedName name="________RIV3" localSheetId="2">#REF!</definedName>
    <definedName name="________RIV3">#REF!</definedName>
    <definedName name="________SAR10" localSheetId="0">#REF!</definedName>
    <definedName name="________SAR10" localSheetId="2">#REF!</definedName>
    <definedName name="________SAR10">#REF!</definedName>
    <definedName name="________SAR5" localSheetId="0">#REF!</definedName>
    <definedName name="________SAR5" localSheetId="2">#REF!</definedName>
    <definedName name="________SAR5">#REF!</definedName>
    <definedName name="________SAR80" localSheetId="0">#REF!</definedName>
    <definedName name="________SAR80" localSheetId="2">#REF!</definedName>
    <definedName name="________SAR80">#REF!</definedName>
    <definedName name="________set94" localSheetId="0">#REF!</definedName>
    <definedName name="________set94" localSheetId="2">#REF!</definedName>
    <definedName name="________set94">#REF!</definedName>
    <definedName name="________set95" localSheetId="0">#REF!</definedName>
    <definedName name="________set95" localSheetId="2">#REF!</definedName>
    <definedName name="________set95">#REF!</definedName>
    <definedName name="_______DAT1" localSheetId="0">#REF!</definedName>
    <definedName name="_______DAT1" localSheetId="2">#REF!</definedName>
    <definedName name="_______DAT1">#REF!</definedName>
    <definedName name="_______DAT10" localSheetId="0">#REF!</definedName>
    <definedName name="_______DAT10" localSheetId="2">#REF!</definedName>
    <definedName name="_______DAT10">#REF!</definedName>
    <definedName name="_______DAT11" localSheetId="0">#REF!</definedName>
    <definedName name="_______DAT11" localSheetId="2">#REF!</definedName>
    <definedName name="_______DAT11">#REF!</definedName>
    <definedName name="_______DAT12" localSheetId="0">#REF!</definedName>
    <definedName name="_______DAT12" localSheetId="2">#REF!</definedName>
    <definedName name="_______DAT12">#REF!</definedName>
    <definedName name="_______DAT13" localSheetId="0">#REF!</definedName>
    <definedName name="_______DAT13" localSheetId="2">#REF!</definedName>
    <definedName name="_______DAT13">#REF!</definedName>
    <definedName name="_______DAT14" localSheetId="0">#REF!</definedName>
    <definedName name="_______DAT14" localSheetId="2">#REF!</definedName>
    <definedName name="_______DAT14">#REF!</definedName>
    <definedName name="_______DAT15" localSheetId="0">#REF!</definedName>
    <definedName name="_______DAT15" localSheetId="2">#REF!</definedName>
    <definedName name="_______DAT15">#REF!</definedName>
    <definedName name="_______DAT16" localSheetId="0">#REF!</definedName>
    <definedName name="_______DAT16" localSheetId="2">#REF!</definedName>
    <definedName name="_______DAT16">#REF!</definedName>
    <definedName name="_______DAT17" localSheetId="0">#REF!</definedName>
    <definedName name="_______DAT17" localSheetId="2">#REF!</definedName>
    <definedName name="_______DAT17">#REF!</definedName>
    <definedName name="_______DAT18" localSheetId="0">#REF!</definedName>
    <definedName name="_______DAT18" localSheetId="2">#REF!</definedName>
    <definedName name="_______DAT18">#REF!</definedName>
    <definedName name="_______DAT19" localSheetId="0">#REF!</definedName>
    <definedName name="_______DAT19" localSheetId="2">#REF!</definedName>
    <definedName name="_______DAT19">#REF!</definedName>
    <definedName name="_______DAT2" localSheetId="0">#REF!</definedName>
    <definedName name="_______DAT2" localSheetId="2">#REF!</definedName>
    <definedName name="_______DAT2">#REF!</definedName>
    <definedName name="_______DAT20" localSheetId="0">#REF!</definedName>
    <definedName name="_______DAT20" localSheetId="2">#REF!</definedName>
    <definedName name="_______DAT20">#REF!</definedName>
    <definedName name="_______DAT21" localSheetId="0">#REF!</definedName>
    <definedName name="_______DAT21" localSheetId="2">#REF!</definedName>
    <definedName name="_______DAT21">#REF!</definedName>
    <definedName name="_______DAT22" localSheetId="0">#REF!</definedName>
    <definedName name="_______DAT22" localSheetId="2">#REF!</definedName>
    <definedName name="_______DAT22">#REF!</definedName>
    <definedName name="_______DAT23" localSheetId="0">#REF!</definedName>
    <definedName name="_______DAT23" localSheetId="2">#REF!</definedName>
    <definedName name="_______DAT23">#REF!</definedName>
    <definedName name="_______DAT24" localSheetId="0">#REF!</definedName>
    <definedName name="_______DAT24" localSheetId="2">#REF!</definedName>
    <definedName name="_______DAT24">#REF!</definedName>
    <definedName name="_______DAT25" localSheetId="0">#REF!</definedName>
    <definedName name="_______DAT25" localSheetId="2">#REF!</definedName>
    <definedName name="_______DAT25">#REF!</definedName>
    <definedName name="_______DAT255" localSheetId="0">#REF!</definedName>
    <definedName name="_______DAT255" localSheetId="2">#REF!</definedName>
    <definedName name="_______DAT255">#REF!</definedName>
    <definedName name="_______DAT26" localSheetId="0">#REF!</definedName>
    <definedName name="_______DAT26" localSheetId="2">#REF!</definedName>
    <definedName name="_______DAT26">#REF!</definedName>
    <definedName name="_______DAT27" localSheetId="0">#REF!</definedName>
    <definedName name="_______DAT27" localSheetId="2">#REF!</definedName>
    <definedName name="_______DAT27">#REF!</definedName>
    <definedName name="_______DAT28" localSheetId="0">#REF!</definedName>
    <definedName name="_______DAT28" localSheetId="2">#REF!</definedName>
    <definedName name="_______DAT28">#REF!</definedName>
    <definedName name="_______DAT29" localSheetId="0">#REF!</definedName>
    <definedName name="_______DAT29" localSheetId="2">#REF!</definedName>
    <definedName name="_______DAT29">#REF!</definedName>
    <definedName name="_______DAT3" localSheetId="0">#REF!</definedName>
    <definedName name="_______DAT3" localSheetId="2">#REF!</definedName>
    <definedName name="_______DAT3">#REF!</definedName>
    <definedName name="_______DAT30" localSheetId="0">#REF!</definedName>
    <definedName name="_______DAT30" localSheetId="2">#REF!</definedName>
    <definedName name="_______DAT30">#REF!</definedName>
    <definedName name="_______DAT31" localSheetId="0">#REF!</definedName>
    <definedName name="_______DAT31" localSheetId="2">#REF!</definedName>
    <definedName name="_______DAT31">#REF!</definedName>
    <definedName name="_______DAT4" localSheetId="0">#REF!</definedName>
    <definedName name="_______DAT4" localSheetId="2">#REF!</definedName>
    <definedName name="_______DAT4">#REF!</definedName>
    <definedName name="_______DAT5" localSheetId="0">#REF!</definedName>
    <definedName name="_______DAT5" localSheetId="2">#REF!</definedName>
    <definedName name="_______DAT5">#REF!</definedName>
    <definedName name="_______dat56" localSheetId="0">#REF!</definedName>
    <definedName name="_______dat56" localSheetId="2">#REF!</definedName>
    <definedName name="_______dat56">#REF!</definedName>
    <definedName name="_______dat56544" localSheetId="0">#REF!</definedName>
    <definedName name="_______dat56544" localSheetId="2">#REF!</definedName>
    <definedName name="_______dat56544">#REF!</definedName>
    <definedName name="_______DAT6" localSheetId="0">#REF!</definedName>
    <definedName name="_______DAT6" localSheetId="2">#REF!</definedName>
    <definedName name="_______DAT6">#REF!</definedName>
    <definedName name="_______DAT7" localSheetId="0">#REF!</definedName>
    <definedName name="_______DAT7" localSheetId="2">#REF!</definedName>
    <definedName name="_______DAT7">#REF!</definedName>
    <definedName name="_______DAT8" localSheetId="0">#REF!</definedName>
    <definedName name="_______DAT8" localSheetId="2">#REF!</definedName>
    <definedName name="_______DAT8">#REF!</definedName>
    <definedName name="_______DAT9" localSheetId="0">#REF!</definedName>
    <definedName name="_______DAT9" localSheetId="2">#REF!</definedName>
    <definedName name="_______DAT9">#REF!</definedName>
    <definedName name="_______dic20" localSheetId="0">#REF!</definedName>
    <definedName name="_______dic20" localSheetId="2">#REF!</definedName>
    <definedName name="_______dic20">#REF!</definedName>
    <definedName name="_______dic93" localSheetId="0">#REF!</definedName>
    <definedName name="_______dic93" localSheetId="2">#REF!</definedName>
    <definedName name="_______dic93">#REF!</definedName>
    <definedName name="_______dic94" localSheetId="0">#REF!</definedName>
    <definedName name="_______dic94" localSheetId="2">#REF!</definedName>
    <definedName name="_______dic94">#REF!</definedName>
    <definedName name="_______jun93" localSheetId="0">#REF!</definedName>
    <definedName name="_______jun93" localSheetId="2">#REF!</definedName>
    <definedName name="_______jun93">#REF!</definedName>
    <definedName name="_______jun94" localSheetId="0">#REF!</definedName>
    <definedName name="_______jun94" localSheetId="2">#REF!</definedName>
    <definedName name="_______jun94">#REF!</definedName>
    <definedName name="_______jun95" localSheetId="0">#REF!</definedName>
    <definedName name="_______jun95" localSheetId="2">#REF!</definedName>
    <definedName name="_______jun95">#REF!</definedName>
    <definedName name="_______mar94" localSheetId="0">#REF!</definedName>
    <definedName name="_______mar94" localSheetId="2">#REF!</definedName>
    <definedName name="_______mar94">#REF!</definedName>
    <definedName name="_______MAR95" localSheetId="0">#REF!</definedName>
    <definedName name="_______MAR95" localSheetId="2">#REF!</definedName>
    <definedName name="_______MAR95">#REF!</definedName>
    <definedName name="_______res12" localSheetId="0">#REF!</definedName>
    <definedName name="_______res12" localSheetId="2">#REF!</definedName>
    <definedName name="_______res12">#REF!</definedName>
    <definedName name="_______RIV2" localSheetId="0">#REF!</definedName>
    <definedName name="_______RIV2" localSheetId="2">#REF!</definedName>
    <definedName name="_______RIV2">#REF!</definedName>
    <definedName name="_______RIV3" localSheetId="0">#REF!</definedName>
    <definedName name="_______RIV3" localSheetId="2">#REF!</definedName>
    <definedName name="_______RIV3">#REF!</definedName>
    <definedName name="_______SAR10" localSheetId="0">#REF!</definedName>
    <definedName name="_______SAR10" localSheetId="2">#REF!</definedName>
    <definedName name="_______SAR10">#REF!</definedName>
    <definedName name="_______SAR5" localSheetId="0">#REF!</definedName>
    <definedName name="_______SAR5" localSheetId="2">#REF!</definedName>
    <definedName name="_______SAR5">#REF!</definedName>
    <definedName name="_______SAR80" localSheetId="0">#REF!</definedName>
    <definedName name="_______SAR80" localSheetId="2">#REF!</definedName>
    <definedName name="_______SAR80">#REF!</definedName>
    <definedName name="_______set94" localSheetId="0">#REF!</definedName>
    <definedName name="_______set94" localSheetId="2">#REF!</definedName>
    <definedName name="_______set94">#REF!</definedName>
    <definedName name="_______set95" localSheetId="0">#REF!</definedName>
    <definedName name="_______set95" localSheetId="2">#REF!</definedName>
    <definedName name="_______set95">#REF!</definedName>
    <definedName name="______ABR95" localSheetId="0">#REF!</definedName>
    <definedName name="______ABR95" localSheetId="2">#REF!</definedName>
    <definedName name="______ABR95">#REF!</definedName>
    <definedName name="______DAT1" localSheetId="0">#REF!</definedName>
    <definedName name="______DAT1" localSheetId="2">#REF!</definedName>
    <definedName name="______DAT1">#REF!</definedName>
    <definedName name="______DAT10" localSheetId="0">#REF!</definedName>
    <definedName name="______DAT10" localSheetId="2">#REF!</definedName>
    <definedName name="______DAT10">#REF!</definedName>
    <definedName name="______DAT11" localSheetId="0">#REF!</definedName>
    <definedName name="______DAT11" localSheetId="2">#REF!</definedName>
    <definedName name="______DAT11">#REF!</definedName>
    <definedName name="______DAT12" localSheetId="0">#REF!</definedName>
    <definedName name="______DAT12" localSheetId="2">#REF!</definedName>
    <definedName name="______DAT12">#REF!</definedName>
    <definedName name="______DAT13" localSheetId="0">#REF!</definedName>
    <definedName name="______DAT13" localSheetId="2">#REF!</definedName>
    <definedName name="______DAT13">#REF!</definedName>
    <definedName name="______DAT14" localSheetId="0">#REF!</definedName>
    <definedName name="______DAT14" localSheetId="2">#REF!</definedName>
    <definedName name="______DAT14">#REF!</definedName>
    <definedName name="______DAT15" localSheetId="0">#REF!</definedName>
    <definedName name="______DAT15" localSheetId="2">#REF!</definedName>
    <definedName name="______DAT15">#REF!</definedName>
    <definedName name="______DAT16" localSheetId="0">#REF!</definedName>
    <definedName name="______DAT16" localSheetId="2">#REF!</definedName>
    <definedName name="______DAT16">#REF!</definedName>
    <definedName name="______DAT17" localSheetId="0">#REF!</definedName>
    <definedName name="______DAT17" localSheetId="2">#REF!</definedName>
    <definedName name="______DAT17">#REF!</definedName>
    <definedName name="______DAT18" localSheetId="0">#REF!</definedName>
    <definedName name="______DAT18" localSheetId="2">#REF!</definedName>
    <definedName name="______DAT18">#REF!</definedName>
    <definedName name="______DAT19" localSheetId="0">#REF!</definedName>
    <definedName name="______DAT19" localSheetId="2">#REF!</definedName>
    <definedName name="______DAT19">#REF!</definedName>
    <definedName name="______DAT2" localSheetId="0">#REF!</definedName>
    <definedName name="______DAT2" localSheetId="2">#REF!</definedName>
    <definedName name="______DAT2">#REF!</definedName>
    <definedName name="______DAT20" localSheetId="0">#REF!</definedName>
    <definedName name="______DAT20" localSheetId="2">#REF!</definedName>
    <definedName name="______DAT20">#REF!</definedName>
    <definedName name="______DAT21" localSheetId="0">#REF!</definedName>
    <definedName name="______DAT21" localSheetId="2">#REF!</definedName>
    <definedName name="______DAT21">#REF!</definedName>
    <definedName name="______DAT22" localSheetId="0">#REF!</definedName>
    <definedName name="______DAT22" localSheetId="2">#REF!</definedName>
    <definedName name="______DAT22">#REF!</definedName>
    <definedName name="______DAT23" localSheetId="0">#REF!</definedName>
    <definedName name="______DAT23" localSheetId="2">#REF!</definedName>
    <definedName name="______DAT23">#REF!</definedName>
    <definedName name="______DAT24" localSheetId="0">#REF!</definedName>
    <definedName name="______DAT24" localSheetId="2">#REF!</definedName>
    <definedName name="______DAT24">#REF!</definedName>
    <definedName name="______DAT25" localSheetId="0">#REF!</definedName>
    <definedName name="______DAT25" localSheetId="2">#REF!</definedName>
    <definedName name="______DAT25">#REF!</definedName>
    <definedName name="______DAT255" localSheetId="0">#REF!</definedName>
    <definedName name="______DAT255" localSheetId="2">#REF!</definedName>
    <definedName name="______DAT255">#REF!</definedName>
    <definedName name="______DAT26" localSheetId="0">#REF!</definedName>
    <definedName name="______DAT26" localSheetId="2">#REF!</definedName>
    <definedName name="______DAT26">#REF!</definedName>
    <definedName name="______DAT27" localSheetId="0">#REF!</definedName>
    <definedName name="______DAT27" localSheetId="2">#REF!</definedName>
    <definedName name="______DAT27">#REF!</definedName>
    <definedName name="______DAT28" localSheetId="0">#REF!</definedName>
    <definedName name="______DAT28" localSheetId="2">#REF!</definedName>
    <definedName name="______DAT28">#REF!</definedName>
    <definedName name="______DAT29" localSheetId="0">#REF!</definedName>
    <definedName name="______DAT29" localSheetId="2">#REF!</definedName>
    <definedName name="______DAT29">#REF!</definedName>
    <definedName name="______DAT3" localSheetId="0">#REF!</definedName>
    <definedName name="______DAT3" localSheetId="2">#REF!</definedName>
    <definedName name="______DAT3">#REF!</definedName>
    <definedName name="______DAT30" localSheetId="0">#REF!</definedName>
    <definedName name="______DAT30" localSheetId="2">#REF!</definedName>
    <definedName name="______DAT30">#REF!</definedName>
    <definedName name="______DAT31" localSheetId="0">#REF!</definedName>
    <definedName name="______DAT31" localSheetId="2">#REF!</definedName>
    <definedName name="______DAT31">#REF!</definedName>
    <definedName name="______DAT4" localSheetId="0">#REF!</definedName>
    <definedName name="______DAT4" localSheetId="2">#REF!</definedName>
    <definedName name="______DAT4">#REF!</definedName>
    <definedName name="______DAT5" localSheetId="0">#REF!</definedName>
    <definedName name="______DAT5" localSheetId="2">#REF!</definedName>
    <definedName name="______DAT5">#REF!</definedName>
    <definedName name="______dat56" localSheetId="0">#REF!</definedName>
    <definedName name="______dat56" localSheetId="2">#REF!</definedName>
    <definedName name="______dat56">#REF!</definedName>
    <definedName name="______dat56544" localSheetId="0">#REF!</definedName>
    <definedName name="______dat56544" localSheetId="2">#REF!</definedName>
    <definedName name="______dat56544">#REF!</definedName>
    <definedName name="______DAT6" localSheetId="0">#REF!</definedName>
    <definedName name="______DAT6" localSheetId="2">#REF!</definedName>
    <definedName name="______DAT6">#REF!</definedName>
    <definedName name="______DAT7" localSheetId="0">#REF!</definedName>
    <definedName name="______DAT7" localSheetId="2">#REF!</definedName>
    <definedName name="______DAT7">#REF!</definedName>
    <definedName name="______DAT8" localSheetId="0">#REF!</definedName>
    <definedName name="______DAT8" localSheetId="2">#REF!</definedName>
    <definedName name="______DAT8">#REF!</definedName>
    <definedName name="______DAT9" localSheetId="0">#REF!</definedName>
    <definedName name="______DAT9" localSheetId="2">#REF!</definedName>
    <definedName name="______DAT9">#REF!</definedName>
    <definedName name="______dic20" localSheetId="0">#REF!</definedName>
    <definedName name="______dic20" localSheetId="2">#REF!</definedName>
    <definedName name="______dic20">#REF!</definedName>
    <definedName name="______dic93" localSheetId="0">#REF!</definedName>
    <definedName name="______dic93" localSheetId="2">#REF!</definedName>
    <definedName name="______dic93">#REF!</definedName>
    <definedName name="______dic94" localSheetId="0">#REF!</definedName>
    <definedName name="______dic94" localSheetId="2">#REF!</definedName>
    <definedName name="______dic94">#REF!</definedName>
    <definedName name="______ENE95" localSheetId="0">#REF!</definedName>
    <definedName name="______ENE95" localSheetId="2">#REF!</definedName>
    <definedName name="______ENE95">#REF!</definedName>
    <definedName name="______FEB95" localSheetId="0">#REF!</definedName>
    <definedName name="______FEB95" localSheetId="2">#REF!</definedName>
    <definedName name="______FEB95">#REF!</definedName>
    <definedName name="______jun93" localSheetId="0">#REF!</definedName>
    <definedName name="______jun93" localSheetId="2">#REF!</definedName>
    <definedName name="______jun93">#REF!</definedName>
    <definedName name="______jun94" localSheetId="0">#REF!</definedName>
    <definedName name="______jun94" localSheetId="2">#REF!</definedName>
    <definedName name="______jun94">#REF!</definedName>
    <definedName name="______jun95" localSheetId="0">#REF!</definedName>
    <definedName name="______jun95" localSheetId="2">#REF!</definedName>
    <definedName name="______jun95">#REF!</definedName>
    <definedName name="______mar94" localSheetId="0">#REF!</definedName>
    <definedName name="______mar94" localSheetId="2">#REF!</definedName>
    <definedName name="______mar94">#REF!</definedName>
    <definedName name="______MAR95" localSheetId="0">#REF!</definedName>
    <definedName name="______MAR95" localSheetId="2">#REF!</definedName>
    <definedName name="______MAR95">#REF!</definedName>
    <definedName name="______MAY95" localSheetId="0">#REF!</definedName>
    <definedName name="______MAY95" localSheetId="2">#REF!</definedName>
    <definedName name="______MAY95">#REF!</definedName>
    <definedName name="______res12" localSheetId="0">#REF!</definedName>
    <definedName name="______res12" localSheetId="2">#REF!</definedName>
    <definedName name="______res12">#REF!</definedName>
    <definedName name="______RIV2" localSheetId="0">#REF!</definedName>
    <definedName name="______RIV2" localSheetId="2">#REF!</definedName>
    <definedName name="______RIV2">#REF!</definedName>
    <definedName name="______RIV3" localSheetId="0">#REF!</definedName>
    <definedName name="______RIV3" localSheetId="2">#REF!</definedName>
    <definedName name="______RIV3">#REF!</definedName>
    <definedName name="______SAR10" localSheetId="0">#REF!</definedName>
    <definedName name="______SAR10" localSheetId="2">#REF!</definedName>
    <definedName name="______SAR10">#REF!</definedName>
    <definedName name="______SAR5" localSheetId="0">#REF!</definedName>
    <definedName name="______SAR5" localSheetId="2">#REF!</definedName>
    <definedName name="______SAR5">#REF!</definedName>
    <definedName name="______SAR80" localSheetId="0">#REF!</definedName>
    <definedName name="______SAR80" localSheetId="2">#REF!</definedName>
    <definedName name="______SAR80">#REF!</definedName>
    <definedName name="______set94" localSheetId="0">#REF!</definedName>
    <definedName name="______set94" localSheetId="2">#REF!</definedName>
    <definedName name="______set94">#REF!</definedName>
    <definedName name="______set95" localSheetId="0">#REF!</definedName>
    <definedName name="______set95" localSheetId="2">#REF!</definedName>
    <definedName name="______set95">#REF!</definedName>
    <definedName name="_____ABR95" localSheetId="0">#REF!</definedName>
    <definedName name="_____ABR95" localSheetId="2">#REF!</definedName>
    <definedName name="_____ABR95">#REF!</definedName>
    <definedName name="_____DAT1" localSheetId="0">#REF!</definedName>
    <definedName name="_____DAT1" localSheetId="2">#REF!</definedName>
    <definedName name="_____DAT1">#REF!</definedName>
    <definedName name="_____DAT10" localSheetId="0">#REF!</definedName>
    <definedName name="_____DAT10" localSheetId="2">#REF!</definedName>
    <definedName name="_____DAT10">#REF!</definedName>
    <definedName name="_____DAT11" localSheetId="0">#REF!</definedName>
    <definedName name="_____DAT11" localSheetId="2">#REF!</definedName>
    <definedName name="_____DAT11">#REF!</definedName>
    <definedName name="_____DAT12" localSheetId="0">#REF!</definedName>
    <definedName name="_____DAT12" localSheetId="2">#REF!</definedName>
    <definedName name="_____DAT12">#REF!</definedName>
    <definedName name="_____DAT13" localSheetId="0">#REF!</definedName>
    <definedName name="_____DAT13" localSheetId="2">#REF!</definedName>
    <definedName name="_____DAT13">#REF!</definedName>
    <definedName name="_____DAT14" localSheetId="0">#REF!</definedName>
    <definedName name="_____DAT14" localSheetId="2">#REF!</definedName>
    <definedName name="_____DAT14">#REF!</definedName>
    <definedName name="_____DAT15" localSheetId="0">#REF!</definedName>
    <definedName name="_____DAT15" localSheetId="2">#REF!</definedName>
    <definedName name="_____DAT15">#REF!</definedName>
    <definedName name="_____DAT16" localSheetId="0">#REF!</definedName>
    <definedName name="_____DAT16" localSheetId="2">#REF!</definedName>
    <definedName name="_____DAT16">#REF!</definedName>
    <definedName name="_____DAT17" localSheetId="0">#REF!</definedName>
    <definedName name="_____DAT17" localSheetId="2">#REF!</definedName>
    <definedName name="_____DAT17">#REF!</definedName>
    <definedName name="_____DAT18" localSheetId="0">#REF!</definedName>
    <definedName name="_____DAT18" localSheetId="2">#REF!</definedName>
    <definedName name="_____DAT18">#REF!</definedName>
    <definedName name="_____DAT19" localSheetId="0">#REF!</definedName>
    <definedName name="_____DAT19" localSheetId="2">#REF!</definedName>
    <definedName name="_____DAT19">#REF!</definedName>
    <definedName name="_____DAT2" localSheetId="0">#REF!</definedName>
    <definedName name="_____DAT2" localSheetId="2">#REF!</definedName>
    <definedName name="_____DAT2">#REF!</definedName>
    <definedName name="_____DAT20" localSheetId="0">#REF!</definedName>
    <definedName name="_____DAT20" localSheetId="2">#REF!</definedName>
    <definedName name="_____DAT20">#REF!</definedName>
    <definedName name="_____DAT21" localSheetId="0">#REF!</definedName>
    <definedName name="_____DAT21" localSheetId="2">#REF!</definedName>
    <definedName name="_____DAT21">#REF!</definedName>
    <definedName name="_____DAT22" localSheetId="0">#REF!</definedName>
    <definedName name="_____DAT22" localSheetId="2">#REF!</definedName>
    <definedName name="_____DAT22">#REF!</definedName>
    <definedName name="_____DAT23" localSheetId="0">#REF!</definedName>
    <definedName name="_____DAT23" localSheetId="2">#REF!</definedName>
    <definedName name="_____DAT23">#REF!</definedName>
    <definedName name="_____DAT24" localSheetId="0">#REF!</definedName>
    <definedName name="_____DAT24" localSheetId="2">#REF!</definedName>
    <definedName name="_____DAT24">#REF!</definedName>
    <definedName name="_____DAT25" localSheetId="0">#REF!</definedName>
    <definedName name="_____DAT25" localSheetId="2">#REF!</definedName>
    <definedName name="_____DAT25">#REF!</definedName>
    <definedName name="_____DAT255" localSheetId="0">#REF!</definedName>
    <definedName name="_____DAT255" localSheetId="2">#REF!</definedName>
    <definedName name="_____DAT255">#REF!</definedName>
    <definedName name="_____DAT26" localSheetId="0">#REF!</definedName>
    <definedName name="_____DAT26" localSheetId="2">#REF!</definedName>
    <definedName name="_____DAT26">#REF!</definedName>
    <definedName name="_____DAT27" localSheetId="0">#REF!</definedName>
    <definedName name="_____DAT27" localSheetId="2">#REF!</definedName>
    <definedName name="_____DAT27">#REF!</definedName>
    <definedName name="_____DAT28" localSheetId="0">#REF!</definedName>
    <definedName name="_____DAT28" localSheetId="2">#REF!</definedName>
    <definedName name="_____DAT28">#REF!</definedName>
    <definedName name="_____DAT29" localSheetId="0">#REF!</definedName>
    <definedName name="_____DAT29" localSheetId="2">#REF!</definedName>
    <definedName name="_____DAT29">#REF!</definedName>
    <definedName name="_____DAT3" localSheetId="0">#REF!</definedName>
    <definedName name="_____DAT3" localSheetId="2">#REF!</definedName>
    <definedName name="_____DAT3">#REF!</definedName>
    <definedName name="_____DAT30" localSheetId="0">#REF!</definedName>
    <definedName name="_____DAT30" localSheetId="2">#REF!</definedName>
    <definedName name="_____DAT30">#REF!</definedName>
    <definedName name="_____DAT31" localSheetId="0">#REF!</definedName>
    <definedName name="_____DAT31" localSheetId="2">#REF!</definedName>
    <definedName name="_____DAT31">#REF!</definedName>
    <definedName name="_____DAT4" localSheetId="0">#REF!</definedName>
    <definedName name="_____DAT4" localSheetId="2">#REF!</definedName>
    <definedName name="_____DAT4">#REF!</definedName>
    <definedName name="_____DAT5" localSheetId="0">#REF!</definedName>
    <definedName name="_____DAT5" localSheetId="2">#REF!</definedName>
    <definedName name="_____DAT5">#REF!</definedName>
    <definedName name="_____dat56" localSheetId="0">#REF!</definedName>
    <definedName name="_____dat56" localSheetId="2">#REF!</definedName>
    <definedName name="_____dat56">#REF!</definedName>
    <definedName name="_____dat56544" localSheetId="0">#REF!</definedName>
    <definedName name="_____dat56544" localSheetId="2">#REF!</definedName>
    <definedName name="_____dat56544">#REF!</definedName>
    <definedName name="_____DAT6" localSheetId="0">#REF!</definedName>
    <definedName name="_____DAT6" localSheetId="2">#REF!</definedName>
    <definedName name="_____DAT6">#REF!</definedName>
    <definedName name="_____DAT7" localSheetId="0">#REF!</definedName>
    <definedName name="_____DAT7" localSheetId="2">#REF!</definedName>
    <definedName name="_____DAT7">#REF!</definedName>
    <definedName name="_____DAT8" localSheetId="0">#REF!</definedName>
    <definedName name="_____DAT8" localSheetId="2">#REF!</definedName>
    <definedName name="_____DAT8">#REF!</definedName>
    <definedName name="_____DAT9" localSheetId="0">#REF!</definedName>
    <definedName name="_____DAT9" localSheetId="2">#REF!</definedName>
    <definedName name="_____DAT9">#REF!</definedName>
    <definedName name="_____dic20" localSheetId="0">#REF!</definedName>
    <definedName name="_____dic20" localSheetId="2">#REF!</definedName>
    <definedName name="_____dic20">#REF!</definedName>
    <definedName name="_____dic93" localSheetId="0">#REF!</definedName>
    <definedName name="_____dic93" localSheetId="2">#REF!</definedName>
    <definedName name="_____dic93">#REF!</definedName>
    <definedName name="_____dic94" localSheetId="0">#REF!</definedName>
    <definedName name="_____dic94" localSheetId="2">#REF!</definedName>
    <definedName name="_____dic94">#REF!</definedName>
    <definedName name="_____ENE95" localSheetId="0">#REF!</definedName>
    <definedName name="_____ENE95" localSheetId="2">#REF!</definedName>
    <definedName name="_____ENE95">#REF!</definedName>
    <definedName name="_____FEB95" localSheetId="0">#REF!</definedName>
    <definedName name="_____FEB95" localSheetId="2">#REF!</definedName>
    <definedName name="_____FEB95">#REF!</definedName>
    <definedName name="_____jun93" localSheetId="0">#REF!</definedName>
    <definedName name="_____jun93" localSheetId="2">#REF!</definedName>
    <definedName name="_____jun93">#REF!</definedName>
    <definedName name="_____jun94" localSheetId="0">#REF!</definedName>
    <definedName name="_____jun94" localSheetId="2">#REF!</definedName>
    <definedName name="_____jun94">#REF!</definedName>
    <definedName name="_____jun95" localSheetId="0">#REF!</definedName>
    <definedName name="_____jun95" localSheetId="2">#REF!</definedName>
    <definedName name="_____jun95">#REF!</definedName>
    <definedName name="_____mar94" localSheetId="0">#REF!</definedName>
    <definedName name="_____mar94" localSheetId="2">#REF!</definedName>
    <definedName name="_____mar94">#REF!</definedName>
    <definedName name="_____MAR95" localSheetId="0">#REF!</definedName>
    <definedName name="_____MAR95" localSheetId="2">#REF!</definedName>
    <definedName name="_____MAR95">#REF!</definedName>
    <definedName name="_____MAY95" localSheetId="0">#REF!</definedName>
    <definedName name="_____MAY95" localSheetId="2">#REF!</definedName>
    <definedName name="_____MAY95">#REF!</definedName>
    <definedName name="_____PAG4" localSheetId="0">#REF!</definedName>
    <definedName name="_____PAG4" localSheetId="2">#REF!</definedName>
    <definedName name="_____PAG4">#REF!</definedName>
    <definedName name="_____PAG7" localSheetId="0">#REF!</definedName>
    <definedName name="_____PAG7" localSheetId="2">#REF!</definedName>
    <definedName name="_____PAG7">#REF!</definedName>
    <definedName name="_____res12" localSheetId="0">#REF!</definedName>
    <definedName name="_____res12" localSheetId="2">#REF!</definedName>
    <definedName name="_____res12">#REF!</definedName>
    <definedName name="_____RIV2" localSheetId="0">#REF!</definedName>
    <definedName name="_____RIV2" localSheetId="2">#REF!</definedName>
    <definedName name="_____RIV2">#REF!</definedName>
    <definedName name="_____RIV3" localSheetId="0">#REF!</definedName>
    <definedName name="_____RIV3" localSheetId="2">#REF!</definedName>
    <definedName name="_____RIV3">#REF!</definedName>
    <definedName name="_____SAR10" localSheetId="0">#REF!</definedName>
    <definedName name="_____SAR10" localSheetId="2">#REF!</definedName>
    <definedName name="_____SAR10">#REF!</definedName>
    <definedName name="_____SAR5" localSheetId="0">#REF!</definedName>
    <definedName name="_____SAR5" localSheetId="2">#REF!</definedName>
    <definedName name="_____SAR5">#REF!</definedName>
    <definedName name="_____SAR80" localSheetId="0">#REF!</definedName>
    <definedName name="_____SAR80" localSheetId="2">#REF!</definedName>
    <definedName name="_____SAR80">#REF!</definedName>
    <definedName name="_____set94" localSheetId="0">#REF!</definedName>
    <definedName name="_____set94" localSheetId="2">#REF!</definedName>
    <definedName name="_____set94">#REF!</definedName>
    <definedName name="_____set95" localSheetId="0">#REF!</definedName>
    <definedName name="_____set95" localSheetId="2">#REF!</definedName>
    <definedName name="_____set95">#REF!</definedName>
    <definedName name="____ABR95" localSheetId="0">#REF!</definedName>
    <definedName name="____ABR95" localSheetId="2">#REF!</definedName>
    <definedName name="____ABR95">#REF!</definedName>
    <definedName name="____DAT1" localSheetId="0">#REF!</definedName>
    <definedName name="____DAT1" localSheetId="2">#REF!</definedName>
    <definedName name="____DAT1">#REF!</definedName>
    <definedName name="____DAT10" localSheetId="0">#REF!</definedName>
    <definedName name="____DAT10" localSheetId="2">#REF!</definedName>
    <definedName name="____DAT10">#REF!</definedName>
    <definedName name="____DAT11" localSheetId="0">#REF!</definedName>
    <definedName name="____DAT11" localSheetId="2">#REF!</definedName>
    <definedName name="____DAT11">#REF!</definedName>
    <definedName name="____DAT12" localSheetId="0">#REF!</definedName>
    <definedName name="____DAT12" localSheetId="2">#REF!</definedName>
    <definedName name="____DAT12">#REF!</definedName>
    <definedName name="____DAT13" localSheetId="0">#REF!</definedName>
    <definedName name="____DAT13" localSheetId="2">#REF!</definedName>
    <definedName name="____DAT13">#REF!</definedName>
    <definedName name="____DAT14" localSheetId="0">#REF!</definedName>
    <definedName name="____DAT14" localSheetId="2">#REF!</definedName>
    <definedName name="____DAT14">#REF!</definedName>
    <definedName name="____DAT15" localSheetId="0">#REF!</definedName>
    <definedName name="____DAT15" localSheetId="2">#REF!</definedName>
    <definedName name="____DAT15">#REF!</definedName>
    <definedName name="____DAT16" localSheetId="0">#REF!</definedName>
    <definedName name="____DAT16" localSheetId="2">#REF!</definedName>
    <definedName name="____DAT16">#REF!</definedName>
    <definedName name="____DAT17" localSheetId="0">#REF!</definedName>
    <definedName name="____DAT17" localSheetId="2">#REF!</definedName>
    <definedName name="____DAT17">#REF!</definedName>
    <definedName name="____DAT18" localSheetId="0">#REF!</definedName>
    <definedName name="____DAT18" localSheetId="2">#REF!</definedName>
    <definedName name="____DAT18">#REF!</definedName>
    <definedName name="____DAT19" localSheetId="0">#REF!</definedName>
    <definedName name="____DAT19" localSheetId="2">#REF!</definedName>
    <definedName name="____DAT19">#REF!</definedName>
    <definedName name="____DAT2" localSheetId="0">#REF!</definedName>
    <definedName name="____DAT2" localSheetId="2">#REF!</definedName>
    <definedName name="____DAT2">#REF!</definedName>
    <definedName name="____DAT20" localSheetId="0">#REF!</definedName>
    <definedName name="____DAT20" localSheetId="2">#REF!</definedName>
    <definedName name="____DAT20">#REF!</definedName>
    <definedName name="____DAT21" localSheetId="0">#REF!</definedName>
    <definedName name="____DAT21" localSheetId="2">#REF!</definedName>
    <definedName name="____DAT21">#REF!</definedName>
    <definedName name="____DAT22" localSheetId="0">#REF!</definedName>
    <definedName name="____DAT22" localSheetId="2">#REF!</definedName>
    <definedName name="____DAT22">#REF!</definedName>
    <definedName name="____DAT23" localSheetId="0">#REF!</definedName>
    <definedName name="____DAT23" localSheetId="2">#REF!</definedName>
    <definedName name="____DAT23">#REF!</definedName>
    <definedName name="____DAT24" localSheetId="0">#REF!</definedName>
    <definedName name="____DAT24" localSheetId="2">#REF!</definedName>
    <definedName name="____DAT24">#REF!</definedName>
    <definedName name="____DAT25" localSheetId="0">#REF!</definedName>
    <definedName name="____DAT25" localSheetId="2">#REF!</definedName>
    <definedName name="____DAT25">#REF!</definedName>
    <definedName name="____DAT255" localSheetId="0">#REF!</definedName>
    <definedName name="____DAT255" localSheetId="2">#REF!</definedName>
    <definedName name="____DAT255">#REF!</definedName>
    <definedName name="____DAT26" localSheetId="0">#REF!</definedName>
    <definedName name="____DAT26" localSheetId="2">#REF!</definedName>
    <definedName name="____DAT26">#REF!</definedName>
    <definedName name="____DAT27" localSheetId="0">#REF!</definedName>
    <definedName name="____DAT27" localSheetId="2">#REF!</definedName>
    <definedName name="____DAT27">#REF!</definedName>
    <definedName name="____DAT28" localSheetId="0">#REF!</definedName>
    <definedName name="____DAT28" localSheetId="2">#REF!</definedName>
    <definedName name="____DAT28">#REF!</definedName>
    <definedName name="____DAT29" localSheetId="0">#REF!</definedName>
    <definedName name="____DAT29" localSheetId="2">#REF!</definedName>
    <definedName name="____DAT29">#REF!</definedName>
    <definedName name="____DAT3" localSheetId="0">#REF!</definedName>
    <definedName name="____DAT3" localSheetId="2">#REF!</definedName>
    <definedName name="____DAT3">#REF!</definedName>
    <definedName name="____DAT30" localSheetId="0">#REF!</definedName>
    <definedName name="____DAT30" localSheetId="2">#REF!</definedName>
    <definedName name="____DAT30">#REF!</definedName>
    <definedName name="____DAT31" localSheetId="0">#REF!</definedName>
    <definedName name="____DAT31" localSheetId="2">#REF!</definedName>
    <definedName name="____DAT31">#REF!</definedName>
    <definedName name="____DAT32" localSheetId="0">#REF!</definedName>
    <definedName name="____DAT32" localSheetId="2">#REF!</definedName>
    <definedName name="____DAT32">#REF!</definedName>
    <definedName name="____DAT33" localSheetId="0">#REF!</definedName>
    <definedName name="____DAT33" localSheetId="2">#REF!</definedName>
    <definedName name="____DAT33">#REF!</definedName>
    <definedName name="____DAT34" localSheetId="0">#REF!</definedName>
    <definedName name="____DAT34" localSheetId="2">#REF!</definedName>
    <definedName name="____DAT34">#REF!</definedName>
    <definedName name="____DAT4" localSheetId="0">#REF!</definedName>
    <definedName name="____DAT4" localSheetId="2">#REF!</definedName>
    <definedName name="____DAT4">#REF!</definedName>
    <definedName name="____DAT5" localSheetId="0">#REF!</definedName>
    <definedName name="____DAT5" localSheetId="2">#REF!</definedName>
    <definedName name="____DAT5">#REF!</definedName>
    <definedName name="____dat56" localSheetId="0">#REF!</definedName>
    <definedName name="____dat56" localSheetId="2">#REF!</definedName>
    <definedName name="____dat56">#REF!</definedName>
    <definedName name="____dat56544" localSheetId="0">#REF!</definedName>
    <definedName name="____dat56544" localSheetId="2">#REF!</definedName>
    <definedName name="____dat56544">#REF!</definedName>
    <definedName name="____DAT6" localSheetId="0">#REF!</definedName>
    <definedName name="____DAT6" localSheetId="2">#REF!</definedName>
    <definedName name="____DAT6">#REF!</definedName>
    <definedName name="____DAT7" localSheetId="0">#REF!</definedName>
    <definedName name="____DAT7" localSheetId="2">#REF!</definedName>
    <definedName name="____DAT7">#REF!</definedName>
    <definedName name="____DAT8" localSheetId="0">#REF!</definedName>
    <definedName name="____DAT8" localSheetId="2">#REF!</definedName>
    <definedName name="____DAT8">#REF!</definedName>
    <definedName name="____DAT9" localSheetId="0">#REF!</definedName>
    <definedName name="____DAT9" localSheetId="2">#REF!</definedName>
    <definedName name="____DAT9">#REF!</definedName>
    <definedName name="____dic20" localSheetId="0">#REF!</definedName>
    <definedName name="____dic20" localSheetId="2">#REF!</definedName>
    <definedName name="____dic20">#REF!</definedName>
    <definedName name="____dic93" localSheetId="0">#REF!</definedName>
    <definedName name="____dic93" localSheetId="2">#REF!</definedName>
    <definedName name="____dic93">#REF!</definedName>
    <definedName name="____dic94" localSheetId="0">#REF!</definedName>
    <definedName name="____dic94" localSheetId="2">#REF!</definedName>
    <definedName name="____dic94">#REF!</definedName>
    <definedName name="____ENE95" localSheetId="0">#REF!</definedName>
    <definedName name="____ENE95" localSheetId="2">#REF!</definedName>
    <definedName name="____ENE95">#REF!</definedName>
    <definedName name="____FEB95" localSheetId="0">#REF!</definedName>
    <definedName name="____FEB95" localSheetId="2">#REF!</definedName>
    <definedName name="____FEB95">#REF!</definedName>
    <definedName name="__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un93" localSheetId="0">#REF!</definedName>
    <definedName name="____jun93" localSheetId="2">#REF!</definedName>
    <definedName name="____jun93">#REF!</definedName>
    <definedName name="____jun94" localSheetId="0">#REF!</definedName>
    <definedName name="____jun94" localSheetId="2">#REF!</definedName>
    <definedName name="____jun94">#REF!</definedName>
    <definedName name="____jun95" localSheetId="0">#REF!</definedName>
    <definedName name="____jun95" localSheetId="2">#REF!</definedName>
    <definedName name="____jun95">#REF!</definedName>
    <definedName name="____mar94" localSheetId="0">#REF!</definedName>
    <definedName name="____mar94" localSheetId="2">#REF!</definedName>
    <definedName name="____mar94">#REF!</definedName>
    <definedName name="____MAR95" localSheetId="0">#REF!</definedName>
    <definedName name="____MAR95" localSheetId="2">#REF!</definedName>
    <definedName name="____MAR95">#REF!</definedName>
    <definedName name="____MAY95" localSheetId="0">#REF!</definedName>
    <definedName name="____MAY95" localSheetId="2">#REF!</definedName>
    <definedName name="____MAY95">#REF!</definedName>
    <definedName name="____out01" localSheetId="0">#REF!</definedName>
    <definedName name="____out01" localSheetId="2">#REF!</definedName>
    <definedName name="____out01">#REF!</definedName>
    <definedName name="____PAG4" localSheetId="0">#REF!</definedName>
    <definedName name="____PAG4" localSheetId="2">#REF!</definedName>
    <definedName name="____PAG4">#REF!</definedName>
    <definedName name="____PAG7" localSheetId="0">#REF!</definedName>
    <definedName name="____PAG7" localSheetId="2">#REF!</definedName>
    <definedName name="____PAG7">#REF!</definedName>
    <definedName name="____R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____R" localSheetId="1" hidden="1">{#N/A,#N/A,FALSE,"Relatórios";"Vendas e Custos",#N/A,FALSE,"Vendas e Custos";"Premissas",#N/A,FALSE,"Premissas";"Projeções",#N/A,FALSE,"Projeções";"Dolar",#N/A,FALSE,"Dolar";"Original",#N/A,FALSE,"Original e UFIR"}</definedName>
    <definedName name="____R" localSheetId="4" hidden="1">{#N/A,#N/A,FALSE,"Relatórios";"Vendas e Custos",#N/A,FALSE,"Vendas e Custos";"Premissas",#N/A,FALSE,"Premissas";"Projeções",#N/A,FALSE,"Projeções";"Dolar",#N/A,FALSE,"Dolar";"Original",#N/A,FALSE,"Original e UFIR"}</definedName>
    <definedName name="____R" localSheetId="2" hidden="1">{#N/A,#N/A,FALSE,"Relatórios";"Vendas e Custos",#N/A,FALSE,"Vendas e Custos";"Premissas",#N/A,FALSE,"Premissas";"Projeções",#N/A,FALSE,"Projeções";"Dolar",#N/A,FALSE,"Dolar";"Original",#N/A,FALSE,"Original e UFIR"}</definedName>
    <definedName name="____R" hidden="1">{#N/A,#N/A,FALSE,"Relatórios";"Vendas e Custos",#N/A,FALSE,"Vendas e Custos";"Premissas",#N/A,FALSE,"Premissas";"Projeções",#N/A,FALSE,"Projeções";"Dolar",#N/A,FALSE,"Dolar";"Original",#N/A,FALSE,"Original e UFIR"}</definedName>
    <definedName name="____res12" localSheetId="0">#REF!</definedName>
    <definedName name="____res12" localSheetId="2">#REF!</definedName>
    <definedName name="____res12">#REF!</definedName>
    <definedName name="____RIV2" localSheetId="0">#REF!</definedName>
    <definedName name="____RIV2" localSheetId="2">#REF!</definedName>
    <definedName name="____RIV2">#REF!</definedName>
    <definedName name="____RIV3" localSheetId="0">#REF!</definedName>
    <definedName name="____RIV3" localSheetId="2">#REF!</definedName>
    <definedName name="____RIV3">#REF!</definedName>
    <definedName name="____SAR10" localSheetId="0">#REF!</definedName>
    <definedName name="____SAR10" localSheetId="2">#REF!</definedName>
    <definedName name="____SAR10">#REF!</definedName>
    <definedName name="____SAR5" localSheetId="0">#REF!</definedName>
    <definedName name="____SAR5" localSheetId="2">#REF!</definedName>
    <definedName name="____SAR5">#REF!</definedName>
    <definedName name="____SAR80" localSheetId="0">#REF!</definedName>
    <definedName name="____SAR80" localSheetId="2">#REF!</definedName>
    <definedName name="____SAR80">#REF!</definedName>
    <definedName name="____set94" localSheetId="0">#REF!</definedName>
    <definedName name="____set94" localSheetId="2">#REF!</definedName>
    <definedName name="____set94">#REF!</definedName>
    <definedName name="____set95" localSheetId="0">#REF!</definedName>
    <definedName name="____set95" localSheetId="2">#REF!</definedName>
    <definedName name="____set95">#REF!</definedName>
    <definedName name="____TPy530231" localSheetId="0">#REF!</definedName>
    <definedName name="____TPy530231" localSheetId="2">#REF!</definedName>
    <definedName name="____TPy530231">#REF!</definedName>
    <definedName name="__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a1" localSheetId="0" hidden="1">{#N/A,#N/A,FALSE,"FlCx99";#N/A,#N/A,FALSE,"Dívida99"}</definedName>
    <definedName name="___a1" localSheetId="1" hidden="1">{#N/A,#N/A,FALSE,"FlCx99";#N/A,#N/A,FALSE,"Dívida99"}</definedName>
    <definedName name="___a1" localSheetId="4" hidden="1">{#N/A,#N/A,FALSE,"FlCx99";#N/A,#N/A,FALSE,"Dívida99"}</definedName>
    <definedName name="___a1" localSheetId="2" hidden="1">{#N/A,#N/A,FALSE,"FlCx99";#N/A,#N/A,FALSE,"Dívida99"}</definedName>
    <definedName name="___a1" hidden="1">{#N/A,#N/A,FALSE,"FlCx99";#N/A,#N/A,FALSE,"Dívida99"}</definedName>
    <definedName name="___a3" localSheetId="0" hidden="1">{#N/A,#N/A,FALSE,"FlCx99";#N/A,#N/A,FALSE,"Dívida99"}</definedName>
    <definedName name="___a3" localSheetId="1" hidden="1">{#N/A,#N/A,FALSE,"FlCx99";#N/A,#N/A,FALSE,"Dívida99"}</definedName>
    <definedName name="___a3" localSheetId="4" hidden="1">{#N/A,#N/A,FALSE,"FlCx99";#N/A,#N/A,FALSE,"Dívida99"}</definedName>
    <definedName name="___a3" localSheetId="2" hidden="1">{#N/A,#N/A,FALSE,"FlCx99";#N/A,#N/A,FALSE,"Dívida99"}</definedName>
    <definedName name="___a3" hidden="1">{#N/A,#N/A,FALSE,"FlCx99";#N/A,#N/A,FALSE,"Dívida99"}</definedName>
    <definedName name="___a4" localSheetId="0" hidden="1">{#N/A,#N/A,FALSE,"FlCx99";#N/A,#N/A,FALSE,"Dívida99"}</definedName>
    <definedName name="___a4" localSheetId="1" hidden="1">{#N/A,#N/A,FALSE,"FlCx99";#N/A,#N/A,FALSE,"Dívida99"}</definedName>
    <definedName name="___a4" localSheetId="4" hidden="1">{#N/A,#N/A,FALSE,"FlCx99";#N/A,#N/A,FALSE,"Dívida99"}</definedName>
    <definedName name="___a4" localSheetId="2" hidden="1">{#N/A,#N/A,FALSE,"FlCx99";#N/A,#N/A,FALSE,"Dívida99"}</definedName>
    <definedName name="___a4" hidden="1">{#N/A,#N/A,FALSE,"FlCx99";#N/A,#N/A,FALSE,"Dívida99"}</definedName>
    <definedName name="___ABR95" localSheetId="0">#REF!</definedName>
    <definedName name="___ABR95" localSheetId="2">#REF!</definedName>
    <definedName name="___ABR95">#REF!</definedName>
    <definedName name="___DAT1" localSheetId="0">#REF!</definedName>
    <definedName name="___DAT1" localSheetId="2">#REF!</definedName>
    <definedName name="___DAT1">#REF!</definedName>
    <definedName name="___DAT10" localSheetId="0">#REF!</definedName>
    <definedName name="___DAT10" localSheetId="2">#REF!</definedName>
    <definedName name="___DAT10">#REF!</definedName>
    <definedName name="___DAT11" localSheetId="0">#REF!</definedName>
    <definedName name="___DAT11" localSheetId="2">#REF!</definedName>
    <definedName name="___DAT11">#REF!</definedName>
    <definedName name="___DAT12" localSheetId="0">#REF!</definedName>
    <definedName name="___DAT12" localSheetId="2">#REF!</definedName>
    <definedName name="___DAT12">#REF!</definedName>
    <definedName name="___DAT13" localSheetId="0">#REF!</definedName>
    <definedName name="___DAT13" localSheetId="2">#REF!</definedName>
    <definedName name="___DAT13">#REF!</definedName>
    <definedName name="___DAT14" localSheetId="0">#REF!</definedName>
    <definedName name="___DAT14" localSheetId="2">#REF!</definedName>
    <definedName name="___DAT14">#REF!</definedName>
    <definedName name="___DAT15" localSheetId="0">#REF!</definedName>
    <definedName name="___DAT15" localSheetId="2">#REF!</definedName>
    <definedName name="___DAT15">#REF!</definedName>
    <definedName name="___DAT16" localSheetId="0">#REF!</definedName>
    <definedName name="___DAT16" localSheetId="2">#REF!</definedName>
    <definedName name="___DAT16">#REF!</definedName>
    <definedName name="___DAT17" localSheetId="0">#REF!</definedName>
    <definedName name="___DAT17" localSheetId="2">#REF!</definedName>
    <definedName name="___DAT17">#REF!</definedName>
    <definedName name="___DAT18" localSheetId="0">#REF!</definedName>
    <definedName name="___DAT18" localSheetId="2">#REF!</definedName>
    <definedName name="___DAT18">#REF!</definedName>
    <definedName name="___DAT19" localSheetId="0">#REF!</definedName>
    <definedName name="___DAT19" localSheetId="2">#REF!</definedName>
    <definedName name="___DAT19">#REF!</definedName>
    <definedName name="___DAT2" localSheetId="0">#REF!</definedName>
    <definedName name="___DAT2" localSheetId="2">#REF!</definedName>
    <definedName name="___DAT2">#REF!</definedName>
    <definedName name="___DAT20" localSheetId="0">#REF!</definedName>
    <definedName name="___DAT20" localSheetId="2">#REF!</definedName>
    <definedName name="___DAT20">#REF!</definedName>
    <definedName name="___DAT21" localSheetId="0">#REF!</definedName>
    <definedName name="___DAT21" localSheetId="2">#REF!</definedName>
    <definedName name="___DAT21">#REF!</definedName>
    <definedName name="___DAT22" localSheetId="0">#REF!</definedName>
    <definedName name="___DAT22" localSheetId="2">#REF!</definedName>
    <definedName name="___DAT22">#REF!</definedName>
    <definedName name="___DAT23" localSheetId="0">#REF!</definedName>
    <definedName name="___DAT23" localSheetId="2">#REF!</definedName>
    <definedName name="___DAT23">#REF!</definedName>
    <definedName name="___DAT24" localSheetId="0">#REF!</definedName>
    <definedName name="___DAT24" localSheetId="2">#REF!</definedName>
    <definedName name="___DAT24">#REF!</definedName>
    <definedName name="___DAT25" localSheetId="0">#REF!</definedName>
    <definedName name="___DAT25" localSheetId="2">#REF!</definedName>
    <definedName name="___DAT25">#REF!</definedName>
    <definedName name="___DAT255" localSheetId="0">#REF!</definedName>
    <definedName name="___DAT255" localSheetId="2">#REF!</definedName>
    <definedName name="___DAT255">#REF!</definedName>
    <definedName name="___DAT26" localSheetId="0">#REF!</definedName>
    <definedName name="___DAT26" localSheetId="2">#REF!</definedName>
    <definedName name="___DAT26">#REF!</definedName>
    <definedName name="___DAT27" localSheetId="0">#REF!</definedName>
    <definedName name="___DAT27" localSheetId="2">#REF!</definedName>
    <definedName name="___DAT27">#REF!</definedName>
    <definedName name="___DAT28" localSheetId="0">#REF!</definedName>
    <definedName name="___DAT28" localSheetId="2">#REF!</definedName>
    <definedName name="___DAT28">#REF!</definedName>
    <definedName name="___DAT29" localSheetId="0">#REF!</definedName>
    <definedName name="___DAT29" localSheetId="2">#REF!</definedName>
    <definedName name="___DAT29">#REF!</definedName>
    <definedName name="___DAT3" localSheetId="0">#REF!</definedName>
    <definedName name="___DAT3" localSheetId="2">#REF!</definedName>
    <definedName name="___DAT3">#REF!</definedName>
    <definedName name="___DAT30" localSheetId="0">#REF!</definedName>
    <definedName name="___DAT30" localSheetId="2">#REF!</definedName>
    <definedName name="___DAT30">#REF!</definedName>
    <definedName name="___DAT31" localSheetId="0">#REF!</definedName>
    <definedName name="___DAT31" localSheetId="2">#REF!</definedName>
    <definedName name="___DAT31">#REF!</definedName>
    <definedName name="___DAT32" localSheetId="0">#REF!</definedName>
    <definedName name="___DAT32" localSheetId="2">#REF!</definedName>
    <definedName name="___DAT32">#REF!</definedName>
    <definedName name="___DAT33" localSheetId="0">#REF!</definedName>
    <definedName name="___DAT33" localSheetId="2">#REF!</definedName>
    <definedName name="___DAT33">#REF!</definedName>
    <definedName name="___DAT34" localSheetId="0">#REF!</definedName>
    <definedName name="___DAT34" localSheetId="2">#REF!</definedName>
    <definedName name="___DAT34">#REF!</definedName>
    <definedName name="___DAT4" localSheetId="0">#REF!</definedName>
    <definedName name="___DAT4" localSheetId="2">#REF!</definedName>
    <definedName name="___DAT4">#REF!</definedName>
    <definedName name="___DAT5" localSheetId="0">#REF!</definedName>
    <definedName name="___DAT5" localSheetId="2">#REF!</definedName>
    <definedName name="___DAT5">#REF!</definedName>
    <definedName name="___dat56" localSheetId="0">#REF!</definedName>
    <definedName name="___dat56" localSheetId="2">#REF!</definedName>
    <definedName name="___dat56">#REF!</definedName>
    <definedName name="___dat56544" localSheetId="0">#REF!</definedName>
    <definedName name="___dat56544" localSheetId="2">#REF!</definedName>
    <definedName name="___dat56544">#REF!</definedName>
    <definedName name="___DAT6" localSheetId="0">#REF!</definedName>
    <definedName name="___DAT6" localSheetId="2">#REF!</definedName>
    <definedName name="___DAT6">#REF!</definedName>
    <definedName name="___DAT7" localSheetId="0">#REF!</definedName>
    <definedName name="___DAT7" localSheetId="2">#REF!</definedName>
    <definedName name="___DAT7">#REF!</definedName>
    <definedName name="___DAT8" localSheetId="0">#REF!</definedName>
    <definedName name="___DAT8" localSheetId="2">#REF!</definedName>
    <definedName name="___DAT8">#REF!</definedName>
    <definedName name="___DAT9" localSheetId="0">#REF!</definedName>
    <definedName name="___DAT9" localSheetId="2">#REF!</definedName>
    <definedName name="___DAT9">#REF!</definedName>
    <definedName name="___dic20" localSheetId="0">#REF!</definedName>
    <definedName name="___dic20" localSheetId="2">#REF!</definedName>
    <definedName name="___dic20">#REF!</definedName>
    <definedName name="___dic93" localSheetId="0">#REF!</definedName>
    <definedName name="___dic93" localSheetId="2">#REF!</definedName>
    <definedName name="___dic93">#REF!</definedName>
    <definedName name="___dic94" localSheetId="0">#REF!</definedName>
    <definedName name="___dic94" localSheetId="2">#REF!</definedName>
    <definedName name="___dic94">#REF!</definedName>
    <definedName name="___ENE95" localSheetId="0">#REF!</definedName>
    <definedName name="___ENE95" localSheetId="2">#REF!</definedName>
    <definedName name="___ENE95">#REF!</definedName>
    <definedName name="___FEB95" localSheetId="0">#REF!</definedName>
    <definedName name="___FEB95" localSheetId="2">#REF!</definedName>
    <definedName name="___FEB95">#REF!</definedName>
    <definedName name="_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un93" localSheetId="0">#REF!</definedName>
    <definedName name="___jun93" localSheetId="2">#REF!</definedName>
    <definedName name="___jun93">#REF!</definedName>
    <definedName name="___jun94" localSheetId="0">#REF!</definedName>
    <definedName name="___jun94" localSheetId="2">#REF!</definedName>
    <definedName name="___jun94">#REF!</definedName>
    <definedName name="___jun95" localSheetId="0">#REF!</definedName>
    <definedName name="___jun95" localSheetId="2">#REF!</definedName>
    <definedName name="___jun95">#REF!</definedName>
    <definedName name="___mac5" localSheetId="0">#REF!</definedName>
    <definedName name="___mac5" localSheetId="2">#REF!</definedName>
    <definedName name="___mac5">#REF!</definedName>
    <definedName name="___mar94" localSheetId="0">#REF!</definedName>
    <definedName name="___mar94" localSheetId="2">#REF!</definedName>
    <definedName name="___mar94">#REF!</definedName>
    <definedName name="___MAR95" localSheetId="0">#REF!</definedName>
    <definedName name="___MAR95" localSheetId="2">#REF!</definedName>
    <definedName name="___MAR95">#REF!</definedName>
    <definedName name="___MAY95" localSheetId="0">#REF!</definedName>
    <definedName name="___MAY95" localSheetId="2">#REF!</definedName>
    <definedName name="___MAY95">#REF!</definedName>
    <definedName name="___out01" localSheetId="0">#REF!</definedName>
    <definedName name="___out01" localSheetId="2">#REF!</definedName>
    <definedName name="___out01">#REF!</definedName>
    <definedName name="___PAG1" localSheetId="0">#REF!</definedName>
    <definedName name="___PAG1" localSheetId="2">#REF!</definedName>
    <definedName name="___PAG1">#REF!</definedName>
    <definedName name="___PAG10" localSheetId="0">#REF!</definedName>
    <definedName name="___PAG10" localSheetId="2">#REF!</definedName>
    <definedName name="___PAG10">#REF!</definedName>
    <definedName name="___PAG11" localSheetId="0">#REF!</definedName>
    <definedName name="___PAG11" localSheetId="2">#REF!</definedName>
    <definedName name="___PAG11">#REF!</definedName>
    <definedName name="___PAG2" localSheetId="0">#REF!</definedName>
    <definedName name="___PAG2" localSheetId="2">#REF!</definedName>
    <definedName name="___PAG2">#REF!</definedName>
    <definedName name="___PAG3" localSheetId="0">#REF!</definedName>
    <definedName name="___PAG3" localSheetId="2">#REF!</definedName>
    <definedName name="___PAG3">#REF!</definedName>
    <definedName name="___PAG5" localSheetId="0">#REF!</definedName>
    <definedName name="___PAG5" localSheetId="2">#REF!</definedName>
    <definedName name="___PAG5">#REF!</definedName>
    <definedName name="___PAG6" localSheetId="0">#REF!</definedName>
    <definedName name="___PAG6" localSheetId="2">#REF!</definedName>
    <definedName name="___PAG6">#REF!</definedName>
    <definedName name="___PAG8" localSheetId="0">#REF!</definedName>
    <definedName name="___PAG8" localSheetId="2">#REF!</definedName>
    <definedName name="___PAG8">#REF!</definedName>
    <definedName name="___PAG9" localSheetId="0">#REF!</definedName>
    <definedName name="___PAG9" localSheetId="2">#REF!</definedName>
    <definedName name="___PAG9">#REF!</definedName>
    <definedName name="___res12" localSheetId="0">#REF!</definedName>
    <definedName name="___res12" localSheetId="2">#REF!</definedName>
    <definedName name="___res12">#REF!</definedName>
    <definedName name="___RES2" localSheetId="0">#REF!</definedName>
    <definedName name="___RES2" localSheetId="2">#REF!</definedName>
    <definedName name="___RES2">#REF!</definedName>
    <definedName name="___RIV2" localSheetId="0">#REF!</definedName>
    <definedName name="___RIV2" localSheetId="2">#REF!</definedName>
    <definedName name="___RIV2">#REF!</definedName>
    <definedName name="___RIV3" localSheetId="0">#REF!</definedName>
    <definedName name="___RIV3" localSheetId="2">#REF!</definedName>
    <definedName name="___RIV3">#REF!</definedName>
    <definedName name="___SAR10" localSheetId="0">#REF!</definedName>
    <definedName name="___SAR10" localSheetId="2">#REF!</definedName>
    <definedName name="___SAR10">#REF!</definedName>
    <definedName name="___SAR5" localSheetId="0">#REF!</definedName>
    <definedName name="___SAR5" localSheetId="2">#REF!</definedName>
    <definedName name="___SAR5">#REF!</definedName>
    <definedName name="___SAR80" localSheetId="0">#REF!</definedName>
    <definedName name="___SAR80" localSheetId="2">#REF!</definedName>
    <definedName name="___SAR80">#REF!</definedName>
    <definedName name="___set94" localSheetId="0">#REF!</definedName>
    <definedName name="___set94" localSheetId="2">#REF!</definedName>
    <definedName name="___set94">#REF!</definedName>
    <definedName name="___set95" localSheetId="0">#REF!</definedName>
    <definedName name="___set95" localSheetId="2">#REF!</definedName>
    <definedName name="___set95">#REF!</definedName>
    <definedName name="___TC2" localSheetId="0">#REF!</definedName>
    <definedName name="___TC2" localSheetId="2">#REF!</definedName>
    <definedName name="___TC2">#REF!</definedName>
    <definedName name="___TPy530231" localSheetId="4">#REF!</definedName>
    <definedName name="___TPy530231">#REF!</definedName>
    <definedName name="___V1" localSheetId="0" hidden="1">{#N/A,#N/A,FALSE,"FlCx99";#N/A,#N/A,FALSE,"Dívida99"}</definedName>
    <definedName name="___V1" localSheetId="1" hidden="1">{#N/A,#N/A,FALSE,"FlCx99";#N/A,#N/A,FALSE,"Dívida99"}</definedName>
    <definedName name="___V1" localSheetId="4" hidden="1">{#N/A,#N/A,FALSE,"FlCx99";#N/A,#N/A,FALSE,"Dívida99"}</definedName>
    <definedName name="___V1" localSheetId="2" hidden="1">{#N/A,#N/A,FALSE,"FlCx99";#N/A,#N/A,FALSE,"Dívida99"}</definedName>
    <definedName name="___V1" hidden="1">{#N/A,#N/A,FALSE,"FlCx99";#N/A,#N/A,FALSE,"Dívida99"}</definedName>
    <definedName name="___V10" localSheetId="0" hidden="1">{#N/A,#N/A,FALSE,"FlCx99";#N/A,#N/A,FALSE,"Dívida99"}</definedName>
    <definedName name="___V10" localSheetId="1" hidden="1">{#N/A,#N/A,FALSE,"FlCx99";#N/A,#N/A,FALSE,"Dívida99"}</definedName>
    <definedName name="___V10" localSheetId="4" hidden="1">{#N/A,#N/A,FALSE,"FlCx99";#N/A,#N/A,FALSE,"Dívida99"}</definedName>
    <definedName name="___V10" localSheetId="2" hidden="1">{#N/A,#N/A,FALSE,"FlCx99";#N/A,#N/A,FALSE,"Dívida99"}</definedName>
    <definedName name="___V10" hidden="1">{#N/A,#N/A,FALSE,"FlCx99";#N/A,#N/A,FALSE,"Dívida99"}</definedName>
    <definedName name="___V11" localSheetId="0" hidden="1">{#N/A,#N/A,FALSE,"FlCx99";#N/A,#N/A,FALSE,"Dívida99"}</definedName>
    <definedName name="___V11" localSheetId="1" hidden="1">{#N/A,#N/A,FALSE,"FlCx99";#N/A,#N/A,FALSE,"Dívida99"}</definedName>
    <definedName name="___V11" localSheetId="4" hidden="1">{#N/A,#N/A,FALSE,"FlCx99";#N/A,#N/A,FALSE,"Dívida99"}</definedName>
    <definedName name="___V11" localSheetId="2" hidden="1">{#N/A,#N/A,FALSE,"FlCx99";#N/A,#N/A,FALSE,"Dívida99"}</definedName>
    <definedName name="___V11" hidden="1">{#N/A,#N/A,FALSE,"FlCx99";#N/A,#N/A,FALSE,"Dívida99"}</definedName>
    <definedName name="___V12" localSheetId="0" hidden="1">{#N/A,#N/A,FALSE,"FlCx99";#N/A,#N/A,FALSE,"Dívida99"}</definedName>
    <definedName name="___V12" localSheetId="1" hidden="1">{#N/A,#N/A,FALSE,"FlCx99";#N/A,#N/A,FALSE,"Dívida99"}</definedName>
    <definedName name="___V12" localSheetId="4" hidden="1">{#N/A,#N/A,FALSE,"FlCx99";#N/A,#N/A,FALSE,"Dívida99"}</definedName>
    <definedName name="___V12" localSheetId="2" hidden="1">{#N/A,#N/A,FALSE,"FlCx99";#N/A,#N/A,FALSE,"Dívida99"}</definedName>
    <definedName name="___V12" hidden="1">{#N/A,#N/A,FALSE,"FlCx99";#N/A,#N/A,FALSE,"Dívida99"}</definedName>
    <definedName name="___V13" localSheetId="0" hidden="1">{#N/A,#N/A,FALSE,"FlCx99";#N/A,#N/A,FALSE,"Dívida99"}</definedName>
    <definedName name="___V13" localSheetId="1" hidden="1">{#N/A,#N/A,FALSE,"FlCx99";#N/A,#N/A,FALSE,"Dívida99"}</definedName>
    <definedName name="___V13" localSheetId="4" hidden="1">{#N/A,#N/A,FALSE,"FlCx99";#N/A,#N/A,FALSE,"Dívida99"}</definedName>
    <definedName name="___V13" localSheetId="2" hidden="1">{#N/A,#N/A,FALSE,"FlCx99";#N/A,#N/A,FALSE,"Dívida99"}</definedName>
    <definedName name="___V13" hidden="1">{#N/A,#N/A,FALSE,"FlCx99";#N/A,#N/A,FALSE,"Dívida99"}</definedName>
    <definedName name="___V14" localSheetId="0" hidden="1">{#N/A,#N/A,FALSE,"FlCx99";#N/A,#N/A,FALSE,"Dívida99"}</definedName>
    <definedName name="___V14" localSheetId="1" hidden="1">{#N/A,#N/A,FALSE,"FlCx99";#N/A,#N/A,FALSE,"Dívida99"}</definedName>
    <definedName name="___V14" localSheetId="4" hidden="1">{#N/A,#N/A,FALSE,"FlCx99";#N/A,#N/A,FALSE,"Dívida99"}</definedName>
    <definedName name="___V14" localSheetId="2" hidden="1">{#N/A,#N/A,FALSE,"FlCx99";#N/A,#N/A,FALSE,"Dívida99"}</definedName>
    <definedName name="___V14" hidden="1">{#N/A,#N/A,FALSE,"FlCx99";#N/A,#N/A,FALSE,"Dívida99"}</definedName>
    <definedName name="___V15" localSheetId="0" hidden="1">{#N/A,#N/A,FALSE,"FlCx99";#N/A,#N/A,FALSE,"Dívida99"}</definedName>
    <definedName name="___V15" localSheetId="1" hidden="1">{#N/A,#N/A,FALSE,"FlCx99";#N/A,#N/A,FALSE,"Dívida99"}</definedName>
    <definedName name="___V15" localSheetId="4" hidden="1">{#N/A,#N/A,FALSE,"FlCx99";#N/A,#N/A,FALSE,"Dívida99"}</definedName>
    <definedName name="___V15" localSheetId="2" hidden="1">{#N/A,#N/A,FALSE,"FlCx99";#N/A,#N/A,FALSE,"Dívida99"}</definedName>
    <definedName name="___V15" hidden="1">{#N/A,#N/A,FALSE,"FlCx99";#N/A,#N/A,FALSE,"Dívida99"}</definedName>
    <definedName name="___V3" localSheetId="0" hidden="1">{#N/A,#N/A,FALSE,"FlCx99";#N/A,#N/A,FALSE,"Dívida99"}</definedName>
    <definedName name="___V3" localSheetId="1" hidden="1">{#N/A,#N/A,FALSE,"FlCx99";#N/A,#N/A,FALSE,"Dívida99"}</definedName>
    <definedName name="___V3" localSheetId="4" hidden="1">{#N/A,#N/A,FALSE,"FlCx99";#N/A,#N/A,FALSE,"Dívida99"}</definedName>
    <definedName name="___V3" localSheetId="2" hidden="1">{#N/A,#N/A,FALSE,"FlCx99";#N/A,#N/A,FALSE,"Dívida99"}</definedName>
    <definedName name="___V3" hidden="1">{#N/A,#N/A,FALSE,"FlCx99";#N/A,#N/A,FALSE,"Dívida99"}</definedName>
    <definedName name="___V4" localSheetId="0" hidden="1">{#N/A,#N/A,FALSE,"FlCx99";#N/A,#N/A,FALSE,"Dívida99"}</definedName>
    <definedName name="___V4" localSheetId="1" hidden="1">{#N/A,#N/A,FALSE,"FlCx99";#N/A,#N/A,FALSE,"Dívida99"}</definedName>
    <definedName name="___V4" localSheetId="4" hidden="1">{#N/A,#N/A,FALSE,"FlCx99";#N/A,#N/A,FALSE,"Dívida99"}</definedName>
    <definedName name="___V4" localSheetId="2" hidden="1">{#N/A,#N/A,FALSE,"FlCx99";#N/A,#N/A,FALSE,"Dívida99"}</definedName>
    <definedName name="___V4" hidden="1">{#N/A,#N/A,FALSE,"FlCx99";#N/A,#N/A,FALSE,"Dívida99"}</definedName>
    <definedName name="___V5" localSheetId="0" hidden="1">{#N/A,#N/A,FALSE,"FlCx99";#N/A,#N/A,FALSE,"Dívida99"}</definedName>
    <definedName name="___V5" localSheetId="1" hidden="1">{#N/A,#N/A,FALSE,"FlCx99";#N/A,#N/A,FALSE,"Dívida99"}</definedName>
    <definedName name="___V5" localSheetId="4" hidden="1">{#N/A,#N/A,FALSE,"FlCx99";#N/A,#N/A,FALSE,"Dívida99"}</definedName>
    <definedName name="___V5" localSheetId="2" hidden="1">{#N/A,#N/A,FALSE,"FlCx99";#N/A,#N/A,FALSE,"Dívida99"}</definedName>
    <definedName name="___V5" hidden="1">{#N/A,#N/A,FALSE,"FlCx99";#N/A,#N/A,FALSE,"Dívida99"}</definedName>
    <definedName name="___V6" localSheetId="0" hidden="1">{#N/A,#N/A,FALSE,"FlCx99";#N/A,#N/A,FALSE,"Dívida99"}</definedName>
    <definedName name="___V6" localSheetId="1" hidden="1">{#N/A,#N/A,FALSE,"FlCx99";#N/A,#N/A,FALSE,"Dívida99"}</definedName>
    <definedName name="___V6" localSheetId="4" hidden="1">{#N/A,#N/A,FALSE,"FlCx99";#N/A,#N/A,FALSE,"Dívida99"}</definedName>
    <definedName name="___V6" localSheetId="2" hidden="1">{#N/A,#N/A,FALSE,"FlCx99";#N/A,#N/A,FALSE,"Dívida99"}</definedName>
    <definedName name="___V6" hidden="1">{#N/A,#N/A,FALSE,"FlCx99";#N/A,#N/A,FALSE,"Dívida99"}</definedName>
    <definedName name="___V7" localSheetId="0" hidden="1">{#N/A,#N/A,FALSE,"FlCx99";#N/A,#N/A,FALSE,"Dívida99"}</definedName>
    <definedName name="___V7" localSheetId="1" hidden="1">{#N/A,#N/A,FALSE,"FlCx99";#N/A,#N/A,FALSE,"Dívida99"}</definedName>
    <definedName name="___V7" localSheetId="4" hidden="1">{#N/A,#N/A,FALSE,"FlCx99";#N/A,#N/A,FALSE,"Dívida99"}</definedName>
    <definedName name="___V7" localSheetId="2" hidden="1">{#N/A,#N/A,FALSE,"FlCx99";#N/A,#N/A,FALSE,"Dívida99"}</definedName>
    <definedName name="___V7" hidden="1">{#N/A,#N/A,FALSE,"FlCx99";#N/A,#N/A,FALSE,"Dívida99"}</definedName>
    <definedName name="___V8" localSheetId="0" hidden="1">{#N/A,#N/A,FALSE,"FlCx99";#N/A,#N/A,FALSE,"Dívida99"}</definedName>
    <definedName name="___V8" localSheetId="1" hidden="1">{#N/A,#N/A,FALSE,"FlCx99";#N/A,#N/A,FALSE,"Dívida99"}</definedName>
    <definedName name="___V8" localSheetId="4" hidden="1">{#N/A,#N/A,FALSE,"FlCx99";#N/A,#N/A,FALSE,"Dívida99"}</definedName>
    <definedName name="___V8" localSheetId="2" hidden="1">{#N/A,#N/A,FALSE,"FlCx99";#N/A,#N/A,FALSE,"Dívida99"}</definedName>
    <definedName name="___V8" hidden="1">{#N/A,#N/A,FALSE,"FlCx99";#N/A,#N/A,FALSE,"Dívida99"}</definedName>
    <definedName name="___V9" localSheetId="0" hidden="1">{#N/A,#N/A,FALSE,"FlCx99";#N/A,#N/A,FALSE,"Dívida99"}</definedName>
    <definedName name="___V9" localSheetId="1" hidden="1">{#N/A,#N/A,FALSE,"FlCx99";#N/A,#N/A,FALSE,"Dívida99"}</definedName>
    <definedName name="___V9" localSheetId="4" hidden="1">{#N/A,#N/A,FALSE,"FlCx99";#N/A,#N/A,FALSE,"Dívida99"}</definedName>
    <definedName name="___V9" localSheetId="2" hidden="1">{#N/A,#N/A,FALSE,"FlCx99";#N/A,#N/A,FALSE,"Dívida99"}</definedName>
    <definedName name="___V9" hidden="1">{#N/A,#N/A,FALSE,"FlCx99";#N/A,#N/A,FALSE,"Dívida99"}</definedName>
    <definedName name="___vhc1" localSheetId="0" hidden="1">{#N/A,#N/A,FALSE,"FlCx99";#N/A,#N/A,FALSE,"Dívida99"}</definedName>
    <definedName name="___vhc1" localSheetId="1" hidden="1">{#N/A,#N/A,FALSE,"FlCx99";#N/A,#N/A,FALSE,"Dívida99"}</definedName>
    <definedName name="___vhc1" localSheetId="4" hidden="1">{#N/A,#N/A,FALSE,"FlCx99";#N/A,#N/A,FALSE,"Dívida99"}</definedName>
    <definedName name="___vhc1" localSheetId="2" hidden="1">{#N/A,#N/A,FALSE,"FlCx99";#N/A,#N/A,FALSE,"Dívida99"}</definedName>
    <definedName name="___vhc1" hidden="1">{#N/A,#N/A,FALSE,"FlCx99";#N/A,#N/A,FALSE,"Dívida99"}</definedName>
    <definedName name="_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10__123Graph_ALIQUIDEZ_SECA" localSheetId="4" hidden="1">#REF!</definedName>
    <definedName name="__10__123Graph_ALIQUIDEZ_SECA" hidden="1">#REF!</definedName>
    <definedName name="__11__123Graph_APERM_S_PL" localSheetId="0" hidden="1">#REF!</definedName>
    <definedName name="__11__123Graph_APERM_S_PL" localSheetId="2" hidden="1">#REF!</definedName>
    <definedName name="__11__123Graph_APERM_S_PL" hidden="1">#REF!</definedName>
    <definedName name="__12__123Graph_BIMOBIL_S_PL" localSheetId="0" hidden="1">#REF!</definedName>
    <definedName name="__12__123Graph_BIMOBIL_S_PL" localSheetId="2" hidden="1">#REF!</definedName>
    <definedName name="__12__123Graph_BIMOBIL_S_PL" hidden="1">#REF!</definedName>
    <definedName name="__123Graph_A" localSheetId="0" hidden="1">#REF!</definedName>
    <definedName name="__123Graph_A" localSheetId="2" hidden="1">#REF!</definedName>
    <definedName name="__123Graph_A" hidden="1">#REF!</definedName>
    <definedName name="__123Graph_ABRA" localSheetId="0" hidden="1">#REF!</definedName>
    <definedName name="__123Graph_ABRA" localSheetId="2" hidden="1">#REF!</definedName>
    <definedName name="__123Graph_ABRA" hidden="1">#REF!</definedName>
    <definedName name="__123Graph_ACAPTERECTOT" localSheetId="0" hidden="1">#REF!</definedName>
    <definedName name="__123Graph_ACAPTERECTOT" localSheetId="2" hidden="1">#REF!</definedName>
    <definedName name="__123Graph_ACAPTERECTOT" hidden="1">#REF!</definedName>
    <definedName name="__123Graph_ACAPTERPATRLIQ" localSheetId="0" hidden="1">#REF!</definedName>
    <definedName name="__123Graph_ACAPTERPATRLIQ" localSheetId="2" hidden="1">#REF!</definedName>
    <definedName name="__123Graph_ACAPTERPATRLIQ" hidden="1">#REF!</definedName>
    <definedName name="__123Graph_ADIVCPRAZO" localSheetId="0" hidden="1">#REF!</definedName>
    <definedName name="__123Graph_ADIVCPRAZO" localSheetId="2" hidden="1">#REF!</definedName>
    <definedName name="__123Graph_ADIVCPRAZO" hidden="1">#REF!</definedName>
    <definedName name="__123Graph_AINDMES" localSheetId="0" hidden="1">#REF!</definedName>
    <definedName name="__123Graph_AINDMES" localSheetId="2" hidden="1">#REF!</definedName>
    <definedName name="__123Graph_AINDMES" hidden="1">#REF!</definedName>
    <definedName name="__123Graph_AJAYME" localSheetId="0" hidden="1">#REF!</definedName>
    <definedName name="__123Graph_AJAYME" localSheetId="2" hidden="1">#REF!</definedName>
    <definedName name="__123Graph_AJAYME" hidden="1">#REF!</definedName>
    <definedName name="__123Graph_ALEGENDA" localSheetId="0" hidden="1">#REF!</definedName>
    <definedName name="__123Graph_ALEGENDA" localSheetId="2" hidden="1">#REF!</definedName>
    <definedName name="__123Graph_ALEGENDA" hidden="1">#REF!</definedName>
    <definedName name="__123Graph_ALIQ.CORRENTE" localSheetId="0" hidden="1">#REF!</definedName>
    <definedName name="__123Graph_ALIQ.CORRENTE" localSheetId="2" hidden="1">#REF!</definedName>
    <definedName name="__123Graph_ALIQ.CORRENTE" hidden="1">#REF!</definedName>
    <definedName name="__123Graph_AMAKIKO" localSheetId="0" hidden="1">#REF!</definedName>
    <definedName name="__123Graph_AMAKIKO" localSheetId="2" hidden="1">#REF!</definedName>
    <definedName name="__123Graph_AMAKIKO" hidden="1">#REF!</definedName>
    <definedName name="__123Graph_AMAKIKO2" localSheetId="0" hidden="1">#REF!</definedName>
    <definedName name="__123Graph_AMAKIKO2" localSheetId="2" hidden="1">#REF!</definedName>
    <definedName name="__123Graph_AMAKIKO2" hidden="1">#REF!</definedName>
    <definedName name="__123Graph_AMERC" localSheetId="0" hidden="1">#REF!</definedName>
    <definedName name="__123Graph_AMERC" localSheetId="2" hidden="1">#REF!</definedName>
    <definedName name="__123Graph_AMERC" hidden="1">#REF!</definedName>
    <definedName name="__123Graph_ARESFIN" localSheetId="0" hidden="1">#REF!</definedName>
    <definedName name="__123Graph_ARESFIN" localSheetId="2" hidden="1">#REF!</definedName>
    <definedName name="__123Graph_ARESFIN" hidden="1">#REF!</definedName>
    <definedName name="__123Graph_AUSS" localSheetId="0" hidden="1">#REF!</definedName>
    <definedName name="__123Graph_AUSS" localSheetId="2" hidden="1">#REF!</definedName>
    <definedName name="__123Graph_AUSS" hidden="1">#REF!</definedName>
    <definedName name="__123Graph_B" localSheetId="0" hidden="1">#REF!</definedName>
    <definedName name="__123Graph_B" localSheetId="2" hidden="1">#REF!</definedName>
    <definedName name="__123Graph_B" hidden="1">#REF!</definedName>
    <definedName name="__123Graph_BCAPTERECTOT" localSheetId="0" hidden="1">#REF!</definedName>
    <definedName name="__123Graph_BCAPTERECTOT" localSheetId="2" hidden="1">#REF!</definedName>
    <definedName name="__123Graph_BCAPTERECTOT" hidden="1">#REF!</definedName>
    <definedName name="__123Graph_BCAPTERPATRLIQ" localSheetId="0" hidden="1">#REF!</definedName>
    <definedName name="__123Graph_BCAPTERPATRLIQ" localSheetId="2" hidden="1">#REF!</definedName>
    <definedName name="__123Graph_BCAPTERPATRLIQ" hidden="1">#REF!</definedName>
    <definedName name="__123Graph_BDIVCPRAZO" localSheetId="0" hidden="1">#REF!</definedName>
    <definedName name="__123Graph_BDIVCPRAZO" localSheetId="2" hidden="1">#REF!</definedName>
    <definedName name="__123Graph_BDIVCPRAZO" hidden="1">#REF!</definedName>
    <definedName name="__123Graph_BINDMES" localSheetId="0" hidden="1">#REF!</definedName>
    <definedName name="__123Graph_BINDMES" localSheetId="2" hidden="1">#REF!</definedName>
    <definedName name="__123Graph_BINDMES" hidden="1">#REF!</definedName>
    <definedName name="__123Graph_BJAYME" localSheetId="0" hidden="1">#REF!</definedName>
    <definedName name="__123Graph_BJAYME" localSheetId="2" hidden="1">#REF!</definedName>
    <definedName name="__123Graph_BJAYME" hidden="1">#REF!</definedName>
    <definedName name="__123Graph_BLEGENDA" localSheetId="0" hidden="1">#REF!</definedName>
    <definedName name="__123Graph_BLEGENDA" localSheetId="2" hidden="1">#REF!</definedName>
    <definedName name="__123Graph_BLEGENDA" hidden="1">#REF!</definedName>
    <definedName name="__123Graph_BLIQ.CORRENTE" localSheetId="0" hidden="1">#REF!</definedName>
    <definedName name="__123Graph_BLIQ.CORRENTE" localSheetId="2" hidden="1">#REF!</definedName>
    <definedName name="__123Graph_BLIQ.CORRENTE" hidden="1">#REF!</definedName>
    <definedName name="__123Graph_BMAKIKO" localSheetId="0" hidden="1">#REF!</definedName>
    <definedName name="__123Graph_BMAKIKO" localSheetId="2" hidden="1">#REF!</definedName>
    <definedName name="__123Graph_BMAKIKO" hidden="1">#REF!</definedName>
    <definedName name="__123Graph_BMAKIKO2" localSheetId="0" hidden="1">#REF!</definedName>
    <definedName name="__123Graph_BMAKIKO2" localSheetId="2" hidden="1">#REF!</definedName>
    <definedName name="__123Graph_BMAKIKO2" hidden="1">#REF!</definedName>
    <definedName name="__123Graph_BMERC" localSheetId="0" hidden="1">#REF!</definedName>
    <definedName name="__123Graph_BMERC" localSheetId="2" hidden="1">#REF!</definedName>
    <definedName name="__123Graph_BMERC" hidden="1">#REF!</definedName>
    <definedName name="__123Graph_BRESFIN" localSheetId="0" hidden="1">#REF!</definedName>
    <definedName name="__123Graph_BRESFIN" localSheetId="2" hidden="1">#REF!</definedName>
    <definedName name="__123Graph_BRESFIN" hidden="1">#REF!</definedName>
    <definedName name="__123Graph_C" localSheetId="0" hidden="1">#REF!</definedName>
    <definedName name="__123Graph_C" localSheetId="2" hidden="1">#REF!</definedName>
    <definedName name="__123Graph_C" hidden="1">#REF!</definedName>
    <definedName name="__123Graph_CCAPTERECTOT" localSheetId="0" hidden="1">#REF!</definedName>
    <definedName name="__123Graph_CCAPTERECTOT" localSheetId="2" hidden="1">#REF!</definedName>
    <definedName name="__123Graph_CCAPTERECTOT" hidden="1">#REF!</definedName>
    <definedName name="__123Graph_CCAPTERPATRLIQ" localSheetId="0" hidden="1">#REF!</definedName>
    <definedName name="__123Graph_CCAPTERPATRLIQ" localSheetId="2" hidden="1">#REF!</definedName>
    <definedName name="__123Graph_CCAPTERPATRLIQ" hidden="1">#REF!</definedName>
    <definedName name="__123Graph_CDIVCPRAZO" localSheetId="0" hidden="1">#REF!</definedName>
    <definedName name="__123Graph_CDIVCPRAZO" localSheetId="2" hidden="1">#REF!</definedName>
    <definedName name="__123Graph_CDIVCPRAZO" hidden="1">#REF!</definedName>
    <definedName name="__123Graph_CINDMES" localSheetId="0" hidden="1">#REF!</definedName>
    <definedName name="__123Graph_CINDMES" localSheetId="2" hidden="1">#REF!</definedName>
    <definedName name="__123Graph_CINDMES" hidden="1">#REF!</definedName>
    <definedName name="__123Graph_CJAYME" localSheetId="0" hidden="1">#REF!</definedName>
    <definedName name="__123Graph_CJAYME" localSheetId="2" hidden="1">#REF!</definedName>
    <definedName name="__123Graph_CJAYME" hidden="1">#REF!</definedName>
    <definedName name="__123Graph_CLEGENDA" localSheetId="0" hidden="1">#REF!</definedName>
    <definedName name="__123Graph_CLEGENDA" localSheetId="2" hidden="1">#REF!</definedName>
    <definedName name="__123Graph_CLEGENDA" hidden="1">#REF!</definedName>
    <definedName name="__123Graph_CLIQ.CORRENTE" localSheetId="0" hidden="1">#REF!</definedName>
    <definedName name="__123Graph_CLIQ.CORRENTE" localSheetId="2" hidden="1">#REF!</definedName>
    <definedName name="__123Graph_CLIQ.CORRENTE" hidden="1">#REF!</definedName>
    <definedName name="__123Graph_CMAKIKO" localSheetId="0" hidden="1">#REF!</definedName>
    <definedName name="__123Graph_CMAKIKO" localSheetId="2" hidden="1">#REF!</definedName>
    <definedName name="__123Graph_CMAKIKO" hidden="1">#REF!</definedName>
    <definedName name="__123Graph_CMAKIKO2" localSheetId="0" hidden="1">#REF!</definedName>
    <definedName name="__123Graph_CMAKIKO2" localSheetId="2" hidden="1">#REF!</definedName>
    <definedName name="__123Graph_CMAKIKO2" hidden="1">#REF!</definedName>
    <definedName name="__123Graph_CMERC" localSheetId="0" hidden="1">#REF!</definedName>
    <definedName name="__123Graph_CMERC" localSheetId="2" hidden="1">#REF!</definedName>
    <definedName name="__123Graph_CMERC" hidden="1">#REF!</definedName>
    <definedName name="__123Graph_CRESFIN" localSheetId="0" hidden="1">#REF!</definedName>
    <definedName name="__123Graph_CRESFIN" localSheetId="2" hidden="1">#REF!</definedName>
    <definedName name="__123Graph_CRESFIN" hidden="1">#REF!</definedName>
    <definedName name="__123Graph_D" localSheetId="0" hidden="1">#REF!</definedName>
    <definedName name="__123Graph_D" localSheetId="2" hidden="1">#REF!</definedName>
    <definedName name="__123Graph_D" hidden="1">#REF!</definedName>
    <definedName name="__123Graph_DCAPTERECTOT" localSheetId="0" hidden="1">#REF!</definedName>
    <definedName name="__123Graph_DCAPTERECTOT" localSheetId="2" hidden="1">#REF!</definedName>
    <definedName name="__123Graph_DCAPTERECTOT" hidden="1">#REF!</definedName>
    <definedName name="__123Graph_DCAPTERPATRLIQ" localSheetId="0" hidden="1">#REF!</definedName>
    <definedName name="__123Graph_DCAPTERPATRLIQ" localSheetId="2" hidden="1">#REF!</definedName>
    <definedName name="__123Graph_DCAPTERPATRLIQ" hidden="1">#REF!</definedName>
    <definedName name="__123Graph_DDIVCPRAZO" localSheetId="0" hidden="1">#REF!</definedName>
    <definedName name="__123Graph_DDIVCPRAZO" localSheetId="2" hidden="1">#REF!</definedName>
    <definedName name="__123Graph_DDIVCPRAZO" hidden="1">#REF!</definedName>
    <definedName name="__123Graph_DINDMES" localSheetId="0" hidden="1">#REF!</definedName>
    <definedName name="__123Graph_DINDMES" localSheetId="2" hidden="1">#REF!</definedName>
    <definedName name="__123Graph_DINDMES" hidden="1">#REF!</definedName>
    <definedName name="__123Graph_DLEGENDA" localSheetId="0" hidden="1">#REF!</definedName>
    <definedName name="__123Graph_DLEGENDA" localSheetId="2" hidden="1">#REF!</definedName>
    <definedName name="__123Graph_DLEGENDA" hidden="1">#REF!</definedName>
    <definedName name="__123Graph_DLIQ.CORRENTE" localSheetId="0" hidden="1">#REF!</definedName>
    <definedName name="__123Graph_DLIQ.CORRENTE" localSheetId="2" hidden="1">#REF!</definedName>
    <definedName name="__123Graph_DLIQ.CORRENTE" hidden="1">#REF!</definedName>
    <definedName name="__123Graph_DMAKIKO" localSheetId="0" hidden="1">#REF!</definedName>
    <definedName name="__123Graph_DMAKIKO" localSheetId="2" hidden="1">#REF!</definedName>
    <definedName name="__123Graph_DMAKIKO" hidden="1">#REF!</definedName>
    <definedName name="__123Graph_DMAKIKO2" localSheetId="0" hidden="1">#REF!</definedName>
    <definedName name="__123Graph_DMAKIKO2" localSheetId="2" hidden="1">#REF!</definedName>
    <definedName name="__123Graph_DMAKIKO2" hidden="1">#REF!</definedName>
    <definedName name="__123Graph_E" localSheetId="4" hidden="1">#REF!</definedName>
    <definedName name="__123Graph_E" hidden="1">#REF!</definedName>
    <definedName name="__123Graph_ECAPTERECTOT" localSheetId="0" hidden="1">#REF!</definedName>
    <definedName name="__123Graph_ECAPTERECTOT" localSheetId="2" hidden="1">#REF!</definedName>
    <definedName name="__123Graph_ECAPTERECTOT" hidden="1">#REF!</definedName>
    <definedName name="__123Graph_ECAPTERPATRLIQ" localSheetId="0" hidden="1">#REF!</definedName>
    <definedName name="__123Graph_ECAPTERPATRLIQ" localSheetId="2" hidden="1">#REF!</definedName>
    <definedName name="__123Graph_ECAPTERPATRLIQ" hidden="1">#REF!</definedName>
    <definedName name="__123Graph_ECHART1" localSheetId="0" hidden="1">#REF!</definedName>
    <definedName name="__123Graph_ECHART1" localSheetId="2" hidden="1">#REF!</definedName>
    <definedName name="__123Graph_ECHART1" hidden="1">#REF!</definedName>
    <definedName name="__123Graph_ECHART2" localSheetId="0" hidden="1">#REF!</definedName>
    <definedName name="__123Graph_ECHART2" localSheetId="2" hidden="1">#REF!</definedName>
    <definedName name="__123Graph_ECHART2" hidden="1">#REF!</definedName>
    <definedName name="__123Graph_ECURRENT" localSheetId="0" hidden="1">#REF!</definedName>
    <definedName name="__123Graph_ECURRENT" localSheetId="2" hidden="1">#REF!</definedName>
    <definedName name="__123Graph_ECURRENT" hidden="1">#REF!</definedName>
    <definedName name="__123Graph_EDIVCPRAZO" localSheetId="0" hidden="1">#REF!</definedName>
    <definedName name="__123Graph_EDIVCPRAZO" localSheetId="2" hidden="1">#REF!</definedName>
    <definedName name="__123Graph_EDIVCPRAZO" hidden="1">#REF!</definedName>
    <definedName name="__123Graph_ELEGENDA" localSheetId="0" hidden="1">#REF!</definedName>
    <definedName name="__123Graph_ELEGENDA" localSheetId="2" hidden="1">#REF!</definedName>
    <definedName name="__123Graph_ELEGENDA" hidden="1">#REF!</definedName>
    <definedName name="__123Graph_ELIQ.CORRENTE" localSheetId="0" hidden="1">#REF!</definedName>
    <definedName name="__123Graph_ELIQ.CORRENTE" localSheetId="2" hidden="1">#REF!</definedName>
    <definedName name="__123Graph_ELIQ.CORRENTE" hidden="1">#REF!</definedName>
    <definedName name="__123Graph_EMAKIKO" localSheetId="0" hidden="1">#REF!</definedName>
    <definedName name="__123Graph_EMAKIKO" localSheetId="2" hidden="1">#REF!</definedName>
    <definedName name="__123Graph_EMAKIKO" hidden="1">#REF!</definedName>
    <definedName name="__123Graph_EMAKIKO2" localSheetId="0" hidden="1">#REF!</definedName>
    <definedName name="__123Graph_EMAKIKO2" localSheetId="2" hidden="1">#REF!</definedName>
    <definedName name="__123Graph_EMAKIKO2" hidden="1">#REF!</definedName>
    <definedName name="__123Graph_F" localSheetId="0" hidden="1">#REF!</definedName>
    <definedName name="__123Graph_F" localSheetId="2" hidden="1">#REF!</definedName>
    <definedName name="__123Graph_F" hidden="1">#REF!</definedName>
    <definedName name="__123Graph_FCAPTERECTOT" localSheetId="0" hidden="1">#REF!</definedName>
    <definedName name="__123Graph_FCAPTERECTOT" localSheetId="2" hidden="1">#REF!</definedName>
    <definedName name="__123Graph_FCAPTERECTOT" hidden="1">#REF!</definedName>
    <definedName name="__123Graph_FCAPTERPATRLIQ" localSheetId="0" hidden="1">#REF!</definedName>
    <definedName name="__123Graph_FCAPTERPATRLIQ" localSheetId="2" hidden="1">#REF!</definedName>
    <definedName name="__123Graph_FCAPTERPATRLIQ" hidden="1">#REF!</definedName>
    <definedName name="__123Graph_FDIVCPRAZO" localSheetId="0" hidden="1">#REF!</definedName>
    <definedName name="__123Graph_FDIVCPRAZO" localSheetId="2" hidden="1">#REF!</definedName>
    <definedName name="__123Graph_FDIVCPRAZO" hidden="1">#REF!</definedName>
    <definedName name="__123Graph_FLEGENDA" localSheetId="0" hidden="1">#REF!</definedName>
    <definedName name="__123Graph_FLEGENDA" localSheetId="2" hidden="1">#REF!</definedName>
    <definedName name="__123Graph_FLEGENDA" hidden="1">#REF!</definedName>
    <definedName name="__123Graph_FLIQ.CORRENTE" localSheetId="0" hidden="1">#REF!</definedName>
    <definedName name="__123Graph_FLIQ.CORRENTE" localSheetId="2" hidden="1">#REF!</definedName>
    <definedName name="__123Graph_FLIQ.CORRENTE" hidden="1">#REF!</definedName>
    <definedName name="__123Graph_LBL_A" localSheetId="0" hidden="1">#REF!</definedName>
    <definedName name="__123Graph_LBL_A" localSheetId="2" hidden="1">#REF!</definedName>
    <definedName name="__123Graph_LBL_A" hidden="1">#REF!</definedName>
    <definedName name="__123Graph_LBL_ACAPTERECTOT" localSheetId="0" hidden="1">#REF!</definedName>
    <definedName name="__123Graph_LBL_ACAPTERECTOT" localSheetId="2" hidden="1">#REF!</definedName>
    <definedName name="__123Graph_LBL_ACAPTERECTOT" hidden="1">#REF!</definedName>
    <definedName name="__123Graph_LBL_ACAPTERPATRLIQ" localSheetId="0" hidden="1">#REF!</definedName>
    <definedName name="__123Graph_LBL_ACAPTERPATRLIQ" localSheetId="2" hidden="1">#REF!</definedName>
    <definedName name="__123Graph_LBL_ACAPTERPATRLIQ" hidden="1">#REF!</definedName>
    <definedName name="__123Graph_LBL_ADIVCPRAZO" localSheetId="0" hidden="1">#REF!</definedName>
    <definedName name="__123Graph_LBL_ADIVCPRAZO" localSheetId="2" hidden="1">#REF!</definedName>
    <definedName name="__123Graph_LBL_ADIVCPRAZO" hidden="1">#REF!</definedName>
    <definedName name="__123Graph_LBL_ALEGENDA" localSheetId="0" hidden="1">#REF!</definedName>
    <definedName name="__123Graph_LBL_ALEGENDA" localSheetId="2" hidden="1">#REF!</definedName>
    <definedName name="__123Graph_LBL_ALEGENDA" hidden="1">#REF!</definedName>
    <definedName name="__123Graph_LBL_ALIQ.CORRENTE" localSheetId="0" hidden="1">#REF!</definedName>
    <definedName name="__123Graph_LBL_ALIQ.CORRENTE" localSheetId="2" hidden="1">#REF!</definedName>
    <definedName name="__123Graph_LBL_ALIQ.CORRENTE" hidden="1">#REF!</definedName>
    <definedName name="__123Graph_LBL_B" localSheetId="0" hidden="1">#REF!</definedName>
    <definedName name="__123Graph_LBL_B" localSheetId="2" hidden="1">#REF!</definedName>
    <definedName name="__123Graph_LBL_B" hidden="1">#REF!</definedName>
    <definedName name="__123Graph_LBL_BCAPTERECTOT" localSheetId="0" hidden="1">#REF!</definedName>
    <definedName name="__123Graph_LBL_BCAPTERECTOT" localSheetId="2" hidden="1">#REF!</definedName>
    <definedName name="__123Graph_LBL_BCAPTERECTOT" hidden="1">#REF!</definedName>
    <definedName name="__123Graph_LBL_BCAPTERPATRLIQ" localSheetId="0" hidden="1">#REF!</definedName>
    <definedName name="__123Graph_LBL_BCAPTERPATRLIQ" localSheetId="2" hidden="1">#REF!</definedName>
    <definedName name="__123Graph_LBL_BCAPTERPATRLIQ" hidden="1">#REF!</definedName>
    <definedName name="__123Graph_LBL_BDIVCPRAZO" localSheetId="0" hidden="1">#REF!</definedName>
    <definedName name="__123Graph_LBL_BDIVCPRAZO" localSheetId="2" hidden="1">#REF!</definedName>
    <definedName name="__123Graph_LBL_BDIVCPRAZO" hidden="1">#REF!</definedName>
    <definedName name="__123Graph_LBL_BLEGENDA" localSheetId="0" hidden="1">#REF!</definedName>
    <definedName name="__123Graph_LBL_BLEGENDA" localSheetId="2" hidden="1">#REF!</definedName>
    <definedName name="__123Graph_LBL_BLEGENDA" hidden="1">#REF!</definedName>
    <definedName name="__123Graph_LBL_BLIQ.CORRENTE" localSheetId="0" hidden="1">#REF!</definedName>
    <definedName name="__123Graph_LBL_BLIQ.CORRENTE" localSheetId="2" hidden="1">#REF!</definedName>
    <definedName name="__123Graph_LBL_BLIQ.CORRENTE" hidden="1">#REF!</definedName>
    <definedName name="__123Graph_LBL_C" localSheetId="0" hidden="1">#REF!</definedName>
    <definedName name="__123Graph_LBL_C" localSheetId="2" hidden="1">#REF!</definedName>
    <definedName name="__123Graph_LBL_C" hidden="1">#REF!</definedName>
    <definedName name="__123Graph_LBL_CCAPTERECTOT" localSheetId="0" hidden="1">#REF!</definedName>
    <definedName name="__123Graph_LBL_CCAPTERECTOT" localSheetId="2" hidden="1">#REF!</definedName>
    <definedName name="__123Graph_LBL_CCAPTERECTOT" hidden="1">#REF!</definedName>
    <definedName name="__123Graph_LBL_CCAPTERPATRLIQ" localSheetId="0" hidden="1">#REF!</definedName>
    <definedName name="__123Graph_LBL_CCAPTERPATRLIQ" localSheetId="2" hidden="1">#REF!</definedName>
    <definedName name="__123Graph_LBL_CCAPTERPATRLIQ" hidden="1">#REF!</definedName>
    <definedName name="__123Graph_LBL_CDIVCPRAZO" localSheetId="0" hidden="1">#REF!</definedName>
    <definedName name="__123Graph_LBL_CDIVCPRAZO" localSheetId="2" hidden="1">#REF!</definedName>
    <definedName name="__123Graph_LBL_CDIVCPRAZO" hidden="1">#REF!</definedName>
    <definedName name="__123Graph_LBL_CLEGENDA" localSheetId="0" hidden="1">#REF!</definedName>
    <definedName name="__123Graph_LBL_CLEGENDA" localSheetId="2" hidden="1">#REF!</definedName>
    <definedName name="__123Graph_LBL_CLEGENDA" hidden="1">#REF!</definedName>
    <definedName name="__123Graph_LBL_CLIQ.CORRENTE" localSheetId="0" hidden="1">#REF!</definedName>
    <definedName name="__123Graph_LBL_CLIQ.CORRENTE" localSheetId="2" hidden="1">#REF!</definedName>
    <definedName name="__123Graph_LBL_CLIQ.CORRENTE" hidden="1">#REF!</definedName>
    <definedName name="__123Graph_LBL_D" localSheetId="0" hidden="1">#REF!</definedName>
    <definedName name="__123Graph_LBL_D" localSheetId="2" hidden="1">#REF!</definedName>
    <definedName name="__123Graph_LBL_D" hidden="1">#REF!</definedName>
    <definedName name="__123Graph_LBL_DCAPTERECTOT" localSheetId="0" hidden="1">#REF!</definedName>
    <definedName name="__123Graph_LBL_DCAPTERECTOT" localSheetId="2" hidden="1">#REF!</definedName>
    <definedName name="__123Graph_LBL_DCAPTERECTOT" hidden="1">#REF!</definedName>
    <definedName name="__123Graph_LBL_DCAPTERPATRLIQ" localSheetId="0" hidden="1">#REF!</definedName>
    <definedName name="__123Graph_LBL_DCAPTERPATRLIQ" localSheetId="2" hidden="1">#REF!</definedName>
    <definedName name="__123Graph_LBL_DCAPTERPATRLIQ" hidden="1">#REF!</definedName>
    <definedName name="__123Graph_LBL_DDIVCPRAZO" localSheetId="0" hidden="1">#REF!</definedName>
    <definedName name="__123Graph_LBL_DDIVCPRAZO" localSheetId="2" hidden="1">#REF!</definedName>
    <definedName name="__123Graph_LBL_DDIVCPRAZO" hidden="1">#REF!</definedName>
    <definedName name="__123Graph_LBL_DLEGENDA" localSheetId="0" hidden="1">#REF!</definedName>
    <definedName name="__123Graph_LBL_DLEGENDA" localSheetId="2" hidden="1">#REF!</definedName>
    <definedName name="__123Graph_LBL_DLEGENDA" hidden="1">#REF!</definedName>
    <definedName name="__123Graph_LBL_DLIQ.CORRENTE" localSheetId="0" hidden="1">#REF!</definedName>
    <definedName name="__123Graph_LBL_DLIQ.CORRENTE" localSheetId="2" hidden="1">#REF!</definedName>
    <definedName name="__123Graph_LBL_DLIQ.CORRENTE" hidden="1">#REF!</definedName>
    <definedName name="__123Graph_LBL_E" localSheetId="0" hidden="1">#REF!</definedName>
    <definedName name="__123Graph_LBL_E" localSheetId="2" hidden="1">#REF!</definedName>
    <definedName name="__123Graph_LBL_E" hidden="1">#REF!</definedName>
    <definedName name="__123Graph_LBL_ECAPTERECTOT" localSheetId="0" hidden="1">#REF!</definedName>
    <definedName name="__123Graph_LBL_ECAPTERECTOT" localSheetId="2" hidden="1">#REF!</definedName>
    <definedName name="__123Graph_LBL_ECAPTERECTOT" hidden="1">#REF!</definedName>
    <definedName name="__123Graph_LBL_ECAPTERPATRLIQ" localSheetId="0" hidden="1">#REF!</definedName>
    <definedName name="__123Graph_LBL_ECAPTERPATRLIQ" localSheetId="2" hidden="1">#REF!</definedName>
    <definedName name="__123Graph_LBL_ECAPTERPATRLIQ" hidden="1">#REF!</definedName>
    <definedName name="__123Graph_LBL_EDIVCPRAZO" localSheetId="0" hidden="1">#REF!</definedName>
    <definedName name="__123Graph_LBL_EDIVCPRAZO" localSheetId="2" hidden="1">#REF!</definedName>
    <definedName name="__123Graph_LBL_EDIVCPRAZO" hidden="1">#REF!</definedName>
    <definedName name="__123Graph_LBL_ELEGENDA" localSheetId="0" hidden="1">#REF!</definedName>
    <definedName name="__123Graph_LBL_ELEGENDA" localSheetId="2" hidden="1">#REF!</definedName>
    <definedName name="__123Graph_LBL_ELEGENDA" hidden="1">#REF!</definedName>
    <definedName name="__123Graph_LBL_ELIQ.CORRENTE" localSheetId="0" hidden="1">#REF!</definedName>
    <definedName name="__123Graph_LBL_ELIQ.CORRENTE" localSheetId="2" hidden="1">#REF!</definedName>
    <definedName name="__123Graph_LBL_ELIQ.CORRENTE" hidden="1">#REF!</definedName>
    <definedName name="__123Graph_LBL_F" localSheetId="0" hidden="1">#REF!</definedName>
    <definedName name="__123Graph_LBL_F" localSheetId="2" hidden="1">#REF!</definedName>
    <definedName name="__123Graph_LBL_F" hidden="1">#REF!</definedName>
    <definedName name="__123Graph_LBL_FCAPTERECTOT" localSheetId="0" hidden="1">#REF!</definedName>
    <definedName name="__123Graph_LBL_FCAPTERECTOT" localSheetId="2" hidden="1">#REF!</definedName>
    <definedName name="__123Graph_LBL_FCAPTERECTOT" hidden="1">#REF!</definedName>
    <definedName name="__123Graph_LBL_FCAPTERPATRLIQ" localSheetId="0" hidden="1">#REF!</definedName>
    <definedName name="__123Graph_LBL_FCAPTERPATRLIQ" localSheetId="2" hidden="1">#REF!</definedName>
    <definedName name="__123Graph_LBL_FCAPTERPATRLIQ" hidden="1">#REF!</definedName>
    <definedName name="__123Graph_LBL_FDIVCPRAZO" localSheetId="0" hidden="1">#REF!</definedName>
    <definedName name="__123Graph_LBL_FDIVCPRAZO" localSheetId="2" hidden="1">#REF!</definedName>
    <definedName name="__123Graph_LBL_FDIVCPRAZO" hidden="1">#REF!</definedName>
    <definedName name="__123Graph_LBL_FLEGENDA" localSheetId="0" hidden="1">#REF!</definedName>
    <definedName name="__123Graph_LBL_FLEGENDA" localSheetId="2" hidden="1">#REF!</definedName>
    <definedName name="__123Graph_LBL_FLEGENDA" hidden="1">#REF!</definedName>
    <definedName name="__123Graph_LBL_FLIQ.CORRENTE" localSheetId="0" hidden="1">#REF!</definedName>
    <definedName name="__123Graph_LBL_FLIQ.CORRENTE" localSheetId="2" hidden="1">#REF!</definedName>
    <definedName name="__123Graph_LBL_FLIQ.CORRENTE" hidden="1">#REF!</definedName>
    <definedName name="__123Graph_X" localSheetId="0" hidden="1">#REF!</definedName>
    <definedName name="__123Graph_X" localSheetId="2" hidden="1">#REF!</definedName>
    <definedName name="__123Graph_X" hidden="1">#REF!</definedName>
    <definedName name="__123Graph_XBRA" localSheetId="0" hidden="1">#REF!</definedName>
    <definedName name="__123Graph_XBRA" localSheetId="2" hidden="1">#REF!</definedName>
    <definedName name="__123Graph_XBRA" hidden="1">#REF!</definedName>
    <definedName name="__123Graph_XINDMES" localSheetId="0" hidden="1">#REF!</definedName>
    <definedName name="__123Graph_XINDMES" localSheetId="2" hidden="1">#REF!</definedName>
    <definedName name="__123Graph_XINDMES" hidden="1">#REF!</definedName>
    <definedName name="__123Graph_XJAYME" localSheetId="0" hidden="1">#REF!</definedName>
    <definedName name="__123Graph_XJAYME" localSheetId="2" hidden="1">#REF!</definedName>
    <definedName name="__123Graph_XJAYME" hidden="1">#REF!</definedName>
    <definedName name="__123Graph_XMAKIKO" localSheetId="0" hidden="1">#REF!</definedName>
    <definedName name="__123Graph_XMAKIKO" localSheetId="2" hidden="1">#REF!</definedName>
    <definedName name="__123Graph_XMAKIKO" hidden="1">#REF!</definedName>
    <definedName name="__123Graph_XMAKIKO2" localSheetId="0" hidden="1">#REF!</definedName>
    <definedName name="__123Graph_XMAKIKO2" localSheetId="2" hidden="1">#REF!</definedName>
    <definedName name="__123Graph_XMAKIKO2" hidden="1">#REF!</definedName>
    <definedName name="__123Graph_XMERC" localSheetId="0" hidden="1">#REF!</definedName>
    <definedName name="__123Graph_XMERC" localSheetId="2" hidden="1">#REF!</definedName>
    <definedName name="__123Graph_XMERC" hidden="1">#REF!</definedName>
    <definedName name="__123Graph_XRESFIN" localSheetId="0" hidden="1">#REF!</definedName>
    <definedName name="__123Graph_XRESFIN" localSheetId="2" hidden="1">#REF!</definedName>
    <definedName name="__123Graph_XRESFIN" hidden="1">#REF!</definedName>
    <definedName name="__123Graph_XUSS" localSheetId="0" hidden="1">#REF!</definedName>
    <definedName name="__123Graph_XUSS" localSheetId="2" hidden="1">#REF!</definedName>
    <definedName name="__123Graph_XUSS" hidden="1">#REF!</definedName>
    <definedName name="__13__123Graph_BLIQUIDEZ_GERAL" localSheetId="0" hidden="1">#REF!</definedName>
    <definedName name="__13__123Graph_BLIQUIDEZ_GERAL" localSheetId="2" hidden="1">#REF!</definedName>
    <definedName name="__13__123Graph_BLIQUIDEZ_GERAL" hidden="1">#REF!</definedName>
    <definedName name="__14__123Graph_BLIQUIDEZ_SECA" localSheetId="0" hidden="1">#REF!</definedName>
    <definedName name="__14__123Graph_BLIQUIDEZ_SECA" localSheetId="2" hidden="1">#REF!</definedName>
    <definedName name="__14__123Graph_BLIQUIDEZ_SECA" hidden="1">#REF!</definedName>
    <definedName name="__15__123Graph_BPERM_S_PL" localSheetId="0" hidden="1">#REF!</definedName>
    <definedName name="__15__123Graph_BPERM_S_PL" localSheetId="2" hidden="1">#REF!</definedName>
    <definedName name="__15__123Graph_BPERM_S_PL" hidden="1">#REF!</definedName>
    <definedName name="__16__123Graph_CIMOBIL_S_PL" localSheetId="0" hidden="1">#REF!</definedName>
    <definedName name="__16__123Graph_CIMOBIL_S_PL" localSheetId="2" hidden="1">#REF!</definedName>
    <definedName name="__16__123Graph_CIMOBIL_S_PL" hidden="1">#REF!</definedName>
    <definedName name="__17__123Graph_CLIQUIDEZ_GERAL" localSheetId="0" hidden="1">#REF!</definedName>
    <definedName name="__17__123Graph_CLIQUIDEZ_GERAL" localSheetId="2" hidden="1">#REF!</definedName>
    <definedName name="__17__123Graph_CLIQUIDEZ_GERAL" hidden="1">#REF!</definedName>
    <definedName name="__18__123Graph_CLIQUIDEZ_SECA" localSheetId="0" hidden="1">#REF!</definedName>
    <definedName name="__18__123Graph_CLIQUIDEZ_SECA" localSheetId="2" hidden="1">#REF!</definedName>
    <definedName name="__18__123Graph_CLIQUIDEZ_SECA" hidden="1">#REF!</definedName>
    <definedName name="__19__123Graph_CPERM_S_PL" localSheetId="0" hidden="1">#REF!</definedName>
    <definedName name="__19__123Graph_CPERM_S_PL" localSheetId="2" hidden="1">#REF!</definedName>
    <definedName name="__19__123Graph_CPERM_S_PL" hidden="1">#REF!</definedName>
    <definedName name="__20__123Graph_DIMOBIL_S_PL" localSheetId="0" hidden="1">#REF!</definedName>
    <definedName name="__20__123Graph_DIMOBIL_S_PL" localSheetId="2" hidden="1">#REF!</definedName>
    <definedName name="__20__123Graph_DIMOBIL_S_PL" hidden="1">#REF!</definedName>
    <definedName name="__21__123Graph_DLIQUIDEZ_GERAL" localSheetId="0" hidden="1">#REF!</definedName>
    <definedName name="__21__123Graph_DLIQUIDEZ_GERAL" localSheetId="2" hidden="1">#REF!</definedName>
    <definedName name="__21__123Graph_DLIQUIDEZ_GERAL" hidden="1">#REF!</definedName>
    <definedName name="__22__123Graph_DLIQUIDEZ_SECA" localSheetId="0" hidden="1">#REF!</definedName>
    <definedName name="__22__123Graph_DLIQUIDEZ_SECA" localSheetId="2" hidden="1">#REF!</definedName>
    <definedName name="__22__123Graph_DLIQUIDEZ_SECA" hidden="1">#REF!</definedName>
    <definedName name="__23__123Graph_DPERM_S_PL" localSheetId="0" hidden="1">#REF!</definedName>
    <definedName name="__23__123Graph_DPERM_S_PL" localSheetId="2" hidden="1">#REF!</definedName>
    <definedName name="__23__123Graph_DPERM_S_PL" hidden="1">#REF!</definedName>
    <definedName name="__24__123Graph_EIMOBIL_S_PL" localSheetId="0" hidden="1">#REF!</definedName>
    <definedName name="__24__123Graph_EIMOBIL_S_PL" localSheetId="2" hidden="1">#REF!</definedName>
    <definedName name="__24__123Graph_EIMOBIL_S_PL" hidden="1">#REF!</definedName>
    <definedName name="__25__123Graph_ELIQUIDEZ_GERAL" localSheetId="0" hidden="1">#REF!</definedName>
    <definedName name="__25__123Graph_ELIQUIDEZ_GERAL" localSheetId="2" hidden="1">#REF!</definedName>
    <definedName name="__25__123Graph_ELIQUIDEZ_GERAL" hidden="1">#REF!</definedName>
    <definedName name="__26__123Graph_ELIQUIDEZ_SECA" localSheetId="0" hidden="1">#REF!</definedName>
    <definedName name="__26__123Graph_ELIQUIDEZ_SECA" localSheetId="2" hidden="1">#REF!</definedName>
    <definedName name="__26__123Graph_ELIQUIDEZ_SECA" hidden="1">#REF!</definedName>
    <definedName name="__27__123Graph_EPERM_S_PL" localSheetId="0" hidden="1">#REF!</definedName>
    <definedName name="__27__123Graph_EPERM_S_PL" localSheetId="2" hidden="1">#REF!</definedName>
    <definedName name="__27__123Graph_EPERM_S_PL" hidden="1">#REF!</definedName>
    <definedName name="__28__123Graph_FIMOBIL_S_PL" localSheetId="0" hidden="1">#REF!</definedName>
    <definedName name="__28__123Graph_FIMOBIL_S_PL" localSheetId="2" hidden="1">#REF!</definedName>
    <definedName name="__28__123Graph_FIMOBIL_S_PL" hidden="1">#REF!</definedName>
    <definedName name="__29__123Graph_FLIQUIDEZ_GERAL" localSheetId="0" hidden="1">#REF!</definedName>
    <definedName name="__29__123Graph_FLIQUIDEZ_GERAL" localSheetId="2" hidden="1">#REF!</definedName>
    <definedName name="__29__123Graph_FLIQUIDEZ_GERAL" hidden="1">#REF!</definedName>
    <definedName name="__30__123Graph_FLIQUIDEZ_SECA" localSheetId="0" hidden="1">#REF!</definedName>
    <definedName name="__30__123Graph_FLIQUIDEZ_SECA" localSheetId="2" hidden="1">#REF!</definedName>
    <definedName name="__30__123Graph_FLIQUIDEZ_SECA" hidden="1">#REF!</definedName>
    <definedName name="__31__123Graph_FPERM_S_PL" localSheetId="0" hidden="1">#REF!</definedName>
    <definedName name="__31__123Graph_FPERM_S_PL" localSheetId="2" hidden="1">#REF!</definedName>
    <definedName name="__31__123Graph_FPERM_S_PL" hidden="1">#REF!</definedName>
    <definedName name="__32__123Graph_LBL_AIMOBIL_S_PL" localSheetId="0" hidden="1">#REF!</definedName>
    <definedName name="__32__123Graph_LBL_AIMOBIL_S_PL" localSheetId="2" hidden="1">#REF!</definedName>
    <definedName name="__32__123Graph_LBL_AIMOBIL_S_PL" hidden="1">#REF!</definedName>
    <definedName name="__33__123Graph_LBL_ALIQUIDEZ_GERAL" localSheetId="0" hidden="1">#REF!</definedName>
    <definedName name="__33__123Graph_LBL_ALIQUIDEZ_GERAL" localSheetId="2" hidden="1">#REF!</definedName>
    <definedName name="__33__123Graph_LBL_ALIQUIDEZ_GERAL" hidden="1">#REF!</definedName>
    <definedName name="__34__123Graph_LBL_ALIQUIDEZ_SECA" localSheetId="0" hidden="1">#REF!</definedName>
    <definedName name="__34__123Graph_LBL_ALIQUIDEZ_SECA" localSheetId="2" hidden="1">#REF!</definedName>
    <definedName name="__34__123Graph_LBL_ALIQUIDEZ_SECA" hidden="1">#REF!</definedName>
    <definedName name="__35__123Graph_LBL_APERM_S_PL" localSheetId="0" hidden="1">#REF!</definedName>
    <definedName name="__35__123Graph_LBL_APERM_S_PL" localSheetId="2" hidden="1">#REF!</definedName>
    <definedName name="__35__123Graph_LBL_APERM_S_PL" hidden="1">#REF!</definedName>
    <definedName name="__36__123Graph_LBL_BIMOBIL_S_PL" localSheetId="0" hidden="1">#REF!</definedName>
    <definedName name="__36__123Graph_LBL_BIMOBIL_S_PL" localSheetId="2" hidden="1">#REF!</definedName>
    <definedName name="__36__123Graph_LBL_BIMOBIL_S_PL" hidden="1">#REF!</definedName>
    <definedName name="__37__123Graph_LBL_BLIQUIDEZ_GERAL" localSheetId="0" hidden="1">#REF!</definedName>
    <definedName name="__37__123Graph_LBL_BLIQUIDEZ_GERAL" localSheetId="2" hidden="1">#REF!</definedName>
    <definedName name="__37__123Graph_LBL_BLIQUIDEZ_GERAL" hidden="1">#REF!</definedName>
    <definedName name="__38__123Graph_LBL_BLIQUIDEZ_SECA" localSheetId="0" hidden="1">#REF!</definedName>
    <definedName name="__38__123Graph_LBL_BLIQUIDEZ_SECA" localSheetId="2" hidden="1">#REF!</definedName>
    <definedName name="__38__123Graph_LBL_BLIQUIDEZ_SECA" hidden="1">#REF!</definedName>
    <definedName name="__39__123Graph_LBL_BPERM_S_PL" localSheetId="0" hidden="1">#REF!</definedName>
    <definedName name="__39__123Graph_LBL_BPERM_S_PL" localSheetId="2" hidden="1">#REF!</definedName>
    <definedName name="__39__123Graph_LBL_BPERM_S_PL" hidden="1">#REF!</definedName>
    <definedName name="__40__123Graph_LBL_CIMOBIL_S_PL" localSheetId="0" hidden="1">#REF!</definedName>
    <definedName name="__40__123Graph_LBL_CIMOBIL_S_PL" localSheetId="2" hidden="1">#REF!</definedName>
    <definedName name="__40__123Graph_LBL_CIMOBIL_S_PL" hidden="1">#REF!</definedName>
    <definedName name="__41__123Graph_LBL_CLIQUIDEZ_GERAL" localSheetId="0" hidden="1">#REF!</definedName>
    <definedName name="__41__123Graph_LBL_CLIQUIDEZ_GERAL" localSheetId="2" hidden="1">#REF!</definedName>
    <definedName name="__41__123Graph_LBL_CLIQUIDEZ_GERAL" hidden="1">#REF!</definedName>
    <definedName name="__42__123Graph_LBL_CLIQUIDEZ_SECA" localSheetId="0" hidden="1">#REF!</definedName>
    <definedName name="__42__123Graph_LBL_CLIQUIDEZ_SECA" localSheetId="2" hidden="1">#REF!</definedName>
    <definedName name="__42__123Graph_LBL_CLIQUIDEZ_SECA" hidden="1">#REF!</definedName>
    <definedName name="__43__123Graph_LBL_CPERM_S_PL" localSheetId="0" hidden="1">#REF!</definedName>
    <definedName name="__43__123Graph_LBL_CPERM_S_PL" localSheetId="2" hidden="1">#REF!</definedName>
    <definedName name="__43__123Graph_LBL_CPERM_S_PL" hidden="1">#REF!</definedName>
    <definedName name="__44__123Graph_LBL_DIMOBIL_S_PL" localSheetId="0" hidden="1">#REF!</definedName>
    <definedName name="__44__123Graph_LBL_DIMOBIL_S_PL" localSheetId="2" hidden="1">#REF!</definedName>
    <definedName name="__44__123Graph_LBL_DIMOBIL_S_PL" hidden="1">#REF!</definedName>
    <definedName name="__45__123Graph_LBL_DLIQUIDEZ_GERAL" localSheetId="0" hidden="1">#REF!</definedName>
    <definedName name="__45__123Graph_LBL_DLIQUIDEZ_GERAL" localSheetId="2" hidden="1">#REF!</definedName>
    <definedName name="__45__123Graph_LBL_DLIQUIDEZ_GERAL" hidden="1">#REF!</definedName>
    <definedName name="__46__123Graph_LBL_DLIQUIDEZ_SECA" localSheetId="0" hidden="1">#REF!</definedName>
    <definedName name="__46__123Graph_LBL_DLIQUIDEZ_SECA" localSheetId="2" hidden="1">#REF!</definedName>
    <definedName name="__46__123Graph_LBL_DLIQUIDEZ_SECA" hidden="1">#REF!</definedName>
    <definedName name="__47__123Graph_LBL_DPERM_S_PL" localSheetId="0" hidden="1">#REF!</definedName>
    <definedName name="__47__123Graph_LBL_DPERM_S_PL" localSheetId="2" hidden="1">#REF!</definedName>
    <definedName name="__47__123Graph_LBL_DPERM_S_PL" hidden="1">#REF!</definedName>
    <definedName name="__48__123Graph_LBL_EIMOBIL_S_PL" localSheetId="0" hidden="1">#REF!</definedName>
    <definedName name="__48__123Graph_LBL_EIMOBIL_S_PL" localSheetId="2" hidden="1">#REF!</definedName>
    <definedName name="__48__123Graph_LBL_EIMOBIL_S_PL" hidden="1">#REF!</definedName>
    <definedName name="__49__123Graph_LBL_ELIQUIDEZ_GERAL" localSheetId="0" hidden="1">#REF!</definedName>
    <definedName name="__49__123Graph_LBL_ELIQUIDEZ_GERAL" localSheetId="2" hidden="1">#REF!</definedName>
    <definedName name="__49__123Graph_LBL_ELIQUIDEZ_GERAL" hidden="1">#REF!</definedName>
    <definedName name="__50__123Graph_LBL_ELIQUIDEZ_SECA" localSheetId="0" hidden="1">#REF!</definedName>
    <definedName name="__50__123Graph_LBL_ELIQUIDEZ_SECA" localSheetId="2" hidden="1">#REF!</definedName>
    <definedName name="__50__123Graph_LBL_ELIQUIDEZ_SECA" hidden="1">#REF!</definedName>
    <definedName name="__51__123Graph_LBL_EPERM_S_PL" localSheetId="0" hidden="1">#REF!</definedName>
    <definedName name="__51__123Graph_LBL_EPERM_S_PL" localSheetId="2" hidden="1">#REF!</definedName>
    <definedName name="__51__123Graph_LBL_EPERM_S_PL" hidden="1">#REF!</definedName>
    <definedName name="__52__123Graph_LBL_FIMOBIL_S_PL" localSheetId="0" hidden="1">#REF!</definedName>
    <definedName name="__52__123Graph_LBL_FIMOBIL_S_PL" localSheetId="2" hidden="1">#REF!</definedName>
    <definedName name="__52__123Graph_LBL_FIMOBIL_S_PL" hidden="1">#REF!</definedName>
    <definedName name="__53__123Graph_LBL_FLIQUIDEZ_GERAL" localSheetId="0" hidden="1">#REF!</definedName>
    <definedName name="__53__123Graph_LBL_FLIQUIDEZ_GERAL" localSheetId="2" hidden="1">#REF!</definedName>
    <definedName name="__53__123Graph_LBL_FLIQUIDEZ_GERAL" hidden="1">#REF!</definedName>
    <definedName name="__54__123Graph_LBL_FLIQUIDEZ_SECA" localSheetId="0" hidden="1">#REF!</definedName>
    <definedName name="__54__123Graph_LBL_FLIQUIDEZ_SECA" localSheetId="2" hidden="1">#REF!</definedName>
    <definedName name="__54__123Graph_LBL_FLIQUIDEZ_SECA" hidden="1">#REF!</definedName>
    <definedName name="__55__123Graph_LBL_FPERM_S_PL" localSheetId="0" hidden="1">#REF!</definedName>
    <definedName name="__55__123Graph_LBL_FPERM_S_PL" localSheetId="2" hidden="1">#REF!</definedName>
    <definedName name="__55__123Graph_LBL_FPERM_S_PL" hidden="1">#REF!</definedName>
    <definedName name="__56_0_S" localSheetId="0" hidden="1">#REF!</definedName>
    <definedName name="__56_0_S" localSheetId="2" hidden="1">#REF!</definedName>
    <definedName name="__56_0_S" hidden="1">#REF!</definedName>
    <definedName name="__9__123Graph_AIMOBIL_S_PL" localSheetId="0" hidden="1">#REF!</definedName>
    <definedName name="__9__123Graph_AIMOBIL_S_PL" localSheetId="2" hidden="1">#REF!</definedName>
    <definedName name="__9__123Graph_AIMOBIL_S_PL" hidden="1">#REF!</definedName>
    <definedName name="__ABR95" localSheetId="0">#REF!</definedName>
    <definedName name="__ABR95" localSheetId="2">#REF!</definedName>
    <definedName name="__ABR95">#REF!</definedName>
    <definedName name="__Ano94" localSheetId="0">#REF!</definedName>
    <definedName name="__Ano94" localSheetId="2">#REF!</definedName>
    <definedName name="__Ano94">#REF!</definedName>
    <definedName name="__Ano95" localSheetId="0">#REF!</definedName>
    <definedName name="__Ano95" localSheetId="2">#REF!</definedName>
    <definedName name="__Ano95">#REF!</definedName>
    <definedName name="__Ano96" localSheetId="0">#REF!</definedName>
    <definedName name="__Ano96" localSheetId="2">#REF!</definedName>
    <definedName name="__Ano96">#REF!</definedName>
    <definedName name="__Ano97" localSheetId="0">#REF!</definedName>
    <definedName name="__Ano97" localSheetId="2">#REF!</definedName>
    <definedName name="__Ano97">#REF!</definedName>
    <definedName name="__CAB1" localSheetId="0">#REF!</definedName>
    <definedName name="__CAB1" localSheetId="2">#REF!</definedName>
    <definedName name="__CAB1">#REF!</definedName>
    <definedName name="__Cab94" localSheetId="0">#REF!</definedName>
    <definedName name="__Cab94" localSheetId="2">#REF!</definedName>
    <definedName name="__Cab94">#REF!</definedName>
    <definedName name="__Cab95" localSheetId="0">#REF!</definedName>
    <definedName name="__Cab95" localSheetId="2">#REF!</definedName>
    <definedName name="__Cab95">#REF!</definedName>
    <definedName name="__Cab96" localSheetId="0">#REF!</definedName>
    <definedName name="__Cab96" localSheetId="2">#REF!</definedName>
    <definedName name="__Cab96">#REF!</definedName>
    <definedName name="__Cab97" localSheetId="0">#REF!</definedName>
    <definedName name="__Cab97" localSheetId="2">#REF!</definedName>
    <definedName name="__Cab97">#REF!</definedName>
    <definedName name="__DAT1" localSheetId="0">#REF!</definedName>
    <definedName name="__DAT1" localSheetId="2">#REF!</definedName>
    <definedName name="__DAT1">#REF!</definedName>
    <definedName name="__DAT10" localSheetId="0">#REF!</definedName>
    <definedName name="__DAT10" localSheetId="2">#REF!</definedName>
    <definedName name="__DAT10">#REF!</definedName>
    <definedName name="__DAT11" localSheetId="0">#REF!</definedName>
    <definedName name="__DAT11" localSheetId="2">#REF!</definedName>
    <definedName name="__DAT11">#REF!</definedName>
    <definedName name="__DAT12" localSheetId="0">#REF!</definedName>
    <definedName name="__DAT12" localSheetId="2">#REF!</definedName>
    <definedName name="__DAT12">#REF!</definedName>
    <definedName name="__DAT13" localSheetId="0">#REF!</definedName>
    <definedName name="__DAT13" localSheetId="2">#REF!</definedName>
    <definedName name="__DAT13">#REF!</definedName>
    <definedName name="__DAT14" localSheetId="0">#REF!</definedName>
    <definedName name="__DAT14" localSheetId="2">#REF!</definedName>
    <definedName name="__DAT14">#REF!</definedName>
    <definedName name="__DAT15" localSheetId="0">#REF!</definedName>
    <definedName name="__DAT15" localSheetId="2">#REF!</definedName>
    <definedName name="__DAT15">#REF!</definedName>
    <definedName name="__DAT16" localSheetId="0">#REF!</definedName>
    <definedName name="__DAT16" localSheetId="2">#REF!</definedName>
    <definedName name="__DAT16">#REF!</definedName>
    <definedName name="__DAT17" localSheetId="0">#REF!</definedName>
    <definedName name="__DAT17" localSheetId="2">#REF!</definedName>
    <definedName name="__DAT17">#REF!</definedName>
    <definedName name="__DAT18" localSheetId="0">#REF!</definedName>
    <definedName name="__DAT18" localSheetId="2">#REF!</definedName>
    <definedName name="__DAT18">#REF!</definedName>
    <definedName name="__DAT19" localSheetId="0">#REF!</definedName>
    <definedName name="__DAT19" localSheetId="2">#REF!</definedName>
    <definedName name="__DAT19">#REF!</definedName>
    <definedName name="__DAT2" localSheetId="0">#REF!</definedName>
    <definedName name="__DAT2" localSheetId="2">#REF!</definedName>
    <definedName name="__DAT2">#REF!</definedName>
    <definedName name="__DAT20" localSheetId="0">#REF!</definedName>
    <definedName name="__DAT20" localSheetId="2">#REF!</definedName>
    <definedName name="__DAT20">#REF!</definedName>
    <definedName name="__DAT21" localSheetId="0">#REF!</definedName>
    <definedName name="__DAT21" localSheetId="2">#REF!</definedName>
    <definedName name="__DAT21">#REF!</definedName>
    <definedName name="__DAT22" localSheetId="0">#REF!</definedName>
    <definedName name="__DAT22" localSheetId="2">#REF!</definedName>
    <definedName name="__DAT22">#REF!</definedName>
    <definedName name="__DAT23" localSheetId="0">#REF!</definedName>
    <definedName name="__DAT23" localSheetId="2">#REF!</definedName>
    <definedName name="__DAT23">#REF!</definedName>
    <definedName name="__dat2323" localSheetId="0">#REF!</definedName>
    <definedName name="__dat2323" localSheetId="2">#REF!</definedName>
    <definedName name="__dat2323">#REF!</definedName>
    <definedName name="__DAT24" localSheetId="0">#REF!</definedName>
    <definedName name="__DAT24" localSheetId="2">#REF!</definedName>
    <definedName name="__DAT24">#REF!</definedName>
    <definedName name="__DAT25" localSheetId="0">#REF!</definedName>
    <definedName name="__DAT25" localSheetId="2">#REF!</definedName>
    <definedName name="__DAT25">#REF!</definedName>
    <definedName name="__DAT255" localSheetId="0">#REF!</definedName>
    <definedName name="__DAT255" localSheetId="2">#REF!</definedName>
    <definedName name="__DAT255">#REF!</definedName>
    <definedName name="__DAT26" localSheetId="0">#REF!</definedName>
    <definedName name="__DAT26" localSheetId="2">#REF!</definedName>
    <definedName name="__DAT26">#REF!</definedName>
    <definedName name="__DAT27" localSheetId="0">#REF!</definedName>
    <definedName name="__DAT27" localSheetId="2">#REF!</definedName>
    <definedName name="__DAT27">#REF!</definedName>
    <definedName name="__DAT28" localSheetId="0">#REF!</definedName>
    <definedName name="__DAT28" localSheetId="2">#REF!</definedName>
    <definedName name="__DAT28">#REF!</definedName>
    <definedName name="__DAT29" localSheetId="0">#REF!</definedName>
    <definedName name="__DAT29" localSheetId="2">#REF!</definedName>
    <definedName name="__DAT29">#REF!</definedName>
    <definedName name="__DAT3" localSheetId="0">#REF!</definedName>
    <definedName name="__DAT3" localSheetId="2">#REF!</definedName>
    <definedName name="__DAT3">#REF!</definedName>
    <definedName name="__DAT30" localSheetId="0">#REF!</definedName>
    <definedName name="__DAT30" localSheetId="2">#REF!</definedName>
    <definedName name="__DAT30">#REF!</definedName>
    <definedName name="__DAT31" localSheetId="0">#REF!</definedName>
    <definedName name="__DAT31" localSheetId="2">#REF!</definedName>
    <definedName name="__DAT31">#REF!</definedName>
    <definedName name="__DAT32" localSheetId="0">#REF!</definedName>
    <definedName name="__DAT32" localSheetId="2">#REF!</definedName>
    <definedName name="__DAT32">#REF!</definedName>
    <definedName name="__DAT33" localSheetId="0">#REF!</definedName>
    <definedName name="__DAT33" localSheetId="2">#REF!</definedName>
    <definedName name="__DAT33">#REF!</definedName>
    <definedName name="__DAT34" localSheetId="0">#REF!</definedName>
    <definedName name="__DAT34" localSheetId="2">#REF!</definedName>
    <definedName name="__DAT34">#REF!</definedName>
    <definedName name="__DAT4" localSheetId="0">#REF!</definedName>
    <definedName name="__DAT4" localSheetId="2">#REF!</definedName>
    <definedName name="__DAT4">#REF!</definedName>
    <definedName name="__DAT5" localSheetId="0">#REF!</definedName>
    <definedName name="__DAT5" localSheetId="2">#REF!</definedName>
    <definedName name="__DAT5">#REF!</definedName>
    <definedName name="__dat56" localSheetId="0">#REF!</definedName>
    <definedName name="__dat56" localSheetId="2">#REF!</definedName>
    <definedName name="__dat56">#REF!</definedName>
    <definedName name="__dat56544" localSheetId="0">#REF!</definedName>
    <definedName name="__dat56544" localSheetId="2">#REF!</definedName>
    <definedName name="__dat56544">#REF!</definedName>
    <definedName name="__DAT6" localSheetId="0">#REF!</definedName>
    <definedName name="__DAT6" localSheetId="2">#REF!</definedName>
    <definedName name="__DAT6">#REF!</definedName>
    <definedName name="__DAT7" localSheetId="0">#REF!</definedName>
    <definedName name="__DAT7" localSheetId="2">#REF!</definedName>
    <definedName name="__DAT7">#REF!</definedName>
    <definedName name="__DAT8" localSheetId="0">#REF!</definedName>
    <definedName name="__DAT8" localSheetId="2">#REF!</definedName>
    <definedName name="__DAT8">#REF!</definedName>
    <definedName name="__DAT9" localSheetId="0">#REF!</definedName>
    <definedName name="__DAT9" localSheetId="2">#REF!</definedName>
    <definedName name="__DAT9">#REF!</definedName>
    <definedName name="__dic20" localSheetId="0">#REF!</definedName>
    <definedName name="__dic20" localSheetId="2">#REF!</definedName>
    <definedName name="__dic20">#REF!</definedName>
    <definedName name="__dic93" localSheetId="0">#REF!</definedName>
    <definedName name="__dic93" localSheetId="2">#REF!</definedName>
    <definedName name="__dic93">#REF!</definedName>
    <definedName name="__dic94" localSheetId="0">#REF!</definedName>
    <definedName name="__dic94" localSheetId="2">#REF!</definedName>
    <definedName name="__dic94">#REF!</definedName>
    <definedName name="__ENE95" localSheetId="0">#REF!</definedName>
    <definedName name="__ENE95" localSheetId="2">#REF!</definedName>
    <definedName name="__ENE95">#REF!</definedName>
    <definedName name="__FDS_HYPERLINK_TOGGLE_STATE__" hidden="1">"ON"</definedName>
    <definedName name="__FDS_UNIQUE_RANGE_ID_GENERATOR_COUNTER" hidden="1">227</definedName>
    <definedName name="__FEB95" localSheetId="0">#REF!</definedName>
    <definedName name="__FEB95" localSheetId="2">#REF!</definedName>
    <definedName name="__FEB95">#REF!</definedName>
    <definedName name="__IntlFixup" hidden="1">TRUE</definedName>
    <definedName name="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un93" localSheetId="0">#REF!</definedName>
    <definedName name="__jun93" localSheetId="2">#REF!</definedName>
    <definedName name="__jun93">#REF!</definedName>
    <definedName name="__jun94" localSheetId="0">#REF!</definedName>
    <definedName name="__jun94" localSheetId="2">#REF!</definedName>
    <definedName name="__jun94">#REF!</definedName>
    <definedName name="__jun95" localSheetId="0">#REF!</definedName>
    <definedName name="__jun95" localSheetId="2">#REF!</definedName>
    <definedName name="__jun95">#REF!</definedName>
    <definedName name="__mac5" localSheetId="0">#REF!</definedName>
    <definedName name="__mac5" localSheetId="2">#REF!</definedName>
    <definedName name="__mac5">#REF!</definedName>
    <definedName name="__mar94" localSheetId="0">#REF!</definedName>
    <definedName name="__mar94" localSheetId="2">#REF!</definedName>
    <definedName name="__mar94">#REF!</definedName>
    <definedName name="__MAR95" localSheetId="0">#REF!</definedName>
    <definedName name="__MAR95" localSheetId="2">#REF!</definedName>
    <definedName name="__MAR95">#REF!</definedName>
    <definedName name="__MAY95" localSheetId="0">#REF!</definedName>
    <definedName name="__MAY95" localSheetId="2">#REF!</definedName>
    <definedName name="__MAY95">#REF!</definedName>
    <definedName name="__MEI1" localSheetId="0">#REF!</definedName>
    <definedName name="__MEI1" localSheetId="2">#REF!</definedName>
    <definedName name="__MEI1">#REF!</definedName>
    <definedName name="__out01" localSheetId="0">#REF!</definedName>
    <definedName name="__out01" localSheetId="2">#REF!</definedName>
    <definedName name="__out01">#REF!</definedName>
    <definedName name="__PAG1" localSheetId="0">#REF!</definedName>
    <definedName name="__PAG1" localSheetId="2">#REF!</definedName>
    <definedName name="__PAG1">#REF!</definedName>
    <definedName name="__PAG10" localSheetId="0">#REF!</definedName>
    <definedName name="__PAG10" localSheetId="2">#REF!</definedName>
    <definedName name="__PAG10">#REF!</definedName>
    <definedName name="__PAG11" localSheetId="0">#REF!</definedName>
    <definedName name="__PAG11" localSheetId="2">#REF!</definedName>
    <definedName name="__PAG11">#REF!</definedName>
    <definedName name="__PAG2" localSheetId="0">#REF!</definedName>
    <definedName name="__PAG2" localSheetId="2">#REF!</definedName>
    <definedName name="__PAG2">#REF!</definedName>
    <definedName name="__PAG3" localSheetId="0">#REF!</definedName>
    <definedName name="__PAG3" localSheetId="2">#REF!</definedName>
    <definedName name="__PAG3">#REF!</definedName>
    <definedName name="__PAG4" localSheetId="0">#REF!</definedName>
    <definedName name="__PAG4" localSheetId="2">#REF!</definedName>
    <definedName name="__PAG4">#REF!</definedName>
    <definedName name="__PAG5" localSheetId="0">#REF!</definedName>
    <definedName name="__PAG5" localSheetId="2">#REF!</definedName>
    <definedName name="__PAG5">#REF!</definedName>
    <definedName name="__PAG6" localSheetId="0">#REF!</definedName>
    <definedName name="__PAG6" localSheetId="2">#REF!</definedName>
    <definedName name="__PAG6">#REF!</definedName>
    <definedName name="__PAG7" localSheetId="0">#REF!</definedName>
    <definedName name="__PAG7" localSheetId="2">#REF!</definedName>
    <definedName name="__PAG7">#REF!</definedName>
    <definedName name="__PAG8" localSheetId="0">#REF!</definedName>
    <definedName name="__PAG8" localSheetId="2">#REF!</definedName>
    <definedName name="__PAG8">#REF!</definedName>
    <definedName name="__PAG9" localSheetId="0">#REF!</definedName>
    <definedName name="__PAG9" localSheetId="2">#REF!</definedName>
    <definedName name="__PAG9">#REF!</definedName>
    <definedName name="__PRN2" localSheetId="0" hidden="1">{"adj95mult",#N/A,FALSE,"COMPCO";"adj95est",#N/A,FALSE,"COMPCO"}</definedName>
    <definedName name="__PRN2" localSheetId="1" hidden="1">{"adj95mult",#N/A,FALSE,"COMPCO";"adj95est",#N/A,FALSE,"COMPCO"}</definedName>
    <definedName name="__PRN2" localSheetId="4" hidden="1">{"adj95mult",#N/A,FALSE,"COMPCO";"adj95est",#N/A,FALSE,"COMPCO"}</definedName>
    <definedName name="__PRN2" localSheetId="2" hidden="1">{"adj95mult",#N/A,FALSE,"COMPCO";"adj95est",#N/A,FALSE,"COMPCO"}</definedName>
    <definedName name="__PRN2" hidden="1">{"adj95mult",#N/A,FALSE,"COMPCO";"adj95est",#N/A,FALSE,"COMPCO"}</definedName>
    <definedName name="__REC01" localSheetId="0">#REF!</definedName>
    <definedName name="__REC01" localSheetId="2">#REF!</definedName>
    <definedName name="__REC01">#REF!</definedName>
    <definedName name="__REC02" localSheetId="0">#REF!</definedName>
    <definedName name="__REC02" localSheetId="2">#REF!</definedName>
    <definedName name="__REC02">#REF!</definedName>
    <definedName name="__REC03" localSheetId="0">#REF!</definedName>
    <definedName name="__REC03" localSheetId="2">#REF!</definedName>
    <definedName name="__REC03">#REF!</definedName>
    <definedName name="__REC04" localSheetId="0">#REF!</definedName>
    <definedName name="__REC04" localSheetId="2">#REF!</definedName>
    <definedName name="__REC04">#REF!</definedName>
    <definedName name="__REC05" localSheetId="0">#REF!</definedName>
    <definedName name="__REC05" localSheetId="2">#REF!</definedName>
    <definedName name="__REC05">#REF!</definedName>
    <definedName name="__REC06" localSheetId="0">#REF!</definedName>
    <definedName name="__REC06" localSheetId="2">#REF!</definedName>
    <definedName name="__REC06">#REF!</definedName>
    <definedName name="__res12" localSheetId="0">#REF!</definedName>
    <definedName name="__res12" localSheetId="2">#REF!</definedName>
    <definedName name="__res12">#REF!</definedName>
    <definedName name="__RES2" localSheetId="0">#REF!</definedName>
    <definedName name="__RES2" localSheetId="2">#REF!</definedName>
    <definedName name="__RES2">#REF!</definedName>
    <definedName name="__RIV2" localSheetId="0">#REF!</definedName>
    <definedName name="__RIV2" localSheetId="2">#REF!</definedName>
    <definedName name="__RIV2">#REF!</definedName>
    <definedName name="__RIV3" localSheetId="0">#REF!</definedName>
    <definedName name="__RIV3" localSheetId="2">#REF!</definedName>
    <definedName name="__RIV3">#REF!</definedName>
    <definedName name="__SAR10" localSheetId="0">#REF!</definedName>
    <definedName name="__SAR10" localSheetId="2">#REF!</definedName>
    <definedName name="__SAR10">#REF!</definedName>
    <definedName name="__SAR5" localSheetId="0">#REF!</definedName>
    <definedName name="__SAR5" localSheetId="2">#REF!</definedName>
    <definedName name="__SAR5">#REF!</definedName>
    <definedName name="__SAR80" localSheetId="0">#REF!</definedName>
    <definedName name="__SAR80" localSheetId="2">#REF!</definedName>
    <definedName name="__SAR80">#REF!</definedName>
    <definedName name="__set94" localSheetId="0">#REF!</definedName>
    <definedName name="__set94" localSheetId="2">#REF!</definedName>
    <definedName name="__set94">#REF!</definedName>
    <definedName name="__set95" localSheetId="0">#REF!</definedName>
    <definedName name="__set95" localSheetId="2">#REF!</definedName>
    <definedName name="__set95">#REF!</definedName>
    <definedName name="__TC2" localSheetId="0">#REF!</definedName>
    <definedName name="__TC2" localSheetId="2">#REF!</definedName>
    <definedName name="__TC2">#REF!</definedName>
    <definedName name="__TPy530231" localSheetId="0">#REF!</definedName>
    <definedName name="__TPy530231" localSheetId="2">#REF!</definedName>
    <definedName name="__TPy530231">#REF!</definedName>
    <definedName name="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1__123Graph_ACDIUS" localSheetId="0" hidden="1">#REF!</definedName>
    <definedName name="_1__123Graph_ACDIUS" localSheetId="2" hidden="1">#REF!</definedName>
    <definedName name="_1__123Graph_ACDIUS" hidden="1">#REF!</definedName>
    <definedName name="_1__123Graph_ACHART_2" localSheetId="0" hidden="1">#REF!</definedName>
    <definedName name="_1__123Graph_ACHART_2" localSheetId="2" hidden="1">#REF!</definedName>
    <definedName name="_1__123Graph_ACHART_2" hidden="1">#REF!</definedName>
    <definedName name="_1__FDSAUDITLINK__" localSheetId="0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__FDSAUDITLINK__" localSheetId="1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__FDSAUDITLINK__" localSheetId="4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__FDSAUDITLINK__" localSheetId="2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__FDSAUDITLINK__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0__123Graph_ALIQUIDEZ_SECA" localSheetId="0" hidden="1">#REF!</definedName>
    <definedName name="_10__123Graph_ALIQUIDEZ_SECA" localSheetId="2" hidden="1">#REF!</definedName>
    <definedName name="_10__123Graph_ALIQUIDEZ_SECA" hidden="1">#REF!</definedName>
    <definedName name="_10__123Graph_CCHART_3" localSheetId="0" hidden="1">#REF!</definedName>
    <definedName name="_10__123Graph_CCHART_3" localSheetId="2" hidden="1">#REF!</definedName>
    <definedName name="_10__123Graph_CCHART_3" hidden="1">#REF!</definedName>
    <definedName name="_10__123Graph_CIMOBIL_S_PL" localSheetId="0" hidden="1">#REF!</definedName>
    <definedName name="_10__123Graph_CIMOBIL_S_PL" localSheetId="2" hidden="1">#REF!</definedName>
    <definedName name="_10__123Graph_CIMOBIL_S_PL" hidden="1">#REF!</definedName>
    <definedName name="_10__FDSAUDITLINK__" localSheetId="0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__FDSAUDITLINK__" localSheetId="1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__FDSAUDITLINK__" localSheetId="4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__FDSAUDITLINK__" localSheetId="2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__FDSAUDITLINK__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0__123Graph_XCHART_23" localSheetId="0" hidden="1">#REF!</definedName>
    <definedName name="_100__123Graph_XCHART_23" localSheetId="2" hidden="1">#REF!</definedName>
    <definedName name="_100__123Graph_XCHART_23" hidden="1">#REF!</definedName>
    <definedName name="_100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1__123Graph_XChart_3" localSheetId="0" hidden="1">#REF!</definedName>
    <definedName name="_101__123Graph_XChart_3" localSheetId="2" hidden="1">#REF!</definedName>
    <definedName name="_101__123Graph_XChart_3" hidden="1">#REF!</definedName>
    <definedName name="_101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2__123Graph_XChart_4" localSheetId="0" hidden="1">#REF!</definedName>
    <definedName name="_102__123Graph_XChart_4" localSheetId="2" hidden="1">#REF!</definedName>
    <definedName name="_102__123Graph_XChart_4" hidden="1">#REF!</definedName>
    <definedName name="_102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2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2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2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3__123Graph_XChart_5" localSheetId="0" hidden="1">#REF!</definedName>
    <definedName name="_103__123Graph_XChart_5" localSheetId="2" hidden="1">#REF!</definedName>
    <definedName name="_103__123Graph_XChart_5" hidden="1">#REF!</definedName>
    <definedName name="_103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3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3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3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4__123Graph_XChart_6" localSheetId="0" hidden="1">#REF!</definedName>
    <definedName name="_104__123Graph_XChart_6" localSheetId="2" hidden="1">#REF!</definedName>
    <definedName name="_104__123Graph_XChart_6" hidden="1">#REF!</definedName>
    <definedName name="_104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4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4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4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4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5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5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5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5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6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7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7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7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7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8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8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8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8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8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9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9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9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9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__123Graph_APERM_S_PL" localSheetId="0" hidden="1">#REF!</definedName>
    <definedName name="_11__123Graph_APERM_S_PL" localSheetId="2" hidden="1">#REF!</definedName>
    <definedName name="_11__123Graph_APERM_S_PL" hidden="1">#REF!</definedName>
    <definedName name="_11__123Graph_CCHART_4" localSheetId="0" hidden="1">#REF!</definedName>
    <definedName name="_11__123Graph_CCHART_4" localSheetId="2" hidden="1">#REF!</definedName>
    <definedName name="_11__123Graph_CCHART_4" hidden="1">#REF!</definedName>
    <definedName name="_11__123Graph_CLIQUIDEZ_GERAL" localSheetId="0" hidden="1">#REF!</definedName>
    <definedName name="_11__123Graph_CLIQUIDEZ_GERAL" localSheetId="2" hidden="1">#REF!</definedName>
    <definedName name="_11__123Graph_CLIQUIDEZ_GERAL" hidden="1">#REF!</definedName>
    <definedName name="_11__FDSAUDITLINK__" localSheetId="0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__FDSAUDITLINK__" localSheetId="1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__FDSAUDITLINK__" localSheetId="4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__FDSAUDITLINK__" localSheetId="2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__FDSAUDITLINK__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0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0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0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0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0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1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1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1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1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2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3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3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3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3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localSheetId="0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localSheetId="1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localSheetId="4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localSheetId="2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5__FDSAUDITLINK__" localSheetId="0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5__FDSAUDITLINK__" localSheetId="1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5__FDSAUDITLINK__" localSheetId="4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5__FDSAUDITLINK__" localSheetId="2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6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localSheetId="0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localSheetId="1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localSheetId="4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localSheetId="2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8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8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8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8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8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9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__123Graph_BIMOBIL_S_PL" localSheetId="0" hidden="1">#REF!</definedName>
    <definedName name="_12__123Graph_BIMOBIL_S_PL" localSheetId="2" hidden="1">#REF!</definedName>
    <definedName name="_12__123Graph_BIMOBIL_S_PL" hidden="1">#REF!</definedName>
    <definedName name="_12__123Graph_CCHART_5" localSheetId="0" hidden="1">#REF!</definedName>
    <definedName name="_12__123Graph_CCHART_5" localSheetId="2" hidden="1">#REF!</definedName>
    <definedName name="_12__123Graph_CCHART_5" hidden="1">#REF!</definedName>
    <definedName name="_12__123Graph_CLIQUIDEZ_SECA" localSheetId="0" hidden="1">#REF!</definedName>
    <definedName name="_12__123Graph_CLIQUIDEZ_SECA" localSheetId="2" hidden="1">#REF!</definedName>
    <definedName name="_12__123Graph_CLIQUIDEZ_SECA" hidden="1">#REF!</definedName>
    <definedName name="_12__FDSAUDITLINK__" localSheetId="0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__FDSAUDITLINK__" localSheetId="1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__FDSAUDITLINK__" localSheetId="4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__FDSAUDITLINK__" localSheetId="2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__FDSAUDITLINK__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0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0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0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0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0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1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1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1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1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2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2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2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2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3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3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3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3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4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4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4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4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5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5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5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5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6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6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6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6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7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7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7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7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8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9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9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9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9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f09_" localSheetId="0" hidden="1">{#N/A,#N/A,FALSE,"OperatingAssumptions"}</definedName>
    <definedName name="_12f09_" localSheetId="1" hidden="1">{#N/A,#N/A,FALSE,"OperatingAssumptions"}</definedName>
    <definedName name="_12f09_" localSheetId="4" hidden="1">{#N/A,#N/A,FALSE,"OperatingAssumptions"}</definedName>
    <definedName name="_12f09_" localSheetId="2" hidden="1">{#N/A,#N/A,FALSE,"OperatingAssumptions"}</definedName>
    <definedName name="_12f09_" hidden="1">{#N/A,#N/A,FALSE,"OperatingAssumptions"}</definedName>
    <definedName name="_13__123Graph_BLIQUIDEZ_GERAL" localSheetId="0" hidden="1">#REF!</definedName>
    <definedName name="_13__123Graph_BLIQUIDEZ_GERAL" localSheetId="2" hidden="1">#REF!</definedName>
    <definedName name="_13__123Graph_BLIQUIDEZ_GERAL" hidden="1">#REF!</definedName>
    <definedName name="_13__123Graph_CPERM_S_PL" localSheetId="0" hidden="1">#REF!</definedName>
    <definedName name="_13__123Graph_CPERM_S_PL" localSheetId="2" hidden="1">#REF!</definedName>
    <definedName name="_13__123Graph_CPERM_S_PL" hidden="1">#REF!</definedName>
    <definedName name="_13__123Graph_DCHART_2" localSheetId="0" hidden="1">#REF!</definedName>
    <definedName name="_13__123Graph_DCHART_2" localSheetId="2" hidden="1">#REF!</definedName>
    <definedName name="_13__123Graph_DCHART_2" hidden="1">#REF!</definedName>
    <definedName name="_13__FDSAUDITLINK__" localSheetId="0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__FDSAUDITLINK__" localSheetId="1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__FDSAUDITLINK__" localSheetId="4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__FDSAUDITLINK__" localSheetId="2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__FDSAUDITLINK__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0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1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1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1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1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2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2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2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2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2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3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3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3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3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4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4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4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4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5__FDSAUDITLINK__" localSheetId="0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5__FDSAUDITLINK__" localSheetId="1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5__FDSAUDITLINK__" localSheetId="4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5__FDSAUDITLINK__" localSheetId="2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__123Graph_BLIQUIDEZ_SECA" localSheetId="0" hidden="1">#REF!</definedName>
    <definedName name="_14__123Graph_BLIQUIDEZ_SECA" localSheetId="2" hidden="1">#REF!</definedName>
    <definedName name="_14__123Graph_BLIQUIDEZ_SECA" hidden="1">#REF!</definedName>
    <definedName name="_14__123Graph_DCHART_3" localSheetId="0" hidden="1">#REF!</definedName>
    <definedName name="_14__123Graph_DCHART_3" localSheetId="2" hidden="1">#REF!</definedName>
    <definedName name="_14__123Graph_DCHART_3" hidden="1">#REF!</definedName>
    <definedName name="_14__123Graph_DIMOBIL_S_PL" localSheetId="0" hidden="1">#REF!</definedName>
    <definedName name="_14__123Graph_DIMOBIL_S_PL" localSheetId="2" hidden="1">#REF!</definedName>
    <definedName name="_14__123Graph_DIMOBIL_S_PL" hidden="1">#REF!</definedName>
    <definedName name="_14__FDSAUDITLINK__" localSheetId="0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__FDSAUDITLINK__" localSheetId="1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__FDSAUDITLINK__" localSheetId="4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__FDSAUDITLINK__" localSheetId="2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__FDSAUDITLINK__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0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0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0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0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0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4__FDSAUDITLINK__" localSheetId="0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localSheetId="1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localSheetId="4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localSheetId="2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5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5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5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5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localSheetId="0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localSheetId="1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localSheetId="4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localSheetId="2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7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7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7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7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8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8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8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8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8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9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__123Graph_BPERM_S_PL" localSheetId="0" hidden="1">#REF!</definedName>
    <definedName name="_15__123Graph_BPERM_S_PL" localSheetId="2" hidden="1">#REF!</definedName>
    <definedName name="_15__123Graph_BPERM_S_PL" hidden="1">#REF!</definedName>
    <definedName name="_15__123Graph_DCHART_4" localSheetId="0" hidden="1">#REF!</definedName>
    <definedName name="_15__123Graph_DCHART_4" localSheetId="2" hidden="1">#REF!</definedName>
    <definedName name="_15__123Graph_DCHART_4" hidden="1">#REF!</definedName>
    <definedName name="_15__123Graph_DLIQUIDEZ_GERAL" localSheetId="0" hidden="1">#REF!</definedName>
    <definedName name="_15__123Graph_DLIQUIDEZ_GERAL" localSheetId="2" hidden="1">#REF!</definedName>
    <definedName name="_15__123Graph_DLIQUIDEZ_GERAL" hidden="1">#REF!</definedName>
    <definedName name="_15__FDSAUDITLINK__" localSheetId="0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__FDSAUDITLINK__" localSheetId="1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__FDSAUDITLINK__" localSheetId="4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__FDSAUDITLINK__" localSheetId="2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__FDSAUDITLINK__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0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0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0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0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0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6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6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6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6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7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7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7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7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8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9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9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9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9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6__123Graph_CIMOBIL_S_PL" localSheetId="0" hidden="1">#REF!</definedName>
    <definedName name="_16__123Graph_CIMOBIL_S_PL" localSheetId="2" hidden="1">#REF!</definedName>
    <definedName name="_16__123Graph_CIMOBIL_S_PL" hidden="1">#REF!</definedName>
    <definedName name="_16__123Graph_DCHART_5" localSheetId="0" hidden="1">#REF!</definedName>
    <definedName name="_16__123Graph_DCHART_5" localSheetId="2" hidden="1">#REF!</definedName>
    <definedName name="_16__123Graph_DCHART_5" hidden="1">#REF!</definedName>
    <definedName name="_16__123Graph_DLIQUIDEZ_SECA" localSheetId="0" hidden="1">#REF!</definedName>
    <definedName name="_16__123Graph_DLIQUIDEZ_SECA" localSheetId="2" hidden="1">#REF!</definedName>
    <definedName name="_16__123Graph_DLIQUIDEZ_SECA" hidden="1">#REF!</definedName>
    <definedName name="_16__FDSAUDITLINK__" localSheetId="0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__FDSAUDITLINK__" localSheetId="1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__FDSAUDITLINK__" localSheetId="4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__FDSAUDITLINK__" localSheetId="2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__FDSAUDITLINK__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0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0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0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0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0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1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1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1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1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1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2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2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2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2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3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3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3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3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4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4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4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4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5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6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6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6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6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7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8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9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9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9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9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9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__123Graph_CLIQUIDEZ_GERAL" localSheetId="0" hidden="1">#REF!</definedName>
    <definedName name="_17__123Graph_CLIQUIDEZ_GERAL" localSheetId="2" hidden="1">#REF!</definedName>
    <definedName name="_17__123Graph_CLIQUIDEZ_GERAL" hidden="1">#REF!</definedName>
    <definedName name="_17__123Graph_DPERM_S_PL" localSheetId="0" hidden="1">#REF!</definedName>
    <definedName name="_17__123Graph_DPERM_S_PL" localSheetId="2" hidden="1">#REF!</definedName>
    <definedName name="_17__123Graph_DPERM_S_PL" hidden="1">#REF!</definedName>
    <definedName name="_17__123Graph_ECHART_2" localSheetId="0" hidden="1">#REF!</definedName>
    <definedName name="_17__123Graph_ECHART_2" localSheetId="2" hidden="1">#REF!</definedName>
    <definedName name="_17__123Graph_ECHART_2" hidden="1">#REF!</definedName>
    <definedName name="_17__FDSAUDITLINK__" localSheetId="0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__FDSAUDITLINK__" localSheetId="1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__FDSAUDITLINK__" localSheetId="4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__FDSAUDITLINK__" localSheetId="2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__FDSAUDITLINK__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0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0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0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0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0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1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1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1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1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2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2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2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2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3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3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3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3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3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4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4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4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4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4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s12_" localSheetId="0" hidden="1">{#N/A,#N/A,FALSE,"LoanAssumptions"}</definedName>
    <definedName name="_17s12_" localSheetId="1" hidden="1">{#N/A,#N/A,FALSE,"LoanAssumptions"}</definedName>
    <definedName name="_17s12_" localSheetId="4" hidden="1">{#N/A,#N/A,FALSE,"LoanAssumptions"}</definedName>
    <definedName name="_17s12_" localSheetId="2" hidden="1">{#N/A,#N/A,FALSE,"LoanAssumptions"}</definedName>
    <definedName name="_17s12_" hidden="1">{#N/A,#N/A,FALSE,"LoanAssumptions"}</definedName>
    <definedName name="_18__123Graph_CLIQUIDEZ_SECA" localSheetId="0" hidden="1">#REF!</definedName>
    <definedName name="_18__123Graph_CLIQUIDEZ_SECA" localSheetId="2" hidden="1">#REF!</definedName>
    <definedName name="_18__123Graph_CLIQUIDEZ_SECA" hidden="1">#REF!</definedName>
    <definedName name="_18__123Graph_ECHART_3" localSheetId="0" hidden="1">#REF!</definedName>
    <definedName name="_18__123Graph_ECHART_3" localSheetId="2" hidden="1">#REF!</definedName>
    <definedName name="_18__123Graph_ECHART_3" hidden="1">#REF!</definedName>
    <definedName name="_18__123Graph_EIMOBIL_S_PL" localSheetId="0" hidden="1">#REF!</definedName>
    <definedName name="_18__123Graph_EIMOBIL_S_PL" localSheetId="2" hidden="1">#REF!</definedName>
    <definedName name="_18__123Graph_EIMOBIL_S_PL" hidden="1">#REF!</definedName>
    <definedName name="_18__FDSAUDITLINK__" localSheetId="0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__FDSAUDITLINK__" localSheetId="1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__FDSAUDITLINK__" localSheetId="4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__FDSAUDITLINK__" localSheetId="2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__FDSAUDITLINK__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0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0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0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0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0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2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2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2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2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2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3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3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3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3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3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4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4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4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4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4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5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5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5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5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5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6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6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6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6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6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8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8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8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8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8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9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9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9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9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9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123Graph_CPERM_S_PL" localSheetId="0" hidden="1">#REF!</definedName>
    <definedName name="_19__123Graph_CPERM_S_PL" localSheetId="2" hidden="1">#REF!</definedName>
    <definedName name="_19__123Graph_CPERM_S_PL" hidden="1">#REF!</definedName>
    <definedName name="_19__123Graph_ECHART_4" localSheetId="0" hidden="1">#REF!</definedName>
    <definedName name="_19__123Graph_ECHART_4" localSheetId="2" hidden="1">#REF!</definedName>
    <definedName name="_19__123Graph_ECHART_4" hidden="1">#REF!</definedName>
    <definedName name="_19__123Graph_ELIQUIDEZ_GERAL" localSheetId="0" hidden="1">#REF!</definedName>
    <definedName name="_19__123Graph_ELIQUIDEZ_GERAL" localSheetId="2" hidden="1">#REF!</definedName>
    <definedName name="_19__123Graph_ELIQUIDEZ_GERAL" hidden="1">#REF!</definedName>
    <definedName name="_19__FDSAUDITLINK__" localSheetId="0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__FDSAUDITLINK__" localSheetId="1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__FDSAUDITLINK__" localSheetId="4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__FDSAUDITLINK__" localSheetId="2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__FDSAUDITLINK__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0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0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0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0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0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3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3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3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ANEX_A" localSheetId="0">#REF!</definedName>
    <definedName name="_1ANEX_A" localSheetId="2">#REF!</definedName>
    <definedName name="_1ANEX_A">#REF!</definedName>
    <definedName name="_2__123Graph_ACHART_3" localSheetId="0" hidden="1">#REF!</definedName>
    <definedName name="_2__123Graph_ACHART_3" localSheetId="2" hidden="1">#REF!</definedName>
    <definedName name="_2__123Graph_ACHART_3" hidden="1">#REF!</definedName>
    <definedName name="_2__123Graph_BCDIUS" localSheetId="0" hidden="1">#REF!</definedName>
    <definedName name="_2__123Graph_BCDIUS" localSheetId="2" hidden="1">#REF!</definedName>
    <definedName name="_2__123Graph_BCDIUS" hidden="1">#REF!</definedName>
    <definedName name="_2__FDSAUDITLINK__" localSheetId="0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__FDSAUDITLINK__" localSheetId="1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__FDSAUDITLINK__" localSheetId="4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__FDSAUDITLINK__" localSheetId="2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__FDSAUDITLINK__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0__123Graph_DIMOBIL_S_PL" localSheetId="0" hidden="1">#REF!</definedName>
    <definedName name="_20__123Graph_DIMOBIL_S_PL" localSheetId="2" hidden="1">#REF!</definedName>
    <definedName name="_20__123Graph_DIMOBIL_S_PL" hidden="1">#REF!</definedName>
    <definedName name="_20__123Graph_ECHART_5" localSheetId="0" hidden="1">#REF!</definedName>
    <definedName name="_20__123Graph_ECHART_5" localSheetId="2" hidden="1">#REF!</definedName>
    <definedName name="_20__123Graph_ECHART_5" hidden="1">#REF!</definedName>
    <definedName name="_20__123Graph_ELIQUIDEZ_SECA" localSheetId="0" hidden="1">#REF!</definedName>
    <definedName name="_20__123Graph_ELIQUIDEZ_SECA" localSheetId="2" hidden="1">#REF!</definedName>
    <definedName name="_20__123Graph_ELIQUIDEZ_SECA" hidden="1">#REF!</definedName>
    <definedName name="_20__FDSAUDITLINK__" localSheetId="0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__FDSAUDITLINK__" localSheetId="1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__FDSAUDITLINK__" localSheetId="4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__FDSAUDITLINK__" localSheetId="2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__FDSAUDITLINK__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0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0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0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0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0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1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Base_de_Estoques_Inicial" localSheetId="0">#REF!</definedName>
    <definedName name="_201_Base_de_Estoques_Inicial" localSheetId="2">#REF!</definedName>
    <definedName name="_201_Base_de_Estoques_Inicial">#REF!</definedName>
    <definedName name="_202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2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2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2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2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3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3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3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3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3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4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4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4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4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4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5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5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5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5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7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7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7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7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7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localSheetId="0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localSheetId="1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localSheetId="4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localSheetId="2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9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9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9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9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9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__123Graph_DLIQUIDEZ_GERAL" localSheetId="0" hidden="1">#REF!</definedName>
    <definedName name="_21__123Graph_DLIQUIDEZ_GERAL" localSheetId="2" hidden="1">#REF!</definedName>
    <definedName name="_21__123Graph_DLIQUIDEZ_GERAL" hidden="1">#REF!</definedName>
    <definedName name="_21__123Graph_EPERM_S_PL" localSheetId="0" hidden="1">#REF!</definedName>
    <definedName name="_21__123Graph_EPERM_S_PL" localSheetId="2" hidden="1">#REF!</definedName>
    <definedName name="_21__123Graph_EPERM_S_PL" hidden="1">#REF!</definedName>
    <definedName name="_21__123Graph_FCHART_2" localSheetId="0" hidden="1">#REF!</definedName>
    <definedName name="_21__123Graph_FCHART_2" localSheetId="2" hidden="1">#REF!</definedName>
    <definedName name="_21__123Graph_FCHART_2" hidden="1">#REF!</definedName>
    <definedName name="_21__FDSAUDITLINK__" localSheetId="0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__FDSAUDITLINK__" localSheetId="1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__FDSAUDITLINK__" localSheetId="4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__FDSAUDITLINK__" localSheetId="2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__FDSAUDITLINK__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0__FDSAUDITLINK__" localSheetId="0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0__FDSAUDITLINK__" localSheetId="1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0__FDSAUDITLINK__" localSheetId="4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0__FDSAUDITLINK__" localSheetId="2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0__FDSAUDITLINK__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1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1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1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1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2__FDSAUDITLINK__" localSheetId="0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2__FDSAUDITLINK__" localSheetId="1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2__FDSAUDITLINK__" localSheetId="4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2__FDSAUDITLINK__" localSheetId="2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3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3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3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3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3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4__FDSAUDITLINK__" localSheetId="0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4__FDSAUDITLINK__" localSheetId="1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4__FDSAUDITLINK__" localSheetId="4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4__FDSAUDITLINK__" localSheetId="2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5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5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5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5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6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6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6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6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6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9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__123Graph_DLIQUIDEZ_SECA" localSheetId="0" hidden="1">#REF!</definedName>
    <definedName name="_22__123Graph_DLIQUIDEZ_SECA" localSheetId="2" hidden="1">#REF!</definedName>
    <definedName name="_22__123Graph_DLIQUIDEZ_SECA" hidden="1">#REF!</definedName>
    <definedName name="_22__123Graph_FCHART_3" localSheetId="0" hidden="1">#REF!</definedName>
    <definedName name="_22__123Graph_FCHART_3" localSheetId="2" hidden="1">#REF!</definedName>
    <definedName name="_22__123Graph_FCHART_3" hidden="1">#REF!</definedName>
    <definedName name="_22__123Graph_FIMOBIL_S_PL" localSheetId="0" hidden="1">#REF!</definedName>
    <definedName name="_22__123Graph_FIMOBIL_S_PL" localSheetId="2" hidden="1">#REF!</definedName>
    <definedName name="_22__123Graph_FIMOBIL_S_PL" hidden="1">#REF!</definedName>
    <definedName name="_22__FDSAUDITLINK__" localSheetId="0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__FDSAUDITLINK__" localSheetId="1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__FDSAUDITLINK__" localSheetId="4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__FDSAUDITLINK__" localSheetId="2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__FDSAUDITLINK__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0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0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0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0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0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1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1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1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1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1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2__FDSAUDITLINK__" localSheetId="0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2__FDSAUDITLINK__" localSheetId="1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2__FDSAUDITLINK__" localSheetId="4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2__FDSAUDITLINK__" localSheetId="2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3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3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3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3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3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4__FDSAUDITLINK__" localSheetId="0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4__FDSAUDITLINK__" localSheetId="1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4__FDSAUDITLINK__" localSheetId="4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4__FDSAUDITLINK__" localSheetId="2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4__FDSAUDITLINK__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localSheetId="0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localSheetId="1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localSheetId="4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localSheetId="2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localSheetId="0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localSheetId="1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localSheetId="4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localSheetId="2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3__123Graph_DPERM_S_PL" localSheetId="0" hidden="1">#REF!</definedName>
    <definedName name="_23__123Graph_DPERM_S_PL" localSheetId="2" hidden="1">#REF!</definedName>
    <definedName name="_23__123Graph_DPERM_S_PL" hidden="1">#REF!</definedName>
    <definedName name="_23__123Graph_FCHART_4" localSheetId="0" hidden="1">#REF!</definedName>
    <definedName name="_23__123Graph_FCHART_4" localSheetId="2" hidden="1">#REF!</definedName>
    <definedName name="_23__123Graph_FCHART_4" hidden="1">#REF!</definedName>
    <definedName name="_23__123Graph_FLIQUIDEZ_GERAL" localSheetId="0" hidden="1">#REF!</definedName>
    <definedName name="_23__123Graph_FLIQUIDEZ_GERAL" localSheetId="2" hidden="1">#REF!</definedName>
    <definedName name="_23__123Graph_FLIQUIDEZ_GERAL" hidden="1">#REF!</definedName>
    <definedName name="_23__FDSAUDITLINK__" localSheetId="0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3__FDSAUDITLINK__" localSheetId="1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3__FDSAUDITLINK__" localSheetId="4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3__FDSAUDITLINK__" localSheetId="2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3__FDSAUDITLINK__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123Graph_EIMOBIL_S_PL" localSheetId="0" hidden="1">#REF!</definedName>
    <definedName name="_24__123Graph_EIMOBIL_S_PL" localSheetId="2" hidden="1">#REF!</definedName>
    <definedName name="_24__123Graph_EIMOBIL_S_PL" hidden="1">#REF!</definedName>
    <definedName name="_24__123Graph_FCHART_5" localSheetId="0" hidden="1">#REF!</definedName>
    <definedName name="_24__123Graph_FCHART_5" localSheetId="2" hidden="1">#REF!</definedName>
    <definedName name="_24__123Graph_FCHART_5" hidden="1">#REF!</definedName>
    <definedName name="_24__123Graph_FLIQUIDEZ_SECA" localSheetId="0" hidden="1">#REF!</definedName>
    <definedName name="_24__123Graph_FLIQUIDEZ_SECA" localSheetId="2" hidden="1">#REF!</definedName>
    <definedName name="_24__123Graph_FLIQUIDEZ_SECA" hidden="1">#REF!</definedName>
    <definedName name="_24__FDSAUDITLINK__" localSheetId="0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FDSAUDITLINK__" localSheetId="1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FDSAUDITLINK__" localSheetId="4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FDSAUDITLINK__" localSheetId="2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FDSAUDITLINK__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5__123Graph_A_Chart_1A" localSheetId="0" hidden="1">#REF!</definedName>
    <definedName name="_25__123Graph_A_Chart_1A" localSheetId="2" hidden="1">#REF!</definedName>
    <definedName name="_25__123Graph_A_Chart_1A" hidden="1">#REF!</definedName>
    <definedName name="_25__123Graph_ELIQUIDEZ_GERAL" localSheetId="0" hidden="1">#REF!</definedName>
    <definedName name="_25__123Graph_ELIQUIDEZ_GERAL" localSheetId="2" hidden="1">#REF!</definedName>
    <definedName name="_25__123Graph_ELIQUIDEZ_GERAL" hidden="1">#REF!</definedName>
    <definedName name="_25__123Graph_FPERM_S_PL" localSheetId="0" hidden="1">#REF!</definedName>
    <definedName name="_25__123Graph_FPERM_S_PL" localSheetId="2" hidden="1">#REF!</definedName>
    <definedName name="_25__123Graph_FPERM_S_PL" hidden="1">#REF!</definedName>
    <definedName name="_25__FDSAUDITLINK__" localSheetId="0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5__FDSAUDITLINK__" localSheetId="1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5__FDSAUDITLINK__" localSheetId="4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5__FDSAUDITLINK__" localSheetId="2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5__FDSAUDITLINK__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6__123Graph_AChart_1" localSheetId="0" hidden="1">#REF!</definedName>
    <definedName name="_26__123Graph_AChart_1" localSheetId="2" hidden="1">#REF!</definedName>
    <definedName name="_26__123Graph_AChart_1" hidden="1">#REF!</definedName>
    <definedName name="_26__123Graph_ELIQUIDEZ_SECA" localSheetId="0" hidden="1">#REF!</definedName>
    <definedName name="_26__123Graph_ELIQUIDEZ_SECA" localSheetId="2" hidden="1">#REF!</definedName>
    <definedName name="_26__123Graph_ELIQUIDEZ_SECA" hidden="1">#REF!</definedName>
    <definedName name="_26__123Graph_LBL_AIMOBIL_S_PL" localSheetId="0" hidden="1">#REF!</definedName>
    <definedName name="_26__123Graph_LBL_AIMOBIL_S_PL" localSheetId="2" hidden="1">#REF!</definedName>
    <definedName name="_26__123Graph_LBL_AIMOBIL_S_PL" hidden="1">#REF!</definedName>
    <definedName name="_26__FDSAUDITLINK__" localSheetId="0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6__FDSAUDITLINK__" localSheetId="1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6__FDSAUDITLINK__" localSheetId="4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6__FDSAUDITLINK__" localSheetId="2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6__FDSAUDITLINK__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7__123Graph_ACHART_19" localSheetId="0" hidden="1">#REF!</definedName>
    <definedName name="_27__123Graph_ACHART_19" localSheetId="2" hidden="1">#REF!</definedName>
    <definedName name="_27__123Graph_ACHART_19" hidden="1">#REF!</definedName>
    <definedName name="_27__123Graph_EPERM_S_PL" localSheetId="0" hidden="1">#REF!</definedName>
    <definedName name="_27__123Graph_EPERM_S_PL" localSheetId="2" hidden="1">#REF!</definedName>
    <definedName name="_27__123Graph_EPERM_S_PL" hidden="1">#REF!</definedName>
    <definedName name="_27__123Graph_LBL_ALIQUIDEZ_GERAL" localSheetId="0" hidden="1">#REF!</definedName>
    <definedName name="_27__123Graph_LBL_ALIQUIDEZ_GERAL" localSheetId="2" hidden="1">#REF!</definedName>
    <definedName name="_27__123Graph_LBL_ALIQUIDEZ_GERAL" hidden="1">#REF!</definedName>
    <definedName name="_27__FDSAUDITLINK__" localSheetId="0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7__FDSAUDITLINK__" localSheetId="1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7__FDSAUDITLINK__" localSheetId="4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7__FDSAUDITLINK__" localSheetId="2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7__FDSAUDITLINK__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8__123Graph_AChart_2" localSheetId="0" hidden="1">#REF!</definedName>
    <definedName name="_28__123Graph_AChart_2" localSheetId="2" hidden="1">#REF!</definedName>
    <definedName name="_28__123Graph_AChart_2" hidden="1">#REF!</definedName>
    <definedName name="_28__123Graph_FIMOBIL_S_PL" localSheetId="0" hidden="1">#REF!</definedName>
    <definedName name="_28__123Graph_FIMOBIL_S_PL" localSheetId="2" hidden="1">#REF!</definedName>
    <definedName name="_28__123Graph_FIMOBIL_S_PL" hidden="1">#REF!</definedName>
    <definedName name="_28__123Graph_LBL_ALIQUIDEZ_SECA" localSheetId="0" hidden="1">#REF!</definedName>
    <definedName name="_28__123Graph_LBL_ALIQUIDEZ_SECA" localSheetId="2" hidden="1">#REF!</definedName>
    <definedName name="_28__123Graph_LBL_ALIQUIDEZ_SECA" hidden="1">#REF!</definedName>
    <definedName name="_28__FDSAUDITLINK__" localSheetId="0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8__FDSAUDITLINK__" localSheetId="1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8__FDSAUDITLINK__" localSheetId="4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8__FDSAUDITLINK__" localSheetId="2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8__FDSAUDITLINK__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9__123Graph_ACHART_20" localSheetId="0" hidden="1">#REF!</definedName>
    <definedName name="_29__123Graph_ACHART_20" localSheetId="2" hidden="1">#REF!</definedName>
    <definedName name="_29__123Graph_ACHART_20" hidden="1">#REF!</definedName>
    <definedName name="_29__123Graph_FLIQUIDEZ_GERAL" localSheetId="0" hidden="1">#REF!</definedName>
    <definedName name="_29__123Graph_FLIQUIDEZ_GERAL" localSheetId="2" hidden="1">#REF!</definedName>
    <definedName name="_29__123Graph_FLIQUIDEZ_GERAL" hidden="1">#REF!</definedName>
    <definedName name="_29__123Graph_LBL_APERM_S_PL" localSheetId="0" hidden="1">#REF!</definedName>
    <definedName name="_29__123Graph_LBL_APERM_S_PL" localSheetId="2" hidden="1">#REF!</definedName>
    <definedName name="_29__123Graph_LBL_APERM_S_PL" hidden="1">#REF!</definedName>
    <definedName name="_29__FDSAUDITLINK__" localSheetId="0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9__FDSAUDITLINK__" localSheetId="1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9__FDSAUDITLINK__" localSheetId="4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9__FDSAUDITLINK__" localSheetId="2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9__FDSAUDITLINK__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ANEX_A" localSheetId="0">#REF!</definedName>
    <definedName name="_2ANEX_A" localSheetId="2">#REF!</definedName>
    <definedName name="_2ANEX_A">#REF!</definedName>
    <definedName name="_2ANEX_H" localSheetId="0">#REF!</definedName>
    <definedName name="_2ANEX_H" localSheetId="2">#REF!</definedName>
    <definedName name="_2ANEX_H">#REF!</definedName>
    <definedName name="_3__123Graph_AChart_1A" localSheetId="0" hidden="1">#REF!</definedName>
    <definedName name="_3__123Graph_AChart_1A" localSheetId="2" hidden="1">#REF!</definedName>
    <definedName name="_3__123Graph_AChart_1A" hidden="1">#REF!</definedName>
    <definedName name="_3__123Graph_ACHART_4" localSheetId="0" hidden="1">#REF!</definedName>
    <definedName name="_3__123Graph_ACHART_4" localSheetId="2" hidden="1">#REF!</definedName>
    <definedName name="_3__123Graph_ACHART_4" hidden="1">#REF!</definedName>
    <definedName name="_3__123Graph_AIMOBIL_S_PL" localSheetId="0" hidden="1">#REF!</definedName>
    <definedName name="_3__123Graph_AIMOBIL_S_PL" localSheetId="2" hidden="1">#REF!</definedName>
    <definedName name="_3__123Graph_AIMOBIL_S_PL" hidden="1">#REF!</definedName>
    <definedName name="_3__123Graph_XCDIUS" localSheetId="0" hidden="1">#REF!</definedName>
    <definedName name="_3__123Graph_XCDIUS" localSheetId="2" hidden="1">#REF!</definedName>
    <definedName name="_3__123Graph_XCDIUS" hidden="1">#REF!</definedName>
    <definedName name="_3__FDSAUDITLINK__" localSheetId="0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__FDSAUDITLINK__" localSheetId="1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__FDSAUDITLINK__" localSheetId="4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__FDSAUDITLINK__" localSheetId="2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__FDSAUDITLINK__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0__123Graph_ACHART_22" localSheetId="0" hidden="1">#REF!</definedName>
    <definedName name="_30__123Graph_ACHART_22" localSheetId="2" hidden="1">#REF!</definedName>
    <definedName name="_30__123Graph_ACHART_22" hidden="1">#REF!</definedName>
    <definedName name="_30__123Graph_FLIQUIDEZ_SECA" localSheetId="0" hidden="1">#REF!</definedName>
    <definedName name="_30__123Graph_FLIQUIDEZ_SECA" localSheetId="2" hidden="1">#REF!</definedName>
    <definedName name="_30__123Graph_FLIQUIDEZ_SECA" hidden="1">#REF!</definedName>
    <definedName name="_30__123Graph_LBL_BIMOBIL_S_PL" localSheetId="0" hidden="1">#REF!</definedName>
    <definedName name="_30__123Graph_LBL_BIMOBIL_S_PL" localSheetId="2" hidden="1">#REF!</definedName>
    <definedName name="_30__123Graph_LBL_BIMOBIL_S_PL" hidden="1">#REF!</definedName>
    <definedName name="_30__FDSAUDITLINK__" localSheetId="0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0__FDSAUDITLINK__" localSheetId="1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0__FDSAUDITLINK__" localSheetId="4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0__FDSAUDITLINK__" localSheetId="2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0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1__123Graph_ACHART_23" localSheetId="0" hidden="1">#REF!</definedName>
    <definedName name="_31__123Graph_ACHART_23" localSheetId="2" hidden="1">#REF!</definedName>
    <definedName name="_31__123Graph_ACHART_23" hidden="1">#REF!</definedName>
    <definedName name="_31__123Graph_FPERM_S_PL" localSheetId="0" hidden="1">#REF!</definedName>
    <definedName name="_31__123Graph_FPERM_S_PL" localSheetId="2" hidden="1">#REF!</definedName>
    <definedName name="_31__123Graph_FPERM_S_PL" hidden="1">#REF!</definedName>
    <definedName name="_31__123Graph_LBL_BLIQUIDEZ_GERAL" localSheetId="0" hidden="1">#REF!</definedName>
    <definedName name="_31__123Graph_LBL_BLIQUIDEZ_GERAL" localSheetId="2" hidden="1">#REF!</definedName>
    <definedName name="_31__123Graph_LBL_BLIQUIDEZ_GERAL" hidden="1">#REF!</definedName>
    <definedName name="_31__FDSAUDITLINK__" localSheetId="0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1__FDSAUDITLINK__" localSheetId="1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1__FDSAUDITLINK__" localSheetId="4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1__FDSAUDITLINK__" localSheetId="2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1__FDSAUDITLINK__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2__123Graph_AChart_3" localSheetId="0" hidden="1">#REF!</definedName>
    <definedName name="_32__123Graph_AChart_3" localSheetId="2" hidden="1">#REF!</definedName>
    <definedName name="_32__123Graph_AChart_3" hidden="1">#REF!</definedName>
    <definedName name="_32__123Graph_LBL_AIMOBIL_S_PL" localSheetId="0" hidden="1">#REF!</definedName>
    <definedName name="_32__123Graph_LBL_AIMOBIL_S_PL" localSheetId="2" hidden="1">#REF!</definedName>
    <definedName name="_32__123Graph_LBL_AIMOBIL_S_PL" hidden="1">#REF!</definedName>
    <definedName name="_32__123Graph_LBL_BLIQUIDEZ_SECA" localSheetId="0" hidden="1">#REF!</definedName>
    <definedName name="_32__123Graph_LBL_BLIQUIDEZ_SECA" localSheetId="2" hidden="1">#REF!</definedName>
    <definedName name="_32__123Graph_LBL_BLIQUIDEZ_SECA" hidden="1">#REF!</definedName>
    <definedName name="_32__FDSAUDITLINK__" localSheetId="0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2__FDSAUDITLINK__" localSheetId="1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2__FDSAUDITLINK__" localSheetId="4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2__FDSAUDITLINK__" localSheetId="2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2__FDSAUDITLINK__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123Graph_AChart_4" localSheetId="0" hidden="1">#REF!</definedName>
    <definedName name="_33__123Graph_AChart_4" localSheetId="2" hidden="1">#REF!</definedName>
    <definedName name="_33__123Graph_AChart_4" hidden="1">#REF!</definedName>
    <definedName name="_33__123Graph_LBL_ALIQUIDEZ_GERAL" localSheetId="0" hidden="1">#REF!</definedName>
    <definedName name="_33__123Graph_LBL_ALIQUIDEZ_GERAL" localSheetId="2" hidden="1">#REF!</definedName>
    <definedName name="_33__123Graph_LBL_ALIQUIDEZ_GERAL" hidden="1">#REF!</definedName>
    <definedName name="_33__123Graph_LBL_BPERM_S_PL" localSheetId="0" hidden="1">#REF!</definedName>
    <definedName name="_33__123Graph_LBL_BPERM_S_PL" localSheetId="2" hidden="1">#REF!</definedName>
    <definedName name="_33__123Graph_LBL_BPERM_S_PL" hidden="1">#REF!</definedName>
    <definedName name="_33__FDSAUDITLINK__" localSheetId="0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FDSAUDITLINK__" localSheetId="1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FDSAUDITLINK__" localSheetId="4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FDSAUDITLINK__" localSheetId="2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FDSAUDITLINK__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4__123Graph_AChart_5" localSheetId="0" hidden="1">#REF!</definedName>
    <definedName name="_34__123Graph_AChart_5" localSheetId="2" hidden="1">#REF!</definedName>
    <definedName name="_34__123Graph_AChart_5" hidden="1">#REF!</definedName>
    <definedName name="_34__123Graph_LBL_ALIQUIDEZ_SECA" localSheetId="0" hidden="1">#REF!</definedName>
    <definedName name="_34__123Graph_LBL_ALIQUIDEZ_SECA" localSheetId="2" hidden="1">#REF!</definedName>
    <definedName name="_34__123Graph_LBL_ALIQUIDEZ_SECA" hidden="1">#REF!</definedName>
    <definedName name="_34__123Graph_LBL_CIMOBIL_S_PL" localSheetId="0" hidden="1">#REF!</definedName>
    <definedName name="_34__123Graph_LBL_CIMOBIL_S_PL" localSheetId="2" hidden="1">#REF!</definedName>
    <definedName name="_34__123Graph_LBL_CIMOBIL_S_PL" hidden="1">#REF!</definedName>
    <definedName name="_34__FDSAUDITLINK__" localSheetId="0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4__FDSAUDITLINK__" localSheetId="1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4__FDSAUDITLINK__" localSheetId="4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4__FDSAUDITLINK__" localSheetId="2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4__FDSAUDITLINK__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123Graph_AChart_6" localSheetId="0" hidden="1">#REF!</definedName>
    <definedName name="_35__123Graph_AChart_6" localSheetId="2" hidden="1">#REF!</definedName>
    <definedName name="_35__123Graph_AChart_6" hidden="1">#REF!</definedName>
    <definedName name="_35__123Graph_LBL_APERM_S_PL" localSheetId="0" hidden="1">#REF!</definedName>
    <definedName name="_35__123Graph_LBL_APERM_S_PL" localSheetId="2" hidden="1">#REF!</definedName>
    <definedName name="_35__123Graph_LBL_APERM_S_PL" hidden="1">#REF!</definedName>
    <definedName name="_35__123Graph_LBL_CLIQUIDEZ_GERAL" localSheetId="0" hidden="1">#REF!</definedName>
    <definedName name="_35__123Graph_LBL_CLIQUIDEZ_GERAL" localSheetId="2" hidden="1">#REF!</definedName>
    <definedName name="_35__123Graph_LBL_CLIQUIDEZ_GERAL" hidden="1">#REF!</definedName>
    <definedName name="_35__FDSAUDITLINK__" localSheetId="0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FDSAUDITLINK__" localSheetId="1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FDSAUDITLINK__" localSheetId="4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FDSAUDITLINK__" localSheetId="2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FDSAUDITLINK__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6__123Graph_B_Chart_1A" localSheetId="0" hidden="1">#REF!</definedName>
    <definedName name="_36__123Graph_B_Chart_1A" localSheetId="2" hidden="1">#REF!</definedName>
    <definedName name="_36__123Graph_B_Chart_1A" hidden="1">#REF!</definedName>
    <definedName name="_36__123Graph_LBL_BIMOBIL_S_PL" localSheetId="0" hidden="1">#REF!</definedName>
    <definedName name="_36__123Graph_LBL_BIMOBIL_S_PL" localSheetId="2" hidden="1">#REF!</definedName>
    <definedName name="_36__123Graph_LBL_BIMOBIL_S_PL" hidden="1">#REF!</definedName>
    <definedName name="_36__123Graph_LBL_CLIQUIDEZ_SECA" localSheetId="0" hidden="1">#REF!</definedName>
    <definedName name="_36__123Graph_LBL_CLIQUIDEZ_SECA" localSheetId="2" hidden="1">#REF!</definedName>
    <definedName name="_36__123Graph_LBL_CLIQUIDEZ_SECA" hidden="1">#REF!</definedName>
    <definedName name="_36__FDSAUDITLINK__" localSheetId="0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6__FDSAUDITLINK__" localSheetId="1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6__FDSAUDITLINK__" localSheetId="4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6__FDSAUDITLINK__" localSheetId="2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6__FDSAUDITLINK__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123Graph_BCHART_12" localSheetId="0" hidden="1">#REF!</definedName>
    <definedName name="_37__123Graph_BCHART_12" localSheetId="2" hidden="1">#REF!</definedName>
    <definedName name="_37__123Graph_BCHART_12" hidden="1">#REF!</definedName>
    <definedName name="_37__123Graph_LBL_BLIQUIDEZ_GERAL" localSheetId="0" hidden="1">#REF!</definedName>
    <definedName name="_37__123Graph_LBL_BLIQUIDEZ_GERAL" localSheetId="2" hidden="1">#REF!</definedName>
    <definedName name="_37__123Graph_LBL_BLIQUIDEZ_GERAL" hidden="1">#REF!</definedName>
    <definedName name="_37__123Graph_LBL_CPERM_S_PL" localSheetId="0" hidden="1">#REF!</definedName>
    <definedName name="_37__123Graph_LBL_CPERM_S_PL" localSheetId="2" hidden="1">#REF!</definedName>
    <definedName name="_37__123Graph_LBL_CPERM_S_PL" hidden="1">#REF!</definedName>
    <definedName name="_37__FDSAUDITLINK__" localSheetId="0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FDSAUDITLINK__" localSheetId="1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FDSAUDITLINK__" localSheetId="4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FDSAUDITLINK__" localSheetId="2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FDSAUDITLINK__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8__123Graph_C_Chart_1A" localSheetId="0" hidden="1">#REF!</definedName>
    <definedName name="_38__123Graph_C_Chart_1A" localSheetId="2" hidden="1">#REF!</definedName>
    <definedName name="_38__123Graph_C_Chart_1A" hidden="1">#REF!</definedName>
    <definedName name="_38__123Graph_LBL_BLIQUIDEZ_SECA" localSheetId="0" hidden="1">#REF!</definedName>
    <definedName name="_38__123Graph_LBL_BLIQUIDEZ_SECA" localSheetId="2" hidden="1">#REF!</definedName>
    <definedName name="_38__123Graph_LBL_BLIQUIDEZ_SECA" hidden="1">#REF!</definedName>
    <definedName name="_38__123Graph_LBL_DIMOBIL_S_PL" localSheetId="0" hidden="1">#REF!</definedName>
    <definedName name="_38__123Graph_LBL_DIMOBIL_S_PL" localSheetId="2" hidden="1">#REF!</definedName>
    <definedName name="_38__123Graph_LBL_DIMOBIL_S_PL" hidden="1">#REF!</definedName>
    <definedName name="_38__FDSAUDITLINK__" localSheetId="0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8__FDSAUDITLINK__" localSheetId="1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8__FDSAUDITLINK__" localSheetId="4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8__FDSAUDITLINK__" localSheetId="2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8__FDSAUDITLINK__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9__123Graph_CCHART_10" localSheetId="0" hidden="1">#REF!</definedName>
    <definedName name="_39__123Graph_CCHART_10" localSheetId="2" hidden="1">#REF!</definedName>
    <definedName name="_39__123Graph_CCHART_10" hidden="1">#REF!</definedName>
    <definedName name="_39__123Graph_LBL_BPERM_S_PL" localSheetId="0" hidden="1">#REF!</definedName>
    <definedName name="_39__123Graph_LBL_BPERM_S_PL" localSheetId="2" hidden="1">#REF!</definedName>
    <definedName name="_39__123Graph_LBL_BPERM_S_PL" hidden="1">#REF!</definedName>
    <definedName name="_39__123Graph_LBL_DLIQUIDEZ_GERAL" localSheetId="0" hidden="1">#REF!</definedName>
    <definedName name="_39__123Graph_LBL_DLIQUIDEZ_GERAL" localSheetId="2" hidden="1">#REF!</definedName>
    <definedName name="_39__123Graph_LBL_DLIQUIDEZ_GERAL" hidden="1">#REF!</definedName>
    <definedName name="_39__FDSAUDITLINK__" localSheetId="0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39__FDSAUDITLINK__" localSheetId="1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39__FDSAUDITLINK__" localSheetId="4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39__FDSAUDITLINK__" localSheetId="2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39__FDSAUDITLINK__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4__123Graph_ACHART_5" localSheetId="0" hidden="1">#REF!</definedName>
    <definedName name="_4__123Graph_ACHART_5" localSheetId="2" hidden="1">#REF!</definedName>
    <definedName name="_4__123Graph_ACHART_5" hidden="1">#REF!</definedName>
    <definedName name="_4__123Graph_ALIQUIDEZ_SECA" localSheetId="0" hidden="1">#REF!</definedName>
    <definedName name="_4__123Graph_ALIQUIDEZ_SECA" localSheetId="2" hidden="1">#REF!</definedName>
    <definedName name="_4__123Graph_ALIQUIDEZ_SECA" hidden="1">#REF!</definedName>
    <definedName name="_4__FDSAUDITLINK__" localSheetId="0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__FDSAUDITLINK__" localSheetId="1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__FDSAUDITLINK__" localSheetId="4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__FDSAUDITLINK__" localSheetId="2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__FDSAUDITLINK__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0__123Graph_CCHART_11" localSheetId="0" hidden="1">#REF!</definedName>
    <definedName name="_40__123Graph_CCHART_11" localSheetId="2" hidden="1">#REF!</definedName>
    <definedName name="_40__123Graph_CCHART_11" hidden="1">#REF!</definedName>
    <definedName name="_40__123Graph_LBL_CIMOBIL_S_PL" localSheetId="0" hidden="1">#REF!</definedName>
    <definedName name="_40__123Graph_LBL_CIMOBIL_S_PL" localSheetId="2" hidden="1">#REF!</definedName>
    <definedName name="_40__123Graph_LBL_CIMOBIL_S_PL" hidden="1">#REF!</definedName>
    <definedName name="_40__123Graph_LBL_DLIQUIDEZ_SECA" localSheetId="0" hidden="1">#REF!</definedName>
    <definedName name="_40__123Graph_LBL_DLIQUIDEZ_SECA" localSheetId="2" hidden="1">#REF!</definedName>
    <definedName name="_40__123Graph_LBL_DLIQUIDEZ_SECA" hidden="1">#REF!</definedName>
    <definedName name="_40__FDSAUDITLINK__" localSheetId="0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0__FDSAUDITLINK__" localSheetId="1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0__FDSAUDITLINK__" localSheetId="4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0__FDSAUDITLINK__" localSheetId="2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0__FDSAUDITLINK__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1__123Graph_CCHART_12" localSheetId="0" hidden="1">#REF!</definedName>
    <definedName name="_41__123Graph_CCHART_12" localSheetId="2" hidden="1">#REF!</definedName>
    <definedName name="_41__123Graph_CCHART_12" hidden="1">#REF!</definedName>
    <definedName name="_41__123Graph_LBL_CLIQUIDEZ_GERAL" localSheetId="0" hidden="1">#REF!</definedName>
    <definedName name="_41__123Graph_LBL_CLIQUIDEZ_GERAL" localSheetId="2" hidden="1">#REF!</definedName>
    <definedName name="_41__123Graph_LBL_CLIQUIDEZ_GERAL" hidden="1">#REF!</definedName>
    <definedName name="_41__123Graph_LBL_DPERM_S_PL" localSheetId="0" hidden="1">#REF!</definedName>
    <definedName name="_41__123Graph_LBL_DPERM_S_PL" localSheetId="2" hidden="1">#REF!</definedName>
    <definedName name="_41__123Graph_LBL_DPERM_S_PL" hidden="1">#REF!</definedName>
    <definedName name="_41__FDSAUDITLINK__" localSheetId="0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1__FDSAUDITLINK__" localSheetId="1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1__FDSAUDITLINK__" localSheetId="4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1__FDSAUDITLINK__" localSheetId="2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1__FDSAUDITLINK__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2__123Graph_CCHART_13" localSheetId="0" hidden="1">#REF!</definedName>
    <definedName name="_42__123Graph_CCHART_13" localSheetId="2" hidden="1">#REF!</definedName>
    <definedName name="_42__123Graph_CCHART_13" hidden="1">#REF!</definedName>
    <definedName name="_42__123Graph_LBL_CLIQUIDEZ_SECA" localSheetId="0" hidden="1">#REF!</definedName>
    <definedName name="_42__123Graph_LBL_CLIQUIDEZ_SECA" localSheetId="2" hidden="1">#REF!</definedName>
    <definedName name="_42__123Graph_LBL_CLIQUIDEZ_SECA" hidden="1">#REF!</definedName>
    <definedName name="_42__123Graph_LBL_EIMOBIL_S_PL" localSheetId="0" hidden="1">#REF!</definedName>
    <definedName name="_42__123Graph_LBL_EIMOBIL_S_PL" localSheetId="2" hidden="1">#REF!</definedName>
    <definedName name="_42__123Graph_LBL_EIMOBIL_S_PL" hidden="1">#REF!</definedName>
    <definedName name="_42__FDSAUDITLINK__" localSheetId="0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2__FDSAUDITLINK__" localSheetId="1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2__FDSAUDITLINK__" localSheetId="4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2__FDSAUDITLINK__" localSheetId="2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2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3__123Graph_CCHART_14" localSheetId="0" hidden="1">#REF!</definedName>
    <definedName name="_43__123Graph_CCHART_14" localSheetId="2" hidden="1">#REF!</definedName>
    <definedName name="_43__123Graph_CCHART_14" hidden="1">#REF!</definedName>
    <definedName name="_43__123Graph_LBL_CPERM_S_PL" localSheetId="0" hidden="1">#REF!</definedName>
    <definedName name="_43__123Graph_LBL_CPERM_S_PL" localSheetId="2" hidden="1">#REF!</definedName>
    <definedName name="_43__123Graph_LBL_CPERM_S_PL" hidden="1">#REF!</definedName>
    <definedName name="_43__123Graph_LBL_ELIQUIDEZ_GERAL" localSheetId="0" hidden="1">#REF!</definedName>
    <definedName name="_43__123Graph_LBL_ELIQUIDEZ_GERAL" localSheetId="2" hidden="1">#REF!</definedName>
    <definedName name="_43__123Graph_LBL_ELIQUIDEZ_GERAL" hidden="1">#REF!</definedName>
    <definedName name="_43__FDSAUDITLINK__" localSheetId="0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3__FDSAUDITLINK__" localSheetId="1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3__FDSAUDITLINK__" localSheetId="4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3__FDSAUDITLINK__" localSheetId="2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3__FDSAUDITLINK__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4__123Graph_CCHART_15" localSheetId="0" hidden="1">#REF!</definedName>
    <definedName name="_44__123Graph_CCHART_15" localSheetId="2" hidden="1">#REF!</definedName>
    <definedName name="_44__123Graph_CCHART_15" hidden="1">#REF!</definedName>
    <definedName name="_44__123Graph_LBL_DIMOBIL_S_PL" localSheetId="0" hidden="1">#REF!</definedName>
    <definedName name="_44__123Graph_LBL_DIMOBIL_S_PL" localSheetId="2" hidden="1">#REF!</definedName>
    <definedName name="_44__123Graph_LBL_DIMOBIL_S_PL" hidden="1">#REF!</definedName>
    <definedName name="_44__123Graph_LBL_ELIQUIDEZ_SECA" localSheetId="0" hidden="1">#REF!</definedName>
    <definedName name="_44__123Graph_LBL_ELIQUIDEZ_SECA" localSheetId="2" hidden="1">#REF!</definedName>
    <definedName name="_44__123Graph_LBL_ELIQUIDEZ_SECA" hidden="1">#REF!</definedName>
    <definedName name="_44__FDSAUDITLINK__" localSheetId="0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4__FDSAUDITLINK__" localSheetId="1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4__FDSAUDITLINK__" localSheetId="4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4__FDSAUDITLINK__" localSheetId="2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4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5__123Graph_CCHART_16" localSheetId="0" hidden="1">#REF!</definedName>
    <definedName name="_45__123Graph_CCHART_16" localSheetId="2" hidden="1">#REF!</definedName>
    <definedName name="_45__123Graph_CCHART_16" hidden="1">#REF!</definedName>
    <definedName name="_45__123Graph_LBL_DLIQUIDEZ_GERAL" localSheetId="0" hidden="1">#REF!</definedName>
    <definedName name="_45__123Graph_LBL_DLIQUIDEZ_GERAL" localSheetId="2" hidden="1">#REF!</definedName>
    <definedName name="_45__123Graph_LBL_DLIQUIDEZ_GERAL" hidden="1">#REF!</definedName>
    <definedName name="_45__123Graph_LBL_EPERM_S_PL" localSheetId="0" hidden="1">#REF!</definedName>
    <definedName name="_45__123Graph_LBL_EPERM_S_PL" localSheetId="2" hidden="1">#REF!</definedName>
    <definedName name="_45__123Graph_LBL_EPERM_S_PL" hidden="1">#REF!</definedName>
    <definedName name="_45__FDSAUDITLINK__" localSheetId="0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5__FDSAUDITLINK__" localSheetId="1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5__FDSAUDITLINK__" localSheetId="4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5__FDSAUDITLINK__" localSheetId="2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5__FDSAUDITLINK__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6__123Graph_CCHART_17" localSheetId="0" hidden="1">#REF!</definedName>
    <definedName name="_46__123Graph_CCHART_17" localSheetId="2" hidden="1">#REF!</definedName>
    <definedName name="_46__123Graph_CCHART_17" hidden="1">#REF!</definedName>
    <definedName name="_46__123Graph_LBL_DLIQUIDEZ_SECA" localSheetId="0" hidden="1">#REF!</definedName>
    <definedName name="_46__123Graph_LBL_DLIQUIDEZ_SECA" localSheetId="2" hidden="1">#REF!</definedName>
    <definedName name="_46__123Graph_LBL_DLIQUIDEZ_SECA" hidden="1">#REF!</definedName>
    <definedName name="_46__123Graph_LBL_FIMOBIL_S_PL" localSheetId="0" hidden="1">#REF!</definedName>
    <definedName name="_46__123Graph_LBL_FIMOBIL_S_PL" localSheetId="2" hidden="1">#REF!</definedName>
    <definedName name="_46__123Graph_LBL_FIMOBIL_S_PL" hidden="1">#REF!</definedName>
    <definedName name="_46__FDSAUDITLINK__" localSheetId="0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6__FDSAUDITLINK__" localSheetId="1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6__FDSAUDITLINK__" localSheetId="4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6__FDSAUDITLINK__" localSheetId="2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6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7__123Graph_CCHART_18" localSheetId="0" hidden="1">#REF!</definedName>
    <definedName name="_47__123Graph_CCHART_18" localSheetId="2" hidden="1">#REF!</definedName>
    <definedName name="_47__123Graph_CCHART_18" hidden="1">#REF!</definedName>
    <definedName name="_47__123Graph_LBL_DPERM_S_PL" localSheetId="0" hidden="1">#REF!</definedName>
    <definedName name="_47__123Graph_LBL_DPERM_S_PL" localSheetId="2" hidden="1">#REF!</definedName>
    <definedName name="_47__123Graph_LBL_DPERM_S_PL" hidden="1">#REF!</definedName>
    <definedName name="_47__123Graph_LBL_FLIQUIDEZ_GERAL" localSheetId="0" hidden="1">#REF!</definedName>
    <definedName name="_47__123Graph_LBL_FLIQUIDEZ_GERAL" localSheetId="2" hidden="1">#REF!</definedName>
    <definedName name="_47__123Graph_LBL_FLIQUIDEZ_GERAL" hidden="1">#REF!</definedName>
    <definedName name="_47__FDSAUDITLINK__" localSheetId="0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7__FDSAUDITLINK__" localSheetId="1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7__FDSAUDITLINK__" localSheetId="4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7__FDSAUDITLINK__" localSheetId="2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7__FDSAUDITLINK__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123Graph_CCHART_4" localSheetId="0" hidden="1">#REF!</definedName>
    <definedName name="_48__123Graph_CCHART_4" localSheetId="2" hidden="1">#REF!</definedName>
    <definedName name="_48__123Graph_CCHART_4" hidden="1">#REF!</definedName>
    <definedName name="_48__123Graph_LBL_EIMOBIL_S_PL" localSheetId="0" hidden="1">#REF!</definedName>
    <definedName name="_48__123Graph_LBL_EIMOBIL_S_PL" localSheetId="2" hidden="1">#REF!</definedName>
    <definedName name="_48__123Graph_LBL_EIMOBIL_S_PL" hidden="1">#REF!</definedName>
    <definedName name="_48__123Graph_LBL_FLIQUIDEZ_SECA" localSheetId="0" hidden="1">#REF!</definedName>
    <definedName name="_48__123Graph_LBL_FLIQUIDEZ_SECA" localSheetId="2" hidden="1">#REF!</definedName>
    <definedName name="_48__123Graph_LBL_FLIQUIDEZ_SECA" hidden="1">#REF!</definedName>
    <definedName name="_48__FDSAUDITLINK__" localSheetId="0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FDSAUDITLINK__" localSheetId="1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FDSAUDITLINK__" localSheetId="4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FDSAUDITLINK__" localSheetId="2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FDSAUDITLINK__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9__123Graph_CCHART_6" localSheetId="0" hidden="1">#REF!</definedName>
    <definedName name="_49__123Graph_CCHART_6" localSheetId="2" hidden="1">#REF!</definedName>
    <definedName name="_49__123Graph_CCHART_6" hidden="1">#REF!</definedName>
    <definedName name="_49__123Graph_LBL_ELIQUIDEZ_GERAL" localSheetId="0" hidden="1">#REF!</definedName>
    <definedName name="_49__123Graph_LBL_ELIQUIDEZ_GERAL" localSheetId="2" hidden="1">#REF!</definedName>
    <definedName name="_49__123Graph_LBL_ELIQUIDEZ_GERAL" hidden="1">#REF!</definedName>
    <definedName name="_49__123Graph_LBL_FPERM_S_PL" localSheetId="0" hidden="1">#REF!</definedName>
    <definedName name="_49__123Graph_LBL_FPERM_S_PL" localSheetId="2" hidden="1">#REF!</definedName>
    <definedName name="_49__123Graph_LBL_FPERM_S_PL" hidden="1">#REF!</definedName>
    <definedName name="_49__FDSAUDITLINK__" localSheetId="0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9__FDSAUDITLINK__" localSheetId="1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9__FDSAUDITLINK__" localSheetId="4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9__FDSAUDITLINK__" localSheetId="2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9__FDSAUDITLINK__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ANEX_H" localSheetId="0">#REF!</definedName>
    <definedName name="_4ANEX_H" localSheetId="2">#REF!</definedName>
    <definedName name="_4ANEX_H">#REF!</definedName>
    <definedName name="_5__123Graph_APERM_S_PL" localSheetId="0" hidden="1">#REF!</definedName>
    <definedName name="_5__123Graph_APERM_S_PL" localSheetId="2" hidden="1">#REF!</definedName>
    <definedName name="_5__123Graph_APERM_S_PL" hidden="1">#REF!</definedName>
    <definedName name="_5__123Graph_BCHART_2" localSheetId="0" hidden="1">#REF!</definedName>
    <definedName name="_5__123Graph_BCHART_2" localSheetId="2" hidden="1">#REF!</definedName>
    <definedName name="_5__123Graph_BCHART_2" hidden="1">#REF!</definedName>
    <definedName name="_5__FDSAUDITLINK__" localSheetId="0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__FDSAUDITLINK__" localSheetId="1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__FDSAUDITLINK__" localSheetId="4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__FDSAUDITLINK__" localSheetId="2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__FDSAUDITLINK__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0__123Graph_CCHART_7" localSheetId="0" hidden="1">#REF!</definedName>
    <definedName name="_50__123Graph_CCHART_7" localSheetId="2" hidden="1">#REF!</definedName>
    <definedName name="_50__123Graph_CCHART_7" hidden="1">#REF!</definedName>
    <definedName name="_50__123Graph_LBL_ELIQUIDEZ_SECA" localSheetId="0" hidden="1">#REF!</definedName>
    <definedName name="_50__123Graph_LBL_ELIQUIDEZ_SECA" localSheetId="2" hidden="1">#REF!</definedName>
    <definedName name="_50__123Graph_LBL_ELIQUIDEZ_SECA" hidden="1">#REF!</definedName>
    <definedName name="_50__FDSAUDITLINK__" localSheetId="0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_FDSAUDITLINK__" localSheetId="1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_FDSAUDITLINK__" localSheetId="4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_FDSAUDITLINK__" localSheetId="2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_FDSAUDITLINK__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0_S" localSheetId="0" hidden="1">#REF!</definedName>
    <definedName name="_50_0_S" localSheetId="2" hidden="1">#REF!</definedName>
    <definedName name="_50_0_S" hidden="1">#REF!</definedName>
    <definedName name="_51__123Graph_CCHART_8" localSheetId="0" hidden="1">#REF!</definedName>
    <definedName name="_51__123Graph_CCHART_8" localSheetId="2" hidden="1">#REF!</definedName>
    <definedName name="_51__123Graph_CCHART_8" hidden="1">#REF!</definedName>
    <definedName name="_51__123Graph_LBL_EPERM_S_PL" localSheetId="0" hidden="1">#REF!</definedName>
    <definedName name="_51__123Graph_LBL_EPERM_S_PL" localSheetId="2" hidden="1">#REF!</definedName>
    <definedName name="_51__123Graph_LBL_EPERM_S_PL" hidden="1">#REF!</definedName>
    <definedName name="_51__FDSAUDITLINK__" localSheetId="0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1__FDSAUDITLINK__" localSheetId="1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1__FDSAUDITLINK__" localSheetId="4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1__FDSAUDITLINK__" localSheetId="2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1__FDSAUDITLINK__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2__123Graph_CCHART_9" localSheetId="0" hidden="1">#REF!</definedName>
    <definedName name="_52__123Graph_CCHART_9" localSheetId="2" hidden="1">#REF!</definedName>
    <definedName name="_52__123Graph_CCHART_9" hidden="1">#REF!</definedName>
    <definedName name="_52__123Graph_LBL_FIMOBIL_S_PL" localSheetId="0" hidden="1">#REF!</definedName>
    <definedName name="_52__123Graph_LBL_FIMOBIL_S_PL" localSheetId="2" hidden="1">#REF!</definedName>
    <definedName name="_52__123Graph_LBL_FIMOBIL_S_PL" hidden="1">#REF!</definedName>
    <definedName name="_52__FDSAUDITLINK__" localSheetId="0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2__FDSAUDITLINK__" localSheetId="1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2__FDSAUDITLINK__" localSheetId="4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2__FDSAUDITLINK__" localSheetId="2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2__FDSAUDITLINK__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3__123Graph_D_Chart_1A" localSheetId="0" hidden="1">#REF!</definedName>
    <definedName name="_53__123Graph_D_Chart_1A" localSheetId="2" hidden="1">#REF!</definedName>
    <definedName name="_53__123Graph_D_Chart_1A" hidden="1">#REF!</definedName>
    <definedName name="_53__123Graph_LBL_FLIQUIDEZ_GERAL" localSheetId="0" hidden="1">#REF!</definedName>
    <definedName name="_53__123Graph_LBL_FLIQUIDEZ_GERAL" localSheetId="2" hidden="1">#REF!</definedName>
    <definedName name="_53__123Graph_LBL_FLIQUIDEZ_GERAL" hidden="1">#REF!</definedName>
    <definedName name="_53__FDSAUDITLINK__" localSheetId="0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3__FDSAUDITLINK__" localSheetId="1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3__FDSAUDITLINK__" localSheetId="4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3__FDSAUDITLINK__" localSheetId="2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3__FDSAUDITLINK__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123Graph_DCHART_10" localSheetId="0" hidden="1">#REF!</definedName>
    <definedName name="_54__123Graph_DCHART_10" localSheetId="2" hidden="1">#REF!</definedName>
    <definedName name="_54__123Graph_DCHART_10" hidden="1">#REF!</definedName>
    <definedName name="_54__123Graph_LBL_FLIQUIDEZ_SECA" localSheetId="0" hidden="1">#REF!</definedName>
    <definedName name="_54__123Graph_LBL_FLIQUIDEZ_SECA" localSheetId="2" hidden="1">#REF!</definedName>
    <definedName name="_54__123Graph_LBL_FLIQUIDEZ_SECA" hidden="1">#REF!</definedName>
    <definedName name="_54__FDSAUDITLINK__" localSheetId="0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FDSAUDITLINK__" localSheetId="1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FDSAUDITLINK__" localSheetId="4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FDSAUDITLINK__" localSheetId="2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FDSAUDITLINK__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5__123Graph_DCHART_11" localSheetId="0" hidden="1">#REF!</definedName>
    <definedName name="_55__123Graph_DCHART_11" localSheetId="2" hidden="1">#REF!</definedName>
    <definedName name="_55__123Graph_DCHART_11" hidden="1">#REF!</definedName>
    <definedName name="_55__123Graph_LBL_FPERM_S_PL" localSheetId="0" hidden="1">#REF!</definedName>
    <definedName name="_55__123Graph_LBL_FPERM_S_PL" localSheetId="2" hidden="1">#REF!</definedName>
    <definedName name="_55__123Graph_LBL_FPERM_S_PL" hidden="1">#REF!</definedName>
    <definedName name="_55__FDSAUDITLINK__" localSheetId="0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5__FDSAUDITLINK__" localSheetId="1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5__FDSAUDITLINK__" localSheetId="4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5__FDSAUDITLINK__" localSheetId="2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5__FDSAUDITLINK__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123Graph_DCHART_12" localSheetId="0" hidden="1">#REF!</definedName>
    <definedName name="_56__123Graph_DCHART_12" localSheetId="2" hidden="1">#REF!</definedName>
    <definedName name="_56__123Graph_DCHART_12" hidden="1">#REF!</definedName>
    <definedName name="_56__FDSAUDITLINK__" localSheetId="0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FDSAUDITLINK__" localSheetId="1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FDSAUDITLINK__" localSheetId="4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FDSAUDITLINK__" localSheetId="2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FDSAUDITLINK__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0_S" localSheetId="0" hidden="1">#REF!</definedName>
    <definedName name="_56_0_S" localSheetId="2" hidden="1">#REF!</definedName>
    <definedName name="_56_0_S" hidden="1">#REF!</definedName>
    <definedName name="_57__123Graph_DCHART_13" localSheetId="0" hidden="1">#REF!</definedName>
    <definedName name="_57__123Graph_DCHART_13" localSheetId="2" hidden="1">#REF!</definedName>
    <definedName name="_57__123Graph_DCHART_13" hidden="1">#REF!</definedName>
    <definedName name="_57__FDSAUDITLINK__" localSheetId="0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7__FDSAUDITLINK__" localSheetId="1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7__FDSAUDITLINK__" localSheetId="4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7__FDSAUDITLINK__" localSheetId="2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7__FDSAUDITLINK__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123Graph_DCHART_14" localSheetId="0" hidden="1">#REF!</definedName>
    <definedName name="_58__123Graph_DCHART_14" localSheetId="2" hidden="1">#REF!</definedName>
    <definedName name="_58__123Graph_DCHART_14" hidden="1">#REF!</definedName>
    <definedName name="_58__FDSAUDITLINK__" localSheetId="0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FDSAUDITLINK__" localSheetId="1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FDSAUDITLINK__" localSheetId="4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FDSAUDITLINK__" localSheetId="2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FDSAUDITLINK__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9__123Graph_DCHART_15" localSheetId="0" hidden="1">#REF!</definedName>
    <definedName name="_59__123Graph_DCHART_15" localSheetId="2" hidden="1">#REF!</definedName>
    <definedName name="_59__123Graph_DCHART_15" hidden="1">#REF!</definedName>
    <definedName name="_59__FDSAUDITLINK__" localSheetId="0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59__FDSAUDITLINK__" localSheetId="1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59__FDSAUDITLINK__" localSheetId="4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59__FDSAUDITLINK__" localSheetId="2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59__FDSAUDITLINK__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__123Graph_BChart_1A" localSheetId="0" hidden="1">#REF!</definedName>
    <definedName name="_6__123Graph_BChart_1A" localSheetId="2" hidden="1">#REF!</definedName>
    <definedName name="_6__123Graph_BChart_1A" hidden="1">#REF!</definedName>
    <definedName name="_6__123Graph_BCHART_3" localSheetId="0" hidden="1">#REF!</definedName>
    <definedName name="_6__123Graph_BCHART_3" localSheetId="2" hidden="1">#REF!</definedName>
    <definedName name="_6__123Graph_BCHART_3" hidden="1">#REF!</definedName>
    <definedName name="_6__123Graph_BIMOBIL_S_PL" localSheetId="0" hidden="1">#REF!</definedName>
    <definedName name="_6__123Graph_BIMOBIL_S_PL" localSheetId="2" hidden="1">#REF!</definedName>
    <definedName name="_6__123Graph_BIMOBIL_S_PL" hidden="1">#REF!</definedName>
    <definedName name="_6__FDSAUDITLINK__" localSheetId="0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__FDSAUDITLINK__" localSheetId="1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__FDSAUDITLINK__" localSheetId="4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__FDSAUDITLINK__" localSheetId="2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__FDSAUDITLINK__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0__123Graph_DCHART_16" localSheetId="0" hidden="1">#REF!</definedName>
    <definedName name="_60__123Graph_DCHART_16" localSheetId="2" hidden="1">#REF!</definedName>
    <definedName name="_60__123Graph_DCHART_16" hidden="1">#REF!</definedName>
    <definedName name="_60__FDSAUDITLINK__" localSheetId="0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0__FDSAUDITLINK__" localSheetId="1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0__FDSAUDITLINK__" localSheetId="4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0__FDSAUDITLINK__" localSheetId="2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0__FDSAUDITLINK__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1__123Graph_DCHART_17" localSheetId="0" hidden="1">#REF!</definedName>
    <definedName name="_61__123Graph_DCHART_17" localSheetId="2" hidden="1">#REF!</definedName>
    <definedName name="_61__123Graph_DCHART_17" hidden="1">#REF!</definedName>
    <definedName name="_61__FDSAUDITLINK__" localSheetId="0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1__FDSAUDITLINK__" localSheetId="1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1__FDSAUDITLINK__" localSheetId="4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1__FDSAUDITLINK__" localSheetId="2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1__FDSAUDITLINK__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2__123Graph_DCHART_18" localSheetId="0" hidden="1">#REF!</definedName>
    <definedName name="_62__123Graph_DCHART_18" localSheetId="2" hidden="1">#REF!</definedName>
    <definedName name="_62__123Graph_DCHART_18" hidden="1">#REF!</definedName>
    <definedName name="_62__FDSAUDITLINK__" localSheetId="0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2__FDSAUDITLINK__" localSheetId="1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2__FDSAUDITLINK__" localSheetId="4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2__FDSAUDITLINK__" localSheetId="2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2__FDSAUDITLINK__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3__123Graph_DCHART_4" localSheetId="0" hidden="1">#REF!</definedName>
    <definedName name="_63__123Graph_DCHART_4" localSheetId="2" hidden="1">#REF!</definedName>
    <definedName name="_63__123Graph_DCHART_4" hidden="1">#REF!</definedName>
    <definedName name="_63__FDSAUDITLINK__" localSheetId="0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3__FDSAUDITLINK__" localSheetId="1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3__FDSAUDITLINK__" localSheetId="4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3__FDSAUDITLINK__" localSheetId="2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3__FDSAUDITLINK__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4__123Graph_DCHART_6" localSheetId="0" hidden="1">#REF!</definedName>
    <definedName name="_64__123Graph_DCHART_6" localSheetId="2" hidden="1">#REF!</definedName>
    <definedName name="_64__123Graph_DCHART_6" hidden="1">#REF!</definedName>
    <definedName name="_64__FDSAUDITLINK__" localSheetId="0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4__FDSAUDITLINK__" localSheetId="1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4__FDSAUDITLINK__" localSheetId="4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4__FDSAUDITLINK__" localSheetId="2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4__FDSAUDITLINK__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5__123Graph_DCHART_7" localSheetId="0" hidden="1">#REF!</definedName>
    <definedName name="_65__123Graph_DCHART_7" localSheetId="2" hidden="1">#REF!</definedName>
    <definedName name="_65__123Graph_DCHART_7" hidden="1">#REF!</definedName>
    <definedName name="_65__FDSAUDITLINK__" localSheetId="0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5__FDSAUDITLINK__" localSheetId="1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5__FDSAUDITLINK__" localSheetId="4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5__FDSAUDITLINK__" localSheetId="2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5__FDSAUDITLINK__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6__123Graph_DCHART_8" localSheetId="0" hidden="1">#REF!</definedName>
    <definedName name="_66__123Graph_DCHART_8" localSheetId="2" hidden="1">#REF!</definedName>
    <definedName name="_66__123Graph_DCHART_8" hidden="1">#REF!</definedName>
    <definedName name="_66__FDSAUDITLINK__" localSheetId="0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6__FDSAUDITLINK__" localSheetId="1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6__FDSAUDITLINK__" localSheetId="4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6__FDSAUDITLINK__" localSheetId="2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6__FDSAUDITLINK__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7__123Graph_DCHART_9" localSheetId="0" hidden="1">#REF!</definedName>
    <definedName name="_67__123Graph_DCHART_9" localSheetId="2" hidden="1">#REF!</definedName>
    <definedName name="_67__123Graph_DCHART_9" hidden="1">#REF!</definedName>
    <definedName name="_67__FDSAUDITLINK__" localSheetId="0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7__FDSAUDITLINK__" localSheetId="1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7__FDSAUDITLINK__" localSheetId="4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7__FDSAUDITLINK__" localSheetId="2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7__FDSAUDITLINK__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8__123Graph_E_Chart_1A" localSheetId="0" hidden="1">#REF!</definedName>
    <definedName name="_68__123Graph_E_Chart_1A" localSheetId="2" hidden="1">#REF!</definedName>
    <definedName name="_68__123Graph_E_Chart_1A" hidden="1">#REF!</definedName>
    <definedName name="_68__FDSAUDITLINK__" localSheetId="0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8__FDSAUDITLINK__" localSheetId="1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8__FDSAUDITLINK__" localSheetId="4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8__FDSAUDITLINK__" localSheetId="2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8__FDSAUDITLINK__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9__123Graph_ECHART_10" localSheetId="0" hidden="1">#REF!</definedName>
    <definedName name="_69__123Graph_ECHART_10" localSheetId="2" hidden="1">#REF!</definedName>
    <definedName name="_69__123Graph_ECHART_10" hidden="1">#REF!</definedName>
    <definedName name="_69__FDSAUDITLINK__" localSheetId="0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69__FDSAUDITLINK__" localSheetId="1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69__FDSAUDITLINK__" localSheetId="4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69__FDSAUDITLINK__" localSheetId="2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69__FDSAUDITLINK__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7__123Graph_BCHART_4" localSheetId="0" hidden="1">#REF!</definedName>
    <definedName name="_7__123Graph_BCHART_4" localSheetId="2" hidden="1">#REF!</definedName>
    <definedName name="_7__123Graph_BCHART_4" hidden="1">#REF!</definedName>
    <definedName name="_7__123Graph_BLIQUIDEZ_GERAL" localSheetId="0" hidden="1">#REF!</definedName>
    <definedName name="_7__123Graph_BLIQUIDEZ_GERAL" localSheetId="2" hidden="1">#REF!</definedName>
    <definedName name="_7__123Graph_BLIQUIDEZ_GERAL" hidden="1">#REF!</definedName>
    <definedName name="_7__FDSAUDITLINK__" localSheetId="0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__FDSAUDITLINK__" localSheetId="1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__FDSAUDITLINK__" localSheetId="4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__FDSAUDITLINK__" localSheetId="2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__FDSAUDITLINK__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0__123Graph_ECHART_11" localSheetId="0" hidden="1">#REF!</definedName>
    <definedName name="_70__123Graph_ECHART_11" localSheetId="2" hidden="1">#REF!</definedName>
    <definedName name="_70__123Graph_ECHART_11" hidden="1">#REF!</definedName>
    <definedName name="_70__FDSAUDITLINK__" localSheetId="0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0__FDSAUDITLINK__" localSheetId="1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0__FDSAUDITLINK__" localSheetId="4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0__FDSAUDITLINK__" localSheetId="2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0__FDSAUDITLINK__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1__123Graph_ECHART_12" localSheetId="0" hidden="1">#REF!</definedName>
    <definedName name="_71__123Graph_ECHART_12" localSheetId="2" hidden="1">#REF!</definedName>
    <definedName name="_71__123Graph_ECHART_12" hidden="1">#REF!</definedName>
    <definedName name="_71__FDSAUDITLINK__" localSheetId="0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1__FDSAUDITLINK__" localSheetId="1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1__FDSAUDITLINK__" localSheetId="4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1__FDSAUDITLINK__" localSheetId="2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1__FDSAUDITLINK__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2__123Graph_ECHART_13" localSheetId="0" hidden="1">#REF!</definedName>
    <definedName name="_72__123Graph_ECHART_13" localSheetId="2" hidden="1">#REF!</definedName>
    <definedName name="_72__123Graph_ECHART_13" hidden="1">#REF!</definedName>
    <definedName name="_72__FDSAUDITLINK__" localSheetId="0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2__FDSAUDITLINK__" localSheetId="1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2__FDSAUDITLINK__" localSheetId="4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2__FDSAUDITLINK__" localSheetId="2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2__FDSAUDITLINK__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3__123Graph_ECHART_14" localSheetId="0" hidden="1">#REF!</definedName>
    <definedName name="_73__123Graph_ECHART_14" localSheetId="2" hidden="1">#REF!</definedName>
    <definedName name="_73__123Graph_ECHART_14" hidden="1">#REF!</definedName>
    <definedName name="_73__FDSAUDITLINK__" localSheetId="0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3__FDSAUDITLINK__" localSheetId="1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3__FDSAUDITLINK__" localSheetId="4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3__FDSAUDITLINK__" localSheetId="2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3__FDSAUDITLINK__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4__123Graph_ECHART_15" localSheetId="0" hidden="1">#REF!</definedName>
    <definedName name="_74__123Graph_ECHART_15" localSheetId="2" hidden="1">#REF!</definedName>
    <definedName name="_74__123Graph_ECHART_15" hidden="1">#REF!</definedName>
    <definedName name="_74__FDSAUDITLINK__" localSheetId="0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4__FDSAUDITLINK__" localSheetId="1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4__FDSAUDITLINK__" localSheetId="4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4__FDSAUDITLINK__" localSheetId="2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4__FDSAUDITLINK__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123Graph_ECHART_16" localSheetId="0" hidden="1">#REF!</definedName>
    <definedName name="_75__123Graph_ECHART_16" localSheetId="2" hidden="1">#REF!</definedName>
    <definedName name="_75__123Graph_ECHART_16" hidden="1">#REF!</definedName>
    <definedName name="_75__FDSAUDITLINK__" localSheetId="0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FDSAUDITLINK__" localSheetId="1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FDSAUDITLINK__" localSheetId="4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FDSAUDITLINK__" localSheetId="2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FDSAUDITLINK__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6__123Graph_ECHART_17" localSheetId="0" hidden="1">#REF!</definedName>
    <definedName name="_76__123Graph_ECHART_17" localSheetId="2" hidden="1">#REF!</definedName>
    <definedName name="_76__123Graph_ECHART_17" hidden="1">#REF!</definedName>
    <definedName name="_76__FDSAUDITLINK__" localSheetId="0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6__FDSAUDITLINK__" localSheetId="1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6__FDSAUDITLINK__" localSheetId="4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6__FDSAUDITLINK__" localSheetId="2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6__FDSAUDITLINK__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123Graph_ECHART_18" localSheetId="0" hidden="1">#REF!</definedName>
    <definedName name="_77__123Graph_ECHART_18" localSheetId="2" hidden="1">#REF!</definedName>
    <definedName name="_77__123Graph_ECHART_18" hidden="1">#REF!</definedName>
    <definedName name="_77__FDSAUDITLINK__" localSheetId="0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FDSAUDITLINK__" localSheetId="1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FDSAUDITLINK__" localSheetId="4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FDSAUDITLINK__" localSheetId="2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FDSAUDITLINK__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8__123Graph_ECHART_4" localSheetId="0" hidden="1">#REF!</definedName>
    <definedName name="_78__123Graph_ECHART_4" localSheetId="2" hidden="1">#REF!</definedName>
    <definedName name="_78__123Graph_ECHART_4" hidden="1">#REF!</definedName>
    <definedName name="_78__FDSAUDITLINK__" localSheetId="0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8__FDSAUDITLINK__" localSheetId="1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8__FDSAUDITLINK__" localSheetId="4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8__FDSAUDITLINK__" localSheetId="2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8__FDSAUDITLINK__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123Graph_ECHART_6" localSheetId="0" hidden="1">#REF!</definedName>
    <definedName name="_79__123Graph_ECHART_6" localSheetId="2" hidden="1">#REF!</definedName>
    <definedName name="_79__123Graph_ECHART_6" hidden="1">#REF!</definedName>
    <definedName name="_79__FDSAUDITLINK__" localSheetId="0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FDSAUDITLINK__" localSheetId="1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FDSAUDITLINK__" localSheetId="4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FDSAUDITLINK__" localSheetId="2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FDSAUDITLINK__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8__123Graph_BCHART_5" localSheetId="0" hidden="1">#REF!</definedName>
    <definedName name="_8__123Graph_BCHART_5" localSheetId="2" hidden="1">#REF!</definedName>
    <definedName name="_8__123Graph_BCHART_5" hidden="1">#REF!</definedName>
    <definedName name="_8__123Graph_BLIQUIDEZ_SECA" localSheetId="0" hidden="1">#REF!</definedName>
    <definedName name="_8__123Graph_BLIQUIDEZ_SECA" localSheetId="2" hidden="1">#REF!</definedName>
    <definedName name="_8__123Graph_BLIQUIDEZ_SECA" hidden="1">#REF!</definedName>
    <definedName name="_8__FDSAUDITLINK__" localSheetId="0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__FDSAUDITLINK__" localSheetId="1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__FDSAUDITLINK__" localSheetId="4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__FDSAUDITLINK__" localSheetId="2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__FDSAUDITLINK__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0__123Graph_ECHART_7" localSheetId="0" hidden="1">#REF!</definedName>
    <definedName name="_80__123Graph_ECHART_7" localSheetId="2" hidden="1">#REF!</definedName>
    <definedName name="_80__123Graph_ECHART_7" hidden="1">#REF!</definedName>
    <definedName name="_80__FDSAUDITLINK__" localSheetId="0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0__FDSAUDITLINK__" localSheetId="1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0__FDSAUDITLINK__" localSheetId="4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0__FDSAUDITLINK__" localSheetId="2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0__FDSAUDITLINK__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123Graph_ECHART_8" localSheetId="0" hidden="1">#REF!</definedName>
    <definedName name="_81__123Graph_ECHART_8" localSheetId="2" hidden="1">#REF!</definedName>
    <definedName name="_81__123Graph_ECHART_8" hidden="1">#REF!</definedName>
    <definedName name="_81__FDSAUDITLINK__" localSheetId="0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FDSAUDITLINK__" localSheetId="1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FDSAUDITLINK__" localSheetId="4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FDSAUDITLINK__" localSheetId="2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FDSAUDITLINK__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2__123Graph_ECHART_9" localSheetId="0" hidden="1">#REF!</definedName>
    <definedName name="_82__123Graph_ECHART_9" localSheetId="2" hidden="1">#REF!</definedName>
    <definedName name="_82__123Graph_ECHART_9" hidden="1">#REF!</definedName>
    <definedName name="_82__FDSAUDITLINK__" localSheetId="0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2__FDSAUDITLINK__" localSheetId="1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2__FDSAUDITLINK__" localSheetId="4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2__FDSAUDITLINK__" localSheetId="2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2__FDSAUDITLINK__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3__123Graph_F_Chart_1A" localSheetId="0" hidden="1">#REF!</definedName>
    <definedName name="_83__123Graph_F_Chart_1A" localSheetId="2" hidden="1">#REF!</definedName>
    <definedName name="_83__123Graph_F_Chart_1A" hidden="1">#REF!</definedName>
    <definedName name="_83__FDSAUDITLINK__" localSheetId="0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3__FDSAUDITLINK__" localSheetId="1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3__FDSAUDITLINK__" localSheetId="4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3__FDSAUDITLINK__" localSheetId="2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3__FDSAUDITLINK__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4__123Graph_FCHART_10" localSheetId="0" hidden="1">#REF!</definedName>
    <definedName name="_84__123Graph_FCHART_10" localSheetId="2" hidden="1">#REF!</definedName>
    <definedName name="_84__123Graph_FCHART_10" hidden="1">#REF!</definedName>
    <definedName name="_84__FDSAUDITLINK__" localSheetId="0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4__FDSAUDITLINK__" localSheetId="1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4__FDSAUDITLINK__" localSheetId="4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4__FDSAUDITLINK__" localSheetId="2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4__FDSAUDITLINK__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5__123Graph_FCHART_11" localSheetId="0" hidden="1">#REF!</definedName>
    <definedName name="_85__123Graph_FCHART_11" localSheetId="2" hidden="1">#REF!</definedName>
    <definedName name="_85__123Graph_FCHART_11" hidden="1">#REF!</definedName>
    <definedName name="_85__FDSAUDITLINK__" localSheetId="0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5__FDSAUDITLINK__" localSheetId="1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5__FDSAUDITLINK__" localSheetId="4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5__FDSAUDITLINK__" localSheetId="2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5__FDSAUDITLINK__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6__123Graph_FCHART_12" localSheetId="0" hidden="1">#REF!</definedName>
    <definedName name="_86__123Graph_FCHART_12" localSheetId="2" hidden="1">#REF!</definedName>
    <definedName name="_86__123Graph_FCHART_12" hidden="1">#REF!</definedName>
    <definedName name="_86__FDSAUDITLINK__" localSheetId="0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6__FDSAUDITLINK__" localSheetId="1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6__FDSAUDITLINK__" localSheetId="4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6__FDSAUDITLINK__" localSheetId="2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6__FDSAUDITLINK__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7__123Graph_FCHART_13" localSheetId="0" hidden="1">#REF!</definedName>
    <definedName name="_87__123Graph_FCHART_13" localSheetId="2" hidden="1">#REF!</definedName>
    <definedName name="_87__123Graph_FCHART_13" hidden="1">#REF!</definedName>
    <definedName name="_87__FDSAUDITLINK__" localSheetId="0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7__FDSAUDITLINK__" localSheetId="1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7__FDSAUDITLINK__" localSheetId="4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7__FDSAUDITLINK__" localSheetId="2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7__FDSAUDITLINK__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8__123Graph_FCHART_14" localSheetId="0" hidden="1">#REF!</definedName>
    <definedName name="_88__123Graph_FCHART_14" localSheetId="2" hidden="1">#REF!</definedName>
    <definedName name="_88__123Graph_FCHART_14" hidden="1">#REF!</definedName>
    <definedName name="_88__FDSAUDITLINK__" localSheetId="0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8__FDSAUDITLINK__" localSheetId="1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8__FDSAUDITLINK__" localSheetId="4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8__FDSAUDITLINK__" localSheetId="2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8__FDSAUDITLINK__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9__123Graph_FCHART_15" localSheetId="0" hidden="1">#REF!</definedName>
    <definedName name="_89__123Graph_FCHART_15" localSheetId="2" hidden="1">#REF!</definedName>
    <definedName name="_89__123Graph_FCHART_15" hidden="1">#REF!</definedName>
    <definedName name="_89__FDSAUDITLINK__" localSheetId="0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89__FDSAUDITLINK__" localSheetId="1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89__FDSAUDITLINK__" localSheetId="4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89__FDSAUDITLINK__" localSheetId="2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89__FDSAUDITLINK__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9__123Graph_AIMOBIL_S_PL" localSheetId="0" hidden="1">#REF!</definedName>
    <definedName name="_9__123Graph_AIMOBIL_S_PL" localSheetId="2" hidden="1">#REF!</definedName>
    <definedName name="_9__123Graph_AIMOBIL_S_PL" hidden="1">#REF!</definedName>
    <definedName name="_9__123Graph_BPERM_S_PL" localSheetId="0" hidden="1">#REF!</definedName>
    <definedName name="_9__123Graph_BPERM_S_PL" localSheetId="2" hidden="1">#REF!</definedName>
    <definedName name="_9__123Graph_BPERM_S_PL" hidden="1">#REF!</definedName>
    <definedName name="_9__123Graph_CCHART_2" localSheetId="0" hidden="1">#REF!</definedName>
    <definedName name="_9__123Graph_CCHART_2" localSheetId="2" hidden="1">#REF!</definedName>
    <definedName name="_9__123Graph_CCHART_2" hidden="1">#REF!</definedName>
    <definedName name="_9__FDSAUDITLINK__" localSheetId="0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__FDSAUDITLINK__" localSheetId="1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__FDSAUDITLINK__" localSheetId="4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__FDSAUDITLINK__" localSheetId="2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__FDSAUDITLINK__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0__123Graph_FCHART_16" localSheetId="0" hidden="1">#REF!</definedName>
    <definedName name="_90__123Graph_FCHART_16" localSheetId="2" hidden="1">#REF!</definedName>
    <definedName name="_90__123Graph_FCHART_16" hidden="1">#REF!</definedName>
    <definedName name="_90__FDSAUDITLINK__" localSheetId="0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0__FDSAUDITLINK__" localSheetId="1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0__FDSAUDITLINK__" localSheetId="4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0__FDSAUDITLINK__" localSheetId="2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1__123Graph_FCHART_4" localSheetId="0" hidden="1">#REF!</definedName>
    <definedName name="_91__123Graph_FCHART_4" localSheetId="2" hidden="1">#REF!</definedName>
    <definedName name="_91__123Graph_FCHART_4" hidden="1">#REF!</definedName>
    <definedName name="_91__FDSAUDITLINK__" localSheetId="0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1__FDSAUDITLINK__" localSheetId="1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1__FDSAUDITLINK__" localSheetId="4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1__FDSAUDITLINK__" localSheetId="2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2__123Graph_FCHART_6" localSheetId="0" hidden="1">#REF!</definedName>
    <definedName name="_92__123Graph_FCHART_6" localSheetId="2" hidden="1">#REF!</definedName>
    <definedName name="_92__123Graph_FCHART_6" hidden="1">#REF!</definedName>
    <definedName name="_92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2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2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2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3__123Graph_FCHART_7" localSheetId="0" hidden="1">#REF!</definedName>
    <definedName name="_93__123Graph_FCHART_7" localSheetId="2" hidden="1">#REF!</definedName>
    <definedName name="_93__123Graph_FCHART_7" hidden="1">#REF!</definedName>
    <definedName name="_93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3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3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3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4__123Graph_FCHART_8" localSheetId="0" hidden="1">#REF!</definedName>
    <definedName name="_94__123Graph_FCHART_8" localSheetId="2" hidden="1">#REF!</definedName>
    <definedName name="_94__123Graph_FCHART_8" hidden="1">#REF!</definedName>
    <definedName name="_94__FDSAUDITLINK__" localSheetId="0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4__FDSAUDITLINK__" localSheetId="1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4__FDSAUDITLINK__" localSheetId="4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4__FDSAUDITLINK__" localSheetId="2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5__123Graph_FCHART_9" localSheetId="0" hidden="1">#REF!</definedName>
    <definedName name="_95__123Graph_FCHART_9" localSheetId="2" hidden="1">#REF!</definedName>
    <definedName name="_95__123Graph_FCHART_9" hidden="1">#REF!</definedName>
    <definedName name="_95__FDSAUDITLINK__" localSheetId="0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5__FDSAUDITLINK__" localSheetId="1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5__FDSAUDITLINK__" localSheetId="4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5__FDSAUDITLINK__" localSheetId="2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6__123Graph_X_Chart_1A" localSheetId="0" hidden="1">#REF!</definedName>
    <definedName name="_96__123Graph_X_Chart_1A" localSheetId="2" hidden="1">#REF!</definedName>
    <definedName name="_96__123Graph_X_Chart_1A" hidden="1">#REF!</definedName>
    <definedName name="_96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123Graph_XChart_1" localSheetId="0" hidden="1">#REF!</definedName>
    <definedName name="_97__123Graph_XChart_1" localSheetId="2" hidden="1">#REF!</definedName>
    <definedName name="_97__123Graph_XChart_1" hidden="1">#REF!</definedName>
    <definedName name="_97__FDSAUDITLINK__" localSheetId="0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FDSAUDITLINK__" localSheetId="1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FDSAUDITLINK__" localSheetId="4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FDSAUDITLINK__" localSheetId="2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8__123Graph_XChart_2" localSheetId="0" hidden="1">#REF!</definedName>
    <definedName name="_98__123Graph_XChart_2" localSheetId="2" hidden="1">#REF!</definedName>
    <definedName name="_98__123Graph_XChart_2" hidden="1">#REF!</definedName>
    <definedName name="_98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8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8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8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9__123Graph_XCHART_20" localSheetId="0" hidden="1">#REF!</definedName>
    <definedName name="_99__123Graph_XCHART_20" localSheetId="2" hidden="1">#REF!</definedName>
    <definedName name="_99__123Graph_XCHART_20" hidden="1">#REF!</definedName>
    <definedName name="_99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9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9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9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a1" localSheetId="0" hidden="1">{#N/A,#N/A,FALSE,"FlCx99";#N/A,#N/A,FALSE,"Dívida99"}</definedName>
    <definedName name="_a1" localSheetId="1" hidden="1">{#N/A,#N/A,FALSE,"FlCx99";#N/A,#N/A,FALSE,"Dívida99"}</definedName>
    <definedName name="_a1" localSheetId="4" hidden="1">{#N/A,#N/A,FALSE,"FlCx99";#N/A,#N/A,FALSE,"Dívida99"}</definedName>
    <definedName name="_a1" localSheetId="2" hidden="1">{#N/A,#N/A,FALSE,"FlCx99";#N/A,#N/A,FALSE,"Dívida99"}</definedName>
    <definedName name="_a1" hidden="1">{#N/A,#N/A,FALSE,"FlCx99";#N/A,#N/A,FALSE,"Dívida99"}</definedName>
    <definedName name="_a2" localSheetId="0" hidden="1">{"Despesas Diferidas Indedutíveis de 1998",#N/A,FALSE,"Impressão"}</definedName>
    <definedName name="_a2" localSheetId="1" hidden="1">{"Despesas Diferidas Indedutíveis de 1998",#N/A,FALSE,"Impressão"}</definedName>
    <definedName name="_a2" localSheetId="4" hidden="1">{"Despesas Diferidas Indedutíveis de 1998",#N/A,FALSE,"Impressão"}</definedName>
    <definedName name="_a2" localSheetId="2" hidden="1">{"Despesas Diferidas Indedutíveis de 1998",#N/A,FALSE,"Impressão"}</definedName>
    <definedName name="_a2" hidden="1">{"Despesas Diferidas Indedutíveis de 1998",#N/A,FALSE,"Impressão"}</definedName>
    <definedName name="_a3" localSheetId="0" hidden="1">{#N/A,#N/A,FALSE,"FlCx99";#N/A,#N/A,FALSE,"Dívida99"}</definedName>
    <definedName name="_a3" localSheetId="1" hidden="1">{#N/A,#N/A,FALSE,"FlCx99";#N/A,#N/A,FALSE,"Dívida99"}</definedName>
    <definedName name="_a3" localSheetId="4" hidden="1">{#N/A,#N/A,FALSE,"FlCx99";#N/A,#N/A,FALSE,"Dívida99"}</definedName>
    <definedName name="_a3" localSheetId="2" hidden="1">{#N/A,#N/A,FALSE,"FlCx99";#N/A,#N/A,FALSE,"Dívida99"}</definedName>
    <definedName name="_a3" hidden="1">{#N/A,#N/A,FALSE,"FlCx99";#N/A,#N/A,FALSE,"Dívida99"}</definedName>
    <definedName name="_a4" localSheetId="0" hidden="1">{#N/A,#N/A,FALSE,"FlCx99";#N/A,#N/A,FALSE,"Dívida99"}</definedName>
    <definedName name="_a4" localSheetId="1" hidden="1">{#N/A,#N/A,FALSE,"FlCx99";#N/A,#N/A,FALSE,"Dívida99"}</definedName>
    <definedName name="_a4" localSheetId="4" hidden="1">{#N/A,#N/A,FALSE,"FlCx99";#N/A,#N/A,FALSE,"Dívida99"}</definedName>
    <definedName name="_a4" localSheetId="2" hidden="1">{#N/A,#N/A,FALSE,"FlCx99";#N/A,#N/A,FALSE,"Dívida99"}</definedName>
    <definedName name="_a4" hidden="1">{#N/A,#N/A,FALSE,"FlCx99";#N/A,#N/A,FALSE,"Dívida99"}</definedName>
    <definedName name="_A87267" localSheetId="0">#REF!</definedName>
    <definedName name="_A87267" localSheetId="2">#REF!</definedName>
    <definedName name="_A87267">#REF!</definedName>
    <definedName name="_A887267" localSheetId="0">#REF!</definedName>
    <definedName name="_A887267" localSheetId="2">#REF!</definedName>
    <definedName name="_A887267">#REF!</definedName>
    <definedName name="_ABR95" localSheetId="0">#REF!</definedName>
    <definedName name="_ABR95" localSheetId="2">#REF!</definedName>
    <definedName name="_ABR95">#REF!</definedName>
    <definedName name="_ago10" localSheetId="0">#REF!</definedName>
    <definedName name="_ago10" localSheetId="2">#REF!</definedName>
    <definedName name="_ago10">#REF!</definedName>
    <definedName name="_Ano94" localSheetId="0">#REF!</definedName>
    <definedName name="_Ano94" localSheetId="2">#REF!</definedName>
    <definedName name="_Ano94">#REF!</definedName>
    <definedName name="_Ano95" localSheetId="0">#REF!</definedName>
    <definedName name="_Ano95" localSheetId="2">#REF!</definedName>
    <definedName name="_Ano95">#REF!</definedName>
    <definedName name="_Ano96" localSheetId="0">#REF!</definedName>
    <definedName name="_Ano96" localSheetId="2">#REF!</definedName>
    <definedName name="_Ano96">#REF!</definedName>
    <definedName name="_Ano97" localSheetId="0">#REF!</definedName>
    <definedName name="_Ano97" localSheetId="2">#REF!</definedName>
    <definedName name="_Ano97">#REF!</definedName>
    <definedName name="_ARP99" localSheetId="0">#REF!</definedName>
    <definedName name="_ARP99" localSheetId="2">#REF!</definedName>
    <definedName name="_ARP99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D99" localSheetId="0">#REF!</definedName>
    <definedName name="_AUD99" localSheetId="2">#REF!</definedName>
    <definedName name="_AUD99">#REF!</definedName>
    <definedName name="_b2" localSheetId="0" hidden="1">{"PVGraph2",#N/A,FALSE,"PV Data"}</definedName>
    <definedName name="_b2" localSheetId="1" hidden="1">{"PVGraph2",#N/A,FALSE,"PV Data"}</definedName>
    <definedName name="_b2" localSheetId="4" hidden="1">{"PVGraph2",#N/A,FALSE,"PV Data"}</definedName>
    <definedName name="_b2" localSheetId="2" hidden="1">{"PVGraph2",#N/A,FALSE,"PV Data"}</definedName>
    <definedName name="_b2" hidden="1">{"PVGraph2",#N/A,FALSE,"PV Data"}</definedName>
    <definedName name="_BA1" localSheetId="0" hidden="1">{"'Directory'!$A$72:$E$91"}</definedName>
    <definedName name="_BA1" localSheetId="1" hidden="1">{"'Directory'!$A$72:$E$91"}</definedName>
    <definedName name="_BA1" localSheetId="4" hidden="1">{"'Directory'!$A$72:$E$91"}</definedName>
    <definedName name="_BA1" localSheetId="2" hidden="1">{"'Directory'!$A$72:$E$91"}</definedName>
    <definedName name="_BA1" hidden="1">{"'Directory'!$A$72:$E$91"}</definedName>
    <definedName name="_BA12" localSheetId="0" hidden="1">{"'Directory'!$A$72:$E$91"}</definedName>
    <definedName name="_BA12" localSheetId="1" hidden="1">{"'Directory'!$A$72:$E$91"}</definedName>
    <definedName name="_BA12" localSheetId="4" hidden="1">{"'Directory'!$A$72:$E$91"}</definedName>
    <definedName name="_BA12" localSheetId="2" hidden="1">{"'Directory'!$A$72:$E$91"}</definedName>
    <definedName name="_BA12" hidden="1">{"'Directory'!$A$72:$E$91"}</definedName>
    <definedName name="_BA14" localSheetId="0" hidden="1">{"'Directory'!$A$72:$E$91"}</definedName>
    <definedName name="_BA14" localSheetId="1" hidden="1">{"'Directory'!$A$72:$E$91"}</definedName>
    <definedName name="_BA14" localSheetId="4" hidden="1">{"'Directory'!$A$72:$E$91"}</definedName>
    <definedName name="_BA14" localSheetId="2" hidden="1">{"'Directory'!$A$72:$E$91"}</definedName>
    <definedName name="_BA14" hidden="1">{"'Directory'!$A$72:$E$91"}</definedName>
    <definedName name="_BA15" localSheetId="0" hidden="1">{"'Directory'!$A$72:$E$91"}</definedName>
    <definedName name="_BA15" localSheetId="1" hidden="1">{"'Directory'!$A$72:$E$91"}</definedName>
    <definedName name="_BA15" localSheetId="4" hidden="1">{"'Directory'!$A$72:$E$91"}</definedName>
    <definedName name="_BA15" localSheetId="2" hidden="1">{"'Directory'!$A$72:$E$91"}</definedName>
    <definedName name="_BA15" hidden="1">{"'Directory'!$A$72:$E$91"}</definedName>
    <definedName name="_BA16" localSheetId="0" hidden="1">{"'Directory'!$A$72:$E$91"}</definedName>
    <definedName name="_BA16" localSheetId="1" hidden="1">{"'Directory'!$A$72:$E$91"}</definedName>
    <definedName name="_BA16" localSheetId="4" hidden="1">{"'Directory'!$A$72:$E$91"}</definedName>
    <definedName name="_BA16" localSheetId="2" hidden="1">{"'Directory'!$A$72:$E$91"}</definedName>
    <definedName name="_BA16" hidden="1">{"'Directory'!$A$72:$E$91"}</definedName>
    <definedName name="_BA17" localSheetId="0" hidden="1">{#N/A,#N/A,FALSE,"Earn'gs &amp; Val'n";#N/A,#N/A,FALSE,"Interim"}</definedName>
    <definedName name="_BA17" localSheetId="1" hidden="1">{#N/A,#N/A,FALSE,"Earn'gs &amp; Val'n";#N/A,#N/A,FALSE,"Interim"}</definedName>
    <definedName name="_BA17" localSheetId="4" hidden="1">{#N/A,#N/A,FALSE,"Earn'gs &amp; Val'n";#N/A,#N/A,FALSE,"Interim"}</definedName>
    <definedName name="_BA17" localSheetId="2" hidden="1">{#N/A,#N/A,FALSE,"Earn'gs &amp; Val'n";#N/A,#N/A,FALSE,"Interim"}</definedName>
    <definedName name="_BA17" hidden="1">{#N/A,#N/A,FALSE,"Earn'gs &amp; Val'n";#N/A,#N/A,FALSE,"Interim"}</definedName>
    <definedName name="_BA2" localSheetId="0" hidden="1">{"'Directory'!$A$72:$E$91"}</definedName>
    <definedName name="_BA2" localSheetId="1" hidden="1">{"'Directory'!$A$72:$E$91"}</definedName>
    <definedName name="_BA2" localSheetId="4" hidden="1">{"'Directory'!$A$72:$E$91"}</definedName>
    <definedName name="_BA2" localSheetId="2" hidden="1">{"'Directory'!$A$72:$E$91"}</definedName>
    <definedName name="_BA2" hidden="1">{"'Directory'!$A$72:$E$91"}</definedName>
    <definedName name="_BA3" localSheetId="0" hidden="1">{"'Directory'!$A$72:$E$91"}</definedName>
    <definedName name="_BA3" localSheetId="1" hidden="1">{"'Directory'!$A$72:$E$91"}</definedName>
    <definedName name="_BA3" localSheetId="4" hidden="1">{"'Directory'!$A$72:$E$91"}</definedName>
    <definedName name="_BA3" localSheetId="2" hidden="1">{"'Directory'!$A$72:$E$91"}</definedName>
    <definedName name="_BA3" hidden="1">{"'Directory'!$A$72:$E$91"}</definedName>
    <definedName name="_BA4" localSheetId="0" hidden="1">{"'Directory'!$A$72:$E$91"}</definedName>
    <definedName name="_BA4" localSheetId="1" hidden="1">{"'Directory'!$A$72:$E$91"}</definedName>
    <definedName name="_BA4" localSheetId="4" hidden="1">{"'Directory'!$A$72:$E$91"}</definedName>
    <definedName name="_BA4" localSheetId="2" hidden="1">{"'Directory'!$A$72:$E$91"}</definedName>
    <definedName name="_BA4" hidden="1">{"'Directory'!$A$72:$E$91"}</definedName>
    <definedName name="_bce0399" localSheetId="0">#REF!</definedName>
    <definedName name="_bce0399" localSheetId="2">#REF!</definedName>
    <definedName name="_bce0399">#REF!</definedName>
    <definedName name="_bdm.861AF31121C74C0B9AEF83C8AB3BB91C.edm" localSheetId="0" hidden="1">#REF!</definedName>
    <definedName name="_bdm.861AF31121C74C0B9AEF83C8AB3BB91C.edm" localSheetId="2" hidden="1">#REF!</definedName>
    <definedName name="_bdm.861AF31121C74C0B9AEF83C8AB3BB91C.edm" hidden="1">#REF!</definedName>
    <definedName name="_bdm.91A4EE26DF9A4178B6136735ACF67D2F.edm" localSheetId="0" hidden="1">#REF!</definedName>
    <definedName name="_bdm.91A4EE26DF9A4178B6136735ACF67D2F.edm" localSheetId="2" hidden="1">#REF!</definedName>
    <definedName name="_bdm.91A4EE26DF9A4178B6136735ACF67D2F.edm" hidden="1">#REF!</definedName>
    <definedName name="_bdm.B53DB447370A4BBE95B1CA8145D1BC90.edm" localSheetId="0" hidden="1">#REF!</definedName>
    <definedName name="_bdm.B53DB447370A4BBE95B1CA8145D1BC90.edm" localSheetId="2" hidden="1">#REF!</definedName>
    <definedName name="_bdm.B53DB447370A4BBE95B1CA8145D1BC90.edm" hidden="1">#REF!</definedName>
    <definedName name="_bdm.FastTrackBookmark.11_6_2019_11_20_46_AM.edm" localSheetId="0" hidden="1">#REF!</definedName>
    <definedName name="_bdm.FastTrackBookmark.11_6_2019_11_20_46_AM.edm" localSheetId="2" hidden="1">#REF!</definedName>
    <definedName name="_bdm.FastTrackBookmark.11_6_2019_11_20_46_AM.edm" hidden="1">#REF!</definedName>
    <definedName name="_bdm.FastTrackBookmark.12_8_2018_7_16_25_PM.edm" localSheetId="0" hidden="1">#REF!,#REF!,#REF!,#REF!,#REF!,#REF!,#REF!,#REF!,#REF!,#REF!,#REF!,#REF!,#REF!</definedName>
    <definedName name="_bdm.FastTrackBookmark.12_8_2018_7_16_25_PM.edm" localSheetId="2" hidden="1">#REF!,#REF!,#REF!,#REF!,#REF!,#REF!,#REF!,#REF!,#REF!,#REF!,#REF!,#REF!,#REF!</definedName>
    <definedName name="_bdm.FastTrackBookmark.12_8_2018_7_16_25_PM.edm" hidden="1">#REF!,#REF!,#REF!,#REF!,#REF!,#REF!,#REF!,#REF!,#REF!,#REF!,#REF!,#REF!,#REF!</definedName>
    <definedName name="_bdm.FastTrackBookmark.9_7_2019_10_46_48_PM.edm" localSheetId="0" hidden="1">#REF!</definedName>
    <definedName name="_bdm.FastTrackBookmark.9_7_2019_10_46_48_PM.edm" localSheetId="2" hidden="1">#REF!</definedName>
    <definedName name="_bdm.FastTrackBookmark.9_7_2019_10_46_48_PM.edm" hidden="1">#REF!</definedName>
    <definedName name="_BRR99" localSheetId="0">#REF!</definedName>
    <definedName name="_BRR99" localSheetId="2">#REF!</definedName>
    <definedName name="_BRR99">#REF!</definedName>
    <definedName name="_CAB1" localSheetId="0">#REF!</definedName>
    <definedName name="_CAB1" localSheetId="2">#REF!</definedName>
    <definedName name="_CAB1">#REF!</definedName>
    <definedName name="_Cab94" localSheetId="0">#REF!</definedName>
    <definedName name="_Cab94" localSheetId="2">#REF!</definedName>
    <definedName name="_Cab94">#REF!</definedName>
    <definedName name="_Cab95" localSheetId="0">#REF!</definedName>
    <definedName name="_Cab95" localSheetId="2">#REF!</definedName>
    <definedName name="_Cab95">#REF!</definedName>
    <definedName name="_Cab96" localSheetId="0">#REF!</definedName>
    <definedName name="_Cab96" localSheetId="2">#REF!</definedName>
    <definedName name="_Cab96">#REF!</definedName>
    <definedName name="_Cab97" localSheetId="0">#REF!</definedName>
    <definedName name="_Cab97" localSheetId="2">#REF!</definedName>
    <definedName name="_Cab97">#REF!</definedName>
    <definedName name="_CAD99" localSheetId="0">#REF!</definedName>
    <definedName name="_CAD99" localSheetId="2">#REF!</definedName>
    <definedName name="_CAD99">#REF!</definedName>
    <definedName name="_CDS1" localSheetId="0">#REF!</definedName>
    <definedName name="_CDS1" localSheetId="2">#REF!</definedName>
    <definedName name="_CDS1">#REF!</definedName>
    <definedName name="_CDS2" localSheetId="0">#REF!</definedName>
    <definedName name="_CDS2" localSheetId="2">#REF!</definedName>
    <definedName name="_CDS2">#REF!</definedName>
    <definedName name="_d2" localSheetId="0" hidden="1">{#N/A,#N/A,FALSE,"Aging Summary";#N/A,#N/A,FALSE,"Ratio Analysis";#N/A,#N/A,FALSE,"Test 120 Day Accts";#N/A,#N/A,FALSE,"Tickmarks"}</definedName>
    <definedName name="_d2" localSheetId="1" hidden="1">{#N/A,#N/A,FALSE,"Aging Summary";#N/A,#N/A,FALSE,"Ratio Analysis";#N/A,#N/A,FALSE,"Test 120 Day Accts";#N/A,#N/A,FALSE,"Tickmarks"}</definedName>
    <definedName name="_d2" localSheetId="4" hidden="1">{#N/A,#N/A,FALSE,"Aging Summary";#N/A,#N/A,FALSE,"Ratio Analysis";#N/A,#N/A,FALSE,"Test 120 Day Accts";#N/A,#N/A,FALSE,"Tickmarks"}</definedName>
    <definedName name="_d2" localSheetId="2" hidden="1">{#N/A,#N/A,FALSE,"Aging Summary";#N/A,#N/A,FALSE,"Ratio Analysis";#N/A,#N/A,FALSE,"Test 120 Day Accts";#N/A,#N/A,FALSE,"Tickmarks"}</definedName>
    <definedName name="_d2" hidden="1">{#N/A,#N/A,FALSE,"Aging Summary";#N/A,#N/A,FALSE,"Ratio Analysis";#N/A,#N/A,FALSE,"Test 120 Day Accts";#N/A,#N/A,FALSE,"Tickmarks"}</definedName>
    <definedName name="_DAT1" localSheetId="0">#REF!</definedName>
    <definedName name="_DAT1" localSheetId="2">#REF!</definedName>
    <definedName name="_DAT1">#REF!</definedName>
    <definedName name="_DAT10" localSheetId="0">#REF!</definedName>
    <definedName name="_DAT10" localSheetId="2">#REF!</definedName>
    <definedName name="_DAT10">#REF!</definedName>
    <definedName name="_DAT11" localSheetId="0">#REF!</definedName>
    <definedName name="_DAT11" localSheetId="2">#REF!</definedName>
    <definedName name="_DAT11">#REF!</definedName>
    <definedName name="_DAT12" localSheetId="0">#REF!</definedName>
    <definedName name="_DAT12" localSheetId="2">#REF!</definedName>
    <definedName name="_DAT12">#REF!</definedName>
    <definedName name="_DAT13" localSheetId="0">#REF!</definedName>
    <definedName name="_DAT13" localSheetId="2">#REF!</definedName>
    <definedName name="_DAT13">#REF!</definedName>
    <definedName name="_DAT14" localSheetId="0">#REF!</definedName>
    <definedName name="_DAT14" localSheetId="2">#REF!</definedName>
    <definedName name="_DAT14">#REF!</definedName>
    <definedName name="_DAT15" localSheetId="0">#REF!</definedName>
    <definedName name="_DAT15" localSheetId="2">#REF!</definedName>
    <definedName name="_DAT15">#REF!</definedName>
    <definedName name="_DAT16" localSheetId="0">#REF!</definedName>
    <definedName name="_DAT16" localSheetId="2">#REF!</definedName>
    <definedName name="_DAT16">#REF!</definedName>
    <definedName name="_DAT17" localSheetId="0">#REF!</definedName>
    <definedName name="_DAT17" localSheetId="2">#REF!</definedName>
    <definedName name="_DAT17">#REF!</definedName>
    <definedName name="_DAT18" localSheetId="0">#REF!</definedName>
    <definedName name="_DAT18" localSheetId="2">#REF!</definedName>
    <definedName name="_DAT18">#REF!</definedName>
    <definedName name="_DAT19" localSheetId="0">#REF!</definedName>
    <definedName name="_DAT19" localSheetId="2">#REF!</definedName>
    <definedName name="_DAT19">#REF!</definedName>
    <definedName name="_DAT2" localSheetId="0">#REF!</definedName>
    <definedName name="_DAT2" localSheetId="2">#REF!</definedName>
    <definedName name="_DAT2">#REF!</definedName>
    <definedName name="_DAT20" localSheetId="0">#REF!</definedName>
    <definedName name="_DAT20" localSheetId="2">#REF!</definedName>
    <definedName name="_DAT20">#REF!</definedName>
    <definedName name="_DAT21" localSheetId="0">#REF!</definedName>
    <definedName name="_DAT21" localSheetId="2">#REF!</definedName>
    <definedName name="_DAT21">#REF!</definedName>
    <definedName name="_DAT22" localSheetId="0">#REF!</definedName>
    <definedName name="_DAT22" localSheetId="2">#REF!</definedName>
    <definedName name="_DAT22">#REF!</definedName>
    <definedName name="_DAT23" localSheetId="0">#REF!</definedName>
    <definedName name="_DAT23" localSheetId="2">#REF!</definedName>
    <definedName name="_DAT23">#REF!</definedName>
    <definedName name="_dat2323" localSheetId="0">#REF!</definedName>
    <definedName name="_dat2323" localSheetId="2">#REF!</definedName>
    <definedName name="_dat2323">#REF!</definedName>
    <definedName name="_DAT24" localSheetId="0">#REF!</definedName>
    <definedName name="_DAT24" localSheetId="2">#REF!</definedName>
    <definedName name="_DAT24">#REF!</definedName>
    <definedName name="_DAT25" localSheetId="0">#REF!</definedName>
    <definedName name="_DAT25" localSheetId="2">#REF!</definedName>
    <definedName name="_DAT25">#REF!</definedName>
    <definedName name="_DAT255" localSheetId="0">#REF!</definedName>
    <definedName name="_DAT255" localSheetId="2">#REF!</definedName>
    <definedName name="_DAT255">#REF!</definedName>
    <definedName name="_DAT26" localSheetId="0">#REF!</definedName>
    <definedName name="_DAT26" localSheetId="2">#REF!</definedName>
    <definedName name="_DAT26">#REF!</definedName>
    <definedName name="_DAT27" localSheetId="0">#REF!</definedName>
    <definedName name="_DAT27" localSheetId="2">#REF!</definedName>
    <definedName name="_DAT27">#REF!</definedName>
    <definedName name="_DAT28" localSheetId="0">#REF!</definedName>
    <definedName name="_DAT28" localSheetId="2">#REF!</definedName>
    <definedName name="_DAT28">#REF!</definedName>
    <definedName name="_DAT29" localSheetId="0">#REF!</definedName>
    <definedName name="_DAT29" localSheetId="2">#REF!</definedName>
    <definedName name="_DAT29">#REF!</definedName>
    <definedName name="_DAT3" localSheetId="0">#REF!</definedName>
    <definedName name="_DAT3" localSheetId="2">#REF!</definedName>
    <definedName name="_DAT3">#REF!</definedName>
    <definedName name="_DAT30" localSheetId="0">#REF!</definedName>
    <definedName name="_DAT30" localSheetId="2">#REF!</definedName>
    <definedName name="_DAT30">#REF!</definedName>
    <definedName name="_DAT31" localSheetId="0">#REF!</definedName>
    <definedName name="_DAT31" localSheetId="2">#REF!</definedName>
    <definedName name="_DAT31">#REF!</definedName>
    <definedName name="_DAT32" localSheetId="0">#REF!</definedName>
    <definedName name="_DAT32" localSheetId="2">#REF!</definedName>
    <definedName name="_DAT32">#REF!</definedName>
    <definedName name="_DAT33" localSheetId="0">#REF!</definedName>
    <definedName name="_DAT33" localSheetId="2">#REF!</definedName>
    <definedName name="_DAT33">#REF!</definedName>
    <definedName name="_DAT34" localSheetId="0">#REF!</definedName>
    <definedName name="_DAT34" localSheetId="2">#REF!</definedName>
    <definedName name="_DAT34">#REF!</definedName>
    <definedName name="_DAT4" localSheetId="0">#REF!</definedName>
    <definedName name="_DAT4" localSheetId="2">#REF!</definedName>
    <definedName name="_DAT4">#REF!</definedName>
    <definedName name="_DAT5" localSheetId="0">#REF!</definedName>
    <definedName name="_DAT5" localSheetId="2">#REF!</definedName>
    <definedName name="_DAT5">#REF!</definedName>
    <definedName name="_dat56" localSheetId="0">#REF!</definedName>
    <definedName name="_dat56" localSheetId="2">#REF!</definedName>
    <definedName name="_dat56">#REF!</definedName>
    <definedName name="_dat56544" localSheetId="0">#REF!</definedName>
    <definedName name="_dat56544" localSheetId="2">#REF!</definedName>
    <definedName name="_dat56544">#REF!</definedName>
    <definedName name="_DAT6" localSheetId="0">#REF!</definedName>
    <definedName name="_DAT6" localSheetId="2">#REF!</definedName>
    <definedName name="_DAT6">#REF!</definedName>
    <definedName name="_DAT7" localSheetId="0">#REF!</definedName>
    <definedName name="_DAT7" localSheetId="2">#REF!</definedName>
    <definedName name="_DAT7">#REF!</definedName>
    <definedName name="_DAT8" localSheetId="0">#REF!</definedName>
    <definedName name="_DAT8" localSheetId="2">#REF!</definedName>
    <definedName name="_DAT8">#REF!</definedName>
    <definedName name="_DAT9" localSheetId="0">#REF!</definedName>
    <definedName name="_DAT9" localSheetId="2">#REF!</definedName>
    <definedName name="_DAT9">#REF!</definedName>
    <definedName name="_ddz01" localSheetId="0">#REF!</definedName>
    <definedName name="_ddz01" localSheetId="2">#REF!</definedName>
    <definedName name="_ddz01">#REF!</definedName>
    <definedName name="_dez01" localSheetId="0">#REF!</definedName>
    <definedName name="_dez01" localSheetId="2">#REF!</definedName>
    <definedName name="_dez01">#REF!</definedName>
    <definedName name="_dez10" localSheetId="0">#REF!</definedName>
    <definedName name="_dez10" localSheetId="2">#REF!</definedName>
    <definedName name="_dez10">#REF!</definedName>
    <definedName name="_dic20" localSheetId="0">#REF!</definedName>
    <definedName name="_dic20" localSheetId="2">#REF!</definedName>
    <definedName name="_dic20">#REF!</definedName>
    <definedName name="_dic93" localSheetId="0">#REF!</definedName>
    <definedName name="_dic93" localSheetId="2">#REF!</definedName>
    <definedName name="_dic93">#REF!</definedName>
    <definedName name="_dic94" localSheetId="0">#REF!</definedName>
    <definedName name="_dic94" localSheetId="2">#REF!</definedName>
    <definedName name="_dic94">#REF!</definedName>
    <definedName name="_Dist_Bin" localSheetId="0" hidden="1">#REF!</definedName>
    <definedName name="_Dist_Bin" localSheetId="2" hidden="1">#REF!</definedName>
    <definedName name="_Dist_Bin" hidden="1">#REF!</definedName>
    <definedName name="_DRE0700" localSheetId="0" hidden="1">{"'PXR_6500'!$A$1:$I$124"}</definedName>
    <definedName name="_DRE0700" localSheetId="1" hidden="1">{"'PXR_6500'!$A$1:$I$124"}</definedName>
    <definedName name="_DRE0700" localSheetId="4" hidden="1">{"'PXR_6500'!$A$1:$I$124"}</definedName>
    <definedName name="_DRE0700" localSheetId="2" hidden="1">{"'PXR_6500'!$A$1:$I$124"}</definedName>
    <definedName name="_DRE0700" hidden="1">{"'PXR_6500'!$A$1:$I$124"}</definedName>
    <definedName name="_E1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localSheetId="4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21" localSheetId="0" hidden="1">{"Despesas Diferidas Indedutíveis de 1998",#N/A,FALSE,"Impressão"}</definedName>
    <definedName name="_E21" localSheetId="1" hidden="1">{"Despesas Diferidas Indedutíveis de 1998",#N/A,FALSE,"Impressão"}</definedName>
    <definedName name="_E21" localSheetId="4" hidden="1">{"Despesas Diferidas Indedutíveis de 1998",#N/A,FALSE,"Impressão"}</definedName>
    <definedName name="_E21" localSheetId="2" hidden="1">{"Despesas Diferidas Indedutíveis de 1998",#N/A,FALSE,"Impressão"}</definedName>
    <definedName name="_E21" hidden="1">{"Despesas Diferidas Indedutíveis de 1998",#N/A,FALSE,"Impressão"}</definedName>
    <definedName name="_ENE95" localSheetId="0">#REF!</definedName>
    <definedName name="_ENE95" localSheetId="2">#REF!</definedName>
    <definedName name="_ENE95">#REF!</definedName>
    <definedName name="_FEB95" localSheetId="0">#REF!</definedName>
    <definedName name="_FEB95" localSheetId="2">#REF!</definedName>
    <definedName name="_FEB95">#REF!</definedName>
    <definedName name="_fev10" localSheetId="0">#REF!</definedName>
    <definedName name="_fev10" localSheetId="2">#REF!</definedName>
    <definedName name="_fev10">#REF!</definedName>
    <definedName name="_fev11" localSheetId="0">#REF!</definedName>
    <definedName name="_fev11" localSheetId="2">#REF!</definedName>
    <definedName name="_fev11">#REF!</definedName>
    <definedName name="_Fill" localSheetId="0" hidden="1">#REF!</definedName>
    <definedName name="_Fill" localSheetId="2" hidden="1">#REF!</definedName>
    <definedName name="_Fill" hidden="1">#REF!</definedName>
    <definedName name="_xlnm._FilterDatabase" localSheetId="0" hidden="1">#REF!</definedName>
    <definedName name="_xlnm._FilterDatabase" localSheetId="1" hidden="1">Folha!$B$19:$V$211</definedName>
    <definedName name="_xlnm._FilterDatabase" localSheetId="4" hidden="1">'Folha Forescast 3+9'!$A$19:$DY$228</definedName>
    <definedName name="_xlnm._FilterDatabase" localSheetId="3" hidden="1">'Rateio Folha'!$B$23:$E$299</definedName>
    <definedName name="_xlnm._FilterDatabase" localSheetId="2" hidden="1">'Rateio Fopag'!$B$2:$L$3052</definedName>
    <definedName name="_xlnm._FilterDatabase" hidden="1">#REF!</definedName>
    <definedName name="_GBP99" localSheetId="0">#REF!</definedName>
    <definedName name="_GBP99" localSheetId="2">#REF!</definedName>
    <definedName name="_GBP99">#REF!</definedName>
    <definedName name="_GCS1" localSheetId="0">#REF!</definedName>
    <definedName name="_GCS1" localSheetId="2">#REF!</definedName>
    <definedName name="_GCS1">#REF!</definedName>
    <definedName name="_GCS2" localSheetId="0">#REF!</definedName>
    <definedName name="_GCS2" localSheetId="2">#REF!</definedName>
    <definedName name="_GCS2">#REF!</definedName>
    <definedName name="_GSRATES_1" hidden="1">"CT300001Latest          "</definedName>
    <definedName name="_GSRATES_10" hidden="1">"CF3000012003033120030101"</definedName>
    <definedName name="_GSRATES_11" hidden="1">"H2005010120051231USDMXN5500001"</definedName>
    <definedName name="_GSRATES_2" hidden="1">"CF300001Invalid 20010101"</definedName>
    <definedName name="_GSRATES_3" hidden="1">"CF300006Invalid 20010630"</definedName>
    <definedName name="_GSRATES_4" hidden="1">"CF3000012002063020010630"</definedName>
    <definedName name="_GSRATES_5" hidden="1">"CF30000920020930        "</definedName>
    <definedName name="_GSRATES_6" hidden="1">"CF30000920010930        "</definedName>
    <definedName name="_GSRATES_7" hidden="1">"CF50000120020930        "</definedName>
    <definedName name="_GSRATES_8" hidden="1">"CT30000120020930        "</definedName>
    <definedName name="_GSRATES_9" hidden="1">"CF5000012003033120020101"</definedName>
    <definedName name="_GSRATES_COUNT" hidden="1">11</definedName>
    <definedName name="_I2" localSheetId="0" hidden="1">{"PVGraph2",#N/A,FALSE,"PV Data"}</definedName>
    <definedName name="_I2" localSheetId="1" hidden="1">{"PVGraph2",#N/A,FALSE,"PV Data"}</definedName>
    <definedName name="_I2" localSheetId="4" hidden="1">{"PVGraph2",#N/A,FALSE,"PV Data"}</definedName>
    <definedName name="_I2" localSheetId="2" hidden="1">{"PVGraph2",#N/A,FALSE,"PV Data"}</definedName>
    <definedName name="_I2" hidden="1">{"PVGraph2",#N/A,FALSE,"PV Data"}</definedName>
    <definedName name="_I22" localSheetId="0" hidden="1">{"PVGraph2",#N/A,FALSE,"PV Data"}</definedName>
    <definedName name="_I22" localSheetId="1" hidden="1">{"PVGraph2",#N/A,FALSE,"PV Data"}</definedName>
    <definedName name="_I22" localSheetId="4" hidden="1">{"PVGraph2",#N/A,FALSE,"PV Data"}</definedName>
    <definedName name="_I22" localSheetId="2" hidden="1">{"PVGraph2",#N/A,FALSE,"PV Data"}</definedName>
    <definedName name="_I22" hidden="1">{"PVGraph2",#N/A,FALSE,"PV Data"}</definedName>
    <definedName name="_I3" localSheetId="0" hidden="1">{"PVGraph2",#N/A,FALSE,"PV Data"}</definedName>
    <definedName name="_I3" localSheetId="1" hidden="1">{"PVGraph2",#N/A,FALSE,"PV Data"}</definedName>
    <definedName name="_I3" localSheetId="4" hidden="1">{"PVGraph2",#N/A,FALSE,"PV Data"}</definedName>
    <definedName name="_I3" localSheetId="2" hidden="1">{"PVGraph2",#N/A,FALSE,"PV Data"}</definedName>
    <definedName name="_I3" hidden="1">{"PVGraph2",#N/A,FALSE,"PV Data"}</definedName>
    <definedName name="_II2" localSheetId="0" hidden="1">{"PVGraph2",#N/A,FALSE,"PV Data"}</definedName>
    <definedName name="_II2" localSheetId="1" hidden="1">{"PVGraph2",#N/A,FALSE,"PV Data"}</definedName>
    <definedName name="_II2" localSheetId="4" hidden="1">{"PVGraph2",#N/A,FALSE,"PV Data"}</definedName>
    <definedName name="_II2" localSheetId="2" hidden="1">{"PVGraph2",#N/A,FALSE,"PV Data"}</definedName>
    <definedName name="_II2" hidden="1">{"PVGraph2",#N/A,FALSE,"PV Data"}</definedName>
    <definedName name="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4" localSheetId="0">#REF!</definedName>
    <definedName name="_jan04" localSheetId="2">#REF!</definedName>
    <definedName name="_jan04">#REF!</definedName>
    <definedName name="_jan10" localSheetId="0">#REF!</definedName>
    <definedName name="_jan10" localSheetId="2">#REF!</definedName>
    <definedName name="_jan10">#REF!</definedName>
    <definedName name="_jul02" localSheetId="0">#REF!</definedName>
    <definedName name="_jul02" localSheetId="2">#REF!</definedName>
    <definedName name="_jul02">#REF!</definedName>
    <definedName name="_jul10" localSheetId="0">#REF!</definedName>
    <definedName name="_jul10" localSheetId="2">#REF!</definedName>
    <definedName name="_jul10">#REF!</definedName>
    <definedName name="_jun93" localSheetId="0">#REF!</definedName>
    <definedName name="_jun93" localSheetId="2">#REF!</definedName>
    <definedName name="_jun93">#REF!</definedName>
    <definedName name="_jun94" localSheetId="0">#REF!</definedName>
    <definedName name="_jun94" localSheetId="2">#REF!</definedName>
    <definedName name="_jun94">#REF!</definedName>
    <definedName name="_jun95" localSheetId="0">#REF!</definedName>
    <definedName name="_jun95" localSheetId="2">#REF!</definedName>
    <definedName name="_jun95">#REF!</definedName>
    <definedName name="_K2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2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2" localSheetId="4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2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ey1" localSheetId="0" hidden="1">#REF!</definedName>
    <definedName name="_Key1" localSheetId="2" hidden="1">#REF!</definedName>
    <definedName name="_Key1" hidden="1">#REF!</definedName>
    <definedName name="_Key2" localSheetId="0" hidden="1">#REF!</definedName>
    <definedName name="_Key2" localSheetId="2" hidden="1">#REF!</definedName>
    <definedName name="_Key2" hidden="1">#REF!</definedName>
    <definedName name="_mac5" localSheetId="0">#REF!</definedName>
    <definedName name="_mac5" localSheetId="2">#REF!</definedName>
    <definedName name="_mac5">#REF!</definedName>
    <definedName name="_mar02" localSheetId="0">#REF!</definedName>
    <definedName name="_mar02" localSheetId="2">#REF!</definedName>
    <definedName name="_mar02">#REF!</definedName>
    <definedName name="_mar1" localSheetId="0">#REF!</definedName>
    <definedName name="_mar1" localSheetId="2">#REF!</definedName>
    <definedName name="_mar1">#REF!</definedName>
    <definedName name="_mar10" localSheetId="0">#REF!</definedName>
    <definedName name="_mar10" localSheetId="2">#REF!</definedName>
    <definedName name="_mar10">#REF!</definedName>
    <definedName name="_mar11" localSheetId="0">#REF!</definedName>
    <definedName name="_mar11" localSheetId="2">#REF!</definedName>
    <definedName name="_mar11">#REF!</definedName>
    <definedName name="_mar94" localSheetId="0">#REF!</definedName>
    <definedName name="_mar94" localSheetId="2">#REF!</definedName>
    <definedName name="_mar94">#REF!</definedName>
    <definedName name="_MAR95" localSheetId="0">#REF!</definedName>
    <definedName name="_MAR95" localSheetId="2">#REF!</definedName>
    <definedName name="_MAR95">#REF!</definedName>
    <definedName name="_MAY95" localSheetId="0">#REF!</definedName>
    <definedName name="_MAY95" localSheetId="2">#REF!</definedName>
    <definedName name="_MAY95">#REF!</definedName>
    <definedName name="_MEI1" localSheetId="0">#REF!</definedName>
    <definedName name="_MEI1" localSheetId="2">#REF!</definedName>
    <definedName name="_MEI1">#REF!</definedName>
    <definedName name="_MXP99" localSheetId="0">#REF!</definedName>
    <definedName name="_MXP99" localSheetId="2">#REF!</definedName>
    <definedName name="_MXP99">#REF!</definedName>
    <definedName name="_nov01" localSheetId="0">#REF!</definedName>
    <definedName name="_nov01" localSheetId="2">#REF!</definedName>
    <definedName name="_nov01">#REF!</definedName>
    <definedName name="_nov02" localSheetId="0">#REF!</definedName>
    <definedName name="_nov02" localSheetId="2">#REF!</definedName>
    <definedName name="_nov02">#REF!</definedName>
    <definedName name="_NZD99" localSheetId="0">#REF!</definedName>
    <definedName name="_NZD99" localSheetId="2">#REF!</definedName>
    <definedName name="_NZD99">#REF!</definedName>
    <definedName name="_Order1" hidden="1">255</definedName>
    <definedName name="_Order2" hidden="1">255</definedName>
    <definedName name="_out01" localSheetId="0">#REF!</definedName>
    <definedName name="_out01" localSheetId="2">#REF!</definedName>
    <definedName name="_out01">#REF!</definedName>
    <definedName name="_out02" localSheetId="0">#REF!</definedName>
    <definedName name="_out02" localSheetId="2">#REF!</definedName>
    <definedName name="_out02">#REF!</definedName>
    <definedName name="_out1" localSheetId="0">#REF!</definedName>
    <definedName name="_out1" localSheetId="2">#REF!</definedName>
    <definedName name="_out1">#REF!</definedName>
    <definedName name="_PAG1" localSheetId="0">#REF!</definedName>
    <definedName name="_PAG1" localSheetId="2">#REF!</definedName>
    <definedName name="_PAG1">#REF!</definedName>
    <definedName name="_PAG10" localSheetId="0">#REF!</definedName>
    <definedName name="_PAG10" localSheetId="2">#REF!</definedName>
    <definedName name="_PAG10">#REF!</definedName>
    <definedName name="_PAG11" localSheetId="0">#REF!</definedName>
    <definedName name="_PAG11" localSheetId="2">#REF!</definedName>
    <definedName name="_PAG11">#REF!</definedName>
    <definedName name="_PAG2" localSheetId="0">#REF!</definedName>
    <definedName name="_PAG2" localSheetId="2">#REF!</definedName>
    <definedName name="_PAG2">#REF!</definedName>
    <definedName name="_PAG3" localSheetId="0">#REF!</definedName>
    <definedName name="_PAG3" localSheetId="2">#REF!</definedName>
    <definedName name="_PAG3">#REF!</definedName>
    <definedName name="_PAG4" localSheetId="0">#REF!</definedName>
    <definedName name="_PAG4" localSheetId="2">#REF!</definedName>
    <definedName name="_PAG4">#REF!</definedName>
    <definedName name="_PAG5" localSheetId="0">#REF!</definedName>
    <definedName name="_PAG5" localSheetId="2">#REF!</definedName>
    <definedName name="_PAG5">#REF!</definedName>
    <definedName name="_PAG6" localSheetId="0">#REF!</definedName>
    <definedName name="_PAG6" localSheetId="2">#REF!</definedName>
    <definedName name="_PAG6">#REF!</definedName>
    <definedName name="_PAG7" localSheetId="0">#REF!</definedName>
    <definedName name="_PAG7" localSheetId="2">#REF!</definedName>
    <definedName name="_PAG7">#REF!</definedName>
    <definedName name="_PAG8" localSheetId="0">#REF!</definedName>
    <definedName name="_PAG8" localSheetId="2">#REF!</definedName>
    <definedName name="_PAG8">#REF!</definedName>
    <definedName name="_PAG9" localSheetId="0">#REF!</definedName>
    <definedName name="_PAG9" localSheetId="2">#REF!</definedName>
    <definedName name="_PAG9">#REF!</definedName>
    <definedName name="_Parse_In" localSheetId="0" hidden="1">#REF!</definedName>
    <definedName name="_Parse_In" localSheetId="2" hidden="1">#REF!</definedName>
    <definedName name="_Parse_In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PBS2" localSheetId="0">#REF!</definedName>
    <definedName name="_PBS2" localSheetId="2">#REF!</definedName>
    <definedName name="_PBS2">#REF!</definedName>
    <definedName name="_pd4" localSheetId="0" hidden="1">{"AnnualRentRoll",#N/A,FALSE,"RentRoll"}</definedName>
    <definedName name="_pd4" localSheetId="1" hidden="1">{"AnnualRentRoll",#N/A,FALSE,"RentRoll"}</definedName>
    <definedName name="_pd4" localSheetId="4" hidden="1">{"AnnualRentRoll",#N/A,FALSE,"RentRoll"}</definedName>
    <definedName name="_pd4" localSheetId="2" hidden="1">{"AnnualRentRoll",#N/A,FALSE,"RentRoll"}</definedName>
    <definedName name="_pd4" hidden="1">{"AnnualRentRoll",#N/A,FALSE,"RentRoll"}</definedName>
    <definedName name="_PL7" localSheetId="0" hidden="1">{#N/A,#N/A,TRUE,"대 차 대 조 표"}</definedName>
    <definedName name="_PL7" localSheetId="1" hidden="1">{#N/A,#N/A,TRUE,"대 차 대 조 표"}</definedName>
    <definedName name="_PL7" localSheetId="4" hidden="1">{#N/A,#N/A,TRUE,"대 차 대 조 표"}</definedName>
    <definedName name="_PL7" localSheetId="2" hidden="1">{#N/A,#N/A,TRUE,"대 차 대 조 표"}</definedName>
    <definedName name="_PL7" hidden="1">{#N/A,#N/A,TRUE,"대 차 대 조 표"}</definedName>
    <definedName name="_PLZ99" localSheetId="0">#REF!</definedName>
    <definedName name="_PLZ99" localSheetId="2">#REF!</definedName>
    <definedName name="_PLZ99">#REF!</definedName>
    <definedName name="_PRN2" localSheetId="0" hidden="1">{"adj95mult",#N/A,FALSE,"COMPCO";"adj95est",#N/A,FALSE,"COMPCO"}</definedName>
    <definedName name="_PRN2" localSheetId="1" hidden="1">{"adj95mult",#N/A,FALSE,"COMPCO";"adj95est",#N/A,FALSE,"COMPCO"}</definedName>
    <definedName name="_PRN2" localSheetId="4" hidden="1">{"adj95mult",#N/A,FALSE,"COMPCO";"adj95est",#N/A,FALSE,"COMPCO"}</definedName>
    <definedName name="_PRN2" localSheetId="2" hidden="1">{"adj95mult",#N/A,FALSE,"COMPCO";"adj95est",#N/A,FALSE,"COMPCO"}</definedName>
    <definedName name="_PRN2" hidden="1">{"adj95mult",#N/A,FALSE,"COMPCO";"adj95est",#N/A,FALSE,"COMPCO"}</definedName>
    <definedName name="_q234" localSheetId="0" hidden="1">#REF!</definedName>
    <definedName name="_q234" localSheetId="2" hidden="1">#REF!</definedName>
    <definedName name="_q234" hidden="1">#REF!</definedName>
    <definedName name="_r1" localSheetId="0" hidden="1">{"CONSOLIDADO",#N/A,FALSE,"COMENTARIOS"}</definedName>
    <definedName name="_r1" localSheetId="1" hidden="1">{"CONSOLIDADO",#N/A,FALSE,"COMENTARIOS"}</definedName>
    <definedName name="_r1" localSheetId="4" hidden="1">{"CONSOLIDADO",#N/A,FALSE,"COMENTARIOS"}</definedName>
    <definedName name="_r1" localSheetId="2" hidden="1">{"CONSOLIDADO",#N/A,FALSE,"COMENTARIOS"}</definedName>
    <definedName name="_r1" hidden="1">{"CONSOLIDADO",#N/A,FALSE,"COMENTARIOS"}</definedName>
    <definedName name="_REC01" localSheetId="0">#REF!</definedName>
    <definedName name="_REC01" localSheetId="2">#REF!</definedName>
    <definedName name="_REC01">#REF!</definedName>
    <definedName name="_REC02" localSheetId="0">#REF!</definedName>
    <definedName name="_REC02" localSheetId="2">#REF!</definedName>
    <definedName name="_REC02">#REF!</definedName>
    <definedName name="_REC03" localSheetId="0">#REF!</definedName>
    <definedName name="_REC03" localSheetId="2">#REF!</definedName>
    <definedName name="_REC03">#REF!</definedName>
    <definedName name="_REC04" localSheetId="0">#REF!</definedName>
    <definedName name="_REC04" localSheetId="2">#REF!</definedName>
    <definedName name="_REC04">#REF!</definedName>
    <definedName name="_REC05" localSheetId="0">#REF!</definedName>
    <definedName name="_REC05" localSheetId="2">#REF!</definedName>
    <definedName name="_REC05">#REF!</definedName>
    <definedName name="_REC06" localSheetId="0">#REF!</definedName>
    <definedName name="_REC06" localSheetId="2">#REF!</definedName>
    <definedName name="_REC06">#REF!</definedName>
    <definedName name="_Regression_Int" hidden="1">1</definedName>
    <definedName name="_Regression_Out" localSheetId="0" hidden="1">#REF!</definedName>
    <definedName name="_Regression_Out" localSheetId="2" hidden="1">#REF!</definedName>
    <definedName name="_Regression_Out" hidden="1">#REF!</definedName>
    <definedName name="_Regression_X" localSheetId="0" hidden="1">#REF!</definedName>
    <definedName name="_Regression_X" localSheetId="2" hidden="1">#REF!</definedName>
    <definedName name="_Regression_X" hidden="1">#REF!</definedName>
    <definedName name="_Regression_Y" localSheetId="0" hidden="1">#REF!</definedName>
    <definedName name="_Regression_Y" localSheetId="2" hidden="1">#REF!</definedName>
    <definedName name="_Regression_Y" hidden="1">#REF!</definedName>
    <definedName name="_res12" localSheetId="0">#REF!</definedName>
    <definedName name="_res12" localSheetId="2">#REF!</definedName>
    <definedName name="_res12">#REF!</definedName>
    <definedName name="_RES2" localSheetId="0">#REF!</definedName>
    <definedName name="_RES2" localSheetId="2">#REF!</definedName>
    <definedName name="_RES2">#REF!</definedName>
    <definedName name="_RIV2" localSheetId="0">#REF!</definedName>
    <definedName name="_RIV2" localSheetId="2">#REF!</definedName>
    <definedName name="_RIV2">#REF!</definedName>
    <definedName name="_RIV3" localSheetId="0">#REF!</definedName>
    <definedName name="_RIV3" localSheetId="2">#REF!</definedName>
    <definedName name="_RIV3">#REF!</definedName>
    <definedName name="_s1" localSheetId="0" hidden="1">#REF!</definedName>
    <definedName name="_s1" localSheetId="2" hidden="1">#REF!</definedName>
    <definedName name="_s1" hidden="1">#REF!</definedName>
    <definedName name="_s2" localSheetId="0" hidden="1">#REF!</definedName>
    <definedName name="_s2" localSheetId="2" hidden="1">#REF!</definedName>
    <definedName name="_s2" hidden="1">#REF!</definedName>
    <definedName name="_s3" localSheetId="0" hidden="1">#REF!</definedName>
    <definedName name="_s3" localSheetId="2" hidden="1">#REF!</definedName>
    <definedName name="_s3" hidden="1">#REF!</definedName>
    <definedName name="_s4" localSheetId="0" hidden="1">#REF!</definedName>
    <definedName name="_s4" localSheetId="2" hidden="1">#REF!</definedName>
    <definedName name="_s4" hidden="1">#REF!</definedName>
    <definedName name="_s5" localSheetId="0" hidden="1">#REF!</definedName>
    <definedName name="_s5" localSheetId="2" hidden="1">#REF!</definedName>
    <definedName name="_s5" hidden="1">#REF!</definedName>
    <definedName name="_s6" localSheetId="0" hidden="1">#REF!</definedName>
    <definedName name="_s6" localSheetId="2" hidden="1">#REF!</definedName>
    <definedName name="_s6" hidden="1">#REF!</definedName>
    <definedName name="_SAR10" localSheetId="0">#REF!</definedName>
    <definedName name="_SAR10" localSheetId="2">#REF!</definedName>
    <definedName name="_SAR10">#REF!</definedName>
    <definedName name="_SAR5" localSheetId="0">#REF!</definedName>
    <definedName name="_SAR5" localSheetId="2">#REF!</definedName>
    <definedName name="_SAR5">#REF!</definedName>
    <definedName name="_SAR80" localSheetId="0">#REF!</definedName>
    <definedName name="_SAR80" localSheetId="2">#REF!</definedName>
    <definedName name="_SAR80">#REF!</definedName>
    <definedName name="_set94" localSheetId="0">#REF!</definedName>
    <definedName name="_set94" localSheetId="2">#REF!</definedName>
    <definedName name="_set94">#REF!</definedName>
    <definedName name="_set95" localSheetId="0">#REF!</definedName>
    <definedName name="_set95" localSheetId="2">#REF!</definedName>
    <definedName name="_set95">#REF!</definedName>
    <definedName name="_SGD99" localSheetId="0">#REF!</definedName>
    <definedName name="_SGD99" localSheetId="2">#REF!</definedName>
    <definedName name="_SGD99">#REF!</definedName>
    <definedName name="_Sort" localSheetId="0" hidden="1">#REF!</definedName>
    <definedName name="_Sort" localSheetId="2" hidden="1">#REF!</definedName>
    <definedName name="_Sort" hidden="1">#REF!</definedName>
    <definedName name="_T2" localSheetId="0" hidden="1">{#N/A,#N/A,FALSE,"1321";#N/A,#N/A,FALSE,"1324";#N/A,#N/A,FALSE,"1333";#N/A,#N/A,FALSE,"1371"}</definedName>
    <definedName name="_T2" localSheetId="1" hidden="1">{#N/A,#N/A,FALSE,"1321";#N/A,#N/A,FALSE,"1324";#N/A,#N/A,FALSE,"1333";#N/A,#N/A,FALSE,"1371"}</definedName>
    <definedName name="_T2" localSheetId="4" hidden="1">{#N/A,#N/A,FALSE,"1321";#N/A,#N/A,FALSE,"1324";#N/A,#N/A,FALSE,"1333";#N/A,#N/A,FALSE,"1371"}</definedName>
    <definedName name="_T2" localSheetId="2" hidden="1">{#N/A,#N/A,FALSE,"1321";#N/A,#N/A,FALSE,"1324";#N/A,#N/A,FALSE,"1333";#N/A,#N/A,FALSE,"1371"}</definedName>
    <definedName name="_T2" hidden="1">{#N/A,#N/A,FALSE,"1321";#N/A,#N/A,FALSE,"1324";#N/A,#N/A,FALSE,"1333";#N/A,#N/A,FALSE,"1371"}</definedName>
    <definedName name="_TAB1">#N/A</definedName>
    <definedName name="_TAB2" localSheetId="0">#REF!</definedName>
    <definedName name="_TAB2" localSheetId="2">#REF!</definedName>
    <definedName name="_TAB2">#REF!</definedName>
    <definedName name="_tabel1_outx" localSheetId="0" hidden="1">#REF!</definedName>
    <definedName name="_tabel1_outx" localSheetId="2" hidden="1">#REF!</definedName>
    <definedName name="_tabel1_outx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Table2_In1" localSheetId="0" hidden="1">#REF!</definedName>
    <definedName name="_Table2_In1" localSheetId="2" hidden="1">#REF!</definedName>
    <definedName name="_Table2_In1" hidden="1">#REF!</definedName>
    <definedName name="_Table2_In2" localSheetId="0" hidden="1">#REF!</definedName>
    <definedName name="_Table2_In2" localSheetId="2" hidden="1">#REF!</definedName>
    <definedName name="_Table2_In2" hidden="1">#REF!</definedName>
    <definedName name="_Table2_Out" localSheetId="0" hidden="1">#REF!</definedName>
    <definedName name="_Table2_Out" localSheetId="2" hidden="1">#REF!</definedName>
    <definedName name="_Table2_Out" hidden="1">#REF!</definedName>
    <definedName name="_Table3_In2" localSheetId="0" hidden="1">#REF!</definedName>
    <definedName name="_Table3_In2" localSheetId="2" hidden="1">#REF!</definedName>
    <definedName name="_Table3_In2" hidden="1">#REF!</definedName>
    <definedName name="_TC2" localSheetId="0">#REF!</definedName>
    <definedName name="_TC2" localSheetId="2">#REF!</definedName>
    <definedName name="_TC2">#REF!</definedName>
    <definedName name="_TPy530231" localSheetId="0">#REF!</definedName>
    <definedName name="_TPy530231" localSheetId="2">#REF!</definedName>
    <definedName name="_TPy530231">#REF!</definedName>
    <definedName name="_TWD99" localSheetId="0">#REF!</definedName>
    <definedName name="_TWD99" localSheetId="2">#REF!</definedName>
    <definedName name="_TWD99">#REF!</definedName>
    <definedName name="_V1" localSheetId="0" hidden="1">{#N/A,#N/A,FALSE,"FlCx99";#N/A,#N/A,FALSE,"Dívida99"}</definedName>
    <definedName name="_V1" localSheetId="1" hidden="1">{#N/A,#N/A,FALSE,"FlCx99";#N/A,#N/A,FALSE,"Dívida99"}</definedName>
    <definedName name="_V1" localSheetId="4" hidden="1">{#N/A,#N/A,FALSE,"FlCx99";#N/A,#N/A,FALSE,"Dívida99"}</definedName>
    <definedName name="_V1" localSheetId="2" hidden="1">{#N/A,#N/A,FALSE,"FlCx99";#N/A,#N/A,FALSE,"Dívida99"}</definedName>
    <definedName name="_V1" hidden="1">{#N/A,#N/A,FALSE,"FlCx99";#N/A,#N/A,FALSE,"Dívida99"}</definedName>
    <definedName name="_V10" localSheetId="0" hidden="1">{#N/A,#N/A,FALSE,"FlCx99";#N/A,#N/A,FALSE,"Dívida99"}</definedName>
    <definedName name="_V10" localSheetId="1" hidden="1">{#N/A,#N/A,FALSE,"FlCx99";#N/A,#N/A,FALSE,"Dívida99"}</definedName>
    <definedName name="_V10" localSheetId="4" hidden="1">{#N/A,#N/A,FALSE,"FlCx99";#N/A,#N/A,FALSE,"Dívida99"}</definedName>
    <definedName name="_V10" localSheetId="2" hidden="1">{#N/A,#N/A,FALSE,"FlCx99";#N/A,#N/A,FALSE,"Dívida99"}</definedName>
    <definedName name="_V10" hidden="1">{#N/A,#N/A,FALSE,"FlCx99";#N/A,#N/A,FALSE,"Dívida99"}</definedName>
    <definedName name="_V11" localSheetId="0" hidden="1">{#N/A,#N/A,FALSE,"FlCx99";#N/A,#N/A,FALSE,"Dívida99"}</definedName>
    <definedName name="_V11" localSheetId="1" hidden="1">{#N/A,#N/A,FALSE,"FlCx99";#N/A,#N/A,FALSE,"Dívida99"}</definedName>
    <definedName name="_V11" localSheetId="4" hidden="1">{#N/A,#N/A,FALSE,"FlCx99";#N/A,#N/A,FALSE,"Dívida99"}</definedName>
    <definedName name="_V11" localSheetId="2" hidden="1">{#N/A,#N/A,FALSE,"FlCx99";#N/A,#N/A,FALSE,"Dívida99"}</definedName>
    <definedName name="_V11" hidden="1">{#N/A,#N/A,FALSE,"FlCx99";#N/A,#N/A,FALSE,"Dívida99"}</definedName>
    <definedName name="_V12" localSheetId="0" hidden="1">{#N/A,#N/A,FALSE,"FlCx99";#N/A,#N/A,FALSE,"Dívida99"}</definedName>
    <definedName name="_V12" localSheetId="1" hidden="1">{#N/A,#N/A,FALSE,"FlCx99";#N/A,#N/A,FALSE,"Dívida99"}</definedName>
    <definedName name="_V12" localSheetId="4" hidden="1">{#N/A,#N/A,FALSE,"FlCx99";#N/A,#N/A,FALSE,"Dívida99"}</definedName>
    <definedName name="_V12" localSheetId="2" hidden="1">{#N/A,#N/A,FALSE,"FlCx99";#N/A,#N/A,FALSE,"Dívida99"}</definedName>
    <definedName name="_V12" hidden="1">{#N/A,#N/A,FALSE,"FlCx99";#N/A,#N/A,FALSE,"Dívida99"}</definedName>
    <definedName name="_V13" localSheetId="0" hidden="1">{#N/A,#N/A,FALSE,"FlCx99";#N/A,#N/A,FALSE,"Dívida99"}</definedName>
    <definedName name="_V13" localSheetId="1" hidden="1">{#N/A,#N/A,FALSE,"FlCx99";#N/A,#N/A,FALSE,"Dívida99"}</definedName>
    <definedName name="_V13" localSheetId="4" hidden="1">{#N/A,#N/A,FALSE,"FlCx99";#N/A,#N/A,FALSE,"Dívida99"}</definedName>
    <definedName name="_V13" localSheetId="2" hidden="1">{#N/A,#N/A,FALSE,"FlCx99";#N/A,#N/A,FALSE,"Dívida99"}</definedName>
    <definedName name="_V13" hidden="1">{#N/A,#N/A,FALSE,"FlCx99";#N/A,#N/A,FALSE,"Dívida99"}</definedName>
    <definedName name="_V14" localSheetId="0" hidden="1">{#N/A,#N/A,FALSE,"FlCx99";#N/A,#N/A,FALSE,"Dívida99"}</definedName>
    <definedName name="_V14" localSheetId="1" hidden="1">{#N/A,#N/A,FALSE,"FlCx99";#N/A,#N/A,FALSE,"Dívida99"}</definedName>
    <definedName name="_V14" localSheetId="4" hidden="1">{#N/A,#N/A,FALSE,"FlCx99";#N/A,#N/A,FALSE,"Dívida99"}</definedName>
    <definedName name="_V14" localSheetId="2" hidden="1">{#N/A,#N/A,FALSE,"FlCx99";#N/A,#N/A,FALSE,"Dívida99"}</definedName>
    <definedName name="_V14" hidden="1">{#N/A,#N/A,FALSE,"FlCx99";#N/A,#N/A,FALSE,"Dívida99"}</definedName>
    <definedName name="_V15" localSheetId="0" hidden="1">{#N/A,#N/A,FALSE,"FlCx99";#N/A,#N/A,FALSE,"Dívida99"}</definedName>
    <definedName name="_V15" localSheetId="1" hidden="1">{#N/A,#N/A,FALSE,"FlCx99";#N/A,#N/A,FALSE,"Dívida99"}</definedName>
    <definedName name="_V15" localSheetId="4" hidden="1">{#N/A,#N/A,FALSE,"FlCx99";#N/A,#N/A,FALSE,"Dívida99"}</definedName>
    <definedName name="_V15" localSheetId="2" hidden="1">{#N/A,#N/A,FALSE,"FlCx99";#N/A,#N/A,FALSE,"Dívida99"}</definedName>
    <definedName name="_V15" hidden="1">{#N/A,#N/A,FALSE,"FlCx99";#N/A,#N/A,FALSE,"Dívida99"}</definedName>
    <definedName name="_V3" localSheetId="0" hidden="1">{#N/A,#N/A,FALSE,"FlCx99";#N/A,#N/A,FALSE,"Dívida99"}</definedName>
    <definedName name="_V3" localSheetId="1" hidden="1">{#N/A,#N/A,FALSE,"FlCx99";#N/A,#N/A,FALSE,"Dívida99"}</definedName>
    <definedName name="_V3" localSheetId="4" hidden="1">{#N/A,#N/A,FALSE,"FlCx99";#N/A,#N/A,FALSE,"Dívida99"}</definedName>
    <definedName name="_V3" localSheetId="2" hidden="1">{#N/A,#N/A,FALSE,"FlCx99";#N/A,#N/A,FALSE,"Dívida99"}</definedName>
    <definedName name="_V3" hidden="1">{#N/A,#N/A,FALSE,"FlCx99";#N/A,#N/A,FALSE,"Dívida99"}</definedName>
    <definedName name="_V4" localSheetId="0" hidden="1">{#N/A,#N/A,FALSE,"FlCx99";#N/A,#N/A,FALSE,"Dívida99"}</definedName>
    <definedName name="_V4" localSheetId="1" hidden="1">{#N/A,#N/A,FALSE,"FlCx99";#N/A,#N/A,FALSE,"Dívida99"}</definedName>
    <definedName name="_V4" localSheetId="4" hidden="1">{#N/A,#N/A,FALSE,"FlCx99";#N/A,#N/A,FALSE,"Dívida99"}</definedName>
    <definedName name="_V4" localSheetId="2" hidden="1">{#N/A,#N/A,FALSE,"FlCx99";#N/A,#N/A,FALSE,"Dívida99"}</definedName>
    <definedName name="_V4" hidden="1">{#N/A,#N/A,FALSE,"FlCx99";#N/A,#N/A,FALSE,"Dívida99"}</definedName>
    <definedName name="_V5" localSheetId="0" hidden="1">{#N/A,#N/A,FALSE,"FlCx99";#N/A,#N/A,FALSE,"Dívida99"}</definedName>
    <definedName name="_V5" localSheetId="1" hidden="1">{#N/A,#N/A,FALSE,"FlCx99";#N/A,#N/A,FALSE,"Dívida99"}</definedName>
    <definedName name="_V5" localSheetId="4" hidden="1">{#N/A,#N/A,FALSE,"FlCx99";#N/A,#N/A,FALSE,"Dívida99"}</definedName>
    <definedName name="_V5" localSheetId="2" hidden="1">{#N/A,#N/A,FALSE,"FlCx99";#N/A,#N/A,FALSE,"Dívida99"}</definedName>
    <definedName name="_V5" hidden="1">{#N/A,#N/A,FALSE,"FlCx99";#N/A,#N/A,FALSE,"Dívida99"}</definedName>
    <definedName name="_V6" localSheetId="0" hidden="1">{#N/A,#N/A,FALSE,"FlCx99";#N/A,#N/A,FALSE,"Dívida99"}</definedName>
    <definedName name="_V6" localSheetId="1" hidden="1">{#N/A,#N/A,FALSE,"FlCx99";#N/A,#N/A,FALSE,"Dívida99"}</definedName>
    <definedName name="_V6" localSheetId="4" hidden="1">{#N/A,#N/A,FALSE,"FlCx99";#N/A,#N/A,FALSE,"Dívida99"}</definedName>
    <definedName name="_V6" localSheetId="2" hidden="1">{#N/A,#N/A,FALSE,"FlCx99";#N/A,#N/A,FALSE,"Dívida99"}</definedName>
    <definedName name="_V6" hidden="1">{#N/A,#N/A,FALSE,"FlCx99";#N/A,#N/A,FALSE,"Dívida99"}</definedName>
    <definedName name="_V7" localSheetId="0" hidden="1">{#N/A,#N/A,FALSE,"FlCx99";#N/A,#N/A,FALSE,"Dívida99"}</definedName>
    <definedName name="_V7" localSheetId="1" hidden="1">{#N/A,#N/A,FALSE,"FlCx99";#N/A,#N/A,FALSE,"Dívida99"}</definedName>
    <definedName name="_V7" localSheetId="4" hidden="1">{#N/A,#N/A,FALSE,"FlCx99";#N/A,#N/A,FALSE,"Dívida99"}</definedName>
    <definedName name="_V7" localSheetId="2" hidden="1">{#N/A,#N/A,FALSE,"FlCx99";#N/A,#N/A,FALSE,"Dívida99"}</definedName>
    <definedName name="_V7" hidden="1">{#N/A,#N/A,FALSE,"FlCx99";#N/A,#N/A,FALSE,"Dívida99"}</definedName>
    <definedName name="_V8" localSheetId="0" hidden="1">{#N/A,#N/A,FALSE,"FlCx99";#N/A,#N/A,FALSE,"Dívida99"}</definedName>
    <definedName name="_V8" localSheetId="1" hidden="1">{#N/A,#N/A,FALSE,"FlCx99";#N/A,#N/A,FALSE,"Dívida99"}</definedName>
    <definedName name="_V8" localSheetId="4" hidden="1">{#N/A,#N/A,FALSE,"FlCx99";#N/A,#N/A,FALSE,"Dívida99"}</definedName>
    <definedName name="_V8" localSheetId="2" hidden="1">{#N/A,#N/A,FALSE,"FlCx99";#N/A,#N/A,FALSE,"Dívida99"}</definedName>
    <definedName name="_V8" hidden="1">{#N/A,#N/A,FALSE,"FlCx99";#N/A,#N/A,FALSE,"Dívida99"}</definedName>
    <definedName name="_V9" localSheetId="0" hidden="1">{#N/A,#N/A,FALSE,"FlCx99";#N/A,#N/A,FALSE,"Dívida99"}</definedName>
    <definedName name="_V9" localSheetId="1" hidden="1">{#N/A,#N/A,FALSE,"FlCx99";#N/A,#N/A,FALSE,"Dívida99"}</definedName>
    <definedName name="_V9" localSheetId="4" hidden="1">{#N/A,#N/A,FALSE,"FlCx99";#N/A,#N/A,FALSE,"Dívida99"}</definedName>
    <definedName name="_V9" localSheetId="2" hidden="1">{#N/A,#N/A,FALSE,"FlCx99";#N/A,#N/A,FALSE,"Dívida99"}</definedName>
    <definedName name="_V9" hidden="1">{#N/A,#N/A,FALSE,"FlCx99";#N/A,#N/A,FALSE,"Dívida99"}</definedName>
    <definedName name="_vf6" localSheetId="0" hidden="1">{#N/A,#N/A,FALSE,"Summary"}</definedName>
    <definedName name="_vf6" localSheetId="1" hidden="1">{#N/A,#N/A,FALSE,"Summary"}</definedName>
    <definedName name="_vf6" localSheetId="4" hidden="1">{#N/A,#N/A,FALSE,"Summary"}</definedName>
    <definedName name="_vf6" localSheetId="2" hidden="1">{#N/A,#N/A,FALSE,"Summary"}</definedName>
    <definedName name="_vf6" hidden="1">{#N/A,#N/A,FALSE,"Summary"}</definedName>
    <definedName name="_vhc1" localSheetId="0" hidden="1">{#N/A,#N/A,FALSE,"FlCx99";#N/A,#N/A,FALSE,"Dívida99"}</definedName>
    <definedName name="_vhc1" localSheetId="1" hidden="1">{#N/A,#N/A,FALSE,"FlCx99";#N/A,#N/A,FALSE,"Dívida99"}</definedName>
    <definedName name="_vhc1" localSheetId="4" hidden="1">{#N/A,#N/A,FALSE,"FlCx99";#N/A,#N/A,FALSE,"Dívida99"}</definedName>
    <definedName name="_vhc1" localSheetId="2" hidden="1">{#N/A,#N/A,FALSE,"FlCx99";#N/A,#N/A,FALSE,"Dívida99"}</definedName>
    <definedName name="_vhc1" hidden="1">{#N/A,#N/A,FALSE,"FlCx99";#N/A,#N/A,FALSE,"Dívida99"}</definedName>
    <definedName name="_w1" localSheetId="0" hidden="1">{"PVGraph2",#N/A,FALSE,"PV Data"}</definedName>
    <definedName name="_w1" localSheetId="1" hidden="1">{"PVGraph2",#N/A,FALSE,"PV Data"}</definedName>
    <definedName name="_w1" localSheetId="4" hidden="1">{"PVGraph2",#N/A,FALSE,"PV Data"}</definedName>
    <definedName name="_w1" localSheetId="2" hidden="1">{"PVGraph2",#N/A,FALSE,"PV Data"}</definedName>
    <definedName name="_w1" hidden="1">{"PVGraph2",#N/A,FALSE,"PV Data"}</definedName>
    <definedName name="_w2" localSheetId="0" hidden="1">{"PVGraph2",#N/A,FALSE,"PV Data"}</definedName>
    <definedName name="_w2" localSheetId="1" hidden="1">{"PVGraph2",#N/A,FALSE,"PV Data"}</definedName>
    <definedName name="_w2" localSheetId="4" hidden="1">{"PVGraph2",#N/A,FALSE,"PV Data"}</definedName>
    <definedName name="_w2" localSheetId="2" hidden="1">{"PVGraph2",#N/A,FALSE,"PV Data"}</definedName>
    <definedName name="_w2" hidden="1">{"PVGraph2",#N/A,FALSE,"PV Data"}</definedName>
    <definedName name="_w3" localSheetId="0" hidden="1">{"PVGraph2",#N/A,FALSE,"PV Data"}</definedName>
    <definedName name="_w3" localSheetId="1" hidden="1">{"PVGraph2",#N/A,FALSE,"PV Data"}</definedName>
    <definedName name="_w3" localSheetId="4" hidden="1">{"PVGraph2",#N/A,FALSE,"PV Data"}</definedName>
    <definedName name="_w3" localSheetId="2" hidden="1">{"PVGraph2",#N/A,FALSE,"PV Data"}</definedName>
    <definedName name="_w3" hidden="1">{"PVGraph2",#N/A,FALSE,"PV Data"}</definedName>
    <definedName name="_w9" localSheetId="0" hidden="1">{"PVGraph2",#N/A,FALSE,"PV Data"}</definedName>
    <definedName name="_w9" localSheetId="1" hidden="1">{"PVGraph2",#N/A,FALSE,"PV Data"}</definedName>
    <definedName name="_w9" localSheetId="4" hidden="1">{"PVGraph2",#N/A,FALSE,"PV Data"}</definedName>
    <definedName name="_w9" localSheetId="2" hidden="1">{"PVGraph2",#N/A,FALSE,"PV Data"}</definedName>
    <definedName name="_w9" hidden="1">{"PVGraph2",#N/A,FALSE,"PV Data"}</definedName>
    <definedName name="_wrn1" localSheetId="0" hidden="1">{#N/A,#N/A,TRUE,"1"}</definedName>
    <definedName name="_wrn1" localSheetId="1" hidden="1">{#N/A,#N/A,TRUE,"1"}</definedName>
    <definedName name="_wrn1" localSheetId="4" hidden="1">{#N/A,#N/A,TRUE,"1"}</definedName>
    <definedName name="_wrn1" localSheetId="2" hidden="1">{#N/A,#N/A,TRUE,"1"}</definedName>
    <definedName name="_wrn1" hidden="1">{#N/A,#N/A,TRUE,"1"}</definedName>
    <definedName name="_x1" localSheetId="0" hidden="1">{#N/A,#N/A,FALSE,"SGP";#N/A,#N/A,FALSE,"SGI";#N/A,#N/A,FALSE,"SGC";#N/A,#N/A,FALSE,"SGS";#N/A,#N/A,FALSE,"SGB"}</definedName>
    <definedName name="_x1" localSheetId="1" hidden="1">{#N/A,#N/A,FALSE,"SGP";#N/A,#N/A,FALSE,"SGI";#N/A,#N/A,FALSE,"SGC";#N/A,#N/A,FALSE,"SGS";#N/A,#N/A,FALSE,"SGB"}</definedName>
    <definedName name="_x1" localSheetId="4" hidden="1">{#N/A,#N/A,FALSE,"SGP";#N/A,#N/A,FALSE,"SGI";#N/A,#N/A,FALSE,"SGC";#N/A,#N/A,FALSE,"SGS";#N/A,#N/A,FALSE,"SGB"}</definedName>
    <definedName name="_x1" localSheetId="2" hidden="1">{#N/A,#N/A,FALSE,"SGP";#N/A,#N/A,FALSE,"SGI";#N/A,#N/A,FALSE,"SGC";#N/A,#N/A,FALSE,"SGS";#N/A,#N/A,FALSE,"SGB"}</definedName>
    <definedName name="_x1" hidden="1">{#N/A,#N/A,FALSE,"SGP";#N/A,#N/A,FALSE,"SGI";#N/A,#N/A,FALSE,"SGC";#N/A,#N/A,FALSE,"SGS";#N/A,#N/A,FALSE,"SGB"}</definedName>
    <definedName name="_x2" localSheetId="0" hidden="1">{"PVGraph2",#N/A,FALSE,"PV Data"}</definedName>
    <definedName name="_x2" localSheetId="1" hidden="1">{"PVGraph2",#N/A,FALSE,"PV Data"}</definedName>
    <definedName name="_x2" localSheetId="4" hidden="1">{"PVGraph2",#N/A,FALSE,"PV Data"}</definedName>
    <definedName name="_x2" localSheetId="2" hidden="1">{"PVGraph2",#N/A,FALSE,"PV Data"}</definedName>
    <definedName name="_x2" hidden="1">{"PVGraph2",#N/A,FALSE,"PV Data"}</definedName>
    <definedName name="_XS1" localSheetId="0">#REF!</definedName>
    <definedName name="_XS1" localSheetId="2">#REF!</definedName>
    <definedName name="_XS1">#REF!</definedName>
    <definedName name="_XS2" localSheetId="0">#REF!</definedName>
    <definedName name="_XS2" localSheetId="2">#REF!</definedName>
    <definedName name="_XS2">#REF!</definedName>
    <definedName name="_XS3" localSheetId="0">#REF!</definedName>
    <definedName name="_XS3" localSheetId="2">#REF!</definedName>
    <definedName name="_XS3">#REF!</definedName>
    <definedName name="_XS4" localSheetId="0">#REF!</definedName>
    <definedName name="_XS4" localSheetId="2">#REF!</definedName>
    <definedName name="_XS4">#REF!</definedName>
    <definedName name="_XS5" localSheetId="0">#REF!</definedName>
    <definedName name="_XS5" localSheetId="2">#REF!</definedName>
    <definedName name="_XS5">#REF!</definedName>
    <definedName name="_XS6" localSheetId="0">#REF!</definedName>
    <definedName name="_XS6" localSheetId="2">#REF!</definedName>
    <definedName name="_XS6">#REF!</definedName>
    <definedName name="_XS7" localSheetId="0">#REF!</definedName>
    <definedName name="_XS7" localSheetId="2">#REF!</definedName>
    <definedName name="_XS7">#REF!</definedName>
    <definedName name="_XS8" localSheetId="0">#REF!</definedName>
    <definedName name="_XS8" localSheetId="2">#REF!</definedName>
    <definedName name="_XS8">#REF!</definedName>
    <definedName name="_Y1" localSheetId="0" hidden="1">{#N/A,#N/A,TRUE,"Cover sheet";#N/A,#N/A,TRUE,"INPUTS";#N/A,#N/A,TRUE,"OUTPUTS";#N/A,#N/A,TRUE,"VALUATION"}</definedName>
    <definedName name="_Y1" localSheetId="1" hidden="1">{#N/A,#N/A,TRUE,"Cover sheet";#N/A,#N/A,TRUE,"INPUTS";#N/A,#N/A,TRUE,"OUTPUTS";#N/A,#N/A,TRUE,"VALUATION"}</definedName>
    <definedName name="_Y1" localSheetId="4" hidden="1">{#N/A,#N/A,TRUE,"Cover sheet";#N/A,#N/A,TRUE,"INPUTS";#N/A,#N/A,TRUE,"OUTPUTS";#N/A,#N/A,TRUE,"VALUATION"}</definedName>
    <definedName name="_Y1" localSheetId="2" hidden="1">{#N/A,#N/A,TRUE,"Cover sheet";#N/A,#N/A,TRUE,"INPUTS";#N/A,#N/A,TRUE,"OUTPUTS";#N/A,#N/A,TRUE,"VALUATION"}</definedName>
    <definedName name="_Y1" hidden="1">{#N/A,#N/A,TRUE,"Cover sheet";#N/A,#N/A,TRUE,"INPUTS";#N/A,#N/A,TRUE,"OUTPUTS";#N/A,#N/A,TRUE,"VALUATION"}</definedName>
    <definedName name="_y2" localSheetId="0" hidden="1">{"PVGraph2",#N/A,FALSE,"PV Data"}</definedName>
    <definedName name="_y2" localSheetId="1" hidden="1">{"PVGraph2",#N/A,FALSE,"PV Data"}</definedName>
    <definedName name="_y2" localSheetId="4" hidden="1">{"PVGraph2",#N/A,FALSE,"PV Data"}</definedName>
    <definedName name="_y2" localSheetId="2" hidden="1">{"PVGraph2",#N/A,FALSE,"PV Data"}</definedName>
    <definedName name="_y2" hidden="1">{"PVGraph2",#N/A,FALSE,"PV Data"}</definedName>
    <definedName name="a" localSheetId="0" hidden="1">{#N/A,#N/A,FALSE,"1321";#N/A,#N/A,FALSE,"1324";#N/A,#N/A,FALSE,"1333";#N/A,#N/A,FALSE,"1371"}</definedName>
    <definedName name="a" localSheetId="1" hidden="1">{#N/A,#N/A,FALSE,"1321";#N/A,#N/A,FALSE,"1324";#N/A,#N/A,FALSE,"1333";#N/A,#N/A,FALSE,"1371"}</definedName>
    <definedName name="a" localSheetId="4" hidden="1">{#N/A,#N/A,FALSE,"1321";#N/A,#N/A,FALSE,"1324";#N/A,#N/A,FALSE,"1333";#N/A,#N/A,FALSE,"1371"}</definedName>
    <definedName name="a" localSheetId="2" hidden="1">{#N/A,#N/A,FALSE,"1321";#N/A,#N/A,FALSE,"1324";#N/A,#N/A,FALSE,"1333";#N/A,#N/A,FALSE,"1371"}</definedName>
    <definedName name="a" hidden="1">{#N/A,#N/A,FALSE,"1321";#N/A,#N/A,FALSE,"1324";#N/A,#N/A,FALSE,"1333";#N/A,#N/A,FALSE,"1371"}</definedName>
    <definedName name="A_" localSheetId="0">#REF!</definedName>
    <definedName name="A_" localSheetId="2">#REF!</definedName>
    <definedName name="A_">#REF!</definedName>
    <definedName name="A_impresión_IM" localSheetId="0">#REF!</definedName>
    <definedName name="A_impresión_IM" localSheetId="2">#REF!</definedName>
    <definedName name="A_impresión_IM">#REF!</definedName>
    <definedName name="a0" localSheetId="0" hidden="1">{#N/A,#N/A,FALSE,"FlCx99";#N/A,#N/A,FALSE,"Dívida99"}</definedName>
    <definedName name="a0" localSheetId="1" hidden="1">{#N/A,#N/A,FALSE,"FlCx99";#N/A,#N/A,FALSE,"Dívida99"}</definedName>
    <definedName name="a0" localSheetId="4" hidden="1">{#N/A,#N/A,FALSE,"FlCx99";#N/A,#N/A,FALSE,"Dívida99"}</definedName>
    <definedName name="a0" localSheetId="2" hidden="1">{#N/A,#N/A,FALSE,"FlCx99";#N/A,#N/A,FALSE,"Dívida99"}</definedName>
    <definedName name="a0" hidden="1">{#N/A,#N/A,FALSE,"FlCx99";#N/A,#N/A,FALSE,"Dívida99"}</definedName>
    <definedName name="a1I66" localSheetId="0">#REF!</definedName>
    <definedName name="a1I66" localSheetId="2">#REF!</definedName>
    <definedName name="a1I66">#REF!</definedName>
    <definedName name="a1xI66" localSheetId="0">#REF!</definedName>
    <definedName name="a1xI66" localSheetId="2">#REF!</definedName>
    <definedName name="a1xI66">#REF!</definedName>
    <definedName name="aa" localSheetId="0">#REF!</definedName>
    <definedName name="aa" localSheetId="2">#REF!</definedName>
    <definedName name="aa">#REF!</definedName>
    <definedName name="aaa" localSheetId="0" hidden="1">#REF!</definedName>
    <definedName name="aaa" localSheetId="2" hidden="1">#REF!</definedName>
    <definedName name="aaa" hidden="1">#REF!</definedName>
    <definedName name="AAA_DOCTOPS" hidden="1">"AAA_SET"</definedName>
    <definedName name="AAA_duser" hidden="1">"OFF"</definedName>
    <definedName name="aaaa" localSheetId="0">#REF!</definedName>
    <definedName name="aaaa" localSheetId="2">#REF!</definedName>
    <definedName name="aaaa">#REF!</definedName>
    <definedName name="aaaaa" localSheetId="0" hidden="1">{"tabela",#N/A,FALSE,"Tabela";"decoração",#N/A,FALSE,"Decor.";"Informações",#N/A,FALSE,"Inform."}</definedName>
    <definedName name="aaaaa" localSheetId="1" hidden="1">{"tabela",#N/A,FALSE,"Tabela";"decoração",#N/A,FALSE,"Decor.";"Informações",#N/A,FALSE,"Inform."}</definedName>
    <definedName name="aaaaa" localSheetId="4" hidden="1">{"tabela",#N/A,FALSE,"Tabela";"decoração",#N/A,FALSE,"Decor.";"Informações",#N/A,FALSE,"Inform."}</definedName>
    <definedName name="aaaaa" localSheetId="2" hidden="1">{"tabela",#N/A,FALSE,"Tabela";"decoração",#N/A,FALSE,"Decor.";"Informações",#N/A,FALSE,"Inform."}</definedName>
    <definedName name="aaaaa" hidden="1">{"tabela",#N/A,FALSE,"Tabela";"decoração",#N/A,FALSE,"Decor.";"Informações",#N/A,FALSE,"Inform."}</definedName>
    <definedName name="aaaaaa" localSheetId="0" hidden="1">{"AnnualRentRoll",#N/A,FALSE,"RentRoll"}</definedName>
    <definedName name="aaaaaa" localSheetId="1" hidden="1">{"AnnualRentRoll",#N/A,FALSE,"RentRoll"}</definedName>
    <definedName name="aaaaaa" localSheetId="4" hidden="1">{"AnnualRentRoll",#N/A,FALSE,"RentRoll"}</definedName>
    <definedName name="aaaaaa" localSheetId="2" hidden="1">{"AnnualRentRoll",#N/A,FALSE,"RentRoll"}</definedName>
    <definedName name="aaaaaa" hidden="1">{"AnnualRentRoll",#N/A,FALSE,"RentRoll"}</definedName>
    <definedName name="aaaaaaaa" localSheetId="0" hidden="1">{#N/A,#N/A,FALSE,"ExitStratigy"}</definedName>
    <definedName name="aaaaaaaa" localSheetId="1" hidden="1">{#N/A,#N/A,FALSE,"ExitStratigy"}</definedName>
    <definedName name="aaaaaaaa" localSheetId="4" hidden="1">{#N/A,#N/A,FALSE,"ExitStratigy"}</definedName>
    <definedName name="aaaaaaaa" localSheetId="2" hidden="1">{#N/A,#N/A,FALSE,"ExitStratigy"}</definedName>
    <definedName name="aaaaaaaa" hidden="1">{#N/A,#N/A,FALSE,"ExitStratigy"}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aaaa" localSheetId="0" hidden="1">#REF!</definedName>
    <definedName name="aaaaaaaaaaaaa" localSheetId="2" hidden="1">#REF!</definedName>
    <definedName name="aaaaaaaaaaaaa" hidden="1">#REF!</definedName>
    <definedName name="aaaaaaaaaaaaaa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cccc" localSheetId="0" hidden="1">{#N/A,#N/A,FALSE,"Plan1";#N/A,#N/A,FALSE,"Plan2"}</definedName>
    <definedName name="aaacccc" localSheetId="1" hidden="1">{#N/A,#N/A,FALSE,"Plan1";#N/A,#N/A,FALSE,"Plan2"}</definedName>
    <definedName name="aaacccc" localSheetId="4" hidden="1">{#N/A,#N/A,FALSE,"Plan1";#N/A,#N/A,FALSE,"Plan2"}</definedName>
    <definedName name="aaacccc" localSheetId="2" hidden="1">{#N/A,#N/A,FALSE,"Plan1";#N/A,#N/A,FALSE,"Plan2"}</definedName>
    <definedName name="aaacccc" hidden="1">{#N/A,#N/A,FALSE,"Plan1";#N/A,#N/A,FALSE,"Plan2"}</definedName>
    <definedName name="aab" localSheetId="0" hidden="1">{"MonthlyRentRoll",#N/A,FALSE,"RentRoll"}</definedName>
    <definedName name="aab" localSheetId="1" hidden="1">{"MonthlyRentRoll",#N/A,FALSE,"RentRoll"}</definedName>
    <definedName name="aab" localSheetId="4" hidden="1">{"MonthlyRentRoll",#N/A,FALSE,"RentRoll"}</definedName>
    <definedName name="aab" localSheetId="2" hidden="1">{"MonthlyRentRoll",#N/A,FALSE,"RentRoll"}</definedName>
    <definedName name="aab" hidden="1">{"MonthlyRentRoll",#N/A,FALSE,"RentRoll"}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D" localSheetId="0" hidden="1">#REF!</definedName>
    <definedName name="AASDD" localSheetId="2" hidden="1">#REF!</definedName>
    <definedName name="AASDD" hidden="1">#REF!</definedName>
    <definedName name="ab" localSheetId="0" hidden="1">{#N/A,#N/A,FALSE,"MV損益(会計)";#N/A,#N/A,FALSE,"MG損益(会計)";#N/A,#N/A,FALSE,"SC損益(会計)"}</definedName>
    <definedName name="ab" localSheetId="1" hidden="1">{#N/A,#N/A,FALSE,"MV損益(会計)";#N/A,#N/A,FALSE,"MG損益(会計)";#N/A,#N/A,FALSE,"SC損益(会計)"}</definedName>
    <definedName name="ab" localSheetId="4" hidden="1">{#N/A,#N/A,FALSE,"MV損益(会計)";#N/A,#N/A,FALSE,"MG損益(会計)";#N/A,#N/A,FALSE,"SC損益(会計)"}</definedName>
    <definedName name="ab" localSheetId="2" hidden="1">{#N/A,#N/A,FALSE,"MV損益(会計)";#N/A,#N/A,FALSE,"MG損益(会計)";#N/A,#N/A,FALSE,"SC損益(会計)"}</definedName>
    <definedName name="ab" hidden="1">{#N/A,#N/A,FALSE,"MV損益(会計)";#N/A,#N/A,FALSE,"MG損益(会計)";#N/A,#N/A,FALSE,"SC損益(会計)"}</definedName>
    <definedName name="AB_" localSheetId="0">#REF!</definedName>
    <definedName name="AB_" localSheetId="2">#REF!</definedName>
    <definedName name="AB_">#REF!</definedName>
    <definedName name="Abc" localSheetId="0" hidden="1">{#N/A,#N/A,FALSE,"IR E CS 1997";#N/A,#N/A,FALSE,"PR ND";#N/A,#N/A,FALSE,"8191";#N/A,#N/A,FALSE,"8383";#N/A,#N/A,FALSE,"MP 1024";#N/A,#N/A,FALSE,"AD_EX_97";#N/A,#N/A,FALSE,"BD 97"}</definedName>
    <definedName name="Abc" localSheetId="1" hidden="1">{#N/A,#N/A,FALSE,"IR E CS 1997";#N/A,#N/A,FALSE,"PR ND";#N/A,#N/A,FALSE,"8191";#N/A,#N/A,FALSE,"8383";#N/A,#N/A,FALSE,"MP 1024";#N/A,#N/A,FALSE,"AD_EX_97";#N/A,#N/A,FALSE,"BD 97"}</definedName>
    <definedName name="Abc" localSheetId="4" hidden="1">{#N/A,#N/A,FALSE,"IR E CS 1997";#N/A,#N/A,FALSE,"PR ND";#N/A,#N/A,FALSE,"8191";#N/A,#N/A,FALSE,"8383";#N/A,#N/A,FALSE,"MP 1024";#N/A,#N/A,FALSE,"AD_EX_97";#N/A,#N/A,FALSE,"BD 97"}</definedName>
    <definedName name="Abc" localSheetId="2" hidden="1">{#N/A,#N/A,FALSE,"IR E CS 1997";#N/A,#N/A,FALSE,"PR ND";#N/A,#N/A,FALSE,"8191";#N/A,#N/A,FALSE,"8383";#N/A,#N/A,FALSE,"MP 1024";#N/A,#N/A,FALSE,"AD_EX_97";#N/A,#N/A,FALSE,"BD 97"}</definedName>
    <definedName name="Abc" hidden="1">{#N/A,#N/A,FALSE,"IR E CS 1997";#N/A,#N/A,FALSE,"PR ND";#N/A,#N/A,FALSE,"8191";#N/A,#N/A,FALSE,"8383";#N/A,#N/A,FALSE,"MP 1024";#N/A,#N/A,FALSE,"AD_EX_97";#N/A,#N/A,FALSE,"BD 97"}</definedName>
    <definedName name="abcdef" localSheetId="0" hidden="1">{"'PXR_6500'!$A$1:$I$124"}</definedName>
    <definedName name="abcdef" localSheetId="1" hidden="1">{"'PXR_6500'!$A$1:$I$124"}</definedName>
    <definedName name="abcdef" localSheetId="4" hidden="1">{"'PXR_6500'!$A$1:$I$124"}</definedName>
    <definedName name="abcdef" localSheetId="2" hidden="1">{"'PXR_6500'!$A$1:$I$124"}</definedName>
    <definedName name="abcdef" hidden="1">{"'PXR_6500'!$A$1:$I$124"}</definedName>
    <definedName name="ABN" localSheetId="0" hidden="1">{"'PXR_6500'!$A$1:$I$124"}</definedName>
    <definedName name="ABN" localSheetId="1" hidden="1">{"'PXR_6500'!$A$1:$I$124"}</definedName>
    <definedName name="ABN" localSheetId="4" hidden="1">{"'PXR_6500'!$A$1:$I$124"}</definedName>
    <definedName name="ABN" localSheetId="2" hidden="1">{"'PXR_6500'!$A$1:$I$124"}</definedName>
    <definedName name="ABN" hidden="1">{"'PXR_6500'!$A$1:$I$124"}</definedName>
    <definedName name="abno" localSheetId="0" hidden="1">{"'PXR_6500'!$A$1:$I$124"}</definedName>
    <definedName name="abno" localSheetId="1" hidden="1">{"'PXR_6500'!$A$1:$I$124"}</definedName>
    <definedName name="abno" localSheetId="4" hidden="1">{"'PXR_6500'!$A$1:$I$124"}</definedName>
    <definedName name="abno" localSheetId="2" hidden="1">{"'PXR_6500'!$A$1:$I$124"}</definedName>
    <definedName name="abno" hidden="1">{"'PXR_6500'!$A$1:$I$124"}</definedName>
    <definedName name="abr" localSheetId="0">#REF!</definedName>
    <definedName name="abr" localSheetId="2">#REF!</definedName>
    <definedName name="abr">#REF!</definedName>
    <definedName name="abril" localSheetId="0">#REF!</definedName>
    <definedName name="abril" localSheetId="2">#REF!</definedName>
    <definedName name="abril">#REF!</definedName>
    <definedName name="ABRIL_AC" localSheetId="0">#REF!</definedName>
    <definedName name="ABRIL_AC" localSheetId="2">#REF!</definedName>
    <definedName name="ABRIL_AC">#REF!</definedName>
    <definedName name="ABRIL_MES" localSheetId="0">#REF!</definedName>
    <definedName name="ABRIL_MES" localSheetId="2">#REF!</definedName>
    <definedName name="ABRIL_MES">#REF!</definedName>
    <definedName name="abril10" localSheetId="0">#REF!</definedName>
    <definedName name="abril10" localSheetId="2">#REF!</definedName>
    <definedName name="abril10">#REF!</definedName>
    <definedName name="AC_" localSheetId="0">#REF!</definedName>
    <definedName name="AC_" localSheetId="2">#REF!</definedName>
    <definedName name="AC_">#REF!</definedName>
    <definedName name="ACCAR" localSheetId="0">#REF!</definedName>
    <definedName name="ACCAR" localSheetId="2">#REF!</definedName>
    <definedName name="ACCAR">#REF!</definedName>
    <definedName name="Acceso_Ganado" localSheetId="0">#REF!</definedName>
    <definedName name="Acceso_Ganado" localSheetId="2">#REF!</definedName>
    <definedName name="Acceso_Ganado">#REF!</definedName>
    <definedName name="Access_Button" hidden="1">"ＴＰ総括表_ビルデータ_List"</definedName>
    <definedName name="AccessDatabase" hidden="1">"G:\Controlete_Orcamentario\Andrade\RESUMO GERAL_AAA.mdb"</definedName>
    <definedName name="ACCOAC" localSheetId="0">#REF!</definedName>
    <definedName name="ACCOAC" localSheetId="2">#REF!</definedName>
    <definedName name="ACCOAC">#REF!</definedName>
    <definedName name="ACCT" localSheetId="0">#REF!</definedName>
    <definedName name="ACCT" localSheetId="2">#REF!</definedName>
    <definedName name="ACCT">#REF!</definedName>
    <definedName name="acctascomb" localSheetId="0">#REF!</definedName>
    <definedName name="acctascomb" localSheetId="2">#REF!</definedName>
    <definedName name="acctascomb">#REF!</definedName>
    <definedName name="acctashold1" localSheetId="0">#REF!</definedName>
    <definedName name="acctashold1" localSheetId="2">#REF!</definedName>
    <definedName name="acctashold1">#REF!</definedName>
    <definedName name="acctashold2" localSheetId="0">#REF!</definedName>
    <definedName name="acctashold2" localSheetId="2">#REF!</definedName>
    <definedName name="acctashold2">#REF!</definedName>
    <definedName name="acctasnorte" localSheetId="0">#REF!</definedName>
    <definedName name="acctasnorte" localSheetId="2">#REF!</definedName>
    <definedName name="acctasnorte">#REF!</definedName>
    <definedName name="acctassur" localSheetId="0">#REF!</definedName>
    <definedName name="acctassur" localSheetId="2">#REF!</definedName>
    <definedName name="acctassur">#REF!</definedName>
    <definedName name="Act_Obj_Accuracy" localSheetId="0">#REF!</definedName>
    <definedName name="Act_Obj_Accuracy" localSheetId="2">#REF!</definedName>
    <definedName name="Act_Obj_Accuracy">#REF!</definedName>
    <definedName name="Act_Obj_Existence" localSheetId="0">#REF!</definedName>
    <definedName name="Act_Obj_Existence" localSheetId="2">#REF!</definedName>
    <definedName name="Act_Obj_Existence">#REF!</definedName>
    <definedName name="ACTI" localSheetId="0">#REF!</definedName>
    <definedName name="ACTI" localSheetId="2">#REF!</definedName>
    <definedName name="ACTI">#REF!</definedName>
    <definedName name="activo" localSheetId="0">#REF!</definedName>
    <definedName name="activo" localSheetId="2">#REF!</definedName>
    <definedName name="activo">#REF!</definedName>
    <definedName name="acufcser" localSheetId="0">#REF!</definedName>
    <definedName name="acufcser" localSheetId="2">#REF!</definedName>
    <definedName name="acufcser">#REF!</definedName>
    <definedName name="Acumuladores_BA" localSheetId="0">#REF!</definedName>
    <definedName name="Acumuladores_BA" localSheetId="2">#REF!</definedName>
    <definedName name="Acumuladores_BA">#REF!</definedName>
    <definedName name="acumvtaBC" localSheetId="0">#REF!</definedName>
    <definedName name="acumvtaBC" localSheetId="2">#REF!</definedName>
    <definedName name="acumvtaBC">#REF!</definedName>
    <definedName name="ACUVTABCPRE" localSheetId="0">#REF!</definedName>
    <definedName name="ACUVTABCPRE" localSheetId="2">#REF!</definedName>
    <definedName name="ACUVTABCPRE">#REF!</definedName>
    <definedName name="ACwvu.inputs._.raw._.data." localSheetId="0" hidden="1">#REF!</definedName>
    <definedName name="ACwvu.inputs._.raw._.data." localSheetId="2" hidden="1">#REF!</definedName>
    <definedName name="ACwvu.inputs._.raw._.data." hidden="1">#REF!</definedName>
    <definedName name="ACwvu.summary1." localSheetId="0" hidden="1">#REF!</definedName>
    <definedName name="ACwvu.summary1." localSheetId="2" hidden="1">#REF!</definedName>
    <definedName name="ACwvu.summary1." hidden="1">#REF!</definedName>
    <definedName name="ACwvu.summary2." localSheetId="0" hidden="1">#REF!</definedName>
    <definedName name="ACwvu.summary2." localSheetId="2" hidden="1">#REF!</definedName>
    <definedName name="ACwvu.summary2." hidden="1">#REF!</definedName>
    <definedName name="ACwvu.summary3." localSheetId="0" hidden="1">#REF!</definedName>
    <definedName name="ACwvu.summary3." localSheetId="2" hidden="1">#REF!</definedName>
    <definedName name="ACwvu.summary3." hidden="1">#REF!</definedName>
    <definedName name="AD_" localSheetId="0">#REF!</definedName>
    <definedName name="AD_" localSheetId="2">#REF!</definedName>
    <definedName name="AD_">#REF!</definedName>
    <definedName name="adfaf" localSheetId="0" hidden="1">{"Merger Output",#N/A,FALSE,"Summary_Output";"Flowback Assesment dollars",#N/A,FALSE,"FLow";"Flowback assesment percent",#N/A,FALSE,"FLow";"Impact to Rubik Price",#N/A,FALSE,"FLow"}</definedName>
    <definedName name="adfaf" localSheetId="1" hidden="1">{"Merger Output",#N/A,FALSE,"Summary_Output";"Flowback Assesment dollars",#N/A,FALSE,"FLow";"Flowback assesment percent",#N/A,FALSE,"FLow";"Impact to Rubik Price",#N/A,FALSE,"FLow"}</definedName>
    <definedName name="adfaf" localSheetId="4" hidden="1">{"Merger Output",#N/A,FALSE,"Summary_Output";"Flowback Assesment dollars",#N/A,FALSE,"FLow";"Flowback assesment percent",#N/A,FALSE,"FLow";"Impact to Rubik Price",#N/A,FALSE,"FLow"}</definedName>
    <definedName name="adfaf" localSheetId="2" hidden="1">{"Merger Output",#N/A,FALSE,"Summary_Output";"Flowback Assesment dollars",#N/A,FALSE,"FLow";"Flowback assesment percent",#N/A,FALSE,"FLow";"Impact to Rubik Price",#N/A,FALSE,"FLow"}</definedName>
    <definedName name="adfaf" hidden="1">{"Merger Output",#N/A,FALSE,"Summary_Output";"Flowback Assesment dollars",#N/A,FALSE,"FLow";"Flowback assesment percent",#N/A,FALSE,"FLow";"Impact to Rubik Price",#N/A,FALSE,"FLow"}</definedName>
    <definedName name="Adj_CP" localSheetId="0">OFFSET(#REF!,0,0,'Breakdown Alocação de Despesas'!countCP)</definedName>
    <definedName name="Adj_CP" localSheetId="1">OFFSET(#REF!,0,0,countCP)</definedName>
    <definedName name="Adj_CP" localSheetId="4">OFFSET(#REF!,0,0,countCP)</definedName>
    <definedName name="Adj_CP" localSheetId="2">OFFSET(#REF!,0,0,'Rateio Fopag'!countCP)</definedName>
    <definedName name="Adj_CP">OFFSET(#REF!,0,0,countCP)</definedName>
    <definedName name="adsf" localSheetId="0">#REF!</definedName>
    <definedName name="adsf" localSheetId="2">#REF!</definedName>
    <definedName name="adsf">#REF!</definedName>
    <definedName name="adsfa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dsfa" localSheetId="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dsfa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dsfa" localSheetId="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dsfa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f" localSheetId="0" hidden="1">{"ARL",#N/A,FALSE,"ARL"}</definedName>
    <definedName name="af" localSheetId="1" hidden="1">{"ARL",#N/A,FALSE,"ARL"}</definedName>
    <definedName name="af" localSheetId="4" hidden="1">{"ARL",#N/A,FALSE,"ARL"}</definedName>
    <definedName name="af" localSheetId="2" hidden="1">{"ARL",#N/A,FALSE,"ARL"}</definedName>
    <definedName name="af" hidden="1">{"ARL",#N/A,FALSE,"ARL"}</definedName>
    <definedName name="afasd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afasd" localSheetId="1" hidden="1">{"Assumptions1",#N/A,FALSE,"Assumptions";"MergerPlans1","20yearamort",FALSE,"MergerPlans";"MergerPlans1","40yearamort",FALSE,"MergerPlans";"MergerPlans2",#N/A,FALSE,"MergerPlans";"inputs",#N/A,FALSE,"MergerPlans"}</definedName>
    <definedName name="afasd" localSheetId="4" hidden="1">{"Assumptions1",#N/A,FALSE,"Assumptions";"MergerPlans1","20yearamort",FALSE,"MergerPlans";"MergerPlans1","40yearamort",FALSE,"MergerPlans";"MergerPlans2",#N/A,FALSE,"MergerPlans";"inputs",#N/A,FALSE,"MergerPlans"}</definedName>
    <definedName name="afasd" localSheetId="2" hidden="1">{"Assumptions1",#N/A,FALSE,"Assumptions";"MergerPlans1","20yearamort",FALSE,"MergerPlans";"MergerPlans1","40yearamort",FALSE,"MergerPlans";"MergerPlans2",#N/A,FALSE,"MergerPlans";"inputs",#N/A,FALSE,"MergerPlans"}</definedName>
    <definedName name="afasd" hidden="1">{"Assumptions1",#N/A,FALSE,"Assumptions";"MergerPlans1","20yearamort",FALSE,"MergerPlans";"MergerPlans1","40yearamort",FALSE,"MergerPlans";"MergerPlans2",#N/A,FALSE,"MergerPlans";"inputs",#N/A,FALSE,"MergerPlans"}</definedName>
    <definedName name="afda" localSheetId="0" hidden="1">{"Merger Output",#N/A,FALSE,"Summary_Output";"Flowback Assesment dollars",#N/A,FALSE,"FLow";"Flowback assesment percent",#N/A,FALSE,"FLow";"Impact to Rubik Price",#N/A,FALSE,"FLow"}</definedName>
    <definedName name="afda" localSheetId="1" hidden="1">{"Merger Output",#N/A,FALSE,"Summary_Output";"Flowback Assesment dollars",#N/A,FALSE,"FLow";"Flowback assesment percent",#N/A,FALSE,"FLow";"Impact to Rubik Price",#N/A,FALSE,"FLow"}</definedName>
    <definedName name="afda" localSheetId="4" hidden="1">{"Merger Output",#N/A,FALSE,"Summary_Output";"Flowback Assesment dollars",#N/A,FALSE,"FLow";"Flowback assesment percent",#N/A,FALSE,"FLow";"Impact to Rubik Price",#N/A,FALSE,"FLow"}</definedName>
    <definedName name="afda" localSheetId="2" hidden="1">{"Merger Output",#N/A,FALSE,"Summary_Output";"Flowback Assesment dollars",#N/A,FALSE,"FLow";"Flowback assesment percent",#N/A,FALSE,"FLow";"Impact to Rubik Price",#N/A,FALSE,"FLow"}</definedName>
    <definedName name="afda" hidden="1">{"Merger Output",#N/A,FALSE,"Summary_Output";"Flowback Assesment dollars",#N/A,FALSE,"FLow";"Flowback assesment percent",#N/A,FALSE,"FLow";"Impact to Rubik Price",#N/A,FALSE,"FLow"}</definedName>
    <definedName name="afdf" localSheetId="0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df" localSheetId="1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df" localSheetId="4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df" localSheetId="2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df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er" localSheetId="0" hidden="1">{"standalone1",#N/A,FALSE,"DCFBase";"standalone2",#N/A,FALSE,"DCFBase"}</definedName>
    <definedName name="afer" localSheetId="1" hidden="1">{"standalone1",#N/A,FALSE,"DCFBase";"standalone2",#N/A,FALSE,"DCFBase"}</definedName>
    <definedName name="afer" localSheetId="4" hidden="1">{"standalone1",#N/A,FALSE,"DCFBase";"standalone2",#N/A,FALSE,"DCFBase"}</definedName>
    <definedName name="afer" localSheetId="2" hidden="1">{"standalone1",#N/A,FALSE,"DCFBase";"standalone2",#N/A,FALSE,"DCFBase"}</definedName>
    <definedName name="afer" hidden="1">{"standalone1",#N/A,FALSE,"DCFBase";"standalone2",#N/A,FALSE,"DCFBase"}</definedName>
    <definedName name="aFeriados" localSheetId="0">#REF!</definedName>
    <definedName name="aFeriados" localSheetId="2">#REF!</definedName>
    <definedName name="aFeriados">#REF!</definedName>
    <definedName name="aFeriados_NY" localSheetId="0">#REF!</definedName>
    <definedName name="aFeriados_NY" localSheetId="2">#REF!</definedName>
    <definedName name="aFeriados_NY">#REF!</definedName>
    <definedName name="AGAbril" localSheetId="0">#REF!</definedName>
    <definedName name="AGAbril" localSheetId="2">#REF!</definedName>
    <definedName name="AGAbril">#REF!</definedName>
    <definedName name="AGAgosto" localSheetId="0">#REF!</definedName>
    <definedName name="AGAgosto" localSheetId="2">#REF!</definedName>
    <definedName name="AGAgosto">#REF!</definedName>
    <definedName name="AGDezembro" localSheetId="0">#REF!</definedName>
    <definedName name="AGDezembro" localSheetId="2">#REF!</definedName>
    <definedName name="AGDezembro">#REF!</definedName>
    <definedName name="AGFevereiro" localSheetId="0">#REF!</definedName>
    <definedName name="AGFevereiro" localSheetId="2">#REF!</definedName>
    <definedName name="AGFevereiro">#REF!</definedName>
    <definedName name="AGGIR" localSheetId="0">#REF!</definedName>
    <definedName name="AGGIR" localSheetId="2">#REF!</definedName>
    <definedName name="AGGIR">#REF!</definedName>
    <definedName name="AGJaneiro" localSheetId="0">#REF!</definedName>
    <definedName name="AGJaneiro" localSheetId="2">#REF!</definedName>
    <definedName name="AGJaneiro">#REF!</definedName>
    <definedName name="AGJulho" localSheetId="0">#REF!</definedName>
    <definedName name="AGJulho" localSheetId="2">#REF!</definedName>
    <definedName name="AGJulho">#REF!</definedName>
    <definedName name="AGJunho" localSheetId="0">#REF!</definedName>
    <definedName name="AGJunho" localSheetId="2">#REF!</definedName>
    <definedName name="AGJunho">#REF!</definedName>
    <definedName name="AGMaio" localSheetId="0">#REF!</definedName>
    <definedName name="AGMaio" localSheetId="2">#REF!</definedName>
    <definedName name="AGMaio">#REF!</definedName>
    <definedName name="AGMarço" localSheetId="0">#REF!</definedName>
    <definedName name="AGMarço" localSheetId="2">#REF!</definedName>
    <definedName name="AGMarço">#REF!</definedName>
    <definedName name="AGMZN" localSheetId="0">#REF!</definedName>
    <definedName name="AGMZN" localSheetId="2">#REF!</definedName>
    <definedName name="AGMZN">#REF!</definedName>
    <definedName name="AGNovembro" localSheetId="0">#REF!</definedName>
    <definedName name="AGNovembro" localSheetId="2">#REF!</definedName>
    <definedName name="AGNovembro">#REF!</definedName>
    <definedName name="ago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to" localSheetId="0">#REF!</definedName>
    <definedName name="Agosto" localSheetId="2">#REF!</definedName>
    <definedName name="Agosto">#REF!</definedName>
    <definedName name="AGOutubro" localSheetId="0">#REF!</definedName>
    <definedName name="AGOutubro" localSheetId="2">#REF!</definedName>
    <definedName name="AGOutubro">#REF!</definedName>
    <definedName name="Agrícola01" localSheetId="0">#REF!</definedName>
    <definedName name="Agrícola01" localSheetId="2">#REF!</definedName>
    <definedName name="Agrícola01">#REF!</definedName>
    <definedName name="Agrícola02" localSheetId="0">#REF!</definedName>
    <definedName name="Agrícola02" localSheetId="2">#REF!</definedName>
    <definedName name="Agrícola02">#REF!</definedName>
    <definedName name="Agrícola03" localSheetId="0">#REF!</definedName>
    <definedName name="Agrícola03" localSheetId="2">#REF!</definedName>
    <definedName name="Agrícola03">#REF!</definedName>
    <definedName name="Agrícola04" localSheetId="0">#REF!</definedName>
    <definedName name="Agrícola04" localSheetId="2">#REF!</definedName>
    <definedName name="Agrícola04">#REF!</definedName>
    <definedName name="Agrícola05" localSheetId="0">#REF!</definedName>
    <definedName name="Agrícola05" localSheetId="2">#REF!</definedName>
    <definedName name="Agrícola05">#REF!</definedName>
    <definedName name="Agrícola06" localSheetId="0">#REF!</definedName>
    <definedName name="Agrícola06" localSheetId="2">#REF!</definedName>
    <definedName name="Agrícola06">#REF!</definedName>
    <definedName name="Agrícola07" localSheetId="0">#REF!</definedName>
    <definedName name="Agrícola07" localSheetId="2">#REF!</definedName>
    <definedName name="Agrícola07">#REF!</definedName>
    <definedName name="Agrícola08" localSheetId="0">#REF!</definedName>
    <definedName name="Agrícola08" localSheetId="2">#REF!</definedName>
    <definedName name="Agrícola08">#REF!</definedName>
    <definedName name="Agrícola09" localSheetId="0">#REF!</definedName>
    <definedName name="Agrícola09" localSheetId="2">#REF!</definedName>
    <definedName name="Agrícola09">#REF!</definedName>
    <definedName name="Agrícola10" localSheetId="0">#REF!</definedName>
    <definedName name="Agrícola10" localSheetId="2">#REF!</definedName>
    <definedName name="Agrícola10">#REF!</definedName>
    <definedName name="Agrícola11" localSheetId="0">#REF!</definedName>
    <definedName name="Agrícola11" localSheetId="2">#REF!</definedName>
    <definedName name="Agrícola11">#REF!</definedName>
    <definedName name="AgricolaGeral" localSheetId="0">#REF!</definedName>
    <definedName name="AgricolaGeral" localSheetId="2">#REF!</definedName>
    <definedName name="AgricolaGeral">#REF!</definedName>
    <definedName name="AgricolaInicial" localSheetId="0">#REF!</definedName>
    <definedName name="AgricolaInicial" localSheetId="2">#REF!</definedName>
    <definedName name="AgricolaInicial">#REF!</definedName>
    <definedName name="agrifirma" localSheetId="0">#REF!</definedName>
    <definedName name="agrifirma" localSheetId="2">#REF!</definedName>
    <definedName name="agrifirma">#REF!</definedName>
    <definedName name="agro" localSheetId="0" hidden="1">#REF!</definedName>
    <definedName name="agro" localSheetId="2" hidden="1">#REF!</definedName>
    <definedName name="agro" hidden="1">#REF!</definedName>
    <definedName name="AGSetembro" localSheetId="0">#REF!</definedName>
    <definedName name="AGSetembro" localSheetId="2">#REF!</definedName>
    <definedName name="AGSetembro">#REF!</definedName>
    <definedName name="AGSJ" localSheetId="0">#REF!</definedName>
    <definedName name="AGSJ" localSheetId="2">#REF!</definedName>
    <definedName name="AGSJ">#REF!</definedName>
    <definedName name="AGSJ2" localSheetId="0">#REF!</definedName>
    <definedName name="AGSJ2" localSheetId="2">#REF!</definedName>
    <definedName name="AGSJ2">#REF!</definedName>
    <definedName name="AGTRN" localSheetId="0">#REF!</definedName>
    <definedName name="AGTRN" localSheetId="2">#REF!</definedName>
    <definedName name="AGTRN">#REF!</definedName>
    <definedName name="ajustado" localSheetId="0">#REF!</definedName>
    <definedName name="ajustado" localSheetId="2">#REF!</definedName>
    <definedName name="ajustado">#REF!</definedName>
    <definedName name="Alfabeto" localSheetId="0">#REF!</definedName>
    <definedName name="Alfabeto" localSheetId="2">#REF!</definedName>
    <definedName name="Alfabeto">#REF!</definedName>
    <definedName name="almena" localSheetId="0" hidden="1">#REF!</definedName>
    <definedName name="almena" localSheetId="2" hidden="1">#REF!</definedName>
    <definedName name="almena" hidden="1">#REF!</definedName>
    <definedName name="alquiacum" localSheetId="0">#REF!</definedName>
    <definedName name="alquiacum" localSheetId="2">#REF!</definedName>
    <definedName name="alquiacum">#REF!</definedName>
    <definedName name="alquileres" localSheetId="0">#REF!</definedName>
    <definedName name="alquileres" localSheetId="2">#REF!</definedName>
    <definedName name="alquileres">#REF!</definedName>
    <definedName name="alquimes" localSheetId="0">#REF!</definedName>
    <definedName name="alquimes" localSheetId="2">#REF!</definedName>
    <definedName name="alquimes">#REF!</definedName>
    <definedName name="aluguel" localSheetId="0" hidden="1">{#N/A,#N/A,FALSE,"PACCIL";#N/A,#N/A,FALSE,"PAITACAN";#N/A,#N/A,FALSE,"PARECO";#N/A,#N/A,FALSE,"PA62";#N/A,#N/A,FALSE,"PAFINAL";#N/A,#N/A,FALSE,"PARECONF";#N/A,#N/A,FALSE,"PARECOND"}</definedName>
    <definedName name="aluguel" localSheetId="1" hidden="1">{#N/A,#N/A,FALSE,"PACCIL";#N/A,#N/A,FALSE,"PAITACAN";#N/A,#N/A,FALSE,"PARECO";#N/A,#N/A,FALSE,"PA62";#N/A,#N/A,FALSE,"PAFINAL";#N/A,#N/A,FALSE,"PARECONF";#N/A,#N/A,FALSE,"PARECOND"}</definedName>
    <definedName name="aluguel" localSheetId="4" hidden="1">{#N/A,#N/A,FALSE,"PACCIL";#N/A,#N/A,FALSE,"PAITACAN";#N/A,#N/A,FALSE,"PARECO";#N/A,#N/A,FALSE,"PA62";#N/A,#N/A,FALSE,"PAFINAL";#N/A,#N/A,FALSE,"PARECONF";#N/A,#N/A,FALSE,"PARECOND"}</definedName>
    <definedName name="aluguel" localSheetId="2" hidden="1">{#N/A,#N/A,FALSE,"PACCIL";#N/A,#N/A,FALSE,"PAITACAN";#N/A,#N/A,FALSE,"PARECO";#N/A,#N/A,FALSE,"PA62";#N/A,#N/A,FALSE,"PAFINAL";#N/A,#N/A,FALSE,"PARECONF";#N/A,#N/A,FALSE,"PARECOND"}</definedName>
    <definedName name="aluguel" hidden="1">{#N/A,#N/A,FALSE,"PACCIL";#N/A,#N/A,FALSE,"PAITACAN";#N/A,#N/A,FALSE,"PARECO";#N/A,#N/A,FALSE,"PA62";#N/A,#N/A,FALSE,"PAFINAL";#N/A,#N/A,FALSE,"PARECONF";#N/A,#N/A,FALSE,"PARECOND"}</definedName>
    <definedName name="am" hidden="1">"iQHideSelected"</definedName>
    <definedName name="analogchannels" localSheetId="0">#REF!</definedName>
    <definedName name="analogchannels" localSheetId="2">#REF!</definedName>
    <definedName name="analogchannels">#REF!</definedName>
    <definedName name="ANEX" localSheetId="0">#REF!</definedName>
    <definedName name="ANEX" localSheetId="2">#REF!</definedName>
    <definedName name="ANEX">#REF!</definedName>
    <definedName name="anexo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localSheetId="4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Z" localSheetId="0">#REF!</definedName>
    <definedName name="ANEZ" localSheetId="2">#REF!</definedName>
    <definedName name="ANEZ">#REF!</definedName>
    <definedName name="Ano86a93" localSheetId="0">#REF!</definedName>
    <definedName name="Ano86a93" localSheetId="2">#REF!</definedName>
    <definedName name="Ano86a93">#REF!</definedName>
    <definedName name="AñoComp" localSheetId="0">#REF!</definedName>
    <definedName name="AñoComp" localSheetId="2">#REF!</definedName>
    <definedName name="AñoComp">#REF!</definedName>
    <definedName name="anosafra" localSheetId="0">#REF!</definedName>
    <definedName name="anosafra" localSheetId="2">#REF!</definedName>
    <definedName name="anosafra">#REF!</definedName>
    <definedName name="anosafra1" localSheetId="0">#REF!</definedName>
    <definedName name="anosafra1" localSheetId="2">#REF!</definedName>
    <definedName name="anosafra1">#REF!</definedName>
    <definedName name="anpw01" localSheetId="0">#REF!</definedName>
    <definedName name="anpw01" localSheetId="2">#REF!</definedName>
    <definedName name="anpw01">#REF!</definedName>
    <definedName name="anscount" hidden="1">1</definedName>
    <definedName name="antonio" localSheetId="0" hidden="1">{#N/A,"70% Success",FALSE,"Sales Forecast";#N/A,#N/A,FALSE,"Sheet2"}</definedName>
    <definedName name="antonio" localSheetId="1" hidden="1">{#N/A,"70% Success",FALSE,"Sales Forecast";#N/A,#N/A,FALSE,"Sheet2"}</definedName>
    <definedName name="antonio" localSheetId="4" hidden="1">{#N/A,"70% Success",FALSE,"Sales Forecast";#N/A,#N/A,FALSE,"Sheet2"}</definedName>
    <definedName name="antonio" localSheetId="2" hidden="1">{#N/A,"70% Success",FALSE,"Sales Forecast";#N/A,#N/A,FALSE,"Sheet2"}</definedName>
    <definedName name="antonio" hidden="1">{#N/A,"70% Success",FALSE,"Sales Forecast";#N/A,#N/A,FALSE,"Sheet2"}</definedName>
    <definedName name="APARC" localSheetId="0">#REF!</definedName>
    <definedName name="APARC" localSheetId="2">#REF!</definedName>
    <definedName name="APARC">#REF!</definedName>
    <definedName name="APARC2" localSheetId="0">#REF!</definedName>
    <definedName name="APARC2" localSheetId="2">#REF!</definedName>
    <definedName name="APARC2">#REF!</definedName>
    <definedName name="APARC3" localSheetId="0">#REF!</definedName>
    <definedName name="APARC3" localSheetId="2">#REF!</definedName>
    <definedName name="APARC3">#REF!</definedName>
    <definedName name="APARC4" localSheetId="0">#REF!</definedName>
    <definedName name="APARC4" localSheetId="2">#REF!</definedName>
    <definedName name="APARC4">#REF!</definedName>
    <definedName name="app.3.2.2" localSheetId="0" hidden="1">{#N/A,#N/A,FALSE,"동부"}</definedName>
    <definedName name="app.3.2.2" localSheetId="1" hidden="1">{#N/A,#N/A,FALSE,"동부"}</definedName>
    <definedName name="app.3.2.2" localSheetId="4" hidden="1">{#N/A,#N/A,FALSE,"동부"}</definedName>
    <definedName name="app.3.2.2" localSheetId="2" hidden="1">{#N/A,#N/A,FALSE,"동부"}</definedName>
    <definedName name="app.3.2.2" hidden="1">{#N/A,#N/A,FALSE,"동부"}</definedName>
    <definedName name="App3.2.2" localSheetId="0" hidden="1">{#N/A,#N/A,TRUE,"대 차 대 조 표"}</definedName>
    <definedName name="App3.2.2" localSheetId="1" hidden="1">{#N/A,#N/A,TRUE,"대 차 대 조 표"}</definedName>
    <definedName name="App3.2.2" localSheetId="4" hidden="1">{#N/A,#N/A,TRUE,"대 차 대 조 표"}</definedName>
    <definedName name="App3.2.2" localSheetId="2" hidden="1">{#N/A,#N/A,TRUE,"대 차 대 조 표"}</definedName>
    <definedName name="App3.2.2" hidden="1">{#N/A,#N/A,TRUE,"대 차 대 조 표"}</definedName>
    <definedName name="aquimgir" localSheetId="0">#REF!</definedName>
    <definedName name="aquimgir" localSheetId="2">#REF!</definedName>
    <definedName name="aquimgir">#REF!</definedName>
    <definedName name="aquimsj1" localSheetId="0">#REF!</definedName>
    <definedName name="aquimsj1" localSheetId="2">#REF!</definedName>
    <definedName name="aquimsj1">#REF!</definedName>
    <definedName name="aquimsj2" localSheetId="0">#REF!</definedName>
    <definedName name="aquimsj2" localSheetId="2">#REF!</definedName>
    <definedName name="aquimsj2">#REF!</definedName>
    <definedName name="AR" localSheetId="0">#REF!</definedName>
    <definedName name="AR" localSheetId="2">#REF!</definedName>
    <definedName name="AR">#REF!</definedName>
    <definedName name="ARA_Threshold" localSheetId="0">#REF!</definedName>
    <definedName name="ARA_Threshold" localSheetId="2">#REF!</definedName>
    <definedName name="ARA_Threshold">#REF!</definedName>
    <definedName name="ARAbril" localSheetId="0">#REF!</definedName>
    <definedName name="ARAbril" localSheetId="2">#REF!</definedName>
    <definedName name="ARAbril">#REF!</definedName>
    <definedName name="ARAgosto" localSheetId="0">#REF!</definedName>
    <definedName name="ARAgosto" localSheetId="2">#REF!</definedName>
    <definedName name="ARAgosto">#REF!</definedName>
    <definedName name="ARDezembro" localSheetId="0">#REF!</definedName>
    <definedName name="ARDezembro" localSheetId="2">#REF!</definedName>
    <definedName name="ARDezembro">#REF!</definedName>
    <definedName name="area" localSheetId="0" hidden="1">{#N/A,#N/A,FALSE,"Plan1";#N/A,#N/A,FALSE,"Plan2"}</definedName>
    <definedName name="area" localSheetId="1" hidden="1">{#N/A,#N/A,FALSE,"Plan1";#N/A,#N/A,FALSE,"Plan2"}</definedName>
    <definedName name="area" localSheetId="4" hidden="1">{#N/A,#N/A,FALSE,"Plan1";#N/A,#N/A,FALSE,"Plan2"}</definedName>
    <definedName name="area" localSheetId="2" hidden="1">{#N/A,#N/A,FALSE,"Plan1";#N/A,#N/A,FALSE,"Plan2"}</definedName>
    <definedName name="area" hidden="1">{#N/A,#N/A,FALSE,"Plan1";#N/A,#N/A,FALSE,"Plan2"}</definedName>
    <definedName name="Área_impressão_IM" localSheetId="0">#REF!</definedName>
    <definedName name="Área_impressão_IM" localSheetId="2">#REF!</definedName>
    <definedName name="Área_impressão_IM">#REF!</definedName>
    <definedName name="AResid" localSheetId="0">#REF!</definedName>
    <definedName name="AResid" localSheetId="2">#REF!</definedName>
    <definedName name="AResid">#REF!</definedName>
    <definedName name="ARFevereiro" localSheetId="0">#REF!</definedName>
    <definedName name="ARFevereiro" localSheetId="2">#REF!</definedName>
    <definedName name="ARFevereiro">#REF!</definedName>
    <definedName name="ARJaneiro" localSheetId="0">#REF!</definedName>
    <definedName name="ARJaneiro" localSheetId="2">#REF!</definedName>
    <definedName name="ARJaneiro">#REF!</definedName>
    <definedName name="ARJulho" localSheetId="0">#REF!</definedName>
    <definedName name="ARJulho" localSheetId="2">#REF!</definedName>
    <definedName name="ARJulho">#REF!</definedName>
    <definedName name="ARJunho" localSheetId="0">#REF!</definedName>
    <definedName name="ARJunho" localSheetId="2">#REF!</definedName>
    <definedName name="ARJunho">#REF!</definedName>
    <definedName name="armado" localSheetId="0">#REF!</definedName>
    <definedName name="armado" localSheetId="2">#REF!</definedName>
    <definedName name="armado">#REF!</definedName>
    <definedName name="ARMaio" localSheetId="0">#REF!</definedName>
    <definedName name="ARMaio" localSheetId="2">#REF!</definedName>
    <definedName name="ARMaio">#REF!</definedName>
    <definedName name="ARMarço" localSheetId="0">#REF!</definedName>
    <definedName name="ARMarço" localSheetId="2">#REF!</definedName>
    <definedName name="ARMarço">#REF!</definedName>
    <definedName name="Armazém" localSheetId="0">#REF!</definedName>
    <definedName name="Armazém" localSheetId="2">#REF!</definedName>
    <definedName name="Armazém">#REF!</definedName>
    <definedName name="Armazenagem" localSheetId="0">#REF!</definedName>
    <definedName name="Armazenagem" localSheetId="2">#REF!</definedName>
    <definedName name="Armazenagem">#REF!</definedName>
    <definedName name="ARNovembro" localSheetId="0">#REF!</definedName>
    <definedName name="ARNovembro" localSheetId="2">#REF!</definedName>
    <definedName name="ARNovembro">#REF!</definedName>
    <definedName name="AROutubro" localSheetId="0">#REF!</definedName>
    <definedName name="AROutubro" localSheetId="2">#REF!</definedName>
    <definedName name="AROutubro">#REF!</definedName>
    <definedName name="ARP" localSheetId="0">#REF!</definedName>
    <definedName name="ARP" localSheetId="2">#REF!</definedName>
    <definedName name="ARP">#REF!</definedName>
    <definedName name="ARP_Threshold" localSheetId="0">#REF!</definedName>
    <definedName name="ARP_Threshold" localSheetId="2">#REF!</definedName>
    <definedName name="ARP_Threshold">#REF!</definedName>
    <definedName name="Arquivo" localSheetId="0">#REF!</definedName>
    <definedName name="Arquivo" localSheetId="2">#REF!</definedName>
    <definedName name="Arquivo">#REF!</definedName>
    <definedName name="Arr" localSheetId="0">#REF!</definedName>
    <definedName name="Arr" localSheetId="2">#REF!</definedName>
    <definedName name="Arr">#REF!</definedName>
    <definedName name="Arrojadinho" localSheetId="0">#REF!</definedName>
    <definedName name="Arrojadinho" localSheetId="2">#REF!</definedName>
    <definedName name="Arrojadinho">#REF!</definedName>
    <definedName name="ARSetembro" localSheetId="0">#REF!</definedName>
    <definedName name="ARSetembro" localSheetId="2">#REF!</definedName>
    <definedName name="ARSetembro">#REF!</definedName>
    <definedName name="as" hidden="1">20</definedName>
    <definedName name="AS2DocOpenMode" hidden="1">"AS2DocumentEdit"</definedName>
    <definedName name="AS2HasNoAutoHeaderFooter" hidden="1">" "</definedName>
    <definedName name="AS2NamedRange" hidden="1">16</definedName>
    <definedName name="AS2ReportLS" hidden="1">1</definedName>
    <definedName name="AS2StaticLS" localSheetId="0" hidden="1">#REF!</definedName>
    <definedName name="AS2StaticLS" localSheetId="2" hidden="1">#REF!</definedName>
    <definedName name="AS2StaticLS" hidden="1">#REF!</definedName>
    <definedName name="AS2SyncStepLS" hidden="1">0</definedName>
    <definedName name="AS2TickmarkLS" localSheetId="0" hidden="1">#REF!</definedName>
    <definedName name="AS2TickmarkLS" localSheetId="2" hidden="1">#REF!</definedName>
    <definedName name="AS2TickmarkLS" hidden="1">#REF!</definedName>
    <definedName name="AS2VersionLS" hidden="1">300</definedName>
    <definedName name="ASD" localSheetId="0" hidden="1">#REF!</definedName>
    <definedName name="ASD" localSheetId="2" hidden="1">#REF!</definedName>
    <definedName name="ASD" hidden="1">#REF!</definedName>
    <definedName name="ASDads" localSheetId="0" hidden="1">#REF!</definedName>
    <definedName name="ASDads" localSheetId="2" hidden="1">#REF!</definedName>
    <definedName name="ASDads" hidden="1">#REF!</definedName>
    <definedName name="ASDASD" localSheetId="0" hidden="1">#REF!</definedName>
    <definedName name="ASDASD" localSheetId="2" hidden="1">#REF!</definedName>
    <definedName name="ASDASD" hidden="1">#REF!</definedName>
    <definedName name="ASDFASFA" localSheetId="0" hidden="1">{#N/A,#N/A,TRUE,"Resumo de Preços"}</definedName>
    <definedName name="ASDFASFA" localSheetId="1" hidden="1">{#N/A,#N/A,TRUE,"Resumo de Preços"}</definedName>
    <definedName name="ASDFASFA" localSheetId="4" hidden="1">{#N/A,#N/A,TRUE,"Resumo de Preços"}</definedName>
    <definedName name="ASDFASFA" localSheetId="2" hidden="1">{#N/A,#N/A,TRUE,"Resumo de Preços"}</definedName>
    <definedName name="ASDFASFA" hidden="1">{#N/A,#N/A,TRUE,"Resumo de Preços"}</definedName>
    <definedName name="asfd" localSheetId="0">#REF!</definedName>
    <definedName name="asfd" localSheetId="2">#REF!</definedName>
    <definedName name="asfd">#REF!</definedName>
    <definedName name="asfddsf" localSheetId="0">#REF!</definedName>
    <definedName name="asfddsf" localSheetId="2">#REF!</definedName>
    <definedName name="asfddsf">#REF!</definedName>
    <definedName name="assdafafd" localSheetId="0">#REF!</definedName>
    <definedName name="assdafafd" localSheetId="2">#REF!</definedName>
    <definedName name="assdafafd">#REF!</definedName>
    <definedName name="Assinaturas" localSheetId="0">OFFSET(#REF!,0,0,COUNTA(#REF!),COUNTA(#REF!))</definedName>
    <definedName name="Assinaturas" localSheetId="2">OFFSET(#REF!,0,0,COUNTA(#REF!),COUNTA(#REF!))</definedName>
    <definedName name="Assinaturas">OFFSET(#REF!,0,0,COUNTA(#REF!),COUNTA(#REF!))</definedName>
    <definedName name="AssinaturasBrasilagro" localSheetId="0">OFFSET(#REF!,0,0,COUNTA(#REF!),COUNTA(#REF!))</definedName>
    <definedName name="AssinaturasBrasilagro" localSheetId="2">OFFSET(#REF!,0,0,COUNTA(#REF!),COUNTA(#REF!))</definedName>
    <definedName name="AssinaturasBrasilagro">OFFSET(#REF!,0,0,COUNTA(#REF!),COUNTA(#REF!))</definedName>
    <definedName name="Asumptions" localSheetId="0" hidden="1">{"Assumptions",#N/A,FALSE,"Assum"}</definedName>
    <definedName name="Asumptions" localSheetId="1" hidden="1">{"Assumptions",#N/A,FALSE,"Assum"}</definedName>
    <definedName name="Asumptions" localSheetId="4" hidden="1">{"Assumptions",#N/A,FALSE,"Assum"}</definedName>
    <definedName name="Asumptions" localSheetId="2" hidden="1">{"Assumptions",#N/A,FALSE,"Assum"}</definedName>
    <definedName name="Asumptions" hidden="1">{"Assumptions",#N/A,FALSE,"Assum"}</definedName>
    <definedName name="atcdtc" localSheetId="0">#REF!</definedName>
    <definedName name="atcdtc" localSheetId="2">#REF!</definedName>
    <definedName name="atcdtc">#REF!</definedName>
    <definedName name="AtividadeGeral" localSheetId="0">#REF!</definedName>
    <definedName name="AtividadeGeral" localSheetId="2">#REF!</definedName>
    <definedName name="AtividadeGeral">#REF!</definedName>
    <definedName name="AtividadeRural" localSheetId="0">#REF!</definedName>
    <definedName name="AtividadeRural" localSheetId="2">#REF!</definedName>
    <definedName name="AtividadeRural">#REF!</definedName>
    <definedName name="Ativo" localSheetId="0">#REF!</definedName>
    <definedName name="Ativo" localSheetId="2">#REF!</definedName>
    <definedName name="Ativo">#REF!</definedName>
    <definedName name="Ativos" localSheetId="0">#REF!</definedName>
    <definedName name="Ativos" localSheetId="2">#REF!</definedName>
    <definedName name="Ativos">#REF!</definedName>
    <definedName name="ATR" localSheetId="0">#REF!</definedName>
    <definedName name="ATR" localSheetId="2">#REF!</definedName>
    <definedName name="ATR">#REF!</definedName>
    <definedName name="AUD" localSheetId="0">#REF!</definedName>
    <definedName name="AUD" localSheetId="2">#REF!</definedName>
    <definedName name="AUD">#REF!</definedName>
    <definedName name="avaliação" localSheetId="0">#REF!</definedName>
    <definedName name="avaliação" localSheetId="2">#REF!</definedName>
    <definedName name="avaliação">#REF!</definedName>
    <definedName name="B" localSheetId="0" hidden="1">{#N/A,#N/A,FALSE,"1321";#N/A,#N/A,FALSE,"1324";#N/A,#N/A,FALSE,"1333";#N/A,#N/A,FALSE,"1371"}</definedName>
    <definedName name="B" localSheetId="1" hidden="1">{#N/A,#N/A,FALSE,"1321";#N/A,#N/A,FALSE,"1324";#N/A,#N/A,FALSE,"1333";#N/A,#N/A,FALSE,"1371"}</definedName>
    <definedName name="B" localSheetId="4" hidden="1">{#N/A,#N/A,FALSE,"1321";#N/A,#N/A,FALSE,"1324";#N/A,#N/A,FALSE,"1333";#N/A,#N/A,FALSE,"1371"}</definedName>
    <definedName name="B" localSheetId="2" hidden="1">{#N/A,#N/A,FALSE,"1321";#N/A,#N/A,FALSE,"1324";#N/A,#N/A,FALSE,"1333";#N/A,#N/A,FALSE,"1371"}</definedName>
    <definedName name="B" hidden="1">{#N/A,#N/A,FALSE,"1321";#N/A,#N/A,FALSE,"1324";#N/A,#N/A,FALSE,"1333";#N/A,#N/A,FALSE,"1371"}</definedName>
    <definedName name="B_" localSheetId="0">#REF!</definedName>
    <definedName name="B_" localSheetId="2">#REF!</definedName>
    <definedName name="B_">#REF!</definedName>
    <definedName name="b_caixinha" localSheetId="0">#REF!</definedName>
    <definedName name="b_caixinha" localSheetId="2">#REF!</definedName>
    <definedName name="b_caixinha">#REF!</definedName>
    <definedName name="B_dados" localSheetId="0">#REF!</definedName>
    <definedName name="B_dados" localSheetId="2">#REF!</definedName>
    <definedName name="B_dados">#REF!</definedName>
    <definedName name="b_pconta" localSheetId="0">#REF!</definedName>
    <definedName name="b_pconta" localSheetId="2">#REF!</definedName>
    <definedName name="b_pconta">#REF!</definedName>
    <definedName name="B_RELALIAS" localSheetId="0">#REF!</definedName>
    <definedName name="B_RELALIAS" localSheetId="2">#REF!</definedName>
    <definedName name="B_RELALIAS">#REF!</definedName>
    <definedName name="BA" localSheetId="0" hidden="1">{#N/A,#N/A,FALSE,"Earn'gs &amp; Val'n";#N/A,#N/A,FALSE,"Interim"}</definedName>
    <definedName name="BA" localSheetId="1" hidden="1">{#N/A,#N/A,FALSE,"Earn'gs &amp; Val'n";#N/A,#N/A,FALSE,"Interim"}</definedName>
    <definedName name="BA" localSheetId="4" hidden="1">{#N/A,#N/A,FALSE,"Earn'gs &amp; Val'n";#N/A,#N/A,FALSE,"Interim"}</definedName>
    <definedName name="BA" localSheetId="2" hidden="1">{#N/A,#N/A,FALSE,"Earn'gs &amp; Val'n";#N/A,#N/A,FALSE,"Interim"}</definedName>
    <definedName name="BA" hidden="1">{#N/A,#N/A,FALSE,"Earn'gs &amp; Val'n";#N/A,#N/A,FALSE,"Interim"}</definedName>
    <definedName name="BA_SUL">#N/A</definedName>
    <definedName name="BALANCES" localSheetId="0">#REF!</definedName>
    <definedName name="BALANCES" localSheetId="2">#REF!</definedName>
    <definedName name="BALANCES">#REF!</definedName>
    <definedName name="BALANÇO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ANÇO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ANÇO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ANÇO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ANÇO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Type" hidden="1">TRUE</definedName>
    <definedName name="bandaAe1" localSheetId="0">#REF!,#REF!,#REF!</definedName>
    <definedName name="bandaAe1" localSheetId="2">#REF!,#REF!,#REF!</definedName>
    <definedName name="bandaAe1">#REF!,#REF!,#REF!</definedName>
    <definedName name="bandaAe2" localSheetId="0">#REF!,#REF!,#REF!</definedName>
    <definedName name="bandaAe2" localSheetId="2">#REF!,#REF!,#REF!</definedName>
    <definedName name="bandaAe2">#REF!,#REF!,#REF!</definedName>
    <definedName name="bandaAn" localSheetId="0">#REF!,#REF!</definedName>
    <definedName name="bandaAn" localSheetId="2">#REF!,#REF!</definedName>
    <definedName name="bandaAn">#REF!,#REF!</definedName>
    <definedName name="BASE" localSheetId="0">#REF!</definedName>
    <definedName name="BASE" localSheetId="2">#REF!</definedName>
    <definedName name="BASE">#REF!</definedName>
    <definedName name="Base_assinaturas" localSheetId="0">OFFSET(#REF!,0,0,COUNTA(#REF!),COUNTA(#REF!))</definedName>
    <definedName name="Base_assinaturas" localSheetId="2">OFFSET(#REF!,0,0,COUNTA(#REF!),COUNTA(#REF!))</definedName>
    <definedName name="Base_assinaturas">OFFSET(#REF!,0,0,COUNTA(#REF!),COUNTA(#REF!))</definedName>
    <definedName name="Base_Grupos" localSheetId="0">#REF!</definedName>
    <definedName name="Base_Grupos" localSheetId="2">#REF!</definedName>
    <definedName name="Base_Grupos">#REF!</definedName>
    <definedName name="Baseaassinaturas" localSheetId="0">OFFSET(#REF!,0,0,COUNTA(#REF!),COUNTA(#REF!))</definedName>
    <definedName name="Baseaassinaturas" localSheetId="2">OFFSET(#REF!,0,0,COUNTA(#REF!),COUNTA(#REF!))</definedName>
    <definedName name="Baseaassinaturas">OFFSET(#REF!,0,0,COUNTA(#REF!),COUNTA(#REF!))</definedName>
    <definedName name="Baseassinatura" localSheetId="0">OFFSET(#REF!,0,0,COUNTA(#REF!))</definedName>
    <definedName name="Baseassinatura" localSheetId="2">OFFSET(#REF!,0,0,COUNTA(#REF!))</definedName>
    <definedName name="Baseassinatura">OFFSET(#REF!,0,0,COUNTA(#REF!))</definedName>
    <definedName name="Baseassinaturas" localSheetId="0">OFFSET(#REF!,0,0,COUNTA(#REF!),COUNTA(#REF!))</definedName>
    <definedName name="Baseassinaturas" localSheetId="2">OFFSET(#REF!,0,0,COUNTA(#REF!),COUNTA(#REF!))</definedName>
    <definedName name="Baseassinaturas">OFFSET(#REF!,0,0,COUNTA(#REF!),COUNTA(#REF!))</definedName>
    <definedName name="Baseassinaturas2015" localSheetId="0">OFFSET(#REF!,0,0,COUNTA(#REF!),COUNTA(#REF!))</definedName>
    <definedName name="Baseassinaturas2015" localSheetId="2">OFFSET(#REF!,0,0,COUNTA(#REF!),COUNTA(#REF!))</definedName>
    <definedName name="Baseassinaturas2015">OFFSET(#REF!,0,0,COUNTA(#REF!),COUNTA(#REF!))</definedName>
    <definedName name="bASEEXCEL" localSheetId="0">OFFSET(#REF!,0,0,COUNTA(#REF!))</definedName>
    <definedName name="bASEEXCEL" localSheetId="2">OFFSET(#REF!,0,0,COUNTA(#REF!))</definedName>
    <definedName name="bASEEXCEL">OFFSET(#REF!,0,0,COUNTA(#REF!))</definedName>
    <definedName name="BaseYear" localSheetId="0">#REF!</definedName>
    <definedName name="BaseYear" localSheetId="2">#REF!</definedName>
    <definedName name="BaseYear">#REF!</definedName>
    <definedName name="BBF" localSheetId="0" hidden="1">{#N/A,#N/A,FALSE,"Aging Summary";#N/A,#N/A,FALSE,"Ratio Analysis";#N/A,#N/A,FALSE,"Test 120 Day Accts";#N/A,#N/A,FALSE,"Tickmarks"}</definedName>
    <definedName name="BBF" localSheetId="1" hidden="1">{#N/A,#N/A,FALSE,"Aging Summary";#N/A,#N/A,FALSE,"Ratio Analysis";#N/A,#N/A,FALSE,"Test 120 Day Accts";#N/A,#N/A,FALSE,"Tickmarks"}</definedName>
    <definedName name="BBF" localSheetId="4" hidden="1">{#N/A,#N/A,FALSE,"Aging Summary";#N/A,#N/A,FALSE,"Ratio Analysis";#N/A,#N/A,FALSE,"Test 120 Day Accts";#N/A,#N/A,FALSE,"Tickmarks"}</definedName>
    <definedName name="BBF" localSheetId="2" hidden="1">{#N/A,#N/A,FALSE,"Aging Summary";#N/A,#N/A,FALSE,"Ratio Analysis";#N/A,#N/A,FALSE,"Test 120 Day Accts";#N/A,#N/A,FALSE,"Tickmarks"}</definedName>
    <definedName name="BBF" hidden="1">{#N/A,#N/A,FALSE,"Aging Summary";#N/A,#N/A,FALSE,"Ratio Analysis";#N/A,#N/A,FALSE,"Test 120 Day Accts";#N/A,#N/A,FALSE,"Tickmarks"}</definedName>
    <definedName name="BBFB" localSheetId="0" hidden="1">{#N/A,#N/A,FALSE,"IR E CS 1997";#N/A,#N/A,FALSE,"PR ND";#N/A,#N/A,FALSE,"8191";#N/A,#N/A,FALSE,"8383";#N/A,#N/A,FALSE,"MP 1024";#N/A,#N/A,FALSE,"AD_EX_97";#N/A,#N/A,FALSE,"BD 97"}</definedName>
    <definedName name="BBFB" localSheetId="1" hidden="1">{#N/A,#N/A,FALSE,"IR E CS 1997";#N/A,#N/A,FALSE,"PR ND";#N/A,#N/A,FALSE,"8191";#N/A,#N/A,FALSE,"8383";#N/A,#N/A,FALSE,"MP 1024";#N/A,#N/A,FALSE,"AD_EX_97";#N/A,#N/A,FALSE,"BD 97"}</definedName>
    <definedName name="BBFB" localSheetId="4" hidden="1">{#N/A,#N/A,FALSE,"IR E CS 1997";#N/A,#N/A,FALSE,"PR ND";#N/A,#N/A,FALSE,"8191";#N/A,#N/A,FALSE,"8383";#N/A,#N/A,FALSE,"MP 1024";#N/A,#N/A,FALSE,"AD_EX_97";#N/A,#N/A,FALSE,"BD 97"}</definedName>
    <definedName name="BBFB" localSheetId="2" hidden="1">{#N/A,#N/A,FALSE,"IR E CS 1997";#N/A,#N/A,FALSE,"PR ND";#N/A,#N/A,FALSE,"8191";#N/A,#N/A,FALSE,"8383";#N/A,#N/A,FALSE,"MP 1024";#N/A,#N/A,FALSE,"AD_EX_97";#N/A,#N/A,FALSE,"BD 97"}</definedName>
    <definedName name="BBFB" hidden="1">{#N/A,#N/A,FALSE,"IR E CS 1997";#N/A,#N/A,FALSE,"PR ND";#N/A,#N/A,FALSE,"8191";#N/A,#N/A,FALSE,"8383";#N/A,#N/A,FALSE,"MP 1024";#N/A,#N/A,FALSE,"AD_EX_97";#N/A,#N/A,FALSE,"BD 97"}</definedName>
    <definedName name="bcalqui" localSheetId="0">#REF!</definedName>
    <definedName name="bcalqui" localSheetId="2">#REF!</definedName>
    <definedName name="bcalqui">#REF!</definedName>
    <definedName name="BCC" localSheetId="0">#REF!</definedName>
    <definedName name="BCC" localSheetId="2">#REF!</definedName>
    <definedName name="BCC">#REF!</definedName>
    <definedName name="bcglappli" localSheetId="0" hidden="1">{#N/A,#N/A,FALSE,"Summary"}</definedName>
    <definedName name="bcglappli" localSheetId="1" hidden="1">{#N/A,#N/A,FALSE,"Summary"}</definedName>
    <definedName name="bcglappli" localSheetId="4" hidden="1">{#N/A,#N/A,FALSE,"Summary"}</definedName>
    <definedName name="bcglappli" localSheetId="2" hidden="1">{#N/A,#N/A,FALSE,"Summary"}</definedName>
    <definedName name="bcglappli" hidden="1">{#N/A,#N/A,FALSE,"Summary"}</definedName>
    <definedName name="BCI" localSheetId="0">#REF!</definedName>
    <definedName name="BCI" localSheetId="2">#REF!</definedName>
    <definedName name="BCI">#REF!</definedName>
    <definedName name="BCII" localSheetId="0">#REF!</definedName>
    <definedName name="BCII" localSheetId="2">#REF!</definedName>
    <definedName name="BCII">#REF!</definedName>
    <definedName name="BCNC" localSheetId="0">#REF!</definedName>
    <definedName name="BCNC" localSheetId="2">#REF!</definedName>
    <definedName name="BCNC">#REF!</definedName>
    <definedName name="BD_YTS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localSheetId="1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localSheetId="4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localSheetId="2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U" localSheetId="0">#REF!</definedName>
    <definedName name="BDU" localSheetId="2">#REF!</definedName>
    <definedName name="BDU">#REF!</definedName>
    <definedName name="BDUU" localSheetId="0">#REF!</definedName>
    <definedName name="BDUU" localSheetId="2">#REF!</definedName>
    <definedName name="BDUU">#REF!</definedName>
    <definedName name="Beachwood" localSheetId="0" hidden="1">{"p",#N/A,FALSE,"Sheet1";"p 2",#N/A,FALSE,"Sheet1";"p 3",#N/A,FALSE,"Sheet1"}</definedName>
    <definedName name="Beachwood" localSheetId="1" hidden="1">{"p",#N/A,FALSE,"Sheet1";"p 2",#N/A,FALSE,"Sheet1";"p 3",#N/A,FALSE,"Sheet1"}</definedName>
    <definedName name="Beachwood" localSheetId="4" hidden="1">{"p",#N/A,FALSE,"Sheet1";"p 2",#N/A,FALSE,"Sheet1";"p 3",#N/A,FALSE,"Sheet1"}</definedName>
    <definedName name="Beachwood" localSheetId="2" hidden="1">{"p",#N/A,FALSE,"Sheet1";"p 2",#N/A,FALSE,"Sheet1";"p 3",#N/A,FALSE,"Sheet1"}</definedName>
    <definedName name="Beachwood" hidden="1">{"p",#N/A,FALSE,"Sheet1";"p 2",#N/A,FALSE,"Sheet1";"p 3",#N/A,FALSE,"Sheet1"}</definedName>
    <definedName name="belnew" localSheetId="0" hidden="1">{"IS",#N/A,FALSE,"IS";"RPTIS",#N/A,FALSE,"RPTIS";"STATS",#N/A,FALSE,"STATS";"CELL",#N/A,FALSE,"CELL";"BS",#N/A,FALSE,"BS"}</definedName>
    <definedName name="belnew" localSheetId="1" hidden="1">{"IS",#N/A,FALSE,"IS";"RPTIS",#N/A,FALSE,"RPTIS";"STATS",#N/A,FALSE,"STATS";"CELL",#N/A,FALSE,"CELL";"BS",#N/A,FALSE,"BS"}</definedName>
    <definedName name="belnew" localSheetId="4" hidden="1">{"IS",#N/A,FALSE,"IS";"RPTIS",#N/A,FALSE,"RPTIS";"STATS",#N/A,FALSE,"STATS";"CELL",#N/A,FALSE,"CELL";"BS",#N/A,FALSE,"BS"}</definedName>
    <definedName name="belnew" localSheetId="2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ta." localSheetId="0" hidden="1">{"'Sheet1'!$A$1:$G$85"}</definedName>
    <definedName name="Beta." localSheetId="1" hidden="1">{"'Sheet1'!$A$1:$G$85"}</definedName>
    <definedName name="Beta." localSheetId="4" hidden="1">{"'Sheet1'!$A$1:$G$85"}</definedName>
    <definedName name="Beta." localSheetId="2" hidden="1">{"'Sheet1'!$A$1:$G$85"}</definedName>
    <definedName name="Beta." hidden="1">{"'Sheet1'!$A$1:$G$85"}</definedName>
    <definedName name="bete" localSheetId="0">#REF!</definedName>
    <definedName name="bete" localSheetId="2">#REF!</definedName>
    <definedName name="bete">#REF!</definedName>
    <definedName name="BG_Del" hidden="1">15</definedName>
    <definedName name="BG_Ins" hidden="1">4</definedName>
    <definedName name="BG_Mod" hidden="1">6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H1" localSheetId="0" hidden="1">#REF!</definedName>
    <definedName name="BLPH1" localSheetId="2" hidden="1">#REF!</definedName>
    <definedName name="BLPH1" hidden="1">#REF!</definedName>
    <definedName name="BLPH10" localSheetId="0" hidden="1">#REF!</definedName>
    <definedName name="BLPH10" localSheetId="2" hidden="1">#REF!</definedName>
    <definedName name="BLPH10" hidden="1">#REF!</definedName>
    <definedName name="BLPH100" localSheetId="0" hidden="1">#REF!</definedName>
    <definedName name="BLPH100" localSheetId="2" hidden="1">#REF!</definedName>
    <definedName name="BLPH100" hidden="1">#REF!</definedName>
    <definedName name="BLPH101" localSheetId="0" hidden="1">#REF!</definedName>
    <definedName name="BLPH101" localSheetId="2" hidden="1">#REF!</definedName>
    <definedName name="BLPH101" hidden="1">#REF!</definedName>
    <definedName name="BLPH102" localSheetId="0" hidden="1">#REF!</definedName>
    <definedName name="BLPH102" localSheetId="2" hidden="1">#REF!</definedName>
    <definedName name="BLPH102" hidden="1">#REF!</definedName>
    <definedName name="BLPH103" localSheetId="0" hidden="1">#REF!</definedName>
    <definedName name="BLPH103" localSheetId="2" hidden="1">#REF!</definedName>
    <definedName name="BLPH103" hidden="1">#REF!</definedName>
    <definedName name="BLPH104" localSheetId="0" hidden="1">#REF!</definedName>
    <definedName name="BLPH104" localSheetId="2" hidden="1">#REF!</definedName>
    <definedName name="BLPH104" hidden="1">#REF!</definedName>
    <definedName name="BLPH105" localSheetId="0" hidden="1">#REF!</definedName>
    <definedName name="BLPH105" localSheetId="2" hidden="1">#REF!</definedName>
    <definedName name="BLPH105" hidden="1">#REF!</definedName>
    <definedName name="BLPH106" localSheetId="0" hidden="1">#REF!</definedName>
    <definedName name="BLPH106" localSheetId="2" hidden="1">#REF!</definedName>
    <definedName name="BLPH106" hidden="1">#REF!</definedName>
    <definedName name="BLPH107" localSheetId="0" hidden="1">#REF!</definedName>
    <definedName name="BLPH107" localSheetId="2" hidden="1">#REF!</definedName>
    <definedName name="BLPH107" hidden="1">#REF!</definedName>
    <definedName name="BLPH108" localSheetId="0" hidden="1">#REF!</definedName>
    <definedName name="BLPH108" localSheetId="2" hidden="1">#REF!</definedName>
    <definedName name="BLPH108" hidden="1">#REF!</definedName>
    <definedName name="BLPH109" localSheetId="0" hidden="1">#REF!</definedName>
    <definedName name="BLPH109" localSheetId="2" hidden="1">#REF!</definedName>
    <definedName name="BLPH109" hidden="1">#REF!</definedName>
    <definedName name="BLPH11" localSheetId="0" hidden="1">#REF!</definedName>
    <definedName name="BLPH11" localSheetId="2" hidden="1">#REF!</definedName>
    <definedName name="BLPH11" hidden="1">#REF!</definedName>
    <definedName name="BLPH110" localSheetId="0" hidden="1">#REF!</definedName>
    <definedName name="BLPH110" localSheetId="2" hidden="1">#REF!</definedName>
    <definedName name="BLPH110" hidden="1">#REF!</definedName>
    <definedName name="BLPH111" localSheetId="0" hidden="1">#REF!</definedName>
    <definedName name="BLPH111" localSheetId="2" hidden="1">#REF!</definedName>
    <definedName name="BLPH111" hidden="1">#REF!</definedName>
    <definedName name="BLPH112" localSheetId="0" hidden="1">#REF!</definedName>
    <definedName name="BLPH112" localSheetId="2" hidden="1">#REF!</definedName>
    <definedName name="BLPH112" hidden="1">#REF!</definedName>
    <definedName name="BLPH113" localSheetId="0" hidden="1">#REF!</definedName>
    <definedName name="BLPH113" localSheetId="2" hidden="1">#REF!</definedName>
    <definedName name="BLPH113" hidden="1">#REF!</definedName>
    <definedName name="BLPH114" localSheetId="0" hidden="1">#REF!</definedName>
    <definedName name="BLPH114" localSheetId="2" hidden="1">#REF!</definedName>
    <definedName name="BLPH114" hidden="1">#REF!</definedName>
    <definedName name="BLPH115" localSheetId="0" hidden="1">#REF!</definedName>
    <definedName name="BLPH115" localSheetId="2" hidden="1">#REF!</definedName>
    <definedName name="BLPH115" hidden="1">#REF!</definedName>
    <definedName name="BLPH116" localSheetId="0" hidden="1">#REF!</definedName>
    <definedName name="BLPH116" localSheetId="2" hidden="1">#REF!</definedName>
    <definedName name="BLPH116" hidden="1">#REF!</definedName>
    <definedName name="BLPH117" localSheetId="0" hidden="1">#REF!</definedName>
    <definedName name="BLPH117" localSheetId="2" hidden="1">#REF!</definedName>
    <definedName name="BLPH117" hidden="1">#REF!</definedName>
    <definedName name="BLPH118" localSheetId="0" hidden="1">#REF!</definedName>
    <definedName name="BLPH118" localSheetId="2" hidden="1">#REF!</definedName>
    <definedName name="BLPH118" hidden="1">#REF!</definedName>
    <definedName name="BLPH119" localSheetId="0" hidden="1">#REF!</definedName>
    <definedName name="BLPH119" localSheetId="2" hidden="1">#REF!</definedName>
    <definedName name="BLPH119" hidden="1">#REF!</definedName>
    <definedName name="BLPH12" localSheetId="0" hidden="1">#REF!</definedName>
    <definedName name="BLPH12" localSheetId="2" hidden="1">#REF!</definedName>
    <definedName name="BLPH12" hidden="1">#REF!</definedName>
    <definedName name="BLPH120" localSheetId="0" hidden="1">#REF!</definedName>
    <definedName name="BLPH120" localSheetId="2" hidden="1">#REF!</definedName>
    <definedName name="BLPH120" hidden="1">#REF!</definedName>
    <definedName name="BLPH121" localSheetId="0" hidden="1">#REF!</definedName>
    <definedName name="BLPH121" localSheetId="2" hidden="1">#REF!</definedName>
    <definedName name="BLPH121" hidden="1">#REF!</definedName>
    <definedName name="BLPH122" localSheetId="0" hidden="1">#REF!</definedName>
    <definedName name="BLPH122" localSheetId="2" hidden="1">#REF!</definedName>
    <definedName name="BLPH122" hidden="1">#REF!</definedName>
    <definedName name="BLPH123" localSheetId="0" hidden="1">#REF!</definedName>
    <definedName name="BLPH123" localSheetId="2" hidden="1">#REF!</definedName>
    <definedName name="BLPH123" hidden="1">#REF!</definedName>
    <definedName name="BLPH124" localSheetId="0" hidden="1">#REF!</definedName>
    <definedName name="BLPH124" localSheetId="2" hidden="1">#REF!</definedName>
    <definedName name="BLPH124" hidden="1">#REF!</definedName>
    <definedName name="BLPH125" localSheetId="0" hidden="1">#REF!</definedName>
    <definedName name="BLPH125" localSheetId="2" hidden="1">#REF!</definedName>
    <definedName name="BLPH125" hidden="1">#REF!</definedName>
    <definedName name="BLPH126" localSheetId="0" hidden="1">#REF!</definedName>
    <definedName name="BLPH126" localSheetId="2" hidden="1">#REF!</definedName>
    <definedName name="BLPH126" hidden="1">#REF!</definedName>
    <definedName name="BLPH127" localSheetId="0" hidden="1">#REF!</definedName>
    <definedName name="BLPH127" localSheetId="2" hidden="1">#REF!</definedName>
    <definedName name="BLPH127" hidden="1">#REF!</definedName>
    <definedName name="BLPH128" localSheetId="0" hidden="1">#REF!</definedName>
    <definedName name="BLPH128" localSheetId="2" hidden="1">#REF!</definedName>
    <definedName name="BLPH128" hidden="1">#REF!</definedName>
    <definedName name="BLPH129" localSheetId="0" hidden="1">#REF!</definedName>
    <definedName name="BLPH129" localSheetId="2" hidden="1">#REF!</definedName>
    <definedName name="BLPH129" hidden="1">#REF!</definedName>
    <definedName name="BLPH13" localSheetId="0" hidden="1">#REF!</definedName>
    <definedName name="BLPH13" localSheetId="2" hidden="1">#REF!</definedName>
    <definedName name="BLPH13" hidden="1">#REF!</definedName>
    <definedName name="BLPH130" localSheetId="0" hidden="1">#REF!</definedName>
    <definedName name="BLPH130" localSheetId="2" hidden="1">#REF!</definedName>
    <definedName name="BLPH130" hidden="1">#REF!</definedName>
    <definedName name="BLPH131" localSheetId="0" hidden="1">#REF!</definedName>
    <definedName name="BLPH131" localSheetId="2" hidden="1">#REF!</definedName>
    <definedName name="BLPH131" hidden="1">#REF!</definedName>
    <definedName name="BLPH132" localSheetId="0" hidden="1">#REF!</definedName>
    <definedName name="BLPH132" localSheetId="2" hidden="1">#REF!</definedName>
    <definedName name="BLPH132" hidden="1">#REF!</definedName>
    <definedName name="BLPH133" localSheetId="0" hidden="1">#REF!</definedName>
    <definedName name="BLPH133" localSheetId="2" hidden="1">#REF!</definedName>
    <definedName name="BLPH133" hidden="1">#REF!</definedName>
    <definedName name="BLPH134" localSheetId="0" hidden="1">#REF!</definedName>
    <definedName name="BLPH134" localSheetId="2" hidden="1">#REF!</definedName>
    <definedName name="BLPH134" hidden="1">#REF!</definedName>
    <definedName name="BLPH135" localSheetId="0" hidden="1">#REF!</definedName>
    <definedName name="BLPH135" localSheetId="2" hidden="1">#REF!</definedName>
    <definedName name="BLPH135" hidden="1">#REF!</definedName>
    <definedName name="BLPH136" localSheetId="0" hidden="1">#REF!</definedName>
    <definedName name="BLPH136" localSheetId="2" hidden="1">#REF!</definedName>
    <definedName name="BLPH136" hidden="1">#REF!</definedName>
    <definedName name="BLPH137" localSheetId="0" hidden="1">#REF!</definedName>
    <definedName name="BLPH137" localSheetId="2" hidden="1">#REF!</definedName>
    <definedName name="BLPH137" hidden="1">#REF!</definedName>
    <definedName name="BLPH138" localSheetId="0" hidden="1">#REF!</definedName>
    <definedName name="BLPH138" localSheetId="2" hidden="1">#REF!</definedName>
    <definedName name="BLPH138" hidden="1">#REF!</definedName>
    <definedName name="BLPH139" localSheetId="0" hidden="1">#REF!</definedName>
    <definedName name="BLPH139" localSheetId="2" hidden="1">#REF!</definedName>
    <definedName name="BLPH139" hidden="1">#REF!</definedName>
    <definedName name="BLPH14" localSheetId="0" hidden="1">#REF!</definedName>
    <definedName name="BLPH14" localSheetId="2" hidden="1">#REF!</definedName>
    <definedName name="BLPH14" hidden="1">#REF!</definedName>
    <definedName name="BLPH140" localSheetId="0" hidden="1">#REF!</definedName>
    <definedName name="BLPH140" localSheetId="2" hidden="1">#REF!</definedName>
    <definedName name="BLPH140" hidden="1">#REF!</definedName>
    <definedName name="BLPH141" localSheetId="0" hidden="1">#REF!</definedName>
    <definedName name="BLPH141" localSheetId="2" hidden="1">#REF!</definedName>
    <definedName name="BLPH141" hidden="1">#REF!</definedName>
    <definedName name="BLPH142" localSheetId="0" hidden="1">#REF!</definedName>
    <definedName name="BLPH142" localSheetId="2" hidden="1">#REF!</definedName>
    <definedName name="BLPH142" hidden="1">#REF!</definedName>
    <definedName name="BLPH143" localSheetId="0" hidden="1">#REF!</definedName>
    <definedName name="BLPH143" localSheetId="2" hidden="1">#REF!</definedName>
    <definedName name="BLPH143" hidden="1">#REF!</definedName>
    <definedName name="BLPH144" localSheetId="0" hidden="1">#REF!</definedName>
    <definedName name="BLPH144" localSheetId="2" hidden="1">#REF!</definedName>
    <definedName name="BLPH144" hidden="1">#REF!</definedName>
    <definedName name="BLPH145" localSheetId="0" hidden="1">#REF!</definedName>
    <definedName name="BLPH145" localSheetId="2" hidden="1">#REF!</definedName>
    <definedName name="BLPH145" hidden="1">#REF!</definedName>
    <definedName name="BLPH146" localSheetId="0" hidden="1">#REF!</definedName>
    <definedName name="BLPH146" localSheetId="2" hidden="1">#REF!</definedName>
    <definedName name="BLPH146" hidden="1">#REF!</definedName>
    <definedName name="BLPH147" localSheetId="0" hidden="1">#REF!</definedName>
    <definedName name="BLPH147" localSheetId="2" hidden="1">#REF!</definedName>
    <definedName name="BLPH147" hidden="1">#REF!</definedName>
    <definedName name="BLPH148" localSheetId="0" hidden="1">#REF!</definedName>
    <definedName name="BLPH148" localSheetId="2" hidden="1">#REF!</definedName>
    <definedName name="BLPH148" hidden="1">#REF!</definedName>
    <definedName name="BLPH149" localSheetId="0" hidden="1">#REF!</definedName>
    <definedName name="BLPH149" localSheetId="2" hidden="1">#REF!</definedName>
    <definedName name="BLPH149" hidden="1">#REF!</definedName>
    <definedName name="BLPH15" localSheetId="0" hidden="1">#REF!</definedName>
    <definedName name="BLPH15" localSheetId="2" hidden="1">#REF!</definedName>
    <definedName name="BLPH15" hidden="1">#REF!</definedName>
    <definedName name="BLPH150" localSheetId="0" hidden="1">#REF!</definedName>
    <definedName name="BLPH150" localSheetId="2" hidden="1">#REF!</definedName>
    <definedName name="BLPH150" hidden="1">#REF!</definedName>
    <definedName name="BLPH151" localSheetId="0" hidden="1">#REF!</definedName>
    <definedName name="BLPH151" localSheetId="2" hidden="1">#REF!</definedName>
    <definedName name="BLPH151" hidden="1">#REF!</definedName>
    <definedName name="BLPH152" localSheetId="0" hidden="1">#REF!</definedName>
    <definedName name="BLPH152" localSheetId="2" hidden="1">#REF!</definedName>
    <definedName name="BLPH152" hidden="1">#REF!</definedName>
    <definedName name="BLPH153" localSheetId="0" hidden="1">#REF!</definedName>
    <definedName name="BLPH153" localSheetId="2" hidden="1">#REF!</definedName>
    <definedName name="BLPH153" hidden="1">#REF!</definedName>
    <definedName name="BLPH154" localSheetId="0" hidden="1">#REF!</definedName>
    <definedName name="BLPH154" localSheetId="2" hidden="1">#REF!</definedName>
    <definedName name="BLPH154" hidden="1">#REF!</definedName>
    <definedName name="BLPH155" localSheetId="0" hidden="1">#REF!</definedName>
    <definedName name="BLPH155" localSheetId="2" hidden="1">#REF!</definedName>
    <definedName name="BLPH155" hidden="1">#REF!</definedName>
    <definedName name="BLPH156" localSheetId="0" hidden="1">#REF!</definedName>
    <definedName name="BLPH156" localSheetId="2" hidden="1">#REF!</definedName>
    <definedName name="BLPH156" hidden="1">#REF!</definedName>
    <definedName name="BLPH2" localSheetId="0" hidden="1">#REF!</definedName>
    <definedName name="BLPH2" localSheetId="2" hidden="1">#REF!</definedName>
    <definedName name="BLPH2" hidden="1">#REF!</definedName>
    <definedName name="BLPH3" localSheetId="0" hidden="1">#REF!</definedName>
    <definedName name="BLPH3" localSheetId="2" hidden="1">#REF!</definedName>
    <definedName name="BLPH3" hidden="1">#REF!</definedName>
    <definedName name="BLPH4" localSheetId="0" hidden="1">#REF!</definedName>
    <definedName name="BLPH4" localSheetId="2" hidden="1">#REF!</definedName>
    <definedName name="BLPH4" hidden="1">#REF!</definedName>
    <definedName name="BLPH5" localSheetId="0" hidden="1">#REF!</definedName>
    <definedName name="BLPH5" localSheetId="2" hidden="1">#REF!</definedName>
    <definedName name="BLPH5" hidden="1">#REF!</definedName>
    <definedName name="BLPH6" localSheetId="0" hidden="1">#REF!</definedName>
    <definedName name="BLPH6" localSheetId="2" hidden="1">#REF!</definedName>
    <definedName name="BLPH6" hidden="1">#REF!</definedName>
    <definedName name="BLPH7" localSheetId="0" hidden="1">#REF!</definedName>
    <definedName name="BLPH7" localSheetId="2" hidden="1">#REF!</definedName>
    <definedName name="BLPH7" hidden="1">#REF!</definedName>
    <definedName name="BLPH77" localSheetId="0" hidden="1">#REF!</definedName>
    <definedName name="BLPH77" localSheetId="2" hidden="1">#REF!</definedName>
    <definedName name="BLPH77" hidden="1">#REF!</definedName>
    <definedName name="BLPH78" localSheetId="0" hidden="1">#REF!</definedName>
    <definedName name="BLPH78" localSheetId="2" hidden="1">#REF!</definedName>
    <definedName name="BLPH78" hidden="1">#REF!</definedName>
    <definedName name="BLPH79" localSheetId="0" hidden="1">#REF!</definedName>
    <definedName name="BLPH79" localSheetId="2" hidden="1">#REF!</definedName>
    <definedName name="BLPH79" hidden="1">#REF!</definedName>
    <definedName name="BLPH8" localSheetId="0" hidden="1">#REF!</definedName>
    <definedName name="BLPH8" localSheetId="2" hidden="1">#REF!</definedName>
    <definedName name="BLPH8" hidden="1">#REF!</definedName>
    <definedName name="BLPH80" localSheetId="0" hidden="1">#REF!</definedName>
    <definedName name="BLPH80" localSheetId="2" hidden="1">#REF!</definedName>
    <definedName name="BLPH80" hidden="1">#REF!</definedName>
    <definedName name="BLPH81" localSheetId="0" hidden="1">#REF!</definedName>
    <definedName name="BLPH81" localSheetId="2" hidden="1">#REF!</definedName>
    <definedName name="BLPH81" hidden="1">#REF!</definedName>
    <definedName name="BLPH82" localSheetId="0" hidden="1">#REF!</definedName>
    <definedName name="BLPH82" localSheetId="2" hidden="1">#REF!</definedName>
    <definedName name="BLPH82" hidden="1">#REF!</definedName>
    <definedName name="BLPH83" localSheetId="0" hidden="1">#REF!</definedName>
    <definedName name="BLPH83" localSheetId="2" hidden="1">#REF!</definedName>
    <definedName name="BLPH83" hidden="1">#REF!</definedName>
    <definedName name="BLPH84" localSheetId="0" hidden="1">#REF!</definedName>
    <definedName name="BLPH84" localSheetId="2" hidden="1">#REF!</definedName>
    <definedName name="BLPH84" hidden="1">#REF!</definedName>
    <definedName name="BLPH85" localSheetId="0" hidden="1">#REF!</definedName>
    <definedName name="BLPH85" localSheetId="2" hidden="1">#REF!</definedName>
    <definedName name="BLPH85" hidden="1">#REF!</definedName>
    <definedName name="BLPH86" localSheetId="0" hidden="1">#REF!</definedName>
    <definedName name="BLPH86" localSheetId="2" hidden="1">#REF!</definedName>
    <definedName name="BLPH86" hidden="1">#REF!</definedName>
    <definedName name="BLPH87" localSheetId="0" hidden="1">#REF!</definedName>
    <definedName name="BLPH87" localSheetId="2" hidden="1">#REF!</definedName>
    <definedName name="BLPH87" hidden="1">#REF!</definedName>
    <definedName name="BLPH88" localSheetId="0" hidden="1">#REF!</definedName>
    <definedName name="BLPH88" localSheetId="2" hidden="1">#REF!</definedName>
    <definedName name="BLPH88" hidden="1">#REF!</definedName>
    <definedName name="BLPH89" localSheetId="0" hidden="1">#REF!</definedName>
    <definedName name="BLPH89" localSheetId="2" hidden="1">#REF!</definedName>
    <definedName name="BLPH89" hidden="1">#REF!</definedName>
    <definedName name="BLPH9" localSheetId="0" hidden="1">#REF!</definedName>
    <definedName name="BLPH9" localSheetId="2" hidden="1">#REF!</definedName>
    <definedName name="BLPH9" hidden="1">#REF!</definedName>
    <definedName name="BLPH90" localSheetId="0" hidden="1">#REF!</definedName>
    <definedName name="BLPH90" localSheetId="2" hidden="1">#REF!</definedName>
    <definedName name="BLPH90" hidden="1">#REF!</definedName>
    <definedName name="BLPH92" localSheetId="0" hidden="1">#REF!</definedName>
    <definedName name="BLPH92" localSheetId="2" hidden="1">#REF!</definedName>
    <definedName name="BLPH92" hidden="1">#REF!</definedName>
    <definedName name="BLPH93" localSheetId="0" hidden="1">#REF!</definedName>
    <definedName name="BLPH93" localSheetId="2" hidden="1">#REF!</definedName>
    <definedName name="BLPH93" hidden="1">#REF!</definedName>
    <definedName name="BLPH94" localSheetId="0" hidden="1">#REF!</definedName>
    <definedName name="BLPH94" localSheetId="2" hidden="1">#REF!</definedName>
    <definedName name="BLPH94" hidden="1">#REF!</definedName>
    <definedName name="BLPH95" localSheetId="0" hidden="1">#REF!</definedName>
    <definedName name="BLPH95" localSheetId="2" hidden="1">#REF!</definedName>
    <definedName name="BLPH95" hidden="1">#REF!</definedName>
    <definedName name="BLPH96" localSheetId="0" hidden="1">#REF!</definedName>
    <definedName name="BLPH96" localSheetId="2" hidden="1">#REF!</definedName>
    <definedName name="BLPH96" hidden="1">#REF!</definedName>
    <definedName name="BLPH97" localSheetId="0" hidden="1">#REF!</definedName>
    <definedName name="BLPH97" localSheetId="2" hidden="1">#REF!</definedName>
    <definedName name="BLPH97" hidden="1">#REF!</definedName>
    <definedName name="BLPH98" localSheetId="0" hidden="1">#REF!</definedName>
    <definedName name="BLPH98" localSheetId="2" hidden="1">#REF!</definedName>
    <definedName name="BLPH98" hidden="1">#REF!</definedName>
    <definedName name="BLPH99" localSheetId="0" hidden="1">#REF!</definedName>
    <definedName name="BLPH99" localSheetId="2" hidden="1">#REF!</definedName>
    <definedName name="BLPH99" hidden="1">#REF!</definedName>
    <definedName name="bmf">#N/A</definedName>
    <definedName name="boneco" localSheetId="0">#REF!</definedName>
    <definedName name="boneco" localSheetId="2">#REF!</definedName>
    <definedName name="boneco">#REF!</definedName>
    <definedName name="Box_analysed" localSheetId="0">#REF!</definedName>
    <definedName name="Box_analysed" localSheetId="2">#REF!</definedName>
    <definedName name="Box_analysed">#REF!</definedName>
    <definedName name="Box_Capex" localSheetId="0">#REF!</definedName>
    <definedName name="Box_Capex" localSheetId="2">#REF!</definedName>
    <definedName name="Box_Capex">#REF!</definedName>
    <definedName name="Box_interest" localSheetId="0">#REF!</definedName>
    <definedName name="Box_interest" localSheetId="2">#REF!</definedName>
    <definedName name="Box_interest">#REF!</definedName>
    <definedName name="Box_quantities" localSheetId="0">#REF!</definedName>
    <definedName name="Box_quantities" localSheetId="2">#REF!</definedName>
    <definedName name="Box_quantities">#REF!</definedName>
    <definedName name="BRA" localSheetId="0">#REF!</definedName>
    <definedName name="BRA" localSheetId="2">#REF!</definedName>
    <definedName name="BRA">#REF!</definedName>
    <definedName name="BraFranq" localSheetId="0">{#N/A,#N/A,FALSE,"Aging Summary";#N/A,#N/A,FALSE,"Ratio Analysis";#N/A,#N/A,FALSE,"Test 120 Day Accts";#N/A,#N/A,FALSE,"Tickmarks"}</definedName>
    <definedName name="BraFranq" localSheetId="1">{#N/A,#N/A,FALSE,"Aging Summary";#N/A,#N/A,FALSE,"Ratio Analysis";#N/A,#N/A,FALSE,"Test 120 Day Accts";#N/A,#N/A,FALSE,"Tickmarks"}</definedName>
    <definedName name="BraFranq" localSheetId="4">{#N/A,#N/A,FALSE,"Aging Summary";#N/A,#N/A,FALSE,"Ratio Analysis";#N/A,#N/A,FALSE,"Test 120 Day Accts";#N/A,#N/A,FALSE,"Tickmarks"}</definedName>
    <definedName name="BraFranq" localSheetId="2">{#N/A,#N/A,FALSE,"Aging Summary";#N/A,#N/A,FALSE,"Ratio Analysis";#N/A,#N/A,FALSE,"Test 120 Day Accts";#N/A,#N/A,FALSE,"Tickmarks"}</definedName>
    <definedName name="BraFranq">{#N/A,#N/A,FALSE,"Aging Summary";#N/A,#N/A,FALSE,"Ratio Analysis";#N/A,#N/A,FALSE,"Test 120 Day Accts";#N/A,#N/A,FALSE,"Tickmarks"}</definedName>
    <definedName name="Brasilagro1015" localSheetId="0">OFFSET(#REF!,0,0,COUNTA(#REF!),COUNTA(#REF!))</definedName>
    <definedName name="Brasilagro1015" localSheetId="2">OFFSET(#REF!,0,0,COUNTA(#REF!),COUNTA(#REF!))</definedName>
    <definedName name="Brasilagro1015">OFFSET(#REF!,0,0,COUNTA(#REF!),COUNTA(#REF!))</definedName>
    <definedName name="BRASILAGRO1215" localSheetId="0">OFFSET(#REF!,0,0,COUNTA(#REF!),COUNTA(#REF!))</definedName>
    <definedName name="BRASILAGRO1215" localSheetId="2">OFFSET(#REF!,0,0,COUNTA(#REF!),COUNTA(#REF!))</definedName>
    <definedName name="BRASILAGRO1215">OFFSET(#REF!,0,0,COUNTA(#REF!),COUNTA(#REF!))</definedName>
    <definedName name="BRIX" localSheetId="0">#REF!</definedName>
    <definedName name="BRIX" localSheetId="2">#REF!</definedName>
    <definedName name="BRIX">#REF!</definedName>
    <definedName name="BRIX2" localSheetId="0">#REF!</definedName>
    <definedName name="BRIX2" localSheetId="2">#REF!</definedName>
    <definedName name="BRIX2">#REF!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R" localSheetId="0">#REF!</definedName>
    <definedName name="BRR" localSheetId="2">#REF!</definedName>
    <definedName name="BRR">#REF!</definedName>
    <definedName name="bsusocomb1" localSheetId="0">#REF!</definedName>
    <definedName name="bsusocomb1" localSheetId="2">#REF!</definedName>
    <definedName name="bsusocomb1">#REF!</definedName>
    <definedName name="bsusonorte1" localSheetId="0">#REF!</definedName>
    <definedName name="bsusonorte1" localSheetId="2">#REF!</definedName>
    <definedName name="bsusonorte1">#REF!</definedName>
    <definedName name="bsusosur1" localSheetId="0">#REF!</definedName>
    <definedName name="bsusosur1" localSheetId="2">#REF!</definedName>
    <definedName name="bsusosur1">#REF!</definedName>
    <definedName name="budget" localSheetId="0">#REF!</definedName>
    <definedName name="budget" localSheetId="2">#REF!</definedName>
    <definedName name="budget">#REF!</definedName>
    <definedName name="BuiltIn_Print_Area___0" localSheetId="0">#REF!</definedName>
    <definedName name="BuiltIn_Print_Area___0" localSheetId="2">#REF!</definedName>
    <definedName name="BuiltIn_Print_Area___0">#REF!</definedName>
    <definedName name="BuiltIn_Print_Area___0___0" localSheetId="0">#REF!</definedName>
    <definedName name="BuiltIn_Print_Area___0___0" localSheetId="2">#REF!</definedName>
    <definedName name="BuiltIn_Print_Area___0___0">#REF!</definedName>
    <definedName name="BuiltIn_Print_Area___0___0___0" localSheetId="0">#REF!</definedName>
    <definedName name="BuiltIn_Print_Area___0___0___0" localSheetId="2">#REF!</definedName>
    <definedName name="BuiltIn_Print_Area___0___0___0">#REF!</definedName>
    <definedName name="BuiltIn_Print_Area___0___0___0___0" localSheetId="0">#REF!</definedName>
    <definedName name="BuiltIn_Print_Area___0___0___0___0" localSheetId="2">#REF!</definedName>
    <definedName name="BuiltIn_Print_Area___0___0___0___0">#REF!</definedName>
    <definedName name="BuiltIn_Print_Area___0___0___0___0___0" localSheetId="0">#REF!</definedName>
    <definedName name="BuiltIn_Print_Area___0___0___0___0___0" localSheetId="2">#REF!</definedName>
    <definedName name="BuiltIn_Print_Area___0___0___0___0___0">#REF!</definedName>
    <definedName name="BuiltIn_Print_Area___0___0___0___0___0___0" localSheetId="0">#REF!</definedName>
    <definedName name="BuiltIn_Print_Area___0___0___0___0___0___0" localSheetId="2">#REF!</definedName>
    <definedName name="BuiltIn_Print_Area___0___0___0___0___0___0">#REF!</definedName>
    <definedName name="BuiltIn_Print_Area___0___0___0___0___0___0___0" localSheetId="0">#REF!</definedName>
    <definedName name="BuiltIn_Print_Area___0___0___0___0___0___0___0" localSheetId="2">#REF!</definedName>
    <definedName name="BuiltIn_Print_Area___0___0___0___0___0___0___0">#REF!</definedName>
    <definedName name="BuiltIn_Print_Area___0___0___0___0___0___0___0___0" localSheetId="0">#REF!</definedName>
    <definedName name="BuiltIn_Print_Area___0___0___0___0___0___0___0___0" localSheetId="2">#REF!</definedName>
    <definedName name="BuiltIn_Print_Area___0___0___0___0___0___0___0___0">#REF!</definedName>
    <definedName name="BuiltIn_Print_Area___0___0___0___0___0___0___0___0___0" localSheetId="0">#REF!</definedName>
    <definedName name="BuiltIn_Print_Area___0___0___0___0___0___0___0___0___0" localSheetId="2">#REF!</definedName>
    <definedName name="BuiltIn_Print_Area___0___0___0___0___0___0___0___0___0">#REF!</definedName>
    <definedName name="BuiltIn_Print_Area___0___0___0___0___0___0___0___0___0___0" localSheetId="0">#REF!</definedName>
    <definedName name="BuiltIn_Print_Area___0___0___0___0___0___0___0___0___0___0" localSheetId="2">#REF!</definedName>
    <definedName name="BuiltIn_Print_Area___0___0___0___0___0___0___0___0___0___0">#REF!</definedName>
    <definedName name="BuiltIn_Print_Area___0___0___0___0___0___0___0___0___0___0___0" localSheetId="0">#REF!</definedName>
    <definedName name="BuiltIn_Print_Area___0___0___0___0___0___0___0___0___0___0___0" localSheetId="2">#REF!</definedName>
    <definedName name="BuiltIn_Print_Area___0___0___0___0___0___0___0___0___0___0___0">#REF!</definedName>
    <definedName name="BuiltIn_Print_Area___0___0___0___0___0___0___0___0___0___0___0___0" localSheetId="0">#REF!</definedName>
    <definedName name="BuiltIn_Print_Area___0___0___0___0___0___0___0___0___0___0___0___0" localSheetId="2">#REF!</definedName>
    <definedName name="BuiltIn_Print_Area___0___0___0___0___0___0___0___0___0___0___0___0">#REF!</definedName>
    <definedName name="BuiltIn_Print_Area___0___0___0___0___0___0___0___0___0___0___0___0___0" localSheetId="0">#REF!</definedName>
    <definedName name="BuiltIn_Print_Area___0___0___0___0___0___0___0___0___0___0___0___0___0" localSheetId="2">#REF!</definedName>
    <definedName name="BuiltIn_Print_Area___0___0___0___0___0___0___0___0___0___0___0___0___0">#REF!</definedName>
    <definedName name="BuiltIn_Print_Area___0___0___0___0___0___0___0___0___0___0___0___0___0___0" localSheetId="0">#REF!</definedName>
    <definedName name="BuiltIn_Print_Area___0___0___0___0___0___0___0___0___0___0___0___0___0___0" localSheetId="2">#REF!</definedName>
    <definedName name="BuiltIn_Print_Area___0___0___0___0___0___0___0___0___0___0___0___0___0___0">#REF!</definedName>
    <definedName name="BuiltIn_Print_Area___0___0___0___0___0___0___0___0___0___0___0___0___0___0___0" localSheetId="0">#REF!</definedName>
    <definedName name="BuiltIn_Print_Area___0___0___0___0___0___0___0___0___0___0___0___0___0___0___0" localSheetId="2">#REF!</definedName>
    <definedName name="BuiltIn_Print_Area___0___0___0___0___0___0___0___0___0___0___0___0___0___0___0">#REF!</definedName>
    <definedName name="Bump" localSheetId="0">#REF!</definedName>
    <definedName name="Bump" localSheetId="2">#REF!</definedName>
    <definedName name="Bump">#REF!</definedName>
    <definedName name="BU별" localSheetId="0" hidden="1">{#N/A,#N/A,FALSE,"동부"}</definedName>
    <definedName name="BU별" localSheetId="1" hidden="1">{#N/A,#N/A,FALSE,"동부"}</definedName>
    <definedName name="BU별" localSheetId="4" hidden="1">{#N/A,#N/A,FALSE,"동부"}</definedName>
    <definedName name="BU별" localSheetId="2" hidden="1">{#N/A,#N/A,FALSE,"동부"}</definedName>
    <definedName name="BU별" hidden="1">{#N/A,#N/A,FALSE,"동부"}</definedName>
    <definedName name="bv" localSheetId="0" hidden="1">{#N/A,#N/A,FALSE,"ExitStratigy"}</definedName>
    <definedName name="bv" localSheetId="1" hidden="1">{#N/A,#N/A,FALSE,"ExitStratigy"}</definedName>
    <definedName name="bv" localSheetId="4" hidden="1">{#N/A,#N/A,FALSE,"ExitStratigy"}</definedName>
    <definedName name="bv" localSheetId="2" hidden="1">{#N/A,#N/A,FALSE,"ExitStratigy"}</definedName>
    <definedName name="bv" hidden="1">{#N/A,#N/A,FALSE,"ExitStratigy"}</definedName>
    <definedName name="bvbb" localSheetId="0" hidden="1">#REF!</definedName>
    <definedName name="bvbb" localSheetId="2" hidden="1">#REF!</definedName>
    <definedName name="bvbb" hidden="1">#REF!</definedName>
    <definedName name="bvnbn" localSheetId="0" hidden="1">{#N/A,#N/A,FALSE,"Historical";#N/A,#N/A,FALSE,"EPS-Purchase";#N/A,#N/A,FALSE,"EPS-Pool";#N/A,#N/A,FALSE,"DCF";"Market Share",#N/A,FALSE,"Revenue";"Revenue",#N/A,FALSE,"Revenue"}</definedName>
    <definedName name="bvnbn" localSheetId="1" hidden="1">{#N/A,#N/A,FALSE,"Historical";#N/A,#N/A,FALSE,"EPS-Purchase";#N/A,#N/A,FALSE,"EPS-Pool";#N/A,#N/A,FALSE,"DCF";"Market Share",#N/A,FALSE,"Revenue";"Revenue",#N/A,FALSE,"Revenue"}</definedName>
    <definedName name="bvnbn" localSheetId="4" hidden="1">{#N/A,#N/A,FALSE,"Historical";#N/A,#N/A,FALSE,"EPS-Purchase";#N/A,#N/A,FALSE,"EPS-Pool";#N/A,#N/A,FALSE,"DCF";"Market Share",#N/A,FALSE,"Revenue";"Revenue",#N/A,FALSE,"Revenue"}</definedName>
    <definedName name="bvnbn" localSheetId="2" hidden="1">{#N/A,#N/A,FALSE,"Historical";#N/A,#N/A,FALSE,"EPS-Purchase";#N/A,#N/A,FALSE,"EPS-Pool";#N/A,#N/A,FALSE,"DCF";"Market Share",#N/A,FALSE,"Revenue";"Revenue",#N/A,FALSE,"Revenue"}</definedName>
    <definedName name="bvnbn" hidden="1">{#N/A,#N/A,FALSE,"Historical";#N/A,#N/A,FALSE,"EPS-Purchase";#N/A,#N/A,FALSE,"EPS-Pool";#N/A,#N/A,FALSE,"DCF";"Market Share",#N/A,FALSE,"Revenue";"Revenue",#N/A,FALSE,"Revenue"}</definedName>
    <definedName name="bx" localSheetId="0">#REF!</definedName>
    <definedName name="bx" localSheetId="2">#REF!</definedName>
    <definedName name="bx">#REF!</definedName>
    <definedName name="BYD" localSheetId="0" hidden="1">{#N/A,#N/A,FALSE,"Earn'gs &amp; Val'n";#N/A,#N/A,FALSE,"Interim"}</definedName>
    <definedName name="BYD" localSheetId="1" hidden="1">{#N/A,#N/A,FALSE,"Earn'gs &amp; Val'n";#N/A,#N/A,FALSE,"Interim"}</definedName>
    <definedName name="BYD" localSheetId="4" hidden="1">{#N/A,#N/A,FALSE,"Earn'gs &amp; Val'n";#N/A,#N/A,FALSE,"Interim"}</definedName>
    <definedName name="BYD" localSheetId="2" hidden="1">{#N/A,#N/A,FALSE,"Earn'gs &amp; Val'n";#N/A,#N/A,FALSE,"Interim"}</definedName>
    <definedName name="BYD" hidden="1">{#N/A,#N/A,FALSE,"Earn'gs &amp; Val'n";#N/A,#N/A,FALSE,"Interim"}</definedName>
    <definedName name="C_" localSheetId="0">#REF!</definedName>
    <definedName name="C_" localSheetId="2">#REF!</definedName>
    <definedName name="C_">#REF!</definedName>
    <definedName name="C_CONT." localSheetId="0">#REF!</definedName>
    <definedName name="C_CONT." localSheetId="2">#REF!</definedName>
    <definedName name="C_CONT.">#REF!</definedName>
    <definedName name="Cabezas" localSheetId="0">#REF!</definedName>
    <definedName name="Cabezas" localSheetId="2">#REF!</definedName>
    <definedName name="Cabezas">#REF!</definedName>
    <definedName name="CabMEI" localSheetId="0">#REF!</definedName>
    <definedName name="CabMEI" localSheetId="2">#REF!</definedName>
    <definedName name="CabMEI">#REF!</definedName>
    <definedName name="cabo1" localSheetId="0">#REF!</definedName>
    <definedName name="cabo1" localSheetId="2">#REF!</definedName>
    <definedName name="cabo1">#REF!</definedName>
    <definedName name="caboago" localSheetId="0">#REF!</definedName>
    <definedName name="caboago" localSheetId="2">#REF!</definedName>
    <definedName name="caboago">#REF!</definedName>
    <definedName name="CACOAD" localSheetId="0">#REF!</definedName>
    <definedName name="CACOAD" localSheetId="2">#REF!</definedName>
    <definedName name="CACOAD">#REF!</definedName>
    <definedName name="CACOAR" localSheetId="0">#REF!</definedName>
    <definedName name="CACOAR" localSheetId="2">#REF!</definedName>
    <definedName name="CACOAR">#REF!</definedName>
    <definedName name="CACOD" localSheetId="0">#REF!</definedName>
    <definedName name="CACOD" localSheetId="2">#REF!</definedName>
    <definedName name="CACOD">#REF!</definedName>
    <definedName name="CACODPRO" localSheetId="0">#REF!</definedName>
    <definedName name="CACODPRO" localSheetId="2">#REF!</definedName>
    <definedName name="CACODPRO">#REF!</definedName>
    <definedName name="CAD" localSheetId="0">#REF!</definedName>
    <definedName name="CAD" localSheetId="2">#REF!</definedName>
    <definedName name="CAD">#REF!</definedName>
    <definedName name="CADES" localSheetId="0">#REF!</definedName>
    <definedName name="CADES" localSheetId="2">#REF!</definedName>
    <definedName name="CADES">#REF!</definedName>
    <definedName name="CAHASTOT" localSheetId="0">#REF!</definedName>
    <definedName name="CAHASTOT" localSheetId="2">#REF!</definedName>
    <definedName name="CAHASTOT">#REF!</definedName>
    <definedName name="Caja" localSheetId="0">#REF!</definedName>
    <definedName name="Caja" localSheetId="2">#REF!</definedName>
    <definedName name="Caja">#REF!</definedName>
    <definedName name="calc" hidden="1">-4135</definedName>
    <definedName name="CAMBIOS1" localSheetId="0">#REF!</definedName>
    <definedName name="CAMBIOS1" localSheetId="2">#REF!</definedName>
    <definedName name="CAMBIOS1">#REF!</definedName>
    <definedName name="CAMPANA" localSheetId="0">#REF!</definedName>
    <definedName name="CAMPANA" localSheetId="2">#REF!</definedName>
    <definedName name="CAMPANA">#REF!</definedName>
    <definedName name="CAMPO" localSheetId="0">#REF!</definedName>
    <definedName name="CAMPO" localSheetId="2">#REF!</definedName>
    <definedName name="CAMPO">#REF!</definedName>
    <definedName name="can" localSheetId="0">#REF!</definedName>
    <definedName name="can" localSheetId="2">#REF!</definedName>
    <definedName name="can">#REF!</definedName>
    <definedName name="cana" localSheetId="0">#REF!</definedName>
    <definedName name="cana" localSheetId="2">#REF!</definedName>
    <definedName name="cana">#REF!</definedName>
    <definedName name="CAPEX98" localSheetId="0" hidden="1">#REF!</definedName>
    <definedName name="CAPEX98" localSheetId="2" hidden="1">#REF!</definedName>
    <definedName name="CAPEX98" hidden="1">#REF!</definedName>
    <definedName name="Capitali" localSheetId="0">#REF!</definedName>
    <definedName name="Capitali" localSheetId="2">#REF!</definedName>
    <definedName name="Capitali">#REF!</definedName>
    <definedName name="CARA" localSheetId="0">#REF!</definedName>
    <definedName name="CARA" localSheetId="2">#REF!</definedName>
    <definedName name="CARA">#REF!</definedName>
    <definedName name="caras" localSheetId="0">#REF!</definedName>
    <definedName name="caras" localSheetId="2">#REF!</definedName>
    <definedName name="caras">#REF!</definedName>
    <definedName name="CARATULA" localSheetId="0">#REF!</definedName>
    <definedName name="CARATULA" localSheetId="2">#REF!</definedName>
    <definedName name="CARATULA">#REF!</definedName>
    <definedName name="CARDEX" localSheetId="0">#REF!</definedName>
    <definedName name="CARDEX" localSheetId="2">#REF!</definedName>
    <definedName name="CARDEX">#REF!</definedName>
    <definedName name="carlos" localSheetId="0" hidden="1">{#N/A,"10% Success",FALSE,"Sales Forecast";#N/A,#N/A,FALSE,"Sheet2"}</definedName>
    <definedName name="carlos" localSheetId="1" hidden="1">{#N/A,"10% Success",FALSE,"Sales Forecast";#N/A,#N/A,FALSE,"Sheet2"}</definedName>
    <definedName name="carlos" localSheetId="4" hidden="1">{#N/A,"10% Success",FALSE,"Sales Forecast";#N/A,#N/A,FALSE,"Sheet2"}</definedName>
    <definedName name="carlos" localSheetId="2" hidden="1">{#N/A,"10% Success",FALSE,"Sales Forecast";#N/A,#N/A,FALSE,"Sheet2"}</definedName>
    <definedName name="carlos" hidden="1">{#N/A,"10% Success",FALSE,"Sales Forecast";#N/A,#N/A,FALSE,"Sheet2"}</definedName>
    <definedName name="CarryKnown" localSheetId="0">#REF!</definedName>
    <definedName name="CarryKnown" localSheetId="2">#REF!</definedName>
    <definedName name="CarryKnown">#REF!</definedName>
    <definedName name="CarryKnownTable" localSheetId="0">#REF!</definedName>
    <definedName name="CarryKnownTable" localSheetId="2">#REF!</definedName>
    <definedName name="CarryKnownTable">#REF!</definedName>
    <definedName name="CarryLikely" localSheetId="0">#REF!</definedName>
    <definedName name="CarryLikely" localSheetId="2">#REF!</definedName>
    <definedName name="CarryLikely">#REF!</definedName>
    <definedName name="CarryLikelyTable" localSheetId="0">#REF!</definedName>
    <definedName name="CarryLikelyTable" localSheetId="2">#REF!</definedName>
    <definedName name="CarryLikelyTable">#REF!</definedName>
    <definedName name="Carryover_Effect_of_Prior_Year" localSheetId="0">#REF!</definedName>
    <definedName name="Carryover_Effect_of_Prior_Year" localSheetId="2">#REF!</definedName>
    <definedName name="Carryover_Effect_of_Prior_Year">#REF!</definedName>
    <definedName name="CarryoverTitle" localSheetId="0">#REF!</definedName>
    <definedName name="CarryoverTitle" localSheetId="2">#REF!</definedName>
    <definedName name="CarryoverTitle">#REF!</definedName>
    <definedName name="carteiraRelatorio" localSheetId="0">#REF!</definedName>
    <definedName name="carteiraRelatorio" localSheetId="2">#REF!</definedName>
    <definedName name="carteiraRelatorio">#REF!</definedName>
    <definedName name="CATICA" localSheetId="0">#REF!</definedName>
    <definedName name="CATICA" localSheetId="2">#REF!</definedName>
    <definedName name="CATICA">#REF!</definedName>
    <definedName name="CAUTA" localSheetId="0">#REF!</definedName>
    <definedName name="CAUTA" localSheetId="2">#REF!</definedName>
    <definedName name="CAUTA">#REF!</definedName>
    <definedName name="CAZONAG" localSheetId="0">#REF!</definedName>
    <definedName name="CAZONAG" localSheetId="2">#REF!</definedName>
    <definedName name="CAZONAG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OT" localSheetId="0">#REF!</definedName>
    <definedName name="CBOT" localSheetId="2">#REF!</definedName>
    <definedName name="CBOT">#REF!</definedName>
    <definedName name="CBWorkbookPriority" hidden="1">-864555524</definedName>
    <definedName name="CC" localSheetId="0">#REF!</definedName>
    <definedName name="CC" localSheetId="2">#REF!</definedName>
    <definedName name="CC">#REF!</definedName>
    <definedName name="CC_Instruction" localSheetId="0">#REF!</definedName>
    <definedName name="CC_Instruction" localSheetId="2">#REF!</definedName>
    <definedName name="CC_Instruction">#REF!</definedName>
    <definedName name="ççç" localSheetId="0" hidden="1">{#N/A,#N/A,FALSE,"Plan1";#N/A,#N/A,FALSE,"Plan2"}</definedName>
    <definedName name="ççç" localSheetId="1" hidden="1">{#N/A,#N/A,FALSE,"Plan1";#N/A,#N/A,FALSE,"Plan2"}</definedName>
    <definedName name="ççç" localSheetId="4" hidden="1">{#N/A,#N/A,FALSE,"Plan1";#N/A,#N/A,FALSE,"Plan2"}</definedName>
    <definedName name="ççç" localSheetId="2" hidden="1">{#N/A,#N/A,FALSE,"Plan1";#N/A,#N/A,FALSE,"Plan2"}</definedName>
    <definedName name="ççç" hidden="1">{#N/A,#N/A,FALSE,"Plan1";#N/A,#N/A,FALSE,"Plan2"}</definedName>
    <definedName name="ccca" localSheetId="0" hidden="1">{"preco1",#N/A,TRUE,"Analise preços";"peq",#N/A,TRUE,"Analise preços";"resu",#N/A,TRUE,"TOTAL"}</definedName>
    <definedName name="ccca" localSheetId="1" hidden="1">{"preco1",#N/A,TRUE,"Analise preços";"peq",#N/A,TRUE,"Analise preços";"resu",#N/A,TRUE,"TOTAL"}</definedName>
    <definedName name="ccca" localSheetId="4" hidden="1">{"preco1",#N/A,TRUE,"Analise preços";"peq",#N/A,TRUE,"Analise preços";"resu",#N/A,TRUE,"TOTAL"}</definedName>
    <definedName name="ccca" localSheetId="2" hidden="1">{"preco1",#N/A,TRUE,"Analise preços";"peq",#N/A,TRUE,"Analise preços";"resu",#N/A,TRUE,"TOTAL"}</definedName>
    <definedName name="ccca" hidden="1">{"preco1",#N/A,TRUE,"Analise preços";"peq",#N/A,TRUE,"Analise preços";"resu",#N/A,TRUE,"TOTAL"}</definedName>
    <definedName name="cccc" localSheetId="0" hidden="1">{#N/A,#N/A,FALSE,"Plan1";#N/A,#N/A,FALSE,"Plan2"}</definedName>
    <definedName name="cccc" localSheetId="1" hidden="1">{#N/A,#N/A,FALSE,"Plan1";#N/A,#N/A,FALSE,"Plan2"}</definedName>
    <definedName name="cccc" localSheetId="4" hidden="1">{#N/A,#N/A,FALSE,"Plan1";#N/A,#N/A,FALSE,"Plan2"}</definedName>
    <definedName name="cccc" localSheetId="2" hidden="1">{#N/A,#N/A,FALSE,"Plan1";#N/A,#N/A,FALSE,"Plan2"}</definedName>
    <definedName name="cccc" hidden="1">{#N/A,#N/A,FALSE,"Plan1";#N/A,#N/A,FALSE,"Plan2"}</definedName>
    <definedName name="cccccc" localSheetId="0" hidden="1">{"PARTE1",#N/A,FALSE,"Plan1"}</definedName>
    <definedName name="cccccc" localSheetId="1" hidden="1">{"PARTE1",#N/A,FALSE,"Plan1"}</definedName>
    <definedName name="cccccc" localSheetId="4" hidden="1">{"PARTE1",#N/A,FALSE,"Plan1"}</definedName>
    <definedName name="cccccc" localSheetId="2" hidden="1">{"PARTE1",#N/A,FALSE,"Plan1"}</definedName>
    <definedName name="cccccc" hidden="1">{"PARTE1",#N/A,FALSE,"Plan1"}</definedName>
    <definedName name="ccccccc" localSheetId="0" hidden="1">{#N/A,#N/A,TRUE,"Resumo de Preços"}</definedName>
    <definedName name="ccccccc" localSheetId="1" hidden="1">{#N/A,#N/A,TRUE,"Resumo de Preços"}</definedName>
    <definedName name="ccccccc" localSheetId="4" hidden="1">{#N/A,#N/A,TRUE,"Resumo de Preços"}</definedName>
    <definedName name="ccccccc" localSheetId="2" hidden="1">{#N/A,#N/A,TRUE,"Resumo de Preços"}</definedName>
    <definedName name="ccccccc" hidden="1">{#N/A,#N/A,TRUE,"Resumo de Preços"}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L" localSheetId="0">#REF!</definedName>
    <definedName name="CCL" localSheetId="2">#REF!</definedName>
    <definedName name="CCL">#REF!</definedName>
    <definedName name="CCode" localSheetId="0">#REF!</definedName>
    <definedName name="CCode" localSheetId="2">#REF!</definedName>
    <definedName name="CCode">#REF!</definedName>
    <definedName name="CD" localSheetId="0">#REF!</definedName>
    <definedName name="CD" localSheetId="2">#REF!</definedName>
    <definedName name="CD">#REF!</definedName>
    <definedName name="cdb" localSheetId="0" hidden="1">{"PARTE1",#N/A,FALSE,"Plan1"}</definedName>
    <definedName name="cdb" localSheetId="1" hidden="1">{"PARTE1",#N/A,FALSE,"Plan1"}</definedName>
    <definedName name="cdb" localSheetId="4" hidden="1">{"PARTE1",#N/A,FALSE,"Plan1"}</definedName>
    <definedName name="cdb" localSheetId="2" hidden="1">{"PARTE1",#N/A,FALSE,"Plan1"}</definedName>
    <definedName name="cdb" hidden="1">{"PARTE1",#N/A,FALSE,"Plan1"}</definedName>
    <definedName name="cdcdc" hidden="1">1</definedName>
    <definedName name="CDG" localSheetId="0">#REF!</definedName>
    <definedName name="CDG" localSheetId="2">#REF!</definedName>
    <definedName name="CDG">#REF!</definedName>
    <definedName name="cdghjf" localSheetId="0">#REF!</definedName>
    <definedName name="cdghjf" localSheetId="2">#REF!</definedName>
    <definedName name="cdghjf">#REF!</definedName>
    <definedName name="cdgiro" localSheetId="0">#REF!</definedName>
    <definedName name="cdgiro" localSheetId="2">#REF!</definedName>
    <definedName name="cdgiro">#REF!</definedName>
    <definedName name="cdmzn" localSheetId="0">#REF!</definedName>
    <definedName name="cdmzn" localSheetId="2">#REF!</definedName>
    <definedName name="cdmzn">#REF!</definedName>
    <definedName name="CDMZO" localSheetId="0">#REF!</definedName>
    <definedName name="CDMZO" localSheetId="2">#REF!</definedName>
    <definedName name="CDMZO">#REF!</definedName>
    <definedName name="cdrogtos" localSheetId="0">#REF!</definedName>
    <definedName name="cdrogtos" localSheetId="2">#REF!</definedName>
    <definedName name="cdrogtos">#REF!</definedName>
    <definedName name="cdrogtoscomb" localSheetId="0">#REF!</definedName>
    <definedName name="cdrogtoscomb" localSheetId="2">#REF!</definedName>
    <definedName name="cdrogtoscomb">#REF!</definedName>
    <definedName name="cdrogtoshold" localSheetId="0">#REF!</definedName>
    <definedName name="cdrogtoshold" localSheetId="2">#REF!</definedName>
    <definedName name="cdrogtoshold">#REF!</definedName>
    <definedName name="cdrogtosnorte" localSheetId="0">#REF!</definedName>
    <definedName name="cdrogtosnorte" localSheetId="2">#REF!</definedName>
    <definedName name="cdrogtosnorte">#REF!</definedName>
    <definedName name="CdroGtosSAP" localSheetId="0">#REF!</definedName>
    <definedName name="CdroGtosSAP" localSheetId="2">#REF!</definedName>
    <definedName name="CdroGtosSAP">#REF!</definedName>
    <definedName name="cdrogtossur" localSheetId="0">#REF!</definedName>
    <definedName name="cdrogtossur" localSheetId="2">#REF!</definedName>
    <definedName name="cdrogtossur">#REF!</definedName>
    <definedName name="cdsj1" localSheetId="0">#REF!</definedName>
    <definedName name="cdsj1" localSheetId="2">#REF!</definedName>
    <definedName name="cdsj1">#REF!</definedName>
    <definedName name="cdsj2" localSheetId="0">#REF!</definedName>
    <definedName name="cdsj2" localSheetId="2">#REF!</definedName>
    <definedName name="cdsj2">#REF!</definedName>
    <definedName name="cdsjo" localSheetId="0">#REF!</definedName>
    <definedName name="cdsjo" localSheetId="2">#REF!</definedName>
    <definedName name="cdsjo">#REF!</definedName>
    <definedName name="CDT" localSheetId="0">#REF!</definedName>
    <definedName name="CDT" localSheetId="2">#REF!</definedName>
    <definedName name="CDT">#REF!</definedName>
    <definedName name="cdtn" localSheetId="0">#REF!</definedName>
    <definedName name="cdtn" localSheetId="2">#REF!</definedName>
    <definedName name="cdtn">#REF!</definedName>
    <definedName name="cdto" localSheetId="0">#REF!</definedName>
    <definedName name="cdto" localSheetId="2">#REF!</definedName>
    <definedName name="cdto">#REF!</definedName>
    <definedName name="cdttro" localSheetId="0">#REF!</definedName>
    <definedName name="cdttro" localSheetId="2">#REF!</definedName>
    <definedName name="cdttro">#REF!</definedName>
    <definedName name="CE_CarryKnownProtection" localSheetId="0">#REF!</definedName>
    <definedName name="CE_CarryKnownProtection" localSheetId="2">#REF!</definedName>
    <definedName name="CE_CarryKnownProtection">#REF!</definedName>
    <definedName name="CE_CarryKnownTable" localSheetId="0">#REF!</definedName>
    <definedName name="CE_CarryKnownTable" localSheetId="2">#REF!</definedName>
    <definedName name="CE_CarryKnownTable">#REF!</definedName>
    <definedName name="CE_CarryLikely1Protection" localSheetId="0">#REF!</definedName>
    <definedName name="CE_CarryLikely1Protection" localSheetId="2">#REF!</definedName>
    <definedName name="CE_CarryLikely1Protection">#REF!</definedName>
    <definedName name="CE_CarryLikely1Table" localSheetId="0">#REF!</definedName>
    <definedName name="CE_CarryLikely1Table" localSheetId="2">#REF!</definedName>
    <definedName name="CE_CarryLikely1Table">#REF!</definedName>
    <definedName name="CE_CarryLikely2Protection" localSheetId="0">#REF!</definedName>
    <definedName name="CE_CarryLikely2Protection" localSheetId="2">#REF!</definedName>
    <definedName name="CE_CarryLikely2Protection">#REF!</definedName>
    <definedName name="CE_CarryLikely2Table" localSheetId="0">#REF!</definedName>
    <definedName name="CE_CarryLikely2Table" localSheetId="2">#REF!</definedName>
    <definedName name="CE_CarryLikely2Table">#REF!</definedName>
    <definedName name="CE_CarryTaxable" localSheetId="0">#REF!</definedName>
    <definedName name="CE_CarryTaxable" localSheetId="2">#REF!</definedName>
    <definedName name="CE_CarryTaxable">#REF!</definedName>
    <definedName name="CE_Desc" localSheetId="0">#REF!</definedName>
    <definedName name="CE_Desc" localSheetId="2">#REF!</definedName>
    <definedName name="CE_Desc">#REF!</definedName>
    <definedName name="CE_Income" localSheetId="0">#REF!</definedName>
    <definedName name="CE_Income" localSheetId="2">#REF!</definedName>
    <definedName name="CE_Income">#REF!</definedName>
    <definedName name="CE_KeepFormat" localSheetId="0">#REF!</definedName>
    <definedName name="CE_KeepFormat" localSheetId="2">#REF!</definedName>
    <definedName name="CE_KeepFormat">#REF!</definedName>
    <definedName name="CE_KnownChange" localSheetId="0">#REF!</definedName>
    <definedName name="CE_KnownChange" localSheetId="2">#REF!</definedName>
    <definedName name="CE_KnownChange">#REF!</definedName>
    <definedName name="CE_KnownFormulaProtection" localSheetId="0">#REF!</definedName>
    <definedName name="CE_KnownFormulaProtection" localSheetId="2">#REF!</definedName>
    <definedName name="CE_KnownFormulaProtection">#REF!</definedName>
    <definedName name="CE_KnownImpact" localSheetId="0">#REF!</definedName>
    <definedName name="CE_KnownImpact" localSheetId="2">#REF!</definedName>
    <definedName name="CE_KnownImpact">#REF!</definedName>
    <definedName name="CE_Likely1Change" localSheetId="0">#REF!</definedName>
    <definedName name="CE_Likely1Change" localSheetId="2">#REF!</definedName>
    <definedName name="CE_Likely1Change">#REF!</definedName>
    <definedName name="CE_Likely1FormulaProtection" localSheetId="0">#REF!</definedName>
    <definedName name="CE_Likely1FormulaProtection" localSheetId="2">#REF!</definedName>
    <definedName name="CE_Likely1FormulaProtection">#REF!</definedName>
    <definedName name="CE_Likely1Impact" localSheetId="0">#REF!</definedName>
    <definedName name="CE_Likely1Impact" localSheetId="2">#REF!</definedName>
    <definedName name="CE_Likely1Impact">#REF!</definedName>
    <definedName name="CE_Likely2Change" localSheetId="0">#REF!</definedName>
    <definedName name="CE_Likely2Change" localSheetId="2">#REF!</definedName>
    <definedName name="CE_Likely2Change">#REF!</definedName>
    <definedName name="CE_Likely2FormulaProtection" localSheetId="0">#REF!</definedName>
    <definedName name="CE_Likely2FormulaProtection" localSheetId="2">#REF!</definedName>
    <definedName name="CE_Likely2FormulaProtection">#REF!</definedName>
    <definedName name="CE_Likely2Impact" localSheetId="0">#REF!</definedName>
    <definedName name="CE_Likely2Impact" localSheetId="2">#REF!</definedName>
    <definedName name="CE_Likely2Impact">#REF!</definedName>
    <definedName name="CE_SheetCorrect" localSheetId="0">#REF!</definedName>
    <definedName name="CE_SheetCorrect" localSheetId="2">#REF!</definedName>
    <definedName name="CE_SheetCorrect">#REF!</definedName>
    <definedName name="CE_StatementImpact" localSheetId="0">#REF!</definedName>
    <definedName name="CE_StatementImpact" localSheetId="2">#REF!</definedName>
    <definedName name="CE_StatementImpact">#REF!</definedName>
    <definedName name="CE_TotalProtection" localSheetId="0">#REF!</definedName>
    <definedName name="CE_TotalProtection" localSheetId="2">#REF!</definedName>
    <definedName name="CE_TotalProtection">#REF!</definedName>
    <definedName name="CE_WholeSheet" localSheetId="0">#REF!</definedName>
    <definedName name="CE_WholeSheet" localSheetId="2">#REF!</definedName>
    <definedName name="CE_WholeSheet">#REF!</definedName>
    <definedName name="CE_XF1" localSheetId="0">#REF!</definedName>
    <definedName name="CE_XF1" localSheetId="2">#REF!</definedName>
    <definedName name="CE_XF1">#REF!</definedName>
    <definedName name="CE_XF1Rng1" localSheetId="0">#REF!</definedName>
    <definedName name="CE_XF1Rng1" localSheetId="2">#REF!</definedName>
    <definedName name="CE_XF1Rng1">#REF!</definedName>
    <definedName name="CE_XF1Rng2" localSheetId="0">#REF!</definedName>
    <definedName name="CE_XF1Rng2" localSheetId="2">#REF!</definedName>
    <definedName name="CE_XF1Rng2">#REF!</definedName>
    <definedName name="CE_XF2" localSheetId="0">#REF!</definedName>
    <definedName name="CE_XF2" localSheetId="2">#REF!</definedName>
    <definedName name="CE_XF2">#REF!</definedName>
    <definedName name="CE_XF2Rng1" localSheetId="0">#REF!</definedName>
    <definedName name="CE_XF2Rng1" localSheetId="2">#REF!</definedName>
    <definedName name="CE_XF2Rng1">#REF!</definedName>
    <definedName name="CE_XF2Rng2" localSheetId="0">#REF!</definedName>
    <definedName name="CE_XF2Rng2" localSheetId="2">#REF!</definedName>
    <definedName name="CE_XF2Rng2">#REF!</definedName>
    <definedName name="CE_XF3" localSheetId="0">#REF!</definedName>
    <definedName name="CE_XF3" localSheetId="2">#REF!</definedName>
    <definedName name="CE_XF3">#REF!</definedName>
    <definedName name="CE_XF3Rng1" localSheetId="0">#REF!</definedName>
    <definedName name="CE_XF3Rng1" localSheetId="2">#REF!</definedName>
    <definedName name="CE_XF3Rng1">#REF!</definedName>
    <definedName name="CE_XF3Rng2" localSheetId="0">#REF!</definedName>
    <definedName name="CE_XF3Rng2" localSheetId="2">#REF!</definedName>
    <definedName name="CE_XF3Rng2">#REF!</definedName>
    <definedName name="cenarios" localSheetId="0">#REF!</definedName>
    <definedName name="cenarios" localSheetId="2">#REF!</definedName>
    <definedName name="cenarios">#REF!</definedName>
    <definedName name="CFC" localSheetId="0">#REF!</definedName>
    <definedName name="CFC" localSheetId="2">#REF!</definedName>
    <definedName name="CFC">#REF!</definedName>
    <definedName name="CH_" localSheetId="0">#REF!</definedName>
    <definedName name="CH_" localSheetId="2">#REF!</definedName>
    <definedName name="CH_">#REF!</definedName>
    <definedName name="Chave" localSheetId="0">#REF!</definedName>
    <definedName name="Chave" localSheetId="2">#REF!</definedName>
    <definedName name="Chave">#REF!</definedName>
    <definedName name="chcontrole" localSheetId="0">#REF!</definedName>
    <definedName name="chcontrole" localSheetId="2">#REF!</definedName>
    <definedName name="chcontrole">#REF!</definedName>
    <definedName name="ChecklistQuestion1" localSheetId="0">#REF!</definedName>
    <definedName name="ChecklistQuestion1" localSheetId="2">#REF!</definedName>
    <definedName name="ChecklistQuestion1">#REF!</definedName>
    <definedName name="ChecklistQuestion2" localSheetId="0">#REF!</definedName>
    <definedName name="ChecklistQuestion2" localSheetId="2">#REF!</definedName>
    <definedName name="ChecklistQuestion2">#REF!</definedName>
    <definedName name="ChecklistQuestion3" localSheetId="0">#REF!</definedName>
    <definedName name="ChecklistQuestion3" localSheetId="2">#REF!</definedName>
    <definedName name="ChecklistQuestion3">#REF!</definedName>
    <definedName name="CIQWBGuid" hidden="1">"Brado - Lista de solicitações DD.xlsx"</definedName>
    <definedName name="circularização" hidden="1">"AS2DocumentBrowse"</definedName>
    <definedName name="Classificação" localSheetId="0">#REF!</definedName>
    <definedName name="Classificação" localSheetId="2">#REF!</definedName>
    <definedName name="Classificação">#REF!</definedName>
    <definedName name="claudia" localSheetId="0" hidden="1">{#N/A,"70% Success",FALSE,"Sales Forecast";#N/A,#N/A,FALSE,"Sheet2"}</definedName>
    <definedName name="claudia" localSheetId="1" hidden="1">{#N/A,"70% Success",FALSE,"Sales Forecast";#N/A,#N/A,FALSE,"Sheet2"}</definedName>
    <definedName name="claudia" localSheetId="4" hidden="1">{#N/A,"70% Success",FALSE,"Sales Forecast";#N/A,#N/A,FALSE,"Sheet2"}</definedName>
    <definedName name="claudia" localSheetId="2" hidden="1">{#N/A,"70% Success",FALSE,"Sales Forecast";#N/A,#N/A,FALSE,"Sheet2"}</definedName>
    <definedName name="claudia" hidden="1">{#N/A,"70% Success",FALSE,"Sales Forecast";#N/A,#N/A,FALSE,"Sheet2"}</definedName>
    <definedName name="clean_CP" localSheetId="0">OFFSET(#REF!,0,0,'Breakdown Alocação de Despesas'!countCP)</definedName>
    <definedName name="clean_CP" localSheetId="1">OFFSET(#REF!,0,0,countCP)</definedName>
    <definedName name="clean_CP" localSheetId="4">OFFSET(#REF!,0,0,countCP)</definedName>
    <definedName name="clean_CP" localSheetId="2">OFFSET(#REF!,0,0,'Rateio Fopag'!countCP)</definedName>
    <definedName name="clean_CP">OFFSET(#REF!,0,0,countCP)</definedName>
    <definedName name="cli" localSheetId="0">#REF!</definedName>
    <definedName name="cli" localSheetId="2">#REF!</definedName>
    <definedName name="cli">#REF!</definedName>
    <definedName name="CLIENT_NAME" localSheetId="0">#REF!</definedName>
    <definedName name="CLIENT_NAME" localSheetId="2">#REF!</definedName>
    <definedName name="CLIENT_NAME">#REF!</definedName>
    <definedName name="cliente" localSheetId="0">#REF!</definedName>
    <definedName name="cliente" localSheetId="2">#REF!</definedName>
    <definedName name="cliente">#REF!</definedName>
    <definedName name="clientes" localSheetId="0">#REF!</definedName>
    <definedName name="clientes" localSheetId="2">#REF!</definedName>
    <definedName name="clientes">#REF!</definedName>
    <definedName name="cm_an" localSheetId="0" hidden="1">#REF!</definedName>
    <definedName name="cm_an" localSheetId="2" hidden="1">#REF!</definedName>
    <definedName name="cm_an" hidden="1">#REF!</definedName>
    <definedName name="cm_baco" localSheetId="0" hidden="1">#REF!</definedName>
    <definedName name="cm_baco" localSheetId="2" hidden="1">#REF!</definedName>
    <definedName name="cm_baco" hidden="1">#REF!</definedName>
    <definedName name="cm_camp" localSheetId="0" hidden="1">#REF!</definedName>
    <definedName name="cm_camp" localSheetId="2" hidden="1">#REF!</definedName>
    <definedName name="cm_camp" hidden="1">#REF!</definedName>
    <definedName name="cm_canas" localSheetId="0" hidden="1">#REF!</definedName>
    <definedName name="cm_canas" localSheetId="2" hidden="1">#REF!</definedName>
    <definedName name="cm_canas" hidden="1">#REF!</definedName>
    <definedName name="cm_cat" localSheetId="0" hidden="1">#REF!</definedName>
    <definedName name="cm_cat" localSheetId="2" hidden="1">#REF!</definedName>
    <definedName name="cm_cat" hidden="1">#REF!</definedName>
    <definedName name="cm_cp" localSheetId="0" hidden="1">#REF!</definedName>
    <definedName name="cm_cp" localSheetId="2" hidden="1">#REF!</definedName>
    <definedName name="cm_cp" hidden="1">#REF!</definedName>
    <definedName name="cm_devc" localSheetId="0" hidden="1">#REF!</definedName>
    <definedName name="cm_devc" localSheetId="2" hidden="1">#REF!</definedName>
    <definedName name="cm_devc" hidden="1">#REF!</definedName>
    <definedName name="cm_entc" localSheetId="0" hidden="1">#REF!</definedName>
    <definedName name="cm_entc" localSheetId="2" hidden="1">#REF!</definedName>
    <definedName name="cm_entc" hidden="1">#REF!</definedName>
    <definedName name="cm_entg" localSheetId="0" hidden="1">#REF!</definedName>
    <definedName name="cm_entg" localSheetId="2" hidden="1">#REF!</definedName>
    <definedName name="cm_entg" hidden="1">#REF!</definedName>
    <definedName name="cm_entg.uni" localSheetId="0" hidden="1">#REF!</definedName>
    <definedName name="cm_entg.uni" localSheetId="2" hidden="1">#REF!</definedName>
    <definedName name="cm_entg.uni" hidden="1">#REF!</definedName>
    <definedName name="cm_ents" localSheetId="0" hidden="1">#REF!</definedName>
    <definedName name="cm_ents" localSheetId="2" hidden="1">#REF!</definedName>
    <definedName name="cm_ents" hidden="1">#REF!</definedName>
    <definedName name="cm_ents.uni" localSheetId="0" hidden="1">#REF!</definedName>
    <definedName name="cm_ents.uni" localSheetId="2" hidden="1">#REF!</definedName>
    <definedName name="cm_ents.uni" hidden="1">#REF!</definedName>
    <definedName name="cm_etap" localSheetId="0" hidden="1">#REF!</definedName>
    <definedName name="cm_etap" localSheetId="2" hidden="1">#REF!</definedName>
    <definedName name="cm_etap" hidden="1">#REF!</definedName>
    <definedName name="cm_etat.code" localSheetId="0" hidden="1">#REF!</definedName>
    <definedName name="cm_etat.code" localSheetId="2" hidden="1">#REF!</definedName>
    <definedName name="cm_etat.code" hidden="1">#REF!</definedName>
    <definedName name="cm_etat.desc" localSheetId="0" hidden="1">#REF!</definedName>
    <definedName name="cm_etat.desc" localSheetId="2" hidden="1">#REF!</definedName>
    <definedName name="cm_etat.desc" hidden="1">#REF!</definedName>
    <definedName name="cm_flux" localSheetId="0" hidden="1">#REF!</definedName>
    <definedName name="cm_flux" localSheetId="2" hidden="1">#REF!</definedName>
    <definedName name="cm_flux" hidden="1">#REF!</definedName>
    <definedName name="cm_he" localSheetId="0" hidden="1">#REF!</definedName>
    <definedName name="cm_he" localSheetId="2" hidden="1">#REF!</definedName>
    <definedName name="cm_he" hidden="1">#REF!</definedName>
    <definedName name="cm_meva" localSheetId="0" hidden="1">#REF!</definedName>
    <definedName name="cm_meva" localSheetId="2" hidden="1">#REF!</definedName>
    <definedName name="cm_meva" hidden="1">#REF!</definedName>
    <definedName name="cm_mois" localSheetId="0" hidden="1">#REF!</definedName>
    <definedName name="cm_mois" localSheetId="2" hidden="1">#REF!</definedName>
    <definedName name="cm_mois" hidden="1">#REF!</definedName>
    <definedName name="cm_nat" localSheetId="0" hidden="1">#REF!</definedName>
    <definedName name="cm_nat" localSheetId="2" hidden="1">#REF!</definedName>
    <definedName name="cm_nat" hidden="1">#REF!</definedName>
    <definedName name="cm_org" localSheetId="0" hidden="1">#REF!</definedName>
    <definedName name="cm_org" localSheetId="2" hidden="1">#REF!</definedName>
    <definedName name="cm_org" hidden="1">#REF!</definedName>
    <definedName name="cm_per" localSheetId="0" hidden="1">#REF!</definedName>
    <definedName name="cm_per" localSheetId="2" hidden="1">#REF!</definedName>
    <definedName name="cm_per" hidden="1">#REF!</definedName>
    <definedName name="cm_perrep" localSheetId="0" hidden="1">#REF!</definedName>
    <definedName name="cm_perrep" localSheetId="2" hidden="1">#REF!</definedName>
    <definedName name="cm_perrep" hidden="1">#REF!</definedName>
    <definedName name="cm_pha" localSheetId="0" hidden="1">#REF!</definedName>
    <definedName name="cm_pha" localSheetId="2" hidden="1">#REF!</definedName>
    <definedName name="cm_pha" hidden="1">#REF!</definedName>
    <definedName name="cm_rub" localSheetId="0" hidden="1">#REF!</definedName>
    <definedName name="cm_rub" localSheetId="2" hidden="1">#REF!</definedName>
    <definedName name="cm_rub" hidden="1">#REF!</definedName>
    <definedName name="cm_uni" localSheetId="0" hidden="1">#REF!</definedName>
    <definedName name="cm_uni" localSheetId="2" hidden="1">#REF!</definedName>
    <definedName name="cm_uni" hidden="1">#REF!</definedName>
    <definedName name="cm_user" localSheetId="0" hidden="1">#REF!</definedName>
    <definedName name="cm_user" localSheetId="2" hidden="1">#REF!</definedName>
    <definedName name="cm_user" hidden="1">#REF!</definedName>
    <definedName name="cm_vrgl" localSheetId="0" hidden="1">#REF!</definedName>
    <definedName name="cm_vrgl" localSheetId="2" hidden="1">#REF!</definedName>
    <definedName name="cm_vrgl" hidden="1">#REF!</definedName>
    <definedName name="cnefjkcn" localSheetId="0" hidden="1">{#N/A,#N/A,FALSE,"Aging Summary";#N/A,#N/A,FALSE,"Ratio Analysis";#N/A,#N/A,FALSE,"Test 120 Day Accts";#N/A,#N/A,FALSE,"Tickmarks"}</definedName>
    <definedName name="cnefjkcn" localSheetId="1" hidden="1">{#N/A,#N/A,FALSE,"Aging Summary";#N/A,#N/A,FALSE,"Ratio Analysis";#N/A,#N/A,FALSE,"Test 120 Day Accts";#N/A,#N/A,FALSE,"Tickmarks"}</definedName>
    <definedName name="cnefjkcn" localSheetId="4" hidden="1">{#N/A,#N/A,FALSE,"Aging Summary";#N/A,#N/A,FALSE,"Ratio Analysis";#N/A,#N/A,FALSE,"Test 120 Day Accts";#N/A,#N/A,FALSE,"Tickmarks"}</definedName>
    <definedName name="cnefjkcn" localSheetId="2" hidden="1">{#N/A,#N/A,FALSE,"Aging Summary";#N/A,#N/A,FALSE,"Ratio Analysis";#N/A,#N/A,FALSE,"Test 120 Day Accts";#N/A,#N/A,FALSE,"Tickmarks"}</definedName>
    <definedName name="cnefjkcn" hidden="1">{#N/A,#N/A,FALSE,"Aging Summary";#N/A,#N/A,FALSE,"Ratio Analysis";#N/A,#N/A,FALSE,"Test 120 Day Accts";#N/A,#N/A,FALSE,"Tickmarks"}</definedName>
    <definedName name="Cod.3" localSheetId="0">#REF!</definedName>
    <definedName name="Cod.3" localSheetId="2">#REF!</definedName>
    <definedName name="Cod.3">#REF!</definedName>
    <definedName name="Cod_2" localSheetId="0">#REF!</definedName>
    <definedName name="Cod_2" localSheetId="2">#REF!</definedName>
    <definedName name="Cod_2">#REF!</definedName>
    <definedName name="Cod_3" localSheetId="0">#REF!</definedName>
    <definedName name="Cod_3" localSheetId="2">#REF!</definedName>
    <definedName name="Cod_3">#REF!</definedName>
    <definedName name="CODADM" localSheetId="0">#REF!</definedName>
    <definedName name="CODADM" localSheetId="2">#REF!</definedName>
    <definedName name="CODADM">#REF!</definedName>
    <definedName name="CODAR" localSheetId="0">#REF!</definedName>
    <definedName name="CODAR" localSheetId="2">#REF!</definedName>
    <definedName name="CODAR">#REF!</definedName>
    <definedName name="codigo" localSheetId="0">#REF!</definedName>
    <definedName name="codigo" localSheetId="2">#REF!</definedName>
    <definedName name="codigo">#REF!</definedName>
    <definedName name="Código" localSheetId="0">#REF!</definedName>
    <definedName name="Código" localSheetId="2">#REF!</definedName>
    <definedName name="Código">#REF!</definedName>
    <definedName name="Código_2" localSheetId="0">#REF!</definedName>
    <definedName name="Código_2" localSheetId="2">#REF!</definedName>
    <definedName name="Código_2">#REF!</definedName>
    <definedName name="CODPCIA" localSheetId="0">#REF!</definedName>
    <definedName name="CODPCIA" localSheetId="2">#REF!</definedName>
    <definedName name="CODPCIA">#REF!</definedName>
    <definedName name="COEF">#N/A</definedName>
    <definedName name="cofi" hidden="1">15</definedName>
    <definedName name="ColBP" localSheetId="0">#REF!</definedName>
    <definedName name="ColBP" localSheetId="2">#REF!</definedName>
    <definedName name="ColBP">#REF!</definedName>
    <definedName name="COlBPp" localSheetId="0">#REF!</definedName>
    <definedName name="COlBPp" localSheetId="2">#REF!</definedName>
    <definedName name="COlBPp">#REF!</definedName>
    <definedName name="ColDRE" localSheetId="0">#REF!</definedName>
    <definedName name="ColDRE" localSheetId="2">#REF!</definedName>
    <definedName name="ColDRE">#REF!</definedName>
    <definedName name="ColDREp" localSheetId="0">#REF!</definedName>
    <definedName name="ColDREp" localSheetId="2">#REF!</definedName>
    <definedName name="ColDREp">#REF!</definedName>
    <definedName name="ColFC" localSheetId="0">#REF!</definedName>
    <definedName name="ColFC" localSheetId="2">#REF!</definedName>
    <definedName name="ColFC">#REF!</definedName>
    <definedName name="colorcode" localSheetId="0">#REF!</definedName>
    <definedName name="colorcode" localSheetId="2">#REF!</definedName>
    <definedName name="colorcode">#REF!</definedName>
    <definedName name="Coluna" localSheetId="0">#REF!</definedName>
    <definedName name="Coluna" localSheetId="2">#REF!</definedName>
    <definedName name="Coluna">#REF!</definedName>
    <definedName name="Combin" localSheetId="0">#REF!</definedName>
    <definedName name="Combin" localSheetId="2">#REF!</definedName>
    <definedName name="Combin">#REF!</definedName>
    <definedName name="Comercialização" localSheetId="0">#REF!</definedName>
    <definedName name="Comercialização" localSheetId="2">#REF!</definedName>
    <definedName name="Comercialização">#REF!</definedName>
    <definedName name="Comp_FPC" localSheetId="0">#REF!,#REF!,#REF!,#REF!</definedName>
    <definedName name="Comp_FPC" localSheetId="2">#REF!,#REF!,#REF!,#REF!</definedName>
    <definedName name="Comp_FPC">#REF!,#REF!,#REF!,#REF!</definedName>
    <definedName name="Company" localSheetId="0">#REF!</definedName>
    <definedName name="Company" localSheetId="2">#REF!</definedName>
    <definedName name="Company">#REF!</definedName>
    <definedName name="Compco1" localSheetId="0" hidden="1">{"Page1",#N/A,FALSE,"CompCo";"Page2",#N/A,FALSE,"CompCo"}</definedName>
    <definedName name="Compco1" localSheetId="1" hidden="1">{"Page1",#N/A,FALSE,"CompCo";"Page2",#N/A,FALSE,"CompCo"}</definedName>
    <definedName name="Compco1" localSheetId="4" hidden="1">{"Page1",#N/A,FALSE,"CompCo";"Page2",#N/A,FALSE,"CompCo"}</definedName>
    <definedName name="Compco1" localSheetId="2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localSheetId="1" hidden="1">{"Page1",#N/A,FALSE,"CompCo";"Page2",#N/A,FALSE,"CompCo"}</definedName>
    <definedName name="Compco2" localSheetId="4" hidden="1">{"Page1",#N/A,FALSE,"CompCo";"Page2",#N/A,FALSE,"CompCo"}</definedName>
    <definedName name="Compco2" localSheetId="2" hidden="1">{"Page1",#N/A,FALSE,"CompCo";"Page2",#N/A,FALSE,"CompCo"}</definedName>
    <definedName name="Compco2" hidden="1">{"Page1",#N/A,FALSE,"CompCo";"Page2",#N/A,FALSE,"CompCo"}</definedName>
    <definedName name="compprueb" localSheetId="0">#REF!</definedName>
    <definedName name="compprueb" localSheetId="2">#REF!</definedName>
    <definedName name="compprueb">#REF!</definedName>
    <definedName name="compras" localSheetId="0">#REF!</definedName>
    <definedName name="compras" localSheetId="2">#REF!</definedName>
    <definedName name="compras">#REF!</definedName>
    <definedName name="Concessão_Malha_Sul" localSheetId="0" hidden="1">{#N/A,"100% Success",TRUE,"Sales Forecast";#N/A,#N/A,TRUE,"Sheet2"}</definedName>
    <definedName name="Concessão_Malha_Sul" localSheetId="1" hidden="1">{#N/A,"100% Success",TRUE,"Sales Forecast";#N/A,#N/A,TRUE,"Sheet2"}</definedName>
    <definedName name="Concessão_Malha_Sul" localSheetId="4" hidden="1">{#N/A,"100% Success",TRUE,"Sales Forecast";#N/A,#N/A,TRUE,"Sheet2"}</definedName>
    <definedName name="Concessão_Malha_Sul" localSheetId="2" hidden="1">{#N/A,"100% Success",TRUE,"Sales Forecast";#N/A,#N/A,TRUE,"Sheet2"}</definedName>
    <definedName name="Concessão_Malha_Sul" hidden="1">{#N/A,"100% Success",TRUE,"Sales Forecast";#N/A,#N/A,TRUE,"Sheet2"}</definedName>
    <definedName name="Conclusions1" localSheetId="0">#REF!</definedName>
    <definedName name="Conclusions1" localSheetId="2">#REF!</definedName>
    <definedName name="Conclusions1">#REF!</definedName>
    <definedName name="Conclusions2" localSheetId="0">#REF!</definedName>
    <definedName name="Conclusions2" localSheetId="2">#REF!</definedName>
    <definedName name="Conclusions2">#REF!</definedName>
    <definedName name="Conclusions3" localSheetId="0">#REF!</definedName>
    <definedName name="Conclusions3" localSheetId="2">#REF!</definedName>
    <definedName name="Conclusions3">#REF!</definedName>
    <definedName name="Conclusions4" localSheetId="0">#REF!</definedName>
    <definedName name="Conclusions4" localSheetId="2">#REF!</definedName>
    <definedName name="Conclusions4">#REF!</definedName>
    <definedName name="conm" localSheetId="0" hidden="1">{"AnnualRentRoll",#N/A,FALSE,"RentRoll"}</definedName>
    <definedName name="conm" localSheetId="1" hidden="1">{"AnnualRentRoll",#N/A,FALSE,"RentRoll"}</definedName>
    <definedName name="conm" localSheetId="4" hidden="1">{"AnnualRentRoll",#N/A,FALSE,"RentRoll"}</definedName>
    <definedName name="conm" localSheetId="2" hidden="1">{"AnnualRentRoll",#N/A,FALSE,"RentRoll"}</definedName>
    <definedName name="conm" hidden="1">{"AnnualRentRoll",#N/A,FALSE,"RentRoll"}</definedName>
    <definedName name="CONS" localSheetId="0">#REF!</definedName>
    <definedName name="CONS" localSheetId="2">#REF!</definedName>
    <definedName name="CONS">#REF!</definedName>
    <definedName name="CONS2" localSheetId="0">#REF!</definedName>
    <definedName name="CONS2" localSheetId="2">#REF!</definedName>
    <definedName name="CONS2">#REF!</definedName>
    <definedName name="CONSTITUCION" localSheetId="0">#REF!</definedName>
    <definedName name="CONSTITUCION" localSheetId="2">#REF!</definedName>
    <definedName name="CONSTITUCION">#REF!</definedName>
    <definedName name="CONT02092000.4" localSheetId="0" hidden="1">{#N/A,#N/A,FALSE,"1321";#N/A,#N/A,FALSE,"1324";#N/A,#N/A,FALSE,"1333";#N/A,#N/A,FALSE,"1371"}</definedName>
    <definedName name="CONT02092000.4" localSheetId="1" hidden="1">{#N/A,#N/A,FALSE,"1321";#N/A,#N/A,FALSE,"1324";#N/A,#N/A,FALSE,"1333";#N/A,#N/A,FALSE,"1371"}</definedName>
    <definedName name="CONT02092000.4" localSheetId="4" hidden="1">{#N/A,#N/A,FALSE,"1321";#N/A,#N/A,FALSE,"1324";#N/A,#N/A,FALSE,"1333";#N/A,#N/A,FALSE,"1371"}</definedName>
    <definedName name="CONT02092000.4" localSheetId="2" hidden="1">{#N/A,#N/A,FALSE,"1321";#N/A,#N/A,FALSE,"1324";#N/A,#N/A,FALSE,"1333";#N/A,#N/A,FALSE,"1371"}</definedName>
    <definedName name="CONT02092000.4" hidden="1">{#N/A,#N/A,FALSE,"1321";#N/A,#N/A,FALSE,"1324";#N/A,#N/A,FALSE,"1333";#N/A,#N/A,FALSE,"1371"}</definedName>
    <definedName name="contigo" localSheetId="0">#REF!</definedName>
    <definedName name="contigo" localSheetId="2">#REF!</definedName>
    <definedName name="contigo">#REF!</definedName>
    <definedName name="CONTO209" localSheetId="0" hidden="1">{#N/A,#N/A,FALSE,"1321";#N/A,#N/A,FALSE,"1324";#N/A,#N/A,FALSE,"1333";#N/A,#N/A,FALSE,"1371"}</definedName>
    <definedName name="CONTO209" localSheetId="1" hidden="1">{#N/A,#N/A,FALSE,"1321";#N/A,#N/A,FALSE,"1324";#N/A,#N/A,FALSE,"1333";#N/A,#N/A,FALSE,"1371"}</definedName>
    <definedName name="CONTO209" localSheetId="4" hidden="1">{#N/A,#N/A,FALSE,"1321";#N/A,#N/A,FALSE,"1324";#N/A,#N/A,FALSE,"1333";#N/A,#N/A,FALSE,"1371"}</definedName>
    <definedName name="CONTO209" localSheetId="2" hidden="1">{#N/A,#N/A,FALSE,"1321";#N/A,#N/A,FALSE,"1324";#N/A,#N/A,FALSE,"1333";#N/A,#N/A,FALSE,"1371"}</definedName>
    <definedName name="CONTO209" hidden="1">{#N/A,#N/A,FALSE,"1321";#N/A,#N/A,FALSE,"1324";#N/A,#N/A,FALSE,"1333";#N/A,#N/A,FALSE,"1371"}</definedName>
    <definedName name="Contract" localSheetId="0">#REF!</definedName>
    <definedName name="Contract" localSheetId="2">#REF!</definedName>
    <definedName name="Contract">#REF!</definedName>
    <definedName name="Contraparte" localSheetId="0">#REF!</definedName>
    <definedName name="Contraparte" localSheetId="2">#REF!</definedName>
    <definedName name="Contraparte">#REF!</definedName>
    <definedName name="Contraparte_" localSheetId="0">#REF!</definedName>
    <definedName name="Contraparte_" localSheetId="2">#REF!</definedName>
    <definedName name="Contraparte_">#REF!</definedName>
    <definedName name="Contrato" localSheetId="0">#REF!</definedName>
    <definedName name="Contrato" localSheetId="2">#REF!</definedName>
    <definedName name="Contrato">#REF!</definedName>
    <definedName name="Contratos" localSheetId="0">#REF!</definedName>
    <definedName name="Contratos" localSheetId="2">#REF!</definedName>
    <definedName name="Contratos">#REF!</definedName>
    <definedName name="Contratos_" localSheetId="0">#REF!</definedName>
    <definedName name="Contratos_" localSheetId="2">#REF!</definedName>
    <definedName name="Contratos_">#REF!</definedName>
    <definedName name="Contrib_acum_proyecto" localSheetId="0">#REF!</definedName>
    <definedName name="Contrib_acum_proyecto" localSheetId="2">#REF!</definedName>
    <definedName name="Contrib_acum_proyecto">#REF!</definedName>
    <definedName name="CONTROL" localSheetId="0">#REF!</definedName>
    <definedName name="CONTROL" localSheetId="2">#REF!</definedName>
    <definedName name="CONTROL">#REF!</definedName>
    <definedName name="controle" localSheetId="0" hidden="1">{"'Sheet1'!$A$1:$H$145"}</definedName>
    <definedName name="controle" localSheetId="1" hidden="1">{"'Sheet1'!$A$1:$H$145"}</definedName>
    <definedName name="controle" localSheetId="4" hidden="1">{"'Sheet1'!$A$1:$H$145"}</definedName>
    <definedName name="controle" localSheetId="2" hidden="1">{"'Sheet1'!$A$1:$H$145"}</definedName>
    <definedName name="controle" hidden="1">{"'Sheet1'!$A$1:$H$145"}</definedName>
    <definedName name="controle_arrendamento" localSheetId="0" hidden="1">{"'Sheet1'!$A$1:$H$145"}</definedName>
    <definedName name="controle_arrendamento" localSheetId="1" hidden="1">{"'Sheet1'!$A$1:$H$145"}</definedName>
    <definedName name="controle_arrendamento" localSheetId="4" hidden="1">{"'Sheet1'!$A$1:$H$145"}</definedName>
    <definedName name="controle_arrendamento" localSheetId="2" hidden="1">{"'Sheet1'!$A$1:$H$145"}</definedName>
    <definedName name="controle_arrendamento" hidden="1">{"'Sheet1'!$A$1:$H$145"}</definedName>
    <definedName name="controle_sugarcane_grains" localSheetId="0" hidden="1">{"'Sheet1'!$A$1:$H$145"}</definedName>
    <definedName name="controle_sugarcane_grains" localSheetId="1" hidden="1">{"'Sheet1'!$A$1:$H$145"}</definedName>
    <definedName name="controle_sugarcane_grains" localSheetId="4" hidden="1">{"'Sheet1'!$A$1:$H$145"}</definedName>
    <definedName name="controle_sugarcane_grains" localSheetId="2" hidden="1">{"'Sheet1'!$A$1:$H$145"}</definedName>
    <definedName name="controle_sugarcane_grains" hidden="1">{"'Sheet1'!$A$1:$H$145"}</definedName>
    <definedName name="coordenadas" localSheetId="0">#REF!</definedName>
    <definedName name="coordenadas" localSheetId="2">#REF!</definedName>
    <definedName name="coordenadas">#REF!</definedName>
    <definedName name="copia" localSheetId="0">#REF!</definedName>
    <definedName name="copia" localSheetId="2">#REF!</definedName>
    <definedName name="copia">#REF!</definedName>
    <definedName name="copy" localSheetId="0" hidden="1">{#N/A,#N/A,FALSE,"OperatingAssumptions"}</definedName>
    <definedName name="copy" localSheetId="1" hidden="1">{#N/A,#N/A,FALSE,"OperatingAssumptions"}</definedName>
    <definedName name="copy" localSheetId="4" hidden="1">{#N/A,#N/A,FALSE,"OperatingAssumptions"}</definedName>
    <definedName name="copy" localSheetId="2" hidden="1">{#N/A,#N/A,FALSE,"OperatingAssumptions"}</definedName>
    <definedName name="copy" hidden="1">{#N/A,#N/A,FALSE,"OperatingAssumptions"}</definedName>
    <definedName name="CORREÇÃO" localSheetId="0">#REF!</definedName>
    <definedName name="CORREÇÃO" localSheetId="2">#REF!</definedName>
    <definedName name="CORREÇÃO">#REF!</definedName>
    <definedName name="CorrectKey" localSheetId="0">#REF!</definedName>
    <definedName name="CorrectKey" localSheetId="2">#REF!</definedName>
    <definedName name="CorrectKey">#REF!</definedName>
    <definedName name="COSEG" localSheetId="0">#REF!</definedName>
    <definedName name="COSEG" localSheetId="2">#REF!</definedName>
    <definedName name="COSEG">#REF!</definedName>
    <definedName name="COSEGIR" localSheetId="0">#REF!</definedName>
    <definedName name="COSEGIR" localSheetId="2">#REF!</definedName>
    <definedName name="COSEGIR">#REF!</definedName>
    <definedName name="COSEMZ" localSheetId="0">#REF!</definedName>
    <definedName name="COSEMZ" localSheetId="2">#REF!</definedName>
    <definedName name="COSEMZ">#REF!</definedName>
    <definedName name="COSEMZ1" localSheetId="0">#REF!</definedName>
    <definedName name="COSEMZ1" localSheetId="2">#REF!</definedName>
    <definedName name="COSEMZ1">#REF!</definedName>
    <definedName name="COSEMZ1B" localSheetId="0">#REF!</definedName>
    <definedName name="COSEMZ1B" localSheetId="2">#REF!</definedName>
    <definedName name="COSEMZ1B">#REF!</definedName>
    <definedName name="COSEMZ2" localSheetId="0">#REF!</definedName>
    <definedName name="COSEMZ2" localSheetId="2">#REF!</definedName>
    <definedName name="COSEMZ2">#REF!</definedName>
    <definedName name="COSEMZ2B" localSheetId="0">#REF!</definedName>
    <definedName name="COSEMZ2B" localSheetId="2">#REF!</definedName>
    <definedName name="COSEMZ2B">#REF!</definedName>
    <definedName name="COSEMZ3" localSheetId="0">#REF!</definedName>
    <definedName name="COSEMZ3" localSheetId="2">#REF!</definedName>
    <definedName name="COSEMZ3">#REF!</definedName>
    <definedName name="COSEMZ3B" localSheetId="0">#REF!</definedName>
    <definedName name="COSEMZ3B" localSheetId="2">#REF!</definedName>
    <definedName name="COSEMZ3B">#REF!</definedName>
    <definedName name="COSES1" localSheetId="0">#REF!</definedName>
    <definedName name="COSES1" localSheetId="2">#REF!</definedName>
    <definedName name="COSES1">#REF!</definedName>
    <definedName name="COSES2" localSheetId="0">#REF!</definedName>
    <definedName name="COSES2" localSheetId="2">#REF!</definedName>
    <definedName name="COSES2">#REF!</definedName>
    <definedName name="COSESJ" localSheetId="0">#REF!</definedName>
    <definedName name="COSESJ" localSheetId="2">#REF!</definedName>
    <definedName name="COSESJ">#REF!</definedName>
    <definedName name="COSESJ1" localSheetId="0">#REF!</definedName>
    <definedName name="COSESJ1" localSheetId="2">#REF!</definedName>
    <definedName name="COSESJ1">#REF!</definedName>
    <definedName name="COSESJ2" localSheetId="0">#REF!</definedName>
    <definedName name="COSESJ2" localSheetId="2">#REF!</definedName>
    <definedName name="COSESJ2">#REF!</definedName>
    <definedName name="COSESJ3" localSheetId="0">#REF!</definedName>
    <definedName name="COSESJ3" localSheetId="2">#REF!</definedName>
    <definedName name="COSESJ3">#REF!</definedName>
    <definedName name="COSETR" localSheetId="0">#REF!</definedName>
    <definedName name="COSETR" localSheetId="2">#REF!</definedName>
    <definedName name="COSETR">#REF!</definedName>
    <definedName name="COSETR1" localSheetId="0">#REF!</definedName>
    <definedName name="COSETR1" localSheetId="2">#REF!</definedName>
    <definedName name="COSETR1">#REF!</definedName>
    <definedName name="COSETR2" localSheetId="0">#REF!</definedName>
    <definedName name="COSETR2" localSheetId="2">#REF!</definedName>
    <definedName name="COSETR2">#REF!</definedName>
    <definedName name="COSETR3" localSheetId="0">#REF!</definedName>
    <definedName name="COSETR3" localSheetId="2">#REF!</definedName>
    <definedName name="COSETR3">#REF!</definedName>
    <definedName name="CosMz" localSheetId="0">#REF!</definedName>
    <definedName name="CosMz" localSheetId="2">#REF!</definedName>
    <definedName name="CosMz">#REF!</definedName>
    <definedName name="COST" localSheetId="0">#REF!</definedName>
    <definedName name="COST" localSheetId="2">#REF!</definedName>
    <definedName name="COST">#REF!</definedName>
    <definedName name="costobc" localSheetId="0">#REF!</definedName>
    <definedName name="costobc" localSheetId="2">#REF!</definedName>
    <definedName name="costobc">#REF!</definedName>
    <definedName name="countCP" localSheetId="0">#REF!</definedName>
    <definedName name="countCP" localSheetId="2">#REF!</definedName>
    <definedName name="countCP">#REF!</definedName>
    <definedName name="countDI" localSheetId="0">#REF!</definedName>
    <definedName name="countDI" localSheetId="2">#REF!</definedName>
    <definedName name="countDI">#REF!</definedName>
    <definedName name="countSELIC" localSheetId="0">#REF!</definedName>
    <definedName name="countSELIC" localSheetId="2">#REF!</definedName>
    <definedName name="countSELIC">#REF!</definedName>
    <definedName name="countUSD" localSheetId="0">#REF!</definedName>
    <definedName name="countUSD" localSheetId="2">#REF!</definedName>
    <definedName name="countUSD">#REF!</definedName>
    <definedName name="cp" localSheetId="0">#REF!</definedName>
    <definedName name="cp" localSheetId="2">#REF!</definedName>
    <definedName name="cp">#REF!</definedName>
    <definedName name="CPC" localSheetId="0">#REF!</definedName>
    <definedName name="CPC" localSheetId="2">#REF!</definedName>
    <definedName name="CPC">#REF!</definedName>
    <definedName name="CPP" localSheetId="0">#REF!</definedName>
    <definedName name="CPP" localSheetId="2">#REF!</definedName>
    <definedName name="CPP">#REF!</definedName>
    <definedName name="credito" localSheetId="0">#REF!</definedName>
    <definedName name="credito" localSheetId="2">#REF!</definedName>
    <definedName name="credito">#REF!</definedName>
    <definedName name="criativa" localSheetId="0">#REF!</definedName>
    <definedName name="criativa" localSheetId="2">#REF!</definedName>
    <definedName name="criativa">#REF!</definedName>
    <definedName name="_xlnm.Criteria" localSheetId="0">#REF!</definedName>
    <definedName name="_xlnm.Criteria" localSheetId="2">#REF!</definedName>
    <definedName name="_xlnm.Criteria">#REF!</definedName>
    <definedName name="CSocial" localSheetId="0">#REF!</definedName>
    <definedName name="CSocial" localSheetId="2">#REF!</definedName>
    <definedName name="CSocial">#REF!</definedName>
    <definedName name="CSSL" localSheetId="0" hidden="1">{#N/A,#N/A,FALSE,"IR E CS 1997";#N/A,#N/A,FALSE,"PR ND";#N/A,#N/A,FALSE,"8191";#N/A,#N/A,FALSE,"8383";#N/A,#N/A,FALSE,"MP 1024";#N/A,#N/A,FALSE,"AD_EX_97";#N/A,#N/A,FALSE,"BD 97"}</definedName>
    <definedName name="CSSL" localSheetId="1" hidden="1">{#N/A,#N/A,FALSE,"IR E CS 1997";#N/A,#N/A,FALSE,"PR ND";#N/A,#N/A,FALSE,"8191";#N/A,#N/A,FALSE,"8383";#N/A,#N/A,FALSE,"MP 1024";#N/A,#N/A,FALSE,"AD_EX_97";#N/A,#N/A,FALSE,"BD 97"}</definedName>
    <definedName name="CSSL" localSheetId="4" hidden="1">{#N/A,#N/A,FALSE,"IR E CS 1997";#N/A,#N/A,FALSE,"PR ND";#N/A,#N/A,FALSE,"8191";#N/A,#N/A,FALSE,"8383";#N/A,#N/A,FALSE,"MP 1024";#N/A,#N/A,FALSE,"AD_EX_97";#N/A,#N/A,FALSE,"BD 97"}</definedName>
    <definedName name="CSSL" localSheetId="2" hidden="1">{#N/A,#N/A,FALSE,"IR E CS 1997";#N/A,#N/A,FALSE,"PR ND";#N/A,#N/A,FALSE,"8191";#N/A,#N/A,FALSE,"8383";#N/A,#N/A,FALSE,"MP 1024";#N/A,#N/A,FALSE,"AD_EX_97";#N/A,#N/A,FALSE,"BD 97"}</definedName>
    <definedName name="CSSL" hidden="1">{#N/A,#N/A,FALSE,"IR E CS 1997";#N/A,#N/A,FALSE,"PR ND";#N/A,#N/A,FALSE,"8191";#N/A,#N/A,FALSE,"8383";#N/A,#N/A,FALSE,"MP 1024";#N/A,#N/A,FALSE,"AD_EX_97";#N/A,#N/A,FALSE,"BD 97"}</definedName>
    <definedName name="CSSL1998" localSheetId="0" hidden="1">{#N/A,#N/A,FALSE,"IR E CS 1997";#N/A,#N/A,FALSE,"PR ND";#N/A,#N/A,FALSE,"8191";#N/A,#N/A,FALSE,"8383";#N/A,#N/A,FALSE,"MP 1024";#N/A,#N/A,FALSE,"AD_EX_97";#N/A,#N/A,FALSE,"BD 97"}</definedName>
    <definedName name="CSSL1998" localSheetId="1" hidden="1">{#N/A,#N/A,FALSE,"IR E CS 1997";#N/A,#N/A,FALSE,"PR ND";#N/A,#N/A,FALSE,"8191";#N/A,#N/A,FALSE,"8383";#N/A,#N/A,FALSE,"MP 1024";#N/A,#N/A,FALSE,"AD_EX_97";#N/A,#N/A,FALSE,"BD 97"}</definedName>
    <definedName name="CSSL1998" localSheetId="4" hidden="1">{#N/A,#N/A,FALSE,"IR E CS 1997";#N/A,#N/A,FALSE,"PR ND";#N/A,#N/A,FALSE,"8191";#N/A,#N/A,FALSE,"8383";#N/A,#N/A,FALSE,"MP 1024";#N/A,#N/A,FALSE,"AD_EX_97";#N/A,#N/A,FALSE,"BD 97"}</definedName>
    <definedName name="CSSL1998" localSheetId="2" hidden="1">{#N/A,#N/A,FALSE,"IR E CS 1997";#N/A,#N/A,FALSE,"PR ND";#N/A,#N/A,FALSE,"8191";#N/A,#N/A,FALSE,"8383";#N/A,#N/A,FALSE,"MP 1024";#N/A,#N/A,FALSE,"AD_EX_97";#N/A,#N/A,FALSE,"BD 97"}</definedName>
    <definedName name="CSSL1998" hidden="1">{#N/A,#N/A,FALSE,"IR E CS 1997";#N/A,#N/A,FALSE,"PR ND";#N/A,#N/A,FALSE,"8191";#N/A,#N/A,FALSE,"8383";#N/A,#N/A,FALSE,"MP 1024";#N/A,#N/A,FALSE,"AD_EX_97";#N/A,#N/A,FALSE,"BD 97"}</definedName>
    <definedName name="CT" localSheetId="0">#REF!</definedName>
    <definedName name="CT" localSheetId="2">#REF!</definedName>
    <definedName name="CT">#REF!</definedName>
    <definedName name="ctovtanorte" localSheetId="0">#REF!</definedName>
    <definedName name="ctovtanorte" localSheetId="2">#REF!</definedName>
    <definedName name="ctovtanorte">#REF!</definedName>
    <definedName name="cu102.ShareScalingFactor" hidden="1">1000000</definedName>
    <definedName name="cu103.EmployeeScalingFactor" hidden="1">1000</definedName>
    <definedName name="cu107.DPSSymbol" hidden="1">"R$"</definedName>
    <definedName name="cu107.EPSSymbol" hidden="1">"R$"</definedName>
    <definedName name="cu71.ScalingFactor" hidden="1">1000000</definedName>
    <definedName name="CUG_Agua" localSheetId="0">#REF!</definedName>
    <definedName name="CUG_Agua" localSheetId="2">#REF!</definedName>
    <definedName name="CUG_Agua">#REF!</definedName>
    <definedName name="Cultura" localSheetId="0">#REF!</definedName>
    <definedName name="Cultura" localSheetId="2">#REF!</definedName>
    <definedName name="Cultura">#REF!</definedName>
    <definedName name="Culturas" localSheetId="0">#REF!</definedName>
    <definedName name="Culturas" localSheetId="2">#REF!</definedName>
    <definedName name="Culturas">#REF!</definedName>
    <definedName name="Cuota_Fija" localSheetId="0">#REF!</definedName>
    <definedName name="Cuota_Fija" localSheetId="2">#REF!</definedName>
    <definedName name="Cuota_Fija">#REF!</definedName>
    <definedName name="Cuota_Telefono" localSheetId="0">#REF!</definedName>
    <definedName name="Cuota_Telefono" localSheetId="2">#REF!</definedName>
    <definedName name="Cuota_Telefono">#REF!</definedName>
    <definedName name="currency" localSheetId="0">#REF!</definedName>
    <definedName name="currency" localSheetId="2">#REF!</definedName>
    <definedName name="currency">#REF!</definedName>
    <definedName name="Current_Year_Known_and_Likely_Misstatements" localSheetId="0">#REF!</definedName>
    <definedName name="Current_Year_Known_and_Likely_Misstatements" localSheetId="2">#REF!</definedName>
    <definedName name="Current_Year_Known_and_Likely_Misstatements">#REF!</definedName>
    <definedName name="CUSTO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mer" localSheetId="0">#REF!</definedName>
    <definedName name="Customer" localSheetId="2">#REF!</definedName>
    <definedName name="Customer">#REF!</definedName>
    <definedName name="customerld" localSheetId="0">#REF!</definedName>
    <definedName name="customerld" localSheetId="2">#REF!</definedName>
    <definedName name="customerld">#REF!</definedName>
    <definedName name="CustomerPCS" localSheetId="0">#REF!</definedName>
    <definedName name="CustomerPCS" localSheetId="2">#REF!</definedName>
    <definedName name="CustomerPCS">#REF!</definedName>
    <definedName name="custos" localSheetId="0">#REF!</definedName>
    <definedName name="custos" localSheetId="2">#REF!</definedName>
    <definedName name="custos">#REF!</definedName>
    <definedName name="CUTOFF" localSheetId="0" hidden="1">{#N/A,#N/A,FALSE,"1321";#N/A,#N/A,FALSE,"1324";#N/A,#N/A,FALSE,"1333";#N/A,#N/A,FALSE,"1371"}</definedName>
    <definedName name="CUTOFF" localSheetId="1" hidden="1">{#N/A,#N/A,FALSE,"1321";#N/A,#N/A,FALSE,"1324";#N/A,#N/A,FALSE,"1333";#N/A,#N/A,FALSE,"1371"}</definedName>
    <definedName name="CUTOFF" localSheetId="4" hidden="1">{#N/A,#N/A,FALSE,"1321";#N/A,#N/A,FALSE,"1324";#N/A,#N/A,FALSE,"1333";#N/A,#N/A,FALSE,"1371"}</definedName>
    <definedName name="CUTOFF" localSheetId="2" hidden="1">{#N/A,#N/A,FALSE,"1321";#N/A,#N/A,FALSE,"1324";#N/A,#N/A,FALSE,"1333";#N/A,#N/A,FALSE,"1371"}</definedName>
    <definedName name="CUTOFF" hidden="1">{#N/A,#N/A,FALSE,"1321";#N/A,#N/A,FALSE,"1324";#N/A,#N/A,FALSE,"1333";#N/A,#N/A,FALSE,"1371"}</definedName>
    <definedName name="cwlksd" localSheetId="0" hidden="1">{#N/A,#N/A,FALSE,"Aging Summary";#N/A,#N/A,FALSE,"Ratio Analysis";#N/A,#N/A,FALSE,"Test 120 Day Accts";#N/A,#N/A,FALSE,"Tickmarks"}</definedName>
    <definedName name="cwlksd" localSheetId="1" hidden="1">{#N/A,#N/A,FALSE,"Aging Summary";#N/A,#N/A,FALSE,"Ratio Analysis";#N/A,#N/A,FALSE,"Test 120 Day Accts";#N/A,#N/A,FALSE,"Tickmarks"}</definedName>
    <definedName name="cwlksd" localSheetId="4" hidden="1">{#N/A,#N/A,FALSE,"Aging Summary";#N/A,#N/A,FALSE,"Ratio Analysis";#N/A,#N/A,FALSE,"Test 120 Day Accts";#N/A,#N/A,FALSE,"Tickmarks"}</definedName>
    <definedName name="cwlksd" localSheetId="2" hidden="1">{#N/A,#N/A,FALSE,"Aging Summary";#N/A,#N/A,FALSE,"Ratio Analysis";#N/A,#N/A,FALSE,"Test 120 Day Accts";#N/A,#N/A,FALSE,"Tickmarks"}</definedName>
    <definedName name="cwlksd" hidden="1">{#N/A,#N/A,FALSE,"Aging Summary";#N/A,#N/A,FALSE,"Ratio Analysis";#N/A,#N/A,FALSE,"Test 120 Day Accts";#N/A,#N/A,FALSE,"Tickmarks"}</definedName>
    <definedName name="Cwvu.GREY_ALL." localSheetId="0" hidden="1">#REF!</definedName>
    <definedName name="Cwvu.GREY_ALL." localSheetId="2" hidden="1">#REF!</definedName>
    <definedName name="Cwvu.GREY_ALL." hidden="1">#REF!</definedName>
    <definedName name="CY_Accounts_Receivable" localSheetId="0">#REF!</definedName>
    <definedName name="CY_Accounts_Receivable" localSheetId="2">#REF!</definedName>
    <definedName name="CY_Accounts_Receivable">#REF!</definedName>
    <definedName name="CY_all_Assets" localSheetId="0">#REF!</definedName>
    <definedName name="CY_all_Assets" localSheetId="2">#REF!</definedName>
    <definedName name="CY_all_Assets">#REF!</definedName>
    <definedName name="CY_all_Equity" localSheetId="0">#REF!</definedName>
    <definedName name="CY_all_Equity" localSheetId="2">#REF!</definedName>
    <definedName name="CY_all_Equity">#REF!</definedName>
    <definedName name="CY_all_Income" localSheetId="0">#REF!</definedName>
    <definedName name="CY_all_Income" localSheetId="2">#REF!</definedName>
    <definedName name="CY_all_Income">#REF!</definedName>
    <definedName name="CY_all_Liabs" localSheetId="0">#REF!</definedName>
    <definedName name="CY_all_Liabs" localSheetId="2">#REF!</definedName>
    <definedName name="CY_all_Liabs">#REF!</definedName>
    <definedName name="CY_all_RetEarn_bf" localSheetId="0">#REF!</definedName>
    <definedName name="CY_all_RetEarn_bf" localSheetId="2">#REF!</definedName>
    <definedName name="CY_all_RetEarn_bf">#REF!</definedName>
    <definedName name="CY_Cash" localSheetId="0">#REF!</definedName>
    <definedName name="CY_Cash" localSheetId="2">#REF!</definedName>
    <definedName name="CY_Cash">#REF!</definedName>
    <definedName name="CY_Cost_of_Sales" localSheetId="0">#REF!</definedName>
    <definedName name="CY_Cost_of_Sales" localSheetId="2">#REF!</definedName>
    <definedName name="CY_Cost_of_Sales">#REF!</definedName>
    <definedName name="CY_Current_Liabilities" localSheetId="0">#REF!</definedName>
    <definedName name="CY_Current_Liabilities" localSheetId="2">#REF!</definedName>
    <definedName name="CY_Current_Liabilities">#REF!</definedName>
    <definedName name="CY_Gross_Profit" localSheetId="0">#REF!</definedName>
    <definedName name="CY_Gross_Profit" localSheetId="2">#REF!</definedName>
    <definedName name="CY_Gross_Profit">#REF!</definedName>
    <definedName name="CY_Interest_Expense" localSheetId="0">#REF!</definedName>
    <definedName name="CY_Interest_Expense" localSheetId="2">#REF!</definedName>
    <definedName name="CY_Interest_Expense">#REF!</definedName>
    <definedName name="CY_Inventory" localSheetId="0">#REF!</definedName>
    <definedName name="CY_Inventory" localSheetId="2">#REF!</definedName>
    <definedName name="CY_Inventory">#REF!</definedName>
    <definedName name="CY_knw_Assets" localSheetId="0">#REF!</definedName>
    <definedName name="CY_knw_Assets" localSheetId="2">#REF!</definedName>
    <definedName name="CY_knw_Assets">#REF!</definedName>
    <definedName name="CY_knw_Equity" localSheetId="0">#REF!</definedName>
    <definedName name="CY_knw_Equity" localSheetId="2">#REF!</definedName>
    <definedName name="CY_knw_Equity">#REF!</definedName>
    <definedName name="CY_knw_Income" localSheetId="0">#REF!</definedName>
    <definedName name="CY_knw_Income" localSheetId="2">#REF!</definedName>
    <definedName name="CY_knw_Income">#REF!</definedName>
    <definedName name="CY_knw_Liabs" localSheetId="0">#REF!</definedName>
    <definedName name="CY_knw_Liabs" localSheetId="2">#REF!</definedName>
    <definedName name="CY_knw_Liabs">#REF!</definedName>
    <definedName name="CY_knw_RetEarn_bf" localSheetId="0">#REF!</definedName>
    <definedName name="CY_knw_RetEarn_bf" localSheetId="2">#REF!</definedName>
    <definedName name="CY_knw_RetEarn_bf">#REF!</definedName>
    <definedName name="CY_lik_Assets" localSheetId="0">#REF!</definedName>
    <definedName name="CY_lik_Assets" localSheetId="2">#REF!</definedName>
    <definedName name="CY_lik_Assets">#REF!</definedName>
    <definedName name="CY_lik_Assets_ex" localSheetId="0">#REF!</definedName>
    <definedName name="CY_lik_Assets_ex" localSheetId="2">#REF!</definedName>
    <definedName name="CY_lik_Assets_ex">#REF!</definedName>
    <definedName name="CY_lik_Assets_ext" localSheetId="0">#REF!</definedName>
    <definedName name="CY_lik_Assets_ext" localSheetId="2">#REF!</definedName>
    <definedName name="CY_lik_Assets_ext">#REF!</definedName>
    <definedName name="CY_lik_Equity" localSheetId="0">#REF!</definedName>
    <definedName name="CY_lik_Equity" localSheetId="2">#REF!</definedName>
    <definedName name="CY_lik_Equity">#REF!</definedName>
    <definedName name="CY_lik_Equity_eX" localSheetId="0">#REF!</definedName>
    <definedName name="CY_lik_Equity_eX" localSheetId="2">#REF!</definedName>
    <definedName name="CY_lik_Equity_eX">#REF!</definedName>
    <definedName name="CY_lik_Equity_eXt" localSheetId="0">#REF!</definedName>
    <definedName name="CY_lik_Equity_eXt" localSheetId="2">#REF!</definedName>
    <definedName name="CY_lik_Equity_eXt">#REF!</definedName>
    <definedName name="CY_lik_Income" localSheetId="0">#REF!</definedName>
    <definedName name="CY_lik_Income" localSheetId="2">#REF!</definedName>
    <definedName name="CY_lik_Income">#REF!</definedName>
    <definedName name="CY_lik_Income_Ex" localSheetId="0">#REF!</definedName>
    <definedName name="CY_lik_Income_Ex" localSheetId="2">#REF!</definedName>
    <definedName name="CY_lik_Income_Ex">#REF!</definedName>
    <definedName name="CY_lik_Income_Ext" localSheetId="0">#REF!</definedName>
    <definedName name="CY_lik_Income_Ext" localSheetId="2">#REF!</definedName>
    <definedName name="CY_lik_Income_Ext">#REF!</definedName>
    <definedName name="CY_lik_Liabs" localSheetId="0">#REF!</definedName>
    <definedName name="CY_lik_Liabs" localSheetId="2">#REF!</definedName>
    <definedName name="CY_lik_Liabs">#REF!</definedName>
    <definedName name="CY_lik_Liabs_EX" localSheetId="0">#REF!</definedName>
    <definedName name="CY_lik_Liabs_EX" localSheetId="2">#REF!</definedName>
    <definedName name="CY_lik_Liabs_EX">#REF!</definedName>
    <definedName name="CY_lik_Liabs_EXt" localSheetId="0">#REF!</definedName>
    <definedName name="CY_lik_Liabs_EXt" localSheetId="2">#REF!</definedName>
    <definedName name="CY_lik_Liabs_EXt">#REF!</definedName>
    <definedName name="CY_lik_RetEarn_bf" localSheetId="0">#REF!</definedName>
    <definedName name="CY_lik_RetEarn_bf" localSheetId="2">#REF!</definedName>
    <definedName name="CY_lik_RetEarn_bf">#REF!</definedName>
    <definedName name="CY_LT_Debt" localSheetId="0">#REF!</definedName>
    <definedName name="CY_LT_Debt" localSheetId="2">#REF!</definedName>
    <definedName name="CY_LT_Debt">#REF!</definedName>
    <definedName name="CY_NET_PROFIT" localSheetId="0">#REF!</definedName>
    <definedName name="CY_NET_PROFIT" localSheetId="2">#REF!</definedName>
    <definedName name="CY_NET_PROFIT">#REF!</definedName>
    <definedName name="CY_Net_Revenue" localSheetId="0">#REF!</definedName>
    <definedName name="CY_Net_Revenue" localSheetId="2">#REF!</definedName>
    <definedName name="CY_Net_Revenue">#REF!</definedName>
    <definedName name="CY_Operating_Income" localSheetId="0">#REF!</definedName>
    <definedName name="CY_Operating_Income" localSheetId="2">#REF!</definedName>
    <definedName name="CY_Operating_Income">#REF!</definedName>
    <definedName name="CY_QUICK_ASSETS" localSheetId="0">#REF!</definedName>
    <definedName name="CY_QUICK_ASSETS" localSheetId="2">#REF!</definedName>
    <definedName name="CY_QUICK_ASSETS">#REF!</definedName>
    <definedName name="CY_Tangible_Net_Worth" localSheetId="0">#REF!</definedName>
    <definedName name="CY_Tangible_Net_Worth" localSheetId="2">#REF!</definedName>
    <definedName name="CY_Tangible_Net_Worth">#REF!</definedName>
    <definedName name="CY_TOTAL_ASSETS" localSheetId="0">#REF!</definedName>
    <definedName name="CY_TOTAL_ASSETS" localSheetId="2">#REF!</definedName>
    <definedName name="CY_TOTAL_ASSETS">#REF!</definedName>
    <definedName name="CY_TOTAL_CURR_ASSETS" localSheetId="0">#REF!</definedName>
    <definedName name="CY_TOTAL_CURR_ASSETS" localSheetId="2">#REF!</definedName>
    <definedName name="CY_TOTAL_CURR_ASSETS">#REF!</definedName>
    <definedName name="CY_TOTAL_DEBT" localSheetId="0">#REF!</definedName>
    <definedName name="CY_TOTAL_DEBT" localSheetId="2">#REF!</definedName>
    <definedName name="CY_TOTAL_DEBT">#REF!</definedName>
    <definedName name="CY_TOTAL_EQUITY" localSheetId="0">#REF!</definedName>
    <definedName name="CY_TOTAL_EQUITY" localSheetId="2">#REF!</definedName>
    <definedName name="CY_TOTAL_EQUITY">#REF!</definedName>
    <definedName name="CY_tx_all_Equity" localSheetId="0">#REF!</definedName>
    <definedName name="CY_tx_all_Equity" localSheetId="2">#REF!</definedName>
    <definedName name="CY_tx_all_Equity">#REF!</definedName>
    <definedName name="CY_tx_all_Income" localSheetId="0">#REF!</definedName>
    <definedName name="CY_tx_all_Income" localSheetId="2">#REF!</definedName>
    <definedName name="CY_tx_all_Income">#REF!</definedName>
    <definedName name="CY_tx_all_Liabs" localSheetId="0">#REF!</definedName>
    <definedName name="CY_tx_all_Liabs" localSheetId="2">#REF!</definedName>
    <definedName name="CY_tx_all_Liabs">#REF!</definedName>
    <definedName name="CY_tx_all_RetEarn_bf" localSheetId="0">#REF!</definedName>
    <definedName name="CY_tx_all_RetEarn_bf" localSheetId="2">#REF!</definedName>
    <definedName name="CY_tx_all_RetEarn_bf">#REF!</definedName>
    <definedName name="CY_tx_knw_Equity" localSheetId="0">#REF!</definedName>
    <definedName name="CY_tx_knw_Equity" localSheetId="2">#REF!</definedName>
    <definedName name="CY_tx_knw_Equity">#REF!</definedName>
    <definedName name="CY_tx_knw_Income" localSheetId="0">#REF!</definedName>
    <definedName name="CY_tx_knw_Income" localSheetId="2">#REF!</definedName>
    <definedName name="CY_tx_knw_Income">#REF!</definedName>
    <definedName name="CY_tx_knw_Liabs" localSheetId="0">#REF!</definedName>
    <definedName name="CY_tx_knw_Liabs" localSheetId="2">#REF!</definedName>
    <definedName name="CY_tx_knw_Liabs">#REF!</definedName>
    <definedName name="CY_tx_knw_RetEarn_bf" localSheetId="0">#REF!</definedName>
    <definedName name="CY_tx_knw_RetEarn_bf" localSheetId="2">#REF!</definedName>
    <definedName name="CY_tx_knw_RetEarn_bf">#REF!</definedName>
    <definedName name="CY_tx_lik_Equity" localSheetId="0">#REF!</definedName>
    <definedName name="CY_tx_lik_Equity" localSheetId="2">#REF!</definedName>
    <definedName name="CY_tx_lik_Equity">#REF!</definedName>
    <definedName name="CY_tx_lik_Equity_ex" localSheetId="0">#REF!</definedName>
    <definedName name="CY_tx_lik_Equity_ex" localSheetId="2">#REF!</definedName>
    <definedName name="CY_tx_lik_Equity_ex">#REF!</definedName>
    <definedName name="CY_tx_lik_Equity_ext" localSheetId="0">#REF!</definedName>
    <definedName name="CY_tx_lik_Equity_ext" localSheetId="2">#REF!</definedName>
    <definedName name="CY_tx_lik_Equity_ext">#REF!</definedName>
    <definedName name="CY_tx_lik_Income" localSheetId="0">#REF!</definedName>
    <definedName name="CY_tx_lik_Income" localSheetId="2">#REF!</definedName>
    <definedName name="CY_tx_lik_Income">#REF!</definedName>
    <definedName name="CY_tx_lik_Income_ex" localSheetId="0">#REF!</definedName>
    <definedName name="CY_tx_lik_Income_ex" localSheetId="2">#REF!</definedName>
    <definedName name="CY_tx_lik_Income_ex">#REF!</definedName>
    <definedName name="CY_tx_lik_Income_ext" localSheetId="0">#REF!</definedName>
    <definedName name="CY_tx_lik_Income_ext" localSheetId="2">#REF!</definedName>
    <definedName name="CY_tx_lik_Income_ext">#REF!</definedName>
    <definedName name="CY_tx_lik_Liabs" localSheetId="0">#REF!</definedName>
    <definedName name="CY_tx_lik_Liabs" localSheetId="2">#REF!</definedName>
    <definedName name="CY_tx_lik_Liabs">#REF!</definedName>
    <definedName name="CY_tx_lik_Liabs_ex" localSheetId="0">#REF!</definedName>
    <definedName name="CY_tx_lik_Liabs_ex" localSheetId="2">#REF!</definedName>
    <definedName name="CY_tx_lik_Liabs_ex">#REF!</definedName>
    <definedName name="CY_tx_lik_Liabs_ext" localSheetId="0">#REF!</definedName>
    <definedName name="CY_tx_lik_Liabs_ext" localSheetId="2">#REF!</definedName>
    <definedName name="CY_tx_lik_Liabs_ext">#REF!</definedName>
    <definedName name="CY_tx_lik_RetEarn_bf" localSheetId="0">#REF!</definedName>
    <definedName name="CY_tx_lik_RetEarn_bf" localSheetId="2">#REF!</definedName>
    <definedName name="CY_tx_lik_RetEarn_bf">#REF!</definedName>
    <definedName name="CY_tx_lik_RetEarn_bf_ex" localSheetId="0">#REF!</definedName>
    <definedName name="CY_tx_lik_RetEarn_bf_ex" localSheetId="2">#REF!</definedName>
    <definedName name="CY_tx_lik_RetEarn_bf_ex">#REF!</definedName>
    <definedName name="CY_tx_lik_RetEarn_bf_ext" localSheetId="0">#REF!</definedName>
    <definedName name="CY_tx_lik_RetEarn_bf_ext" localSheetId="2">#REF!</definedName>
    <definedName name="CY_tx_lik_RetEarn_bf_ext">#REF!</definedName>
    <definedName name="CYB" localSheetId="0">#REF!</definedName>
    <definedName name="CYB" localSheetId="2">#REF!</definedName>
    <definedName name="CYB">#REF!</definedName>
    <definedName name="d" localSheetId="0" hidden="1">{#N/A,#N/A,FALSE,"Aging Summary";#N/A,#N/A,FALSE,"Ratio Analysis";#N/A,#N/A,FALSE,"Test 120 Day Accts";#N/A,#N/A,FALSE,"Tickmarks"}</definedName>
    <definedName name="d" localSheetId="1" hidden="1">{#N/A,#N/A,FALSE,"Aging Summary";#N/A,#N/A,FALSE,"Ratio Analysis";#N/A,#N/A,FALSE,"Test 120 Day Accts";#N/A,#N/A,FALSE,"Tickmarks"}</definedName>
    <definedName name="d" localSheetId="4" hidden="1">{#N/A,#N/A,FALSE,"Aging Summary";#N/A,#N/A,FALSE,"Ratio Analysis";#N/A,#N/A,FALSE,"Test 120 Day Accts";#N/A,#N/A,FALSE,"Tickmarks"}</definedName>
    <definedName name="d" localSheetId="2" hidden="1">{#N/A,#N/A,FALSE,"Aging Summary";#N/A,#N/A,FALSE,"Ratio Analysis";#N/A,#N/A,FALSE,"Test 120 Day Accts";#N/A,#N/A,FALSE,"Tickmarks"}</definedName>
    <definedName name="d" hidden="1">{#N/A,#N/A,FALSE,"Aging Summary";#N/A,#N/A,FALSE,"Ratio Analysis";#N/A,#N/A,FALSE,"Test 120 Day Accts";#N/A,#N/A,FALSE,"Tickmarks"}</definedName>
    <definedName name="D_" localSheetId="0">#REF!</definedName>
    <definedName name="D_" localSheetId="2">#REF!</definedName>
    <definedName name="D_">#REF!</definedName>
    <definedName name="dasfdsfa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dasfdsfa" localSheetId="1" hidden="1">{"Assumptions1",#N/A,FALSE,"Assumptions";"MergerPlans1","20yearamort",FALSE,"MergerPlans";"MergerPlans1","40yearamort",FALSE,"MergerPlans";"MergerPlans2",#N/A,FALSE,"MergerPlans";"inputs",#N/A,FALSE,"MergerPlans"}</definedName>
    <definedName name="dasfdsfa" localSheetId="4" hidden="1">{"Assumptions1",#N/A,FALSE,"Assumptions";"MergerPlans1","20yearamort",FALSE,"MergerPlans";"MergerPlans1","40yearamort",FALSE,"MergerPlans";"MergerPlans2",#N/A,FALSE,"MergerPlans";"inputs",#N/A,FALSE,"MergerPlans"}</definedName>
    <definedName name="dasfdsfa" localSheetId="2" hidden="1">{"Assumptions1",#N/A,FALSE,"Assumptions";"MergerPlans1","20yearamort",FALSE,"MergerPlans";"MergerPlans1","40yearamort",FALSE,"MergerPlans";"MergerPlans2",#N/A,FALSE,"MergerPlans";"inputs",#N/A,FALSE,"MergerPlans"}</definedName>
    <definedName name="dasfdsfa" hidden="1">{"Assumptions1",#N/A,FALSE,"Assumptions";"MergerPlans1","20yearamort",FALSE,"MergerPlans";"MergerPlans1","40yearamort",FALSE,"MergerPlans";"MergerPlans2",#N/A,FALSE,"MergerPlans";"inputs",#N/A,FALSE,"MergerPlans"}</definedName>
    <definedName name="data" localSheetId="0">#REF!</definedName>
    <definedName name="data" localSheetId="2">#REF!</definedName>
    <definedName name="data">#REF!</definedName>
    <definedName name="DATA1" localSheetId="0">#REF!</definedName>
    <definedName name="DATA1" localSheetId="2">#REF!</definedName>
    <definedName name="DATA1">#REF!</definedName>
    <definedName name="DATA10" localSheetId="0">#REF!</definedName>
    <definedName name="DATA10" localSheetId="2">#REF!</definedName>
    <definedName name="DATA10">#REF!</definedName>
    <definedName name="DATA11" localSheetId="0">#REF!</definedName>
    <definedName name="DATA11" localSheetId="2">#REF!</definedName>
    <definedName name="DATA11">#REF!</definedName>
    <definedName name="DATA12" localSheetId="0">#REF!</definedName>
    <definedName name="DATA12" localSheetId="2">#REF!</definedName>
    <definedName name="DATA12">#REF!</definedName>
    <definedName name="DATA13" localSheetId="0">#REF!</definedName>
    <definedName name="DATA13" localSheetId="2">#REF!</definedName>
    <definedName name="DATA13">#REF!</definedName>
    <definedName name="DATA14" localSheetId="0">#REF!</definedName>
    <definedName name="DATA14" localSheetId="2">#REF!</definedName>
    <definedName name="DATA14">#REF!</definedName>
    <definedName name="DATA15" localSheetId="0">#REF!</definedName>
    <definedName name="DATA15" localSheetId="2">#REF!</definedName>
    <definedName name="DATA15">#REF!</definedName>
    <definedName name="DATA16" localSheetId="0">#REF!</definedName>
    <definedName name="DATA16" localSheetId="2">#REF!</definedName>
    <definedName name="DATA16">#REF!</definedName>
    <definedName name="DATA17" localSheetId="0">#REF!</definedName>
    <definedName name="DATA17" localSheetId="2">#REF!</definedName>
    <definedName name="DATA17">#REF!</definedName>
    <definedName name="DATA18" localSheetId="0">#REF!</definedName>
    <definedName name="DATA18" localSheetId="2">#REF!</definedName>
    <definedName name="DATA18">#REF!</definedName>
    <definedName name="DATA19" localSheetId="0">#REF!</definedName>
    <definedName name="DATA19" localSheetId="2">#REF!</definedName>
    <definedName name="DATA19">#REF!</definedName>
    <definedName name="DATA2" localSheetId="0">#REF!</definedName>
    <definedName name="DATA2" localSheetId="2">#REF!</definedName>
    <definedName name="DATA2">#REF!</definedName>
    <definedName name="DATA20" localSheetId="0">#REF!</definedName>
    <definedName name="DATA20" localSheetId="2">#REF!</definedName>
    <definedName name="DATA20">#REF!</definedName>
    <definedName name="DATA21" localSheetId="0">#REF!</definedName>
    <definedName name="DATA21" localSheetId="2">#REF!</definedName>
    <definedName name="DATA21">#REF!</definedName>
    <definedName name="DATA22" localSheetId="0">#REF!</definedName>
    <definedName name="DATA22" localSheetId="2">#REF!</definedName>
    <definedName name="DATA22">#REF!</definedName>
    <definedName name="DATA23" localSheetId="0">#REF!</definedName>
    <definedName name="DATA23" localSheetId="2">#REF!</definedName>
    <definedName name="DATA23">#REF!</definedName>
    <definedName name="DATA24" localSheetId="0">#REF!</definedName>
    <definedName name="DATA24" localSheetId="2">#REF!</definedName>
    <definedName name="DATA24">#REF!</definedName>
    <definedName name="DATA25" localSheetId="0">#REF!</definedName>
    <definedName name="DATA25" localSheetId="2">#REF!</definedName>
    <definedName name="DATA25">#REF!</definedName>
    <definedName name="DATA26" localSheetId="0">#REF!</definedName>
    <definedName name="DATA26" localSheetId="2">#REF!</definedName>
    <definedName name="DATA26">#REF!</definedName>
    <definedName name="DATA3" localSheetId="0">#REF!</definedName>
    <definedName name="DATA3" localSheetId="2">#REF!</definedName>
    <definedName name="DATA3">#REF!</definedName>
    <definedName name="DATA4" localSheetId="0">#REF!</definedName>
    <definedName name="DATA4" localSheetId="2">#REF!</definedName>
    <definedName name="DATA4">#REF!</definedName>
    <definedName name="DATA5" localSheetId="0">#REF!</definedName>
    <definedName name="DATA5" localSheetId="2">#REF!</definedName>
    <definedName name="DATA5">#REF!</definedName>
    <definedName name="DATA6" localSheetId="0">#REF!</definedName>
    <definedName name="DATA6" localSheetId="2">#REF!</definedName>
    <definedName name="DATA6">#REF!</definedName>
    <definedName name="DATA7" localSheetId="0">#REF!</definedName>
    <definedName name="DATA7" localSheetId="2">#REF!</definedName>
    <definedName name="DATA7">#REF!</definedName>
    <definedName name="DATA8" localSheetId="0">#REF!</definedName>
    <definedName name="DATA8" localSheetId="2">#REF!</definedName>
    <definedName name="DATA8">#REF!</definedName>
    <definedName name="DATA9" localSheetId="0">#REF!</definedName>
    <definedName name="DATA9" localSheetId="2">#REF!</definedName>
    <definedName name="DATA9">#REF!</definedName>
    <definedName name="_xlnm.Database" localSheetId="0">#REF!</definedName>
    <definedName name="_xlnm.Database" localSheetId="2">#REF!</definedName>
    <definedName name="_xlnm.Database">#REF!</definedName>
    <definedName name="dataRelatorio" localSheetId="0">#REF!</definedName>
    <definedName name="dataRelatorio" localSheetId="2">#REF!</definedName>
    <definedName name="dataRelatorio">#REF!</definedName>
    <definedName name="DATE" localSheetId="0">#REF!</definedName>
    <definedName name="DATE" localSheetId="2">#REF!</definedName>
    <definedName name="DATE">#REF!</definedName>
    <definedName name="Date_CP" localSheetId="0">OFFSET(#REF!,0,0,'Breakdown Alocação de Despesas'!countCP)</definedName>
    <definedName name="Date_CP" localSheetId="1">OFFSET(#REF!,0,0,countCP)</definedName>
    <definedName name="Date_CP" localSheetId="4">OFFSET(#REF!,0,0,countCP)</definedName>
    <definedName name="Date_CP" localSheetId="2">OFFSET(#REF!,0,0,'Rateio Fopag'!countCP)</definedName>
    <definedName name="Date_CP">OFFSET(#REF!,0,0,countCP)</definedName>
    <definedName name="Date_DI">#N/A</definedName>
    <definedName name="DATE_FRA" localSheetId="0">OFFSET(#REF!,0,0,'Breakdown Alocação de Despesas'!countCP)</definedName>
    <definedName name="DATE_FRA" localSheetId="1">OFFSET(#REF!,0,0,countCP)</definedName>
    <definedName name="DATE_FRA" localSheetId="4">OFFSET(#REF!,0,0,countCP)</definedName>
    <definedName name="DATE_FRA" localSheetId="2">OFFSET(#REF!,0,0,'Rateio Fopag'!countCP)</definedName>
    <definedName name="DATE_FRA">OFFSET(#REF!,0,0,countCP)</definedName>
    <definedName name="date_USD" localSheetId="0">OFFSET(#REF!,0,0,'Breakdown Alocação de Despesas'!countUSD)</definedName>
    <definedName name="date_USD" localSheetId="1">OFFSET(#REF!,0,0,countUSD)</definedName>
    <definedName name="date_USD" localSheetId="4">OFFSET(#REF!,0,0,countUSD)</definedName>
    <definedName name="date_USD" localSheetId="2">OFFSET(#REF!,0,0,'Rateio Fopag'!countUSD)</definedName>
    <definedName name="date_USD">OFFSET(#REF!,0,0,countUSD)</definedName>
    <definedName name="DATE99" localSheetId="0">#REF!</definedName>
    <definedName name="DATE99" localSheetId="2">#REF!</definedName>
    <definedName name="DATE99">#REF!</definedName>
    <definedName name="DateHeader" localSheetId="0">#REF!</definedName>
    <definedName name="DateHeader" localSheetId="2">#REF!</definedName>
    <definedName name="DateHeader">#REF!</definedName>
    <definedName name="DatosExternos1_1" localSheetId="0">#REF!</definedName>
    <definedName name="DatosExternos1_1" localSheetId="2">#REF!</definedName>
    <definedName name="DatosExternos1_1">#REF!</definedName>
    <definedName name="DatosExternos5" localSheetId="0">#REF!</definedName>
    <definedName name="DatosExternos5" localSheetId="2">#REF!</definedName>
    <definedName name="DatosExternos5">#REF!</definedName>
    <definedName name="days_CP" localSheetId="0">OFFSET(#REF!,0,0,'Breakdown Alocação de Despesas'!countCP)</definedName>
    <definedName name="days_CP" localSheetId="1">OFFSET(#REF!,0,0,countCP)</definedName>
    <definedName name="days_CP" localSheetId="4">OFFSET(#REF!,0,0,countCP)</definedName>
    <definedName name="days_CP" localSheetId="2">OFFSET(#REF!,0,0,'Rateio Fopag'!countCP)</definedName>
    <definedName name="days_CP">OFFSET(#REF!,0,0,countCP)</definedName>
    <definedName name="days_DI">#N/A</definedName>
    <definedName name="DAYS_FRA" localSheetId="0">OFFSET(#REF!,0,0,'Breakdown Alocação de Despesas'!countCP)</definedName>
    <definedName name="DAYS_FRA" localSheetId="1">OFFSET(#REF!,0,0,countCP)</definedName>
    <definedName name="DAYS_FRA" localSheetId="4">OFFSET(#REF!,0,0,countCP)</definedName>
    <definedName name="DAYS_FRA" localSheetId="2">OFFSET(#REF!,0,0,'Rateio Fopag'!countCP)</definedName>
    <definedName name="DAYS_FRA">OFFSET(#REF!,0,0,countCP)</definedName>
    <definedName name="days_USD" localSheetId="0">OFFSET(#REF!,0,0,'Breakdown Alocação de Despesas'!countUSD)</definedName>
    <definedName name="days_USD" localSheetId="1">OFFSET(#REF!,0,0,countUSD)</definedName>
    <definedName name="days_USD" localSheetId="4">OFFSET(#REF!,0,0,countUSD)</definedName>
    <definedName name="days_USD" localSheetId="2">OFFSET(#REF!,0,0,'Rateio Fopag'!countUSD)</definedName>
    <definedName name="days_USD">OFFSET(#REF!,0,0,countUSD)</definedName>
    <definedName name="dd" localSheetId="0">#REF!</definedName>
    <definedName name="dd" localSheetId="2">#REF!</definedName>
    <definedName name="dd">#REF!</definedName>
    <definedName name="DD_Curr" localSheetId="0">#REF!</definedName>
    <definedName name="DD_Curr" localSheetId="2">#REF!</definedName>
    <definedName name="DD_Curr">#REF!</definedName>
    <definedName name="DDB_Database" localSheetId="0">#REF!</definedName>
    <definedName name="DDB_Database" localSheetId="2">#REF!</definedName>
    <definedName name="DDB_Database">#REF!</definedName>
    <definedName name="ddd" localSheetId="0" hidden="1">#REF!</definedName>
    <definedName name="ddd" localSheetId="2" hidden="1">#REF!</definedName>
    <definedName name="ddd" hidden="1">#REF!</definedName>
    <definedName name="ddddd" localSheetId="0" hidden="1">{#N/A,#N/A,FALSE,"Plan1";#N/A,#N/A,FALSE,"Plan2"}</definedName>
    <definedName name="ddddd" localSheetId="1" hidden="1">{#N/A,#N/A,FALSE,"Plan1";#N/A,#N/A,FALSE,"Plan2"}</definedName>
    <definedName name="ddddd" localSheetId="4" hidden="1">{#N/A,#N/A,FALSE,"Plan1";#N/A,#N/A,FALSE,"Plan2"}</definedName>
    <definedName name="ddddd" localSheetId="2" hidden="1">{#N/A,#N/A,FALSE,"Plan1";#N/A,#N/A,FALSE,"Plan2"}</definedName>
    <definedName name="ddddd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ssdsdsds" localSheetId="0" hidden="1">#REF!</definedName>
    <definedName name="ddssdsdsds" localSheetId="2" hidden="1">#REF!</definedName>
    <definedName name="ddssdsdsds" hidden="1">#REF!</definedName>
    <definedName name="ddt" localSheetId="0" hidden="1">{"mgmt forecast",#N/A,FALSE,"Mgmt Forecast";"dcf table",#N/A,FALSE,"Mgmt Forecast";"sensitivity",#N/A,FALSE,"Mgmt Forecast";"table inputs",#N/A,FALSE,"Mgmt Forecast";"calculations",#N/A,FALSE,"Mgmt Forecast"}</definedName>
    <definedName name="ddt" localSheetId="1" hidden="1">{"mgmt forecast",#N/A,FALSE,"Mgmt Forecast";"dcf table",#N/A,FALSE,"Mgmt Forecast";"sensitivity",#N/A,FALSE,"Mgmt Forecast";"table inputs",#N/A,FALSE,"Mgmt Forecast";"calculations",#N/A,FALSE,"Mgmt Forecast"}</definedName>
    <definedName name="ddt" localSheetId="4" hidden="1">{"mgmt forecast",#N/A,FALSE,"Mgmt Forecast";"dcf table",#N/A,FALSE,"Mgmt Forecast";"sensitivity",#N/A,FALSE,"Mgmt Forecast";"table inputs",#N/A,FALSE,"Mgmt Forecast";"calculations",#N/A,FALSE,"Mgmt Forecast"}</definedName>
    <definedName name="ddt" localSheetId="2" hidden="1">{"mgmt forecast",#N/A,FALSE,"Mgmt Forecast";"dcf table",#N/A,FALSE,"Mgmt Forecast";"sensitivity",#N/A,FALSE,"Mgmt Forecast";"table inputs",#N/A,FALSE,"Mgmt Forecast";"calculations",#N/A,FALSE,"Mgmt Forecast"}</definedName>
    <definedName name="ddt" hidden="1">{"mgmt forecast",#N/A,FALSE,"Mgmt Forecast";"dcf table",#N/A,FALSE,"Mgmt Forecast";"sensitivity",#N/A,FALSE,"Mgmt Forecast";"table inputs",#N/A,FALSE,"Mgmt Forecast";"calculations",#N/A,FALSE,"Mgmt Forecast"}</definedName>
    <definedName name="debito" localSheetId="0">#REF!</definedName>
    <definedName name="debito" localSheetId="2">#REF!</definedName>
    <definedName name="debito">#REF!</definedName>
    <definedName name="DEBITOFISCAL" localSheetId="0">#REF!</definedName>
    <definedName name="DEBITOFISCAL" localSheetId="2">#REF!</definedName>
    <definedName name="DEBITOFISCAL">#REF!</definedName>
    <definedName name="Dec_93" localSheetId="0">#REF!</definedName>
    <definedName name="Dec_93" localSheetId="2">#REF!</definedName>
    <definedName name="Dec_93">#REF!</definedName>
    <definedName name="dedwedwd" localSheetId="0">#REF!</definedName>
    <definedName name="dedwedwd" localSheetId="2">#REF!</definedName>
    <definedName name="dedwedwd">#REF!</definedName>
    <definedName name="defwergtqergt" localSheetId="0">#REF!</definedName>
    <definedName name="defwergtqergt" localSheetId="2">#REF!</definedName>
    <definedName name="defwergtqergt">#REF!</definedName>
    <definedName name="delete11" localSheetId="0" hidden="1">{"Page1",#N/A,FALSE,"CompCo";"Page2",#N/A,FALSE,"CompCo"}</definedName>
    <definedName name="delete11" localSheetId="1" hidden="1">{"Page1",#N/A,FALSE,"CompCo";"Page2",#N/A,FALSE,"CompCo"}</definedName>
    <definedName name="delete11" localSheetId="4" hidden="1">{"Page1",#N/A,FALSE,"CompCo";"Page2",#N/A,FALSE,"CompCo"}</definedName>
    <definedName name="delete11" localSheetId="2" hidden="1">{"Page1",#N/A,FALSE,"CompCo";"Page2",#N/A,FALSE,"CompCo"}</definedName>
    <definedName name="delete11" hidden="1">{"Page1",#N/A,FALSE,"CompCo";"Page2",#N/A,FALSE,"CompCo"}</definedName>
    <definedName name="delete20" localSheetId="0" hidden="1">{"Page1",#N/A,FALSE,"CompCo";"Page2",#N/A,FALSE,"CompCo"}</definedName>
    <definedName name="delete20" localSheetId="1" hidden="1">{"Page1",#N/A,FALSE,"CompCo";"Page2",#N/A,FALSE,"CompCo"}</definedName>
    <definedName name="delete20" localSheetId="4" hidden="1">{"Page1",#N/A,FALSE,"CompCo";"Page2",#N/A,FALSE,"CompCo"}</definedName>
    <definedName name="delete20" localSheetId="2" hidden="1">{"Page1",#N/A,FALSE,"CompCo";"Page2",#N/A,FALSE,"CompCo"}</definedName>
    <definedName name="delete20" hidden="1">{"Page1",#N/A,FALSE,"CompCo";"Page2",#N/A,FALSE,"CompCo"}</definedName>
    <definedName name="delete5" localSheetId="0" hidden="1">{"Page1",#N/A,FALSE,"CompCo";"Page2",#N/A,FALSE,"CompCo"}</definedName>
    <definedName name="delete5" localSheetId="1" hidden="1">{"Page1",#N/A,FALSE,"CompCo";"Page2",#N/A,FALSE,"CompCo"}</definedName>
    <definedName name="delete5" localSheetId="4" hidden="1">{"Page1",#N/A,FALSE,"CompCo";"Page2",#N/A,FALSE,"CompCo"}</definedName>
    <definedName name="delete5" localSheetId="2" hidden="1">{"Page1",#N/A,FALSE,"CompCo";"Page2",#N/A,FALSE,"CompCo"}</definedName>
    <definedName name="delete5" hidden="1">{"Page1",#N/A,FALSE,"CompCo";"Page2",#N/A,FALSE,"CompCo"}</definedName>
    <definedName name="demais" localSheetId="0" hidden="1">{#N/A,#N/A,FALSE,"Aging Summary";#N/A,#N/A,FALSE,"Ratio Analysis";#N/A,#N/A,FALSE,"Test 120 Day Accts";#N/A,#N/A,FALSE,"Tickmarks"}</definedName>
    <definedName name="demais" localSheetId="1" hidden="1">{#N/A,#N/A,FALSE,"Aging Summary";#N/A,#N/A,FALSE,"Ratio Analysis";#N/A,#N/A,FALSE,"Test 120 Day Accts";#N/A,#N/A,FALSE,"Tickmarks"}</definedName>
    <definedName name="demais" localSheetId="4" hidden="1">{#N/A,#N/A,FALSE,"Aging Summary";#N/A,#N/A,FALSE,"Ratio Analysis";#N/A,#N/A,FALSE,"Test 120 Day Accts";#N/A,#N/A,FALSE,"Tickmarks"}</definedName>
    <definedName name="demais" localSheetId="2" hidden="1">{#N/A,#N/A,FALSE,"Aging Summary";#N/A,#N/A,FALSE,"Ratio Analysis";#N/A,#N/A,FALSE,"Test 120 Day Accts";#N/A,#N/A,FALSE,"Tickmarks"}</definedName>
    <definedName name="demais" hidden="1">{#N/A,#N/A,FALSE,"Aging Summary";#N/A,#N/A,FALSE,"Ratio Analysis";#N/A,#N/A,FALSE,"Test 120 Day Accts";#N/A,#N/A,FALSE,"Tickmarks"}</definedName>
    <definedName name="Depósitso" localSheetId="0">#REF!</definedName>
    <definedName name="Depósitso" localSheetId="2">#REF!</definedName>
    <definedName name="Depósitso">#REF!</definedName>
    <definedName name="depreciaciones" localSheetId="0">#REF!</definedName>
    <definedName name="depreciaciones" localSheetId="2">#REF!</definedName>
    <definedName name="depreciaciones">#REF!</definedName>
    <definedName name="des" localSheetId="0" hidden="1">{#N/A,#N/A,FALSE,"Plan1";#N/A,#N/A,FALSE,"Plan2"}</definedName>
    <definedName name="des" localSheetId="1" hidden="1">{#N/A,#N/A,FALSE,"Plan1";#N/A,#N/A,FALSE,"Plan2"}</definedName>
    <definedName name="des" localSheetId="4" hidden="1">{#N/A,#N/A,FALSE,"Plan1";#N/A,#N/A,FALSE,"Plan2"}</definedName>
    <definedName name="des" localSheetId="2" hidden="1">{#N/A,#N/A,FALSE,"Plan1";#N/A,#N/A,FALSE,"Plan2"}</definedName>
    <definedName name="des" hidden="1">{#N/A,#N/A,FALSE,"Plan1";#N/A,#N/A,FALSE,"Plan2"}</definedName>
    <definedName name="desc" localSheetId="0" hidden="1">{#N/A,#N/A,FALSE,"Plan1";#N/A,#N/A,FALSE,"Plan2"}</definedName>
    <definedName name="desc" localSheetId="1" hidden="1">{#N/A,#N/A,FALSE,"Plan1";#N/A,#N/A,FALSE,"Plan2"}</definedName>
    <definedName name="desc" localSheetId="4" hidden="1">{#N/A,#N/A,FALSE,"Plan1";#N/A,#N/A,FALSE,"Plan2"}</definedName>
    <definedName name="desc" localSheetId="2" hidden="1">{#N/A,#N/A,FALSE,"Plan1";#N/A,#N/A,FALSE,"Plan2"}</definedName>
    <definedName name="desc" hidden="1">{#N/A,#N/A,FALSE,"Plan1";#N/A,#N/A,FALSE,"Plan2"}</definedName>
    <definedName name="DESPESAS" localSheetId="0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SPESAS" localSheetId="1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SPESAS" localSheetId="4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SPESAS" localSheetId="2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SPESAS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tail" localSheetId="0">#REF!</definedName>
    <definedName name="detail" localSheetId="2">#REF!</definedName>
    <definedName name="detail">#REF!</definedName>
    <definedName name="detail2" localSheetId="0">#REF!</definedName>
    <definedName name="detail2" localSheetId="2">#REF!</definedName>
    <definedName name="detail2">#REF!</definedName>
    <definedName name="Detalle_de_Bienes_de_Uso_" localSheetId="0">#REF!</definedName>
    <definedName name="Detalle_de_Bienes_de_Uso_" localSheetId="2">#REF!</definedName>
    <definedName name="Detalle_de_Bienes_de_Uso_">#REF!</definedName>
    <definedName name="deuxfp" localSheetId="0">#REF!</definedName>
    <definedName name="deuxfp" localSheetId="2">#REF!</definedName>
    <definedName name="deuxfp">#REF!</definedName>
    <definedName name="devengado" localSheetId="0">#REF!</definedName>
    <definedName name="devengado" localSheetId="2">#REF!</definedName>
    <definedName name="devengado">#REF!</definedName>
    <definedName name="dewded" localSheetId="0" hidden="1">{#N/A,#N/A,FALSE,"Aging Summary";#N/A,#N/A,FALSE,"Ratio Analysis";#N/A,#N/A,FALSE,"Test 120 Day Accts";#N/A,#N/A,FALSE,"Tickmarks"}</definedName>
    <definedName name="dewded" localSheetId="1" hidden="1">{#N/A,#N/A,FALSE,"Aging Summary";#N/A,#N/A,FALSE,"Ratio Analysis";#N/A,#N/A,FALSE,"Test 120 Day Accts";#N/A,#N/A,FALSE,"Tickmarks"}</definedName>
    <definedName name="dewded" localSheetId="4" hidden="1">{#N/A,#N/A,FALSE,"Aging Summary";#N/A,#N/A,FALSE,"Ratio Analysis";#N/A,#N/A,FALSE,"Test 120 Day Accts";#N/A,#N/A,FALSE,"Tickmarks"}</definedName>
    <definedName name="dewded" localSheetId="2" hidden="1">{#N/A,#N/A,FALSE,"Aging Summary";#N/A,#N/A,FALSE,"Ratio Analysis";#N/A,#N/A,FALSE,"Test 120 Day Accts";#N/A,#N/A,FALSE,"Tickmarks"}</definedName>
    <definedName name="dewded" hidden="1">{#N/A,#N/A,FALSE,"Aging Summary";#N/A,#N/A,FALSE,"Ratio Analysis";#N/A,#N/A,FALSE,"Test 120 Day Accts";#N/A,#N/A,FALSE,"Tickmarks"}</definedName>
    <definedName name="dez" localSheetId="0">#REF!</definedName>
    <definedName name="dez" localSheetId="2">#REF!</definedName>
    <definedName name="dez">#REF!</definedName>
    <definedName name="Dezembro" localSheetId="0">#REF!</definedName>
    <definedName name="Dezembro" localSheetId="2">#REF!</definedName>
    <definedName name="Dezembro">#REF!</definedName>
    <definedName name="dezembro01" localSheetId="0">#REF!</definedName>
    <definedName name="dezembro01" localSheetId="2">#REF!</definedName>
    <definedName name="dezembro01">#REF!</definedName>
    <definedName name="df" localSheetId="0" hidden="1">{"Standard",#N/A,FALSE,"Dal H Inc Stmt";"Standard",#N/A,FALSE,"Dal H Bal Sht";"Standard",#N/A,FALSE,"Dal H CFs"}</definedName>
    <definedName name="df" localSheetId="1" hidden="1">{"Standard",#N/A,FALSE,"Dal H Inc Stmt";"Standard",#N/A,FALSE,"Dal H Bal Sht";"Standard",#N/A,FALSE,"Dal H CFs"}</definedName>
    <definedName name="df" localSheetId="4" hidden="1">{"Standard",#N/A,FALSE,"Dal H Inc Stmt";"Standard",#N/A,FALSE,"Dal H Bal Sht";"Standard",#N/A,FALSE,"Dal H CFs"}</definedName>
    <definedName name="df" localSheetId="2" hidden="1">{"Standard",#N/A,FALSE,"Dal H Inc Stmt";"Standard",#N/A,FALSE,"Dal H Bal Sht";"Standard",#N/A,FALSE,"Dal H CFs"}</definedName>
    <definedName name="df" hidden="1">{"Standard",#N/A,FALSE,"Dal H Inc Stmt";"Standard",#N/A,FALSE,"Dal H Bal Sht";"Standard",#N/A,FALSE,"Dal H CFs"}</definedName>
    <definedName name="dfgfghg" localSheetId="0" hidden="1">{"CSC_1",#N/A,FALSE,"CSC Outputs";"CSC_2",#N/A,FALSE,"CSC Outputs"}</definedName>
    <definedName name="dfgfghg" localSheetId="1" hidden="1">{"CSC_1",#N/A,FALSE,"CSC Outputs";"CSC_2",#N/A,FALSE,"CSC Outputs"}</definedName>
    <definedName name="dfgfghg" localSheetId="4" hidden="1">{"CSC_1",#N/A,FALSE,"CSC Outputs";"CSC_2",#N/A,FALSE,"CSC Outputs"}</definedName>
    <definedName name="dfgfghg" localSheetId="2" hidden="1">{"CSC_1",#N/A,FALSE,"CSC Outputs";"CSC_2",#N/A,FALSE,"CSC Outputs"}</definedName>
    <definedName name="dfgfghg" hidden="1">{"CSC_1",#N/A,FALSE,"CSC Outputs";"CSC_2",#N/A,FALSE,"CSC Outputs"}</definedName>
    <definedName name="dfhgththt" localSheetId="0" hidden="1">#REF!</definedName>
    <definedName name="dfhgththt" localSheetId="2" hidden="1">#REF!</definedName>
    <definedName name="dfhgththt" hidden="1">#REF!</definedName>
    <definedName name="dfjkls" localSheetId="0" hidden="1">{"AnnualRentRoll",#N/A,FALSE,"RentRoll"}</definedName>
    <definedName name="dfjkls" localSheetId="1" hidden="1">{"AnnualRentRoll",#N/A,FALSE,"RentRoll"}</definedName>
    <definedName name="dfjkls" localSheetId="4" hidden="1">{"AnnualRentRoll",#N/A,FALSE,"RentRoll"}</definedName>
    <definedName name="dfjkls" localSheetId="2" hidden="1">{"AnnualRentRoll",#N/A,FALSE,"RentRoll"}</definedName>
    <definedName name="dfjkls" hidden="1">{"AnnualRentRoll",#N/A,FALSE,"RentRoll"}</definedName>
    <definedName name="dfjr" localSheetId="0" hidden="1">{#N/A,#N/A,TRUE,"Summary";"AnnualRentRoll",#N/A,TRUE,"RentRoll";#N/A,#N/A,TRUE,"ExitStratigy";#N/A,#N/A,TRUE,"OperatingAssumptions"}</definedName>
    <definedName name="dfjr" localSheetId="1" hidden="1">{#N/A,#N/A,TRUE,"Summary";"AnnualRentRoll",#N/A,TRUE,"RentRoll";#N/A,#N/A,TRUE,"ExitStratigy";#N/A,#N/A,TRUE,"OperatingAssumptions"}</definedName>
    <definedName name="dfjr" localSheetId="4" hidden="1">{#N/A,#N/A,TRUE,"Summary";"AnnualRentRoll",#N/A,TRUE,"RentRoll";#N/A,#N/A,TRUE,"ExitStratigy";#N/A,#N/A,TRUE,"OperatingAssumptions"}</definedName>
    <definedName name="dfjr" localSheetId="2" hidden="1">{#N/A,#N/A,TRUE,"Summary";"AnnualRentRoll",#N/A,TRUE,"RentRoll";#N/A,#N/A,TRUE,"ExitStratigy";#N/A,#N/A,TRUE,"OperatingAssumptions"}</definedName>
    <definedName name="dfjr" hidden="1">{#N/A,#N/A,TRUE,"Summary";"AnnualRentRoll",#N/A,TRUE,"RentRoll";#N/A,#N/A,TRUE,"ExitStratigy";#N/A,#N/A,TRUE,"OperatingAssumptions"}</definedName>
    <definedName name="dfre" localSheetId="0" hidden="1">#REF!</definedName>
    <definedName name="dfre" localSheetId="2" hidden="1">#REF!</definedName>
    <definedName name="dfre" hidden="1">#REF!</definedName>
    <definedName name="dfsddd" localSheetId="0" hidden="1">#REF!</definedName>
    <definedName name="dfsddd" localSheetId="2" hidden="1">#REF!</definedName>
    <definedName name="dfsddd" hidden="1">#REF!</definedName>
    <definedName name="dfsru" localSheetId="0" hidden="1">{"MonthlyRentRoll",#N/A,FALSE,"RentRoll"}</definedName>
    <definedName name="dfsru" localSheetId="1" hidden="1">{"MonthlyRentRoll",#N/A,FALSE,"RentRoll"}</definedName>
    <definedName name="dfsru" localSheetId="4" hidden="1">{"MonthlyRentRoll",#N/A,FALSE,"RentRoll"}</definedName>
    <definedName name="dfsru" localSheetId="2" hidden="1">{"MonthlyRentRoll",#N/A,FALSE,"RentRoll"}</definedName>
    <definedName name="dfsru" hidden="1">{"MonthlyRentRoll",#N/A,FALSE,"RentRoll"}</definedName>
    <definedName name="dggfdg" localSheetId="0" hidden="1">{#N/A,#N/A,FALSE,"Plan1";#N/A,#N/A,FALSE,"Plan2"}</definedName>
    <definedName name="dggfdg" localSheetId="1" hidden="1">{#N/A,#N/A,FALSE,"Plan1";#N/A,#N/A,FALSE,"Plan2"}</definedName>
    <definedName name="dggfdg" localSheetId="4" hidden="1">{#N/A,#N/A,FALSE,"Plan1";#N/A,#N/A,FALSE,"Plan2"}</definedName>
    <definedName name="dggfdg" localSheetId="2" hidden="1">{#N/A,#N/A,FALSE,"Plan1";#N/A,#N/A,FALSE,"Plan2"}</definedName>
    <definedName name="dggfdg" hidden="1">{#N/A,#N/A,FALSE,"Plan1";#N/A,#N/A,FALSE,"Plan2"}</definedName>
    <definedName name="Diferencias_de_redondeo" localSheetId="0">#REF!</definedName>
    <definedName name="Diferencias_de_redondeo" localSheetId="2">#REF!</definedName>
    <definedName name="Diferencias_de_redondeo">#REF!</definedName>
    <definedName name="Diff" localSheetId="0">#REF!</definedName>
    <definedName name="Diff" localSheetId="2">#REF!</definedName>
    <definedName name="Diff">#REF!</definedName>
    <definedName name="digitalchannels" localSheetId="0">#REF!</definedName>
    <definedName name="digitalchannels" localSheetId="2">#REF!</definedName>
    <definedName name="digitalchannels">#REF!</definedName>
    <definedName name="dirty_CP" localSheetId="0">OFFSET(#REF!,0,0,'Breakdown Alocação de Despesas'!countCP)</definedName>
    <definedName name="dirty_CP" localSheetId="1">OFFSET(#REF!,0,0,countCP)</definedName>
    <definedName name="dirty_CP" localSheetId="4">OFFSET(#REF!,0,0,countCP)</definedName>
    <definedName name="dirty_CP" localSheetId="2">OFFSET(#REF!,0,0,'Rateio Fopag'!countCP)</definedName>
    <definedName name="dirty_CP">OFFSET(#REF!,0,0,countCP)</definedName>
    <definedName name="Dist_Cons" localSheetId="0">#REF!</definedName>
    <definedName name="Dist_Cons" localSheetId="2">#REF!</definedName>
    <definedName name="Dist_Cons">#REF!</definedName>
    <definedName name="Dist_Finc" localSheetId="0">#REF!</definedName>
    <definedName name="Dist_Finc" localSheetId="2">#REF!</definedName>
    <definedName name="Dist_Finc">#REF!</definedName>
    <definedName name="DISTR_FCO" localSheetId="0">#REF!</definedName>
    <definedName name="DISTR_FCO" localSheetId="2">#REF!</definedName>
    <definedName name="DISTR_FCO">#REF!</definedName>
    <definedName name="Div_Industrial" localSheetId="0" hidden="1">{"adj95mult",#N/A,FALSE,"COMPCO";"adj95est",#N/A,FALSE,"COMPCO"}</definedName>
    <definedName name="Div_Industrial" localSheetId="1" hidden="1">{"adj95mult",#N/A,FALSE,"COMPCO";"adj95est",#N/A,FALSE,"COMPCO"}</definedName>
    <definedName name="Div_Industrial" localSheetId="4" hidden="1">{"adj95mult",#N/A,FALSE,"COMPCO";"adj95est",#N/A,FALSE,"COMPCO"}</definedName>
    <definedName name="Div_Industrial" localSheetId="2" hidden="1">{"adj95mult",#N/A,FALSE,"COMPCO";"adj95est",#N/A,FALSE,"COMPCO"}</definedName>
    <definedName name="Div_Industrial" hidden="1">{"adj95mult",#N/A,FALSE,"COMPCO";"adj95est",#N/A,FALSE,"COMPCO"}</definedName>
    <definedName name="divers" localSheetId="0" hidden="1">{#N/A,#N/A,FALSE,"Capa";#N/A,#N/A,FALSE,"Balance";#N/A,#N/A,FALSE,"P &amp; L R$";#N/A,#N/A,FALSE,"P &amp; L US$";#N/A,#N/A,FALSE,"DMPL";#N/A,#N/A,FALSE,"DOAR";#N/A,#N/A,FALSE,"G&amp;L"}</definedName>
    <definedName name="divers" localSheetId="1" hidden="1">{#N/A,#N/A,FALSE,"Capa";#N/A,#N/A,FALSE,"Balance";#N/A,#N/A,FALSE,"P &amp; L R$";#N/A,#N/A,FALSE,"P &amp; L US$";#N/A,#N/A,FALSE,"DMPL";#N/A,#N/A,FALSE,"DOAR";#N/A,#N/A,FALSE,"G&amp;L"}</definedName>
    <definedName name="divers" localSheetId="4" hidden="1">{#N/A,#N/A,FALSE,"Capa";#N/A,#N/A,FALSE,"Balance";#N/A,#N/A,FALSE,"P &amp; L R$";#N/A,#N/A,FALSE,"P &amp; L US$";#N/A,#N/A,FALSE,"DMPL";#N/A,#N/A,FALSE,"DOAR";#N/A,#N/A,FALSE,"G&amp;L"}</definedName>
    <definedName name="divers" localSheetId="2" hidden="1">{#N/A,#N/A,FALSE,"Capa";#N/A,#N/A,FALSE,"Balance";#N/A,#N/A,FALSE,"P &amp; L R$";#N/A,#N/A,FALSE,"P &amp; L US$";#N/A,#N/A,FALSE,"DMPL";#N/A,#N/A,FALSE,"DOAR";#N/A,#N/A,FALSE,"G&amp;L"}</definedName>
    <definedName name="divers" hidden="1">{#N/A,#N/A,FALSE,"Capa";#N/A,#N/A,FALSE,"Balance";#N/A,#N/A,FALSE,"P &amp; L R$";#N/A,#N/A,FALSE,"P &amp; L US$";#N/A,#N/A,FALSE,"DMPL";#N/A,#N/A,FALSE,"DOAR";#N/A,#N/A,FALSE,"G&amp;L"}</definedName>
    <definedName name="DKS" localSheetId="0">#REF!</definedName>
    <definedName name="DKS" localSheetId="2">#REF!</definedName>
    <definedName name="DKS">#REF!</definedName>
    <definedName name="dlleu" localSheetId="0">#REF!</definedName>
    <definedName name="dlleu" localSheetId="2">#REF!</definedName>
    <definedName name="dlleu">#REF!</definedName>
    <definedName name="DLLEUR" localSheetId="0">#REF!</definedName>
    <definedName name="DLLEUR" localSheetId="2">#REF!</definedName>
    <definedName name="DLLEUR">#REF!</definedName>
    <definedName name="DME_Dirty" hidden="1">"False"</definedName>
    <definedName name="DME_LocalFile" hidden="1">"True"</definedName>
    <definedName name="DME_ODMALinks1" hidden="1">"::ODMA\DME-MSE\London-48242=C:\TEMP\Dme\London-48242.xls"</definedName>
    <definedName name="DME_ODMALinks10" hidden="1">"::ODMA\DME-MSE\London-47658=C:\TEMP\Dme\London-47658.xls"</definedName>
    <definedName name="DME_ODMALinks11" hidden="1">"::ODMA\DME-MSE\London-47583=C:\TEMP\Dme\London-47583.xls"</definedName>
    <definedName name="DME_ODMALinks12" hidden="1">"::ODMA\DME-MSE\London-47748=C:\TEMP\Dme\London-47748.xls"</definedName>
    <definedName name="DME_ODMALinks13" hidden="1">"::ODMA\DME-MSE\London-47758=C:\TEMP\Dme\London-47758.xls"</definedName>
    <definedName name="DME_ODMALinks14" hidden="1">"::ODMA\DME-MSE\London-47741=C:\TEMP\Dme\London-47741.xls"</definedName>
    <definedName name="DME_ODMALinks15" hidden="1">"::ODMA\DME-MSE\London-47745=C:\TEMP\Dme\London-47745.xls"</definedName>
    <definedName name="DME_ODMALinks16" hidden="1">"::ODMA\DME-MSE\London-47747=C:\TEMP\Dme\London-47747.xls"</definedName>
    <definedName name="DME_ODMALinks17" hidden="1">"::ODMA\DME-MSE\London-48234=C:\TEMP\Dme\London-48234.xls"</definedName>
    <definedName name="DME_ODMALinks2" hidden="1">"::ODMA\DME-MSE\London-47746=C:\TEMP\Dme\London-47746.xls"</definedName>
    <definedName name="DME_ODMALinks3" hidden="1">"::ODMA\DME-MSE\London-47742=C:\TEMP\Dme\London-47742.xls"</definedName>
    <definedName name="DME_ODMALinks4" hidden="1">"::ODMA\DME-MSE\London-47653=C:\TEMP\Dme\London-47653.xls"</definedName>
    <definedName name="DME_ODMALinks5" hidden="1">"::ODMA\DME-MSE\London-47679=C:\TEMP\Dme\London-47679.xls"</definedName>
    <definedName name="DME_ODMALinks6" hidden="1">"::ODMA\DME-MSE\London-47657=C:\TEMP\Dme\London-47657.xls"</definedName>
    <definedName name="DME_ODMALinks7" hidden="1">"::ODMA\DME-MSE\London-47571=C:\TEMP\Dme\London-47571.xls"</definedName>
    <definedName name="DME_ODMALinks8" hidden="1">"::ODMA\DME-MSE\London-47569=C:\TEMP\Dme\London-47569.xls"</definedName>
    <definedName name="DME_ODMALinks9" hidden="1">"::ODMA\DME-MSE\London-47579=C:\TEMP\Dme\London-47579.xls"</definedName>
    <definedName name="DME_ODMALinksCount" hidden="1">"17"</definedName>
    <definedName name="DNFL" localSheetId="0" hidden="1">{#N/A,#N/A,FALSE,"동부"}</definedName>
    <definedName name="DNFL" localSheetId="1" hidden="1">{#N/A,#N/A,FALSE,"동부"}</definedName>
    <definedName name="DNFL" localSheetId="4" hidden="1">{#N/A,#N/A,FALSE,"동부"}</definedName>
    <definedName name="DNFL" localSheetId="2" hidden="1">{#N/A,#N/A,FALSE,"동부"}</definedName>
    <definedName name="DNFL" hidden="1">{#N/A,#N/A,FALSE,"동부"}</definedName>
    <definedName name="DNWSDYQTXXXYXXXSLNDJIMP" localSheetId="0">#REF!</definedName>
    <definedName name="DNWSDYQTXXXYXXXSLNDJIMP" localSheetId="2">#REF!</definedName>
    <definedName name="DNWSDYQTXXXYXXXSLNDJIMP">#REF!</definedName>
    <definedName name="DOC" localSheetId="0">#REF!</definedName>
    <definedName name="DOC" localSheetId="2">#REF!</definedName>
    <definedName name="DOC">#REF!</definedName>
    <definedName name="DocumentDate" localSheetId="0">#REF!</definedName>
    <definedName name="DocumentDate" localSheetId="2">#REF!</definedName>
    <definedName name="DocumentDate">#REF!</definedName>
    <definedName name="DocumentYear" localSheetId="0">#REF!</definedName>
    <definedName name="DocumentYear" localSheetId="2">#REF!</definedName>
    <definedName name="DocumentYear">#REF!</definedName>
    <definedName name="DollarHeader" localSheetId="0">#REF!</definedName>
    <definedName name="DollarHeader" localSheetId="2">#REF!</definedName>
    <definedName name="DollarHeader">#REF!</definedName>
    <definedName name="DRE" localSheetId="0">#REF!</definedName>
    <definedName name="DRE" localSheetId="2">#REF!</definedName>
    <definedName name="DRE">#REF!</definedName>
    <definedName name="DRE___BP" localSheetId="0">#REF!</definedName>
    <definedName name="DRE___BP" localSheetId="2">#REF!</definedName>
    <definedName name="DRE___BP">#REF!</definedName>
    <definedName name="DREMensal" localSheetId="0">#REF!</definedName>
    <definedName name="DREMensal" localSheetId="2">#REF!</definedName>
    <definedName name="DREMensal">#REF!</definedName>
    <definedName name="dsa" localSheetId="0" hidden="1">{"cap_structure",#N/A,FALSE,"Graph-Mkt Cap";"price",#N/A,FALSE,"Graph-Price";"ebit",#N/A,FALSE,"Graph-EBITDA";"ebitda",#N/A,FALSE,"Graph-EBITDA"}</definedName>
    <definedName name="dsa" localSheetId="1" hidden="1">{"cap_structure",#N/A,FALSE,"Graph-Mkt Cap";"price",#N/A,FALSE,"Graph-Price";"ebit",#N/A,FALSE,"Graph-EBITDA";"ebitda",#N/A,FALSE,"Graph-EBITDA"}</definedName>
    <definedName name="dsa" localSheetId="4" hidden="1">{"cap_structure",#N/A,FALSE,"Graph-Mkt Cap";"price",#N/A,FALSE,"Graph-Price";"ebit",#N/A,FALSE,"Graph-EBITDA";"ebitda",#N/A,FALSE,"Graph-EBITDA"}</definedName>
    <definedName name="dsa" localSheetId="2" hidden="1">{"cap_structure",#N/A,FALSE,"Graph-Mkt Cap";"price",#N/A,FALSE,"Graph-Price";"ebit",#N/A,FALSE,"Graph-EBITDA";"ebitda",#N/A,FALSE,"Graph-EBITDA"}</definedName>
    <definedName name="dsa" hidden="1">{"cap_structure",#N/A,FALSE,"Graph-Mkt Cap";"price",#N/A,FALSE,"Graph-Price";"ebit",#N/A,FALSE,"Graph-EBITDA";"ebitda",#N/A,FALSE,"Graph-EBITDA"}</definedName>
    <definedName name="DUPONT_1" localSheetId="0">#REF!</definedName>
    <definedName name="DUPONT_1" localSheetId="2">#REF!</definedName>
    <definedName name="DUPONT_1">#REF!</definedName>
    <definedName name="DVDV" localSheetId="0" hidden="1">{"PARTE1",#N/A,FALSE,"Plan1"}</definedName>
    <definedName name="DVDV" localSheetId="1" hidden="1">{"PARTE1",#N/A,FALSE,"Plan1"}</definedName>
    <definedName name="DVDV" localSheetId="4" hidden="1">{"PARTE1",#N/A,FALSE,"Plan1"}</definedName>
    <definedName name="DVDV" localSheetId="2" hidden="1">{"PARTE1",#N/A,FALSE,"Plan1"}</definedName>
    <definedName name="DVDV" hidden="1">{"PARTE1",#N/A,FALSE,"Plan1"}</definedName>
    <definedName name="DVDVVD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VDVVD" localSheetId="1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VDVVD" localSheetId="4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VDVVD" localSheetId="2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VDVVD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yugs" localSheetId="0" hidden="1">{#N/A,#N/A,FALSE,"Aging Summary";#N/A,#N/A,FALSE,"Ratio Analysis";#N/A,#N/A,FALSE,"Test 120 Day Accts";#N/A,#N/A,FALSE,"Tickmarks"}</definedName>
    <definedName name="dyugs" localSheetId="1" hidden="1">{#N/A,#N/A,FALSE,"Aging Summary";#N/A,#N/A,FALSE,"Ratio Analysis";#N/A,#N/A,FALSE,"Test 120 Day Accts";#N/A,#N/A,FALSE,"Tickmarks"}</definedName>
    <definedName name="dyugs" localSheetId="4" hidden="1">{#N/A,#N/A,FALSE,"Aging Summary";#N/A,#N/A,FALSE,"Ratio Analysis";#N/A,#N/A,FALSE,"Test 120 Day Accts";#N/A,#N/A,FALSE,"Tickmarks"}</definedName>
    <definedName name="dyugs" localSheetId="2" hidden="1">{#N/A,#N/A,FALSE,"Aging Summary";#N/A,#N/A,FALSE,"Ratio Analysis";#N/A,#N/A,FALSE,"Test 120 Day Accts";#N/A,#N/A,FALSE,"Tickmarks"}</definedName>
    <definedName name="dyugs" hidden="1">{#N/A,#N/A,FALSE,"Aging Summary";#N/A,#N/A,FALSE,"Ratio Analysis";#N/A,#N/A,FALSE,"Test 120 Day Accts";#N/A,#N/A,FALSE,"Tickmarks"}</definedName>
    <definedName name="e" localSheetId="0" hidden="1">{"mgmt forecast",#N/A,FALSE,"Mgmt Forecast";"dcf table",#N/A,FALSE,"Mgmt Forecast";"sensitivity",#N/A,FALSE,"Mgmt Forecast";"table inputs",#N/A,FALSE,"Mgmt Forecast";"calculations",#N/A,FALSE,"Mgmt Forecast"}</definedName>
    <definedName name="e" localSheetId="1" hidden="1">{"mgmt forecast",#N/A,FALSE,"Mgmt Forecast";"dcf table",#N/A,FALSE,"Mgmt Forecast";"sensitivity",#N/A,FALSE,"Mgmt Forecast";"table inputs",#N/A,FALSE,"Mgmt Forecast";"calculations",#N/A,FALSE,"Mgmt Forecast"}</definedName>
    <definedName name="e" localSheetId="4" hidden="1">{"mgmt forecast",#N/A,FALSE,"Mgmt Forecast";"dcf table",#N/A,FALSE,"Mgmt Forecast";"sensitivity",#N/A,FALSE,"Mgmt Forecast";"table inputs",#N/A,FALSE,"Mgmt Forecast";"calculations",#N/A,FALSE,"Mgmt Forecast"}</definedName>
    <definedName name="e" localSheetId="2" hidden="1">{"mgmt forecast",#N/A,FALSE,"Mgmt Forecast";"dcf table",#N/A,FALSE,"Mgmt Forecast";"sensitivity",#N/A,FALSE,"Mgmt Forecast";"table inputs",#N/A,FALSE,"Mgmt Forecast";"calculations",#N/A,FALSE,"Mgmt Forecast"}</definedName>
    <definedName name="e" hidden="1">{"mgmt forecast",#N/A,FALSE,"Mgmt Forecast";"dcf table",#N/A,FALSE,"Mgmt Forecast";"sensitivity",#N/A,FALSE,"Mgmt Forecast";"table inputs",#N/A,FALSE,"Mgmt Forecast";"calculations",#N/A,FALSE,"Mgmt Forecast"}</definedName>
    <definedName name="E_" localSheetId="0">#REF!</definedName>
    <definedName name="E_" localSheetId="2">#REF!</definedName>
    <definedName name="E_">#REF!</definedName>
    <definedName name="E3_" localSheetId="0">#REF!</definedName>
    <definedName name="E3_" localSheetId="2">#REF!</definedName>
    <definedName name="E3_">#REF!</definedName>
    <definedName name="EAHYTHJWDRHYEJ" hidden="1">4</definedName>
    <definedName name="ECNOFIBRAS" localSheetId="0" hidden="1">{"'PXR_6500'!$A$1:$I$124"}</definedName>
    <definedName name="ECNOFIBRAS" localSheetId="1" hidden="1">{"'PXR_6500'!$A$1:$I$124"}</definedName>
    <definedName name="ECNOFIBRAS" localSheetId="4" hidden="1">{"'PXR_6500'!$A$1:$I$124"}</definedName>
    <definedName name="ECNOFIBRAS" localSheetId="2" hidden="1">{"'PXR_6500'!$A$1:$I$124"}</definedName>
    <definedName name="ECNOFIBRAS" hidden="1">{"'PXR_6500'!$A$1:$I$124"}</definedName>
    <definedName name="ECNOFIBRAS2" localSheetId="0" hidden="1">{"'PXR_6500'!$A$1:$I$124"}</definedName>
    <definedName name="ECNOFIBRAS2" localSheetId="1" hidden="1">{"'PXR_6500'!$A$1:$I$124"}</definedName>
    <definedName name="ECNOFIBRAS2" localSheetId="4" hidden="1">{"'PXR_6500'!$A$1:$I$124"}</definedName>
    <definedName name="ECNOFIBRAS2" localSheetId="2" hidden="1">{"'PXR_6500'!$A$1:$I$124"}</definedName>
    <definedName name="ECNOFIBRAS2" hidden="1">{"'PXR_6500'!$A$1:$I$124"}</definedName>
    <definedName name="edneia" localSheetId="0" hidden="1">{"'27.11 à 28.11'!$A$1:$Q$70"}</definedName>
    <definedName name="edneia" localSheetId="1" hidden="1">{"'27.11 à 28.11'!$A$1:$Q$70"}</definedName>
    <definedName name="edneia" localSheetId="4" hidden="1">{"'27.11 à 28.11'!$A$1:$Q$70"}</definedName>
    <definedName name="edneia" localSheetId="2" hidden="1">{"'27.11 à 28.11'!$A$1:$Q$70"}</definedName>
    <definedName name="edneia" hidden="1">{"'27.11 à 28.11'!$A$1:$Q$70"}</definedName>
    <definedName name="eedd" localSheetId="0" hidden="1">{#N/A,#N/A,TRUE,"BD 97";#N/A,#N/A,TRUE,"IR E CS 1997";#N/A,#N/A,TRUE,"CONTINGÊNCIAS";#N/A,#N/A,TRUE,"AD_EX_97";#N/A,#N/A,TRUE,"PR ND";#N/A,#N/A,TRUE,"8191";#N/A,#N/A,TRUE,"8383";#N/A,#N/A,TRUE,"MP 1024"}</definedName>
    <definedName name="eedd" localSheetId="1" hidden="1">{#N/A,#N/A,TRUE,"BD 97";#N/A,#N/A,TRUE,"IR E CS 1997";#N/A,#N/A,TRUE,"CONTINGÊNCIAS";#N/A,#N/A,TRUE,"AD_EX_97";#N/A,#N/A,TRUE,"PR ND";#N/A,#N/A,TRUE,"8191";#N/A,#N/A,TRUE,"8383";#N/A,#N/A,TRUE,"MP 1024"}</definedName>
    <definedName name="eedd" localSheetId="4" hidden="1">{#N/A,#N/A,TRUE,"BD 97";#N/A,#N/A,TRUE,"IR E CS 1997";#N/A,#N/A,TRUE,"CONTINGÊNCIAS";#N/A,#N/A,TRUE,"AD_EX_97";#N/A,#N/A,TRUE,"PR ND";#N/A,#N/A,TRUE,"8191";#N/A,#N/A,TRUE,"8383";#N/A,#N/A,TRUE,"MP 1024"}</definedName>
    <definedName name="eedd" localSheetId="2" hidden="1">{#N/A,#N/A,TRUE,"BD 97";#N/A,#N/A,TRUE,"IR E CS 1997";#N/A,#N/A,TRUE,"CONTINGÊNCIAS";#N/A,#N/A,TRUE,"AD_EX_97";#N/A,#N/A,TRUE,"PR ND";#N/A,#N/A,TRUE,"8191";#N/A,#N/A,TRUE,"8383";#N/A,#N/A,TRUE,"MP 1024"}</definedName>
    <definedName name="eedd" hidden="1">{#N/A,#N/A,TRUE,"BD 97";#N/A,#N/A,TRUE,"IR E CS 1997";#N/A,#N/A,TRUE,"CONTINGÊNCIAS";#N/A,#N/A,TRUE,"AD_EX_97";#N/A,#N/A,TRUE,"PR ND";#N/A,#N/A,TRUE,"8191";#N/A,#N/A,TRUE,"8383";#N/A,#N/A,TRUE,"MP 1024"}</definedName>
    <definedName name="EEE" localSheetId="0" hidden="1">{"'PXR_6500'!$A$1:$I$124"}</definedName>
    <definedName name="EEE" localSheetId="1" hidden="1">{"'PXR_6500'!$A$1:$I$124"}</definedName>
    <definedName name="EEE" localSheetId="4" hidden="1">{"'PXR_6500'!$A$1:$I$124"}</definedName>
    <definedName name="EEE" localSheetId="2" hidden="1">{"'PXR_6500'!$A$1:$I$124"}</definedName>
    <definedName name="EEE" hidden="1">{"'PXR_6500'!$A$1:$I$124"}</definedName>
    <definedName name="eeee" localSheetId="0" hidden="1">{#N/A,#N/A,FALSE,"Aging Summary";#N/A,#N/A,FALSE,"Ratio Analysis";#N/A,#N/A,FALSE,"Test 120 Day Accts";#N/A,#N/A,FALSE,"Tickmarks"}</definedName>
    <definedName name="eeee" localSheetId="1" hidden="1">{#N/A,#N/A,FALSE,"Aging Summary";#N/A,#N/A,FALSE,"Ratio Analysis";#N/A,#N/A,FALSE,"Test 120 Day Accts";#N/A,#N/A,FALSE,"Tickmarks"}</definedName>
    <definedName name="eeee" localSheetId="4" hidden="1">{#N/A,#N/A,FALSE,"Aging Summary";#N/A,#N/A,FALSE,"Ratio Analysis";#N/A,#N/A,FALSE,"Test 120 Day Accts";#N/A,#N/A,FALSE,"Tickmarks"}</definedName>
    <definedName name="eeee" localSheetId="2" hidden="1">{#N/A,#N/A,FALSE,"Aging Summary";#N/A,#N/A,FALSE,"Ratio Analysis";#N/A,#N/A,FALSE,"Test 120 Day Accts";#N/A,#N/A,FALSE,"Tickmarks"}</definedName>
    <definedName name="eeee" hidden="1">{#N/A,#N/A,FALSE,"Aging Summary";#N/A,#N/A,FALSE,"Ratio Analysis";#N/A,#N/A,FALSE,"Test 120 Day Accts";#N/A,#N/A,FALSE,"Tickmarks"}</definedName>
    <definedName name="eeeee" localSheetId="0">#REF!</definedName>
    <definedName name="eeeee" localSheetId="2">#REF!</definedName>
    <definedName name="eeeee">#REF!</definedName>
    <definedName name="EfComum" localSheetId="0">#REF!</definedName>
    <definedName name="EfComum" localSheetId="2">#REF!</definedName>
    <definedName name="EfComum">#REF!</definedName>
    <definedName name="EfDest" localSheetId="0">#REF!</definedName>
    <definedName name="EfDest" localSheetId="2">#REF!</definedName>
    <definedName name="EfDest">#REF!</definedName>
    <definedName name="eff" localSheetId="0" hidden="1">#REF!</definedName>
    <definedName name="eff" localSheetId="2" hidden="1">#REF!</definedName>
    <definedName name="eff" hidden="1">#REF!</definedName>
    <definedName name="effective_date" localSheetId="0">#REF!</definedName>
    <definedName name="effective_date" localSheetId="2">#REF!</definedName>
    <definedName name="effective_date">#REF!</definedName>
    <definedName name="Effective_Tax_Rate" localSheetId="0">#REF!</definedName>
    <definedName name="Effective_Tax_Rate" localSheetId="2">#REF!</definedName>
    <definedName name="Effective_Tax_Rate">#REF!</definedName>
    <definedName name="EFFEEF" localSheetId="0" hidden="1">{#N/A,#N/A,FALSE,"Aging Summary";#N/A,#N/A,FALSE,"Ratio Analysis";#N/A,#N/A,FALSE,"Test 120 Day Accts";#N/A,#N/A,FALSE,"Tickmarks"}</definedName>
    <definedName name="EFFEEF" localSheetId="1" hidden="1">{#N/A,#N/A,FALSE,"Aging Summary";#N/A,#N/A,FALSE,"Ratio Analysis";#N/A,#N/A,FALSE,"Test 120 Day Accts";#N/A,#N/A,FALSE,"Tickmarks"}</definedName>
    <definedName name="EFFEEF" localSheetId="4" hidden="1">{#N/A,#N/A,FALSE,"Aging Summary";#N/A,#N/A,FALSE,"Ratio Analysis";#N/A,#N/A,FALSE,"Test 120 Day Accts";#N/A,#N/A,FALSE,"Tickmarks"}</definedName>
    <definedName name="EFFEEF" localSheetId="2" hidden="1">{#N/A,#N/A,FALSE,"Aging Summary";#N/A,#N/A,FALSE,"Ratio Analysis";#N/A,#N/A,FALSE,"Test 120 Day Accts";#N/A,#N/A,FALSE,"Tickmarks"}</definedName>
    <definedName name="EFFEEF" hidden="1">{#N/A,#N/A,FALSE,"Aging Summary";#N/A,#N/A,FALSE,"Ratio Analysis";#N/A,#N/A,FALSE,"Test 120 Day Accts";#N/A,#N/A,FALSE,"Tickmarks"}</definedName>
    <definedName name="EfFerm" localSheetId="0">#REF!</definedName>
    <definedName name="EfFerm" localSheetId="2">#REF!</definedName>
    <definedName name="EfFerm">#REF!</definedName>
    <definedName name="EG" localSheetId="0">#REF!</definedName>
    <definedName name="EG" localSheetId="2">#REF!</definedName>
    <definedName name="EG">#REF!</definedName>
    <definedName name="egb" localSheetId="0">#REF!</definedName>
    <definedName name="egb" localSheetId="2">#REF!</definedName>
    <definedName name="egb">#REF!</definedName>
    <definedName name="EGC" localSheetId="0">#REF!</definedName>
    <definedName name="EGC" localSheetId="2">#REF!</definedName>
    <definedName name="EGC">#REF!</definedName>
    <definedName name="EHC" localSheetId="0">#REF!</definedName>
    <definedName name="EHC" localSheetId="2">#REF!</definedName>
    <definedName name="EHC">#REF!</definedName>
    <definedName name="elasmjsdlkfjsdf" localSheetId="0">#REF!</definedName>
    <definedName name="elasmjsdlkfjsdf" localSheetId="2">#REF!</definedName>
    <definedName name="elasmjsdlkfjsdf">#REF!</definedName>
    <definedName name="eliminaciones" localSheetId="0">#REF!</definedName>
    <definedName name="eliminaciones" localSheetId="2">#REF!</definedName>
    <definedName name="eliminaciones">#REF!</definedName>
    <definedName name="EMP" localSheetId="0">#REF!</definedName>
    <definedName name="EMP" localSheetId="2">#REF!</definedName>
    <definedName name="EMP">#REF!</definedName>
    <definedName name="Empresa" localSheetId="0">#REF!</definedName>
    <definedName name="Empresa" localSheetId="2">#REF!</definedName>
    <definedName name="Empresa">#REF!</definedName>
    <definedName name="ENTRADA" localSheetId="0">#REF!</definedName>
    <definedName name="ENTRADA" localSheetId="2">#REF!</definedName>
    <definedName name="ENTRADA">#REF!</definedName>
    <definedName name="EOAF" localSheetId="0">#REF!</definedName>
    <definedName name="EOAF" localSheetId="2">#REF!</definedName>
    <definedName name="EOAF">#REF!</definedName>
    <definedName name="eoafh" localSheetId="0">#REF!</definedName>
    <definedName name="eoafh" localSheetId="2">#REF!</definedName>
    <definedName name="eoafh">#REF!</definedName>
    <definedName name="eoafn" localSheetId="0">#REF!</definedName>
    <definedName name="eoafn" localSheetId="2">#REF!</definedName>
    <definedName name="eoafn">#REF!</definedName>
    <definedName name="eoafs" localSheetId="0">#REF!</definedName>
    <definedName name="eoafs" localSheetId="2">#REF!</definedName>
    <definedName name="eoafs">#REF!</definedName>
    <definedName name="EPN" localSheetId="0">#REF!</definedName>
    <definedName name="EPN" localSheetId="2">#REF!</definedName>
    <definedName name="EPN">#REF!</definedName>
    <definedName name="Equity" localSheetId="0">#REF!</definedName>
    <definedName name="Equity" localSheetId="2">#REF!</definedName>
    <definedName name="Equity">#REF!</definedName>
    <definedName name="EquityTable" localSheetId="0">#REF!</definedName>
    <definedName name="EquityTable" localSheetId="2">#REF!</definedName>
    <definedName name="EquityTable">#REF!</definedName>
    <definedName name="er" localSheetId="0">#REF!</definedName>
    <definedName name="er" localSheetId="2">#REF!</definedName>
    <definedName name="er">#REF!</definedName>
    <definedName name="erifu" localSheetId="0" hidden="1">{"AnnualRentRoll",#N/A,FALSE,"RentRoll"}</definedName>
    <definedName name="erifu" localSheetId="1" hidden="1">{"AnnualRentRoll",#N/A,FALSE,"RentRoll"}</definedName>
    <definedName name="erifu" localSheetId="4" hidden="1">{"AnnualRentRoll",#N/A,FALSE,"RentRoll"}</definedName>
    <definedName name="erifu" localSheetId="2" hidden="1">{"AnnualRentRoll",#N/A,FALSE,"RentRoll"}</definedName>
    <definedName name="erifu" hidden="1">{"AnnualRentRoll",#N/A,FALSE,"RentRoll"}</definedName>
    <definedName name="eriuf" localSheetId="0" hidden="1">{#N/A,#N/A,FALSE,"Summary"}</definedName>
    <definedName name="eriuf" localSheetId="1" hidden="1">{#N/A,#N/A,FALSE,"Summary"}</definedName>
    <definedName name="eriuf" localSheetId="4" hidden="1">{#N/A,#N/A,FALSE,"Summary"}</definedName>
    <definedName name="eriuf" localSheetId="2" hidden="1">{#N/A,#N/A,FALSE,"Summary"}</definedName>
    <definedName name="eriuf" hidden="1">{#N/A,#N/A,FALSE,"Summary"}</definedName>
    <definedName name="erjkfu" localSheetId="0" hidden="1">{#N/A,#N/A,FALSE,"LoanAssumptions"}</definedName>
    <definedName name="erjkfu" localSheetId="1" hidden="1">{#N/A,#N/A,FALSE,"LoanAssumptions"}</definedName>
    <definedName name="erjkfu" localSheetId="4" hidden="1">{#N/A,#N/A,FALSE,"LoanAssumptions"}</definedName>
    <definedName name="erjkfu" localSheetId="2" hidden="1">{#N/A,#N/A,FALSE,"LoanAssumptions"}</definedName>
    <definedName name="erjkfu" hidden="1">{#N/A,#N/A,FALSE,"LoanAssumptions"}</definedName>
    <definedName name="erkju" localSheetId="0" hidden="1">{#N/A,#N/A,FALSE,"LoanAssumptions"}</definedName>
    <definedName name="erkju" localSheetId="1" hidden="1">{#N/A,#N/A,FALSE,"LoanAssumptions"}</definedName>
    <definedName name="erkju" localSheetId="4" hidden="1">{#N/A,#N/A,FALSE,"LoanAssumptions"}</definedName>
    <definedName name="erkju" localSheetId="2" hidden="1">{#N/A,#N/A,FALSE,"LoanAssumptions"}</definedName>
    <definedName name="erkju" hidden="1">{#N/A,#N/A,FALSE,"LoanAssumptions"}</definedName>
    <definedName name="erlkjf" localSheetId="0" hidden="1">{"AnnualRentRoll",#N/A,FALSE,"RentRoll"}</definedName>
    <definedName name="erlkjf" localSheetId="1" hidden="1">{"AnnualRentRoll",#N/A,FALSE,"RentRoll"}</definedName>
    <definedName name="erlkjf" localSheetId="4" hidden="1">{"AnnualRentRoll",#N/A,FALSE,"RentRoll"}</definedName>
    <definedName name="erlkjf" localSheetId="2" hidden="1">{"AnnualRentRoll",#N/A,FALSE,"RentRoll"}</definedName>
    <definedName name="erlkjf" hidden="1">{"AnnualRentRoll",#N/A,FALSE,"RentRoll"}</definedName>
    <definedName name="erlkjuf" localSheetId="0" hidden="1">{"MonthlyRentRoll",#N/A,FALSE,"RentRoll"}</definedName>
    <definedName name="erlkjuf" localSheetId="1" hidden="1">{"MonthlyRentRoll",#N/A,FALSE,"RentRoll"}</definedName>
    <definedName name="erlkjuf" localSheetId="4" hidden="1">{"MonthlyRentRoll",#N/A,FALSE,"RentRoll"}</definedName>
    <definedName name="erlkjuf" localSheetId="2" hidden="1">{"MonthlyRentRoll",#N/A,FALSE,"RentRoll"}</definedName>
    <definedName name="erlkjuf" hidden="1">{"MonthlyRentRoll",#N/A,FALSE,"RentRoll"}</definedName>
    <definedName name="ERO" localSheetId="0">#REF!</definedName>
    <definedName name="ERO" localSheetId="2">#REF!</definedName>
    <definedName name="ERO">#REF!</definedName>
    <definedName name="Err_Box_AddSamp" localSheetId="0">#REF!</definedName>
    <definedName name="Err_Box_AddSamp" localSheetId="2">#REF!</definedName>
    <definedName name="Err_Box_AddSamp">#REF!</definedName>
    <definedName name="Err_Box_Rej" localSheetId="0">#REF!</definedName>
    <definedName name="Err_Box_Rej" localSheetId="2">#REF!</definedName>
    <definedName name="Err_Box_Rej">#REF!</definedName>
    <definedName name="Err_CellComments" localSheetId="0">#REF!</definedName>
    <definedName name="Err_CellComments" localSheetId="2">#REF!</definedName>
    <definedName name="Err_CellComments">#REF!</definedName>
    <definedName name="Err_SampErr" localSheetId="0">#REF!</definedName>
    <definedName name="Err_SampErr" localSheetId="2">#REF!</definedName>
    <definedName name="Err_SampErr">#REF!</definedName>
    <definedName name="erro" localSheetId="0">#REF!</definedName>
    <definedName name="erro" localSheetId="2">#REF!</definedName>
    <definedName name="erro">#REF!</definedName>
    <definedName name="errrr" localSheetId="0" hidden="1">{"AnnualRentRoll",#N/A,FALSE,"RentRoll"}</definedName>
    <definedName name="errrr" localSheetId="1" hidden="1">{"AnnualRentRoll",#N/A,FALSE,"RentRoll"}</definedName>
    <definedName name="errrr" localSheetId="4" hidden="1">{"AnnualRentRoll",#N/A,FALSE,"RentRoll"}</definedName>
    <definedName name="errrr" localSheetId="2" hidden="1">{"AnnualRentRoll",#N/A,FALSE,"RentRoll"}</definedName>
    <definedName name="errrr" hidden="1">{"AnnualRentRoll",#N/A,FALSE,"RentRoll"}</definedName>
    <definedName name="erukffffffffff" localSheetId="0" hidden="1">{"AnnualRentRoll",#N/A,FALSE,"RentRoll"}</definedName>
    <definedName name="erukffffffffff" localSheetId="1" hidden="1">{"AnnualRentRoll",#N/A,FALSE,"RentRoll"}</definedName>
    <definedName name="erukffffffffff" localSheetId="4" hidden="1">{"AnnualRentRoll",#N/A,FALSE,"RentRoll"}</definedName>
    <definedName name="erukffffffffff" localSheetId="2" hidden="1">{"AnnualRentRoll",#N/A,FALSE,"RentRoll"}</definedName>
    <definedName name="erukffffffffff" hidden="1">{"AnnualRentRoll",#N/A,FALSE,"RentRoll"}</definedName>
    <definedName name="eruvvvv" localSheetId="0" hidden="1">{"AnnualRentRoll",#N/A,FALSE,"RentRoll"}</definedName>
    <definedName name="eruvvvv" localSheetId="1" hidden="1">{"AnnualRentRoll",#N/A,FALSE,"RentRoll"}</definedName>
    <definedName name="eruvvvv" localSheetId="4" hidden="1">{"AnnualRentRoll",#N/A,FALSE,"RentRoll"}</definedName>
    <definedName name="eruvvvv" localSheetId="2" hidden="1">{"AnnualRentRoll",#N/A,FALSE,"RentRoll"}</definedName>
    <definedName name="eruvvvv" hidden="1">{"AnnualRentRoll",#N/A,FALSE,"RentRoll"}</definedName>
    <definedName name="erwrew" localSheetId="0" hidden="1">{#N/A,#N/A,FALSE,"1321";#N/A,#N/A,FALSE,"1324";#N/A,#N/A,FALSE,"1333";#N/A,#N/A,FALSE,"1371"}</definedName>
    <definedName name="erwrew" localSheetId="1" hidden="1">{#N/A,#N/A,FALSE,"1321";#N/A,#N/A,FALSE,"1324";#N/A,#N/A,FALSE,"1333";#N/A,#N/A,FALSE,"1371"}</definedName>
    <definedName name="erwrew" localSheetId="4" hidden="1">{#N/A,#N/A,FALSE,"1321";#N/A,#N/A,FALSE,"1324";#N/A,#N/A,FALSE,"1333";#N/A,#N/A,FALSE,"1371"}</definedName>
    <definedName name="erwrew" localSheetId="2" hidden="1">{#N/A,#N/A,FALSE,"1321";#N/A,#N/A,FALSE,"1324";#N/A,#N/A,FALSE,"1333";#N/A,#N/A,FALSE,"1371"}</definedName>
    <definedName name="erwrew" hidden="1">{#N/A,#N/A,FALSE,"1321";#N/A,#N/A,FALSE,"1324";#N/A,#N/A,FALSE,"1333";#N/A,#N/A,FALSE,"1371"}</definedName>
    <definedName name="ES" localSheetId="0">#REF!</definedName>
    <definedName name="ES" localSheetId="2">#REF!</definedName>
    <definedName name="ES">#REF!</definedName>
    <definedName name="ESP" localSheetId="0">#REF!</definedName>
    <definedName name="ESP" localSheetId="2">#REF!</definedName>
    <definedName name="ESP">#REF!</definedName>
    <definedName name="ESTOQUE" localSheetId="0">#REF!</definedName>
    <definedName name="ESTOQUE" localSheetId="2">#REF!</definedName>
    <definedName name="ESTOQUE">#REF!</definedName>
    <definedName name="ETAPA11" localSheetId="0">#REF!</definedName>
    <definedName name="ETAPA11" localSheetId="2">#REF!</definedName>
    <definedName name="ETAPA11">#REF!</definedName>
    <definedName name="ETAPA12" localSheetId="0">#REF!</definedName>
    <definedName name="ETAPA12" localSheetId="2">#REF!</definedName>
    <definedName name="ETAPA12">#REF!</definedName>
    <definedName name="ETAPA21" localSheetId="0">#REF!</definedName>
    <definedName name="ETAPA21" localSheetId="2">#REF!</definedName>
    <definedName name="ETAPA21">#REF!</definedName>
    <definedName name="ETAPA31" localSheetId="0">#REF!</definedName>
    <definedName name="ETAPA31" localSheetId="2">#REF!</definedName>
    <definedName name="ETAPA31">#REF!</definedName>
    <definedName name="ETAPA32" localSheetId="0">#REF!</definedName>
    <definedName name="ETAPA32" localSheetId="2">#REF!</definedName>
    <definedName name="ETAPA32">#REF!</definedName>
    <definedName name="ETAPA33" localSheetId="0">#REF!</definedName>
    <definedName name="ETAPA33" localSheetId="2">#REF!</definedName>
    <definedName name="ETAPA33">#REF!</definedName>
    <definedName name="ETAPA51" localSheetId="0">#REF!</definedName>
    <definedName name="ETAPA51" localSheetId="2">#REF!</definedName>
    <definedName name="ETAPA51">#REF!</definedName>
    <definedName name="ETAPA61" localSheetId="0">#REF!</definedName>
    <definedName name="ETAPA61" localSheetId="2">#REF!</definedName>
    <definedName name="ETAPA61">#REF!</definedName>
    <definedName name="ETAPA71" localSheetId="0">#REF!</definedName>
    <definedName name="ETAPA71" localSheetId="2">#REF!</definedName>
    <definedName name="ETAPA71">#REF!</definedName>
    <definedName name="ETAPA72" localSheetId="0">#REF!</definedName>
    <definedName name="ETAPA72" localSheetId="2">#REF!</definedName>
    <definedName name="ETAPA72">#REF!</definedName>
    <definedName name="ETAPA73" localSheetId="0">#REF!</definedName>
    <definedName name="ETAPA73" localSheetId="2">#REF!</definedName>
    <definedName name="ETAPA73">#REF!</definedName>
    <definedName name="ETAPA81" localSheetId="0">#REF!</definedName>
    <definedName name="ETAPA81" localSheetId="2">#REF!</definedName>
    <definedName name="ETAPA81">#REF!</definedName>
    <definedName name="ETAPA82" localSheetId="0">#REF!</definedName>
    <definedName name="ETAPA82" localSheetId="2">#REF!</definedName>
    <definedName name="ETAPA82">#REF!</definedName>
    <definedName name="ETAPA83" localSheetId="0">#REF!</definedName>
    <definedName name="ETAPA83" localSheetId="2">#REF!</definedName>
    <definedName name="ETAPA83">#REF!</definedName>
    <definedName name="ETAPA91" localSheetId="0">#REF!</definedName>
    <definedName name="ETAPA91" localSheetId="2">#REF!</definedName>
    <definedName name="ETAPA91">#REF!</definedName>
    <definedName name="ETAPA92" localSheetId="0">#REF!</definedName>
    <definedName name="ETAPA92" localSheetId="2">#REF!</definedName>
    <definedName name="ETAPA92">#REF!</definedName>
    <definedName name="EUR" localSheetId="0">#REF!</definedName>
    <definedName name="EUR" localSheetId="2">#REF!</definedName>
    <definedName name="EUR">#REF!</definedName>
    <definedName name="ev.Calculation" hidden="1">-4105</definedName>
    <definedName name="ev.Initialized" hidden="1">FALSE</definedName>
    <definedName name="EV__LASTREFTIME__" hidden="1">38611.4102430556</definedName>
    <definedName name="Eval_btn_Ans" localSheetId="0">#REF!</definedName>
    <definedName name="Eval_btn_Ans" localSheetId="2">#REF!</definedName>
    <definedName name="Eval_btn_Ans">#REF!</definedName>
    <definedName name="Eval_MR" localSheetId="0">#REF!</definedName>
    <definedName name="Eval_MR" localSheetId="2">#REF!</definedName>
    <definedName name="Eval_MR">#REF!</definedName>
    <definedName name="ewde" hidden="1">1</definedName>
    <definedName name="ewew" localSheetId="0" hidden="1">#REF!</definedName>
    <definedName name="ewew" localSheetId="2" hidden="1">#REF!</definedName>
    <definedName name="ewew" hidden="1">#REF!</definedName>
    <definedName name="Excel_BuiltIn_Print_Area_2_1" localSheetId="0">#REF!</definedName>
    <definedName name="Excel_BuiltIn_Print_Area_2_1" localSheetId="2">#REF!</definedName>
    <definedName name="Excel_BuiltIn_Print_Area_2_1">#REF!</definedName>
    <definedName name="Excel_BuiltIn_Print_Area_2_1_1" localSheetId="0">#REF!</definedName>
    <definedName name="Excel_BuiltIn_Print_Area_2_1_1" localSheetId="2">#REF!</definedName>
    <definedName name="Excel_BuiltIn_Print_Area_2_1_1">#REF!</definedName>
    <definedName name="Excel_BuiltIn_Print_Area_2_1_1_1" localSheetId="0">#REF!</definedName>
    <definedName name="Excel_BuiltIn_Print_Area_2_1_1_1" localSheetId="2">#REF!</definedName>
    <definedName name="Excel_BuiltIn_Print_Area_2_1_1_1">#REF!</definedName>
    <definedName name="Excel_BuiltIn_Print_Area_2_1_1_1_1" localSheetId="0">#REF!</definedName>
    <definedName name="Excel_BuiltIn_Print_Area_2_1_1_1_1" localSheetId="2">#REF!</definedName>
    <definedName name="Excel_BuiltIn_Print_Area_2_1_1_1_1">#REF!</definedName>
    <definedName name="Excel_BuiltIn_Print_Area_2_1_1_1_1_1" localSheetId="0">#REF!</definedName>
    <definedName name="Excel_BuiltIn_Print_Area_2_1_1_1_1_1" localSheetId="2">#REF!</definedName>
    <definedName name="Excel_BuiltIn_Print_Area_2_1_1_1_1_1">#REF!</definedName>
    <definedName name="Excel_BuiltIn_Print_Area_2_1_1_1_1_1_1" localSheetId="0">#REF!</definedName>
    <definedName name="Excel_BuiltIn_Print_Area_2_1_1_1_1_1_1" localSheetId="2">#REF!</definedName>
    <definedName name="Excel_BuiltIn_Print_Area_2_1_1_1_1_1_1">#REF!</definedName>
    <definedName name="Excel_BuiltIn_Print_Area_3_1" localSheetId="0">#REF!</definedName>
    <definedName name="Excel_BuiltIn_Print_Area_3_1" localSheetId="2">#REF!</definedName>
    <definedName name="Excel_BuiltIn_Print_Area_3_1">#REF!</definedName>
    <definedName name="Excel_BuiltIn_Print_Area_3_1_1" localSheetId="0">#REF!</definedName>
    <definedName name="Excel_BuiltIn_Print_Area_3_1_1" localSheetId="2">#REF!</definedName>
    <definedName name="Excel_BuiltIn_Print_Area_3_1_1">#REF!</definedName>
    <definedName name="Excel_BuiltIn_Print_Area_3_1_1_1" localSheetId="0">#REF!</definedName>
    <definedName name="Excel_BuiltIn_Print_Area_3_1_1_1" localSheetId="2">#REF!</definedName>
    <definedName name="Excel_BuiltIn_Print_Area_3_1_1_1">#REF!</definedName>
    <definedName name="Excel_BuiltIn_Print_Titles_2_1" localSheetId="0">#REF!</definedName>
    <definedName name="Excel_BuiltIn_Print_Titles_2_1" localSheetId="2">#REF!</definedName>
    <definedName name="Excel_BuiltIn_Print_Titles_2_1">#REF!</definedName>
    <definedName name="Extr" localSheetId="0">#REF!</definedName>
    <definedName name="Extr" localSheetId="2">#REF!</definedName>
    <definedName name="Extr">#REF!</definedName>
    <definedName name="_xlnm.Extract" localSheetId="0">#REF!</definedName>
    <definedName name="_xlnm.Extract" localSheetId="2">#REF!</definedName>
    <definedName name="_xlnm.Extract">#REF!</definedName>
    <definedName name="f" localSheetId="0" hidden="1">{#N/A,#N/A,FALSE,"FlCx99";#N/A,#N/A,FALSE,"Dívida99"}</definedName>
    <definedName name="f" localSheetId="1" hidden="1">{#N/A,#N/A,FALSE,"FlCx99";#N/A,#N/A,FALSE,"Dívida99"}</definedName>
    <definedName name="f" localSheetId="4" hidden="1">{#N/A,#N/A,FALSE,"FlCx99";#N/A,#N/A,FALSE,"Dívida99"}</definedName>
    <definedName name="f" localSheetId="2" hidden="1">{#N/A,#N/A,FALSE,"FlCx99";#N/A,#N/A,FALSE,"Dívida99"}</definedName>
    <definedName name="f" hidden="1">{#N/A,#N/A,FALSE,"FlCx99";#N/A,#N/A,FALSE,"Dívida99"}</definedName>
    <definedName name="F_" localSheetId="0">#REF!</definedName>
    <definedName name="F_" localSheetId="2">#REF!</definedName>
    <definedName name="F_">#REF!</definedName>
    <definedName name="fa" localSheetId="0" hidden="1">#REF!</definedName>
    <definedName name="fa" localSheetId="2" hidden="1">#REF!</definedName>
    <definedName name="fa" hidden="1">#REF!</definedName>
    <definedName name="facafacil" localSheetId="0">#REF!</definedName>
    <definedName name="facafacil" localSheetId="2">#REF!</definedName>
    <definedName name="facafacil">#REF!</definedName>
    <definedName name="fad" localSheetId="0" hidden="1">{#N/A,"70% Success",FALSE,"Sales Forecast";#N/A,#N/A,FALSE,"Sheet2"}</definedName>
    <definedName name="fad" localSheetId="1" hidden="1">{#N/A,"70% Success",FALSE,"Sales Forecast";#N/A,#N/A,FALSE,"Sheet2"}</definedName>
    <definedName name="fad" localSheetId="4" hidden="1">{#N/A,"70% Success",FALSE,"Sales Forecast";#N/A,#N/A,FALSE,"Sheet2"}</definedName>
    <definedName name="fad" localSheetId="2" hidden="1">{#N/A,"70% Success",FALSE,"Sales Forecast";#N/A,#N/A,FALSE,"Sheet2"}</definedName>
    <definedName name="fad" hidden="1">{#N/A,"70% Success",FALSE,"Sales Forecast";#N/A,#N/A,FALSE,"Sheet2"}</definedName>
    <definedName name="fafd" localSheetId="0" hidden="1">{"Merger Output",#N/A,FALSE,"Summary_Output";"Flowback Assesment dollars",#N/A,FALSE,"FLow";"Flowback assesment percent",#N/A,FALSE,"FLow";"Impact to Rubik Price",#N/A,FALSE,"FLow"}</definedName>
    <definedName name="fafd" localSheetId="1" hidden="1">{"Merger Output",#N/A,FALSE,"Summary_Output";"Flowback Assesment dollars",#N/A,FALSE,"FLow";"Flowback assesment percent",#N/A,FALSE,"FLow";"Impact to Rubik Price",#N/A,FALSE,"FLow"}</definedName>
    <definedName name="fafd" localSheetId="4" hidden="1">{"Merger Output",#N/A,FALSE,"Summary_Output";"Flowback Assesment dollars",#N/A,FALSE,"FLow";"Flowback assesment percent",#N/A,FALSE,"FLow";"Impact to Rubik Price",#N/A,FALSE,"FLow"}</definedName>
    <definedName name="fafd" localSheetId="2" hidden="1">{"Merger Output",#N/A,FALSE,"Summary_Output";"Flowback Assesment dollars",#N/A,FALSE,"FLow";"Flowback assesment percent",#N/A,FALSE,"FLow";"Impact to Rubik Price",#N/A,FALSE,"FLow"}</definedName>
    <definedName name="fafd" hidden="1">{"Merger Output",#N/A,FALSE,"Summary_Output";"Flowback Assesment dollars",#N/A,FALSE,"FLow";"Flowback assesment percent",#N/A,FALSE,"FLow";"Impact to Rubik Price",#N/A,FALSE,"FLow"}</definedName>
    <definedName name="fasdf" localSheetId="0">#REF!</definedName>
    <definedName name="fasdf" localSheetId="2">#REF!</definedName>
    <definedName name="fasdf">#REF!</definedName>
    <definedName name="Fat_set_09" localSheetId="0">#REF!</definedName>
    <definedName name="Fat_set_09" localSheetId="2">#REF!</definedName>
    <definedName name="Fat_set_09">#REF!</definedName>
    <definedName name="FATOR_K" localSheetId="0">#REF!</definedName>
    <definedName name="FATOR_K" localSheetId="2">#REF!</definedName>
    <definedName name="FATOR_K">#REF!</definedName>
    <definedName name="FATOR_K2" localSheetId="0">#REF!</definedName>
    <definedName name="FATOR_K2" localSheetId="2">#REF!</definedName>
    <definedName name="FATOR_K2">#REF!</definedName>
    <definedName name="fazenda" localSheetId="0">#REF!</definedName>
    <definedName name="fazenda" localSheetId="2">#REF!</definedName>
    <definedName name="fazenda">#REF!</definedName>
    <definedName name="fazendas" localSheetId="0">#REF!</definedName>
    <definedName name="fazendas" localSheetId="2">#REF!</definedName>
    <definedName name="fazendas">#REF!</definedName>
    <definedName name="FBFFF" localSheetId="0" hidden="1">{#N/A,#N/A,FALSE,"IR E CS 1997";#N/A,#N/A,FALSE,"PR ND";#N/A,#N/A,FALSE,"8191";#N/A,#N/A,FALSE,"8383";#N/A,#N/A,FALSE,"MP 1024";#N/A,#N/A,FALSE,"AD_EX_97";#N/A,#N/A,FALSE,"BD 97"}</definedName>
    <definedName name="FBFFF" localSheetId="1" hidden="1">{#N/A,#N/A,FALSE,"IR E CS 1997";#N/A,#N/A,FALSE,"PR ND";#N/A,#N/A,FALSE,"8191";#N/A,#N/A,FALSE,"8383";#N/A,#N/A,FALSE,"MP 1024";#N/A,#N/A,FALSE,"AD_EX_97";#N/A,#N/A,FALSE,"BD 97"}</definedName>
    <definedName name="FBFFF" localSheetId="4" hidden="1">{#N/A,#N/A,FALSE,"IR E CS 1997";#N/A,#N/A,FALSE,"PR ND";#N/A,#N/A,FALSE,"8191";#N/A,#N/A,FALSE,"8383";#N/A,#N/A,FALSE,"MP 1024";#N/A,#N/A,FALSE,"AD_EX_97";#N/A,#N/A,FALSE,"BD 97"}</definedName>
    <definedName name="FBFFF" localSheetId="2" hidden="1">{#N/A,#N/A,FALSE,"IR E CS 1997";#N/A,#N/A,FALSE,"PR ND";#N/A,#N/A,FALSE,"8191";#N/A,#N/A,FALSE,"8383";#N/A,#N/A,FALSE,"MP 1024";#N/A,#N/A,FALSE,"AD_EX_97";#N/A,#N/A,FALSE,"BD 97"}</definedName>
    <definedName name="FBFFF" hidden="1">{#N/A,#N/A,FALSE,"IR E CS 1997";#N/A,#N/A,FALSE,"PR ND";#N/A,#N/A,FALSE,"8191";#N/A,#N/A,FALSE,"8383";#N/A,#N/A,FALSE,"MP 1024";#N/A,#N/A,FALSE,"AD_EX_97";#N/A,#N/A,FALSE,"BD 97"}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localSheetId="0" hidden="1">{"mgmt forecast",#N/A,FALSE,"Mgmt Forecast";"dcf table",#N/A,FALSE,"Mgmt Forecast";"sensitivity",#N/A,FALSE,"Mgmt Forecast";"table inputs",#N/A,FALSE,"Mgmt Forecast";"calculations",#N/A,FALSE,"Mgmt Forecast"}</definedName>
    <definedName name="fdf" localSheetId="1" hidden="1">{"mgmt forecast",#N/A,FALSE,"Mgmt Forecast";"dcf table",#N/A,FALSE,"Mgmt Forecast";"sensitivity",#N/A,FALSE,"Mgmt Forecast";"table inputs",#N/A,FALSE,"Mgmt Forecast";"calculations",#N/A,FALSE,"Mgmt Forecast"}</definedName>
    <definedName name="fdf" localSheetId="4" hidden="1">{"mgmt forecast",#N/A,FALSE,"Mgmt Forecast";"dcf table",#N/A,FALSE,"Mgmt Forecast";"sensitivity",#N/A,FALSE,"Mgmt Forecast";"table inputs",#N/A,FALSE,"Mgmt Forecast";"calculations",#N/A,FALSE,"Mgmt Forecast"}</definedName>
    <definedName name="fdf" localSheetId="2" hidden="1">{"mgmt forecast",#N/A,FALSE,"Mgmt Forecast";"dcf table",#N/A,FALSE,"Mgmt Forecast";"sensitivity",#N/A,FALSE,"Mgmt Forecast";"table inputs",#N/A,FALSE,"Mgmt Forecast";"calculations",#N/A,FALSE,"Mgmt Forecast"}</definedName>
    <definedName name="fdf" hidden="1">{"mgmt forecast",#N/A,FALSE,"Mgmt Forecast";"dcf table",#N/A,FALSE,"Mgmt Forecast";"sensitivity",#N/A,FALSE,"Mgmt Forecast";"table inputs",#N/A,FALSE,"Mgmt Forecast";"calculations",#N/A,FALSE,"Mgmt Forecast"}</definedName>
    <definedName name="fdfd" localSheetId="0" hidden="1">#REF!</definedName>
    <definedName name="fdfd" localSheetId="2" hidden="1">#REF!</definedName>
    <definedName name="fdfd" hidden="1">#REF!</definedName>
    <definedName name="fdgaf" localSheetId="0" hidden="1">{#N/A,#N/A,FALSE,"Plan1";#N/A,#N/A,FALSE,"Plan2"}</definedName>
    <definedName name="fdgaf" localSheetId="1" hidden="1">{#N/A,#N/A,FALSE,"Plan1";#N/A,#N/A,FALSE,"Plan2"}</definedName>
    <definedName name="fdgaf" localSheetId="4" hidden="1">{#N/A,#N/A,FALSE,"Plan1";#N/A,#N/A,FALSE,"Plan2"}</definedName>
    <definedName name="fdgaf" localSheetId="2" hidden="1">{#N/A,#N/A,FALSE,"Plan1";#N/A,#N/A,FALSE,"Plan2"}</definedName>
    <definedName name="fdgaf" hidden="1">{#N/A,#N/A,FALSE,"Plan1";#N/A,#N/A,FALSE,"Plan2"}</definedName>
    <definedName name="fdhgfdf" localSheetId="0" hidden="1">{#N/A,#N/A,FALSE,"Plan1";#N/A,#N/A,FALSE,"Plan2"}</definedName>
    <definedName name="fdhgfdf" localSheetId="1" hidden="1">{#N/A,#N/A,FALSE,"Plan1";#N/A,#N/A,FALSE,"Plan2"}</definedName>
    <definedName name="fdhgfdf" localSheetId="4" hidden="1">{#N/A,#N/A,FALSE,"Plan1";#N/A,#N/A,FALSE,"Plan2"}</definedName>
    <definedName name="fdhgfdf" localSheetId="2" hidden="1">{#N/A,#N/A,FALSE,"Plan1";#N/A,#N/A,FALSE,"Plan2"}</definedName>
    <definedName name="fdhgfdf" hidden="1">{#N/A,#N/A,FALSE,"Plan1";#N/A,#N/A,FALSE,"Plan2"}</definedName>
    <definedName name="FDP_280_1_aSrv" localSheetId="0" hidden="1">#REF!</definedName>
    <definedName name="FDP_280_1_aSrv" localSheetId="2" hidden="1">#REF!</definedName>
    <definedName name="FDP_280_1_aSrv" hidden="1">#REF!</definedName>
    <definedName name="FDP_281_1_aSrv" localSheetId="0" hidden="1">#REF!</definedName>
    <definedName name="FDP_281_1_aSrv" localSheetId="2" hidden="1">#REF!</definedName>
    <definedName name="FDP_281_1_aSrv" hidden="1">#REF!</definedName>
    <definedName name="FDP_282_1_aSrv" localSheetId="0" hidden="1">#REF!</definedName>
    <definedName name="FDP_282_1_aSrv" localSheetId="2" hidden="1">#REF!</definedName>
    <definedName name="FDP_282_1_aSrv" hidden="1">#REF!</definedName>
    <definedName name="FDP_283_1_aSrv" localSheetId="0" hidden="1">#REF!</definedName>
    <definedName name="FDP_283_1_aSrv" localSheetId="2" hidden="1">#REF!</definedName>
    <definedName name="FDP_283_1_aSrv" hidden="1">#REF!</definedName>
    <definedName name="Fecha" localSheetId="0">#REF!</definedName>
    <definedName name="Fecha" localSheetId="2">#REF!</definedName>
    <definedName name="Fecha">#REF!</definedName>
    <definedName name="fecha_actual" localSheetId="0">#REF!</definedName>
    <definedName name="fecha_actual" localSheetId="2">#REF!</definedName>
    <definedName name="fecha_actual">#REF!</definedName>
    <definedName name="FechaAnualCom" localSheetId="0">#REF!</definedName>
    <definedName name="FechaAnualCom" localSheetId="2">#REF!</definedName>
    <definedName name="FechaAnualCom">#REF!</definedName>
    <definedName name="FechaBalance" localSheetId="0">#REF!</definedName>
    <definedName name="FechaBalance" localSheetId="2">#REF!</definedName>
    <definedName name="FechaBalance">#REF!</definedName>
    <definedName name="FechaComparativo" localSheetId="0">#REF!</definedName>
    <definedName name="FechaComparativo" localSheetId="2">#REF!</definedName>
    <definedName name="FechaComparativo">#REF!</definedName>
    <definedName name="FechaLitComp" localSheetId="0">#REF!</definedName>
    <definedName name="FechaLitComp" localSheetId="2">#REF!</definedName>
    <definedName name="FechaLitComp">#REF!</definedName>
    <definedName name="FechaLiteral" localSheetId="0">#REF!</definedName>
    <definedName name="FechaLiteral" localSheetId="2">#REF!</definedName>
    <definedName name="FechaLiteral">#REF!</definedName>
    <definedName name="fechaNum" localSheetId="0">#REF!</definedName>
    <definedName name="fechaNum" localSheetId="2">#REF!</definedName>
    <definedName name="fechaNum">#REF!</definedName>
    <definedName name="Fer_AGRO3_BR" localSheetId="0">#REF!</definedName>
    <definedName name="Fer_AGRO3_BR" localSheetId="2">#REF!</definedName>
    <definedName name="Fer_AGRO3_BR">#REF!</definedName>
    <definedName name="Fer_BR" localSheetId="0">#REF!</definedName>
    <definedName name="Fer_BR" localSheetId="2">#REF!</definedName>
    <definedName name="Fer_BR">#REF!</definedName>
    <definedName name="Feriados_BR" localSheetId="0">#REF!</definedName>
    <definedName name="Feriados_BR" localSheetId="2">#REF!</definedName>
    <definedName name="Feriados_BR">#REF!</definedName>
    <definedName name="Feriados_Brasil" localSheetId="0">#REF!</definedName>
    <definedName name="Feriados_Brasil" localSheetId="2">#REF!</definedName>
    <definedName name="Feriados_Brasil">#REF!</definedName>
    <definedName name="feriados_caixa" localSheetId="0">#REF!</definedName>
    <definedName name="feriados_caixa" localSheetId="2">#REF!</definedName>
    <definedName name="feriados_caixa">#REF!</definedName>
    <definedName name="Feriados_Derivativos" localSheetId="0">#REF!</definedName>
    <definedName name="Feriados_Derivativos" localSheetId="2">#REF!</definedName>
    <definedName name="Feriados_Derivativos">#REF!</definedName>
    <definedName name="Feriados_Derivativos_EUA" localSheetId="0">#REF!</definedName>
    <definedName name="Feriados_Derivativos_EUA" localSheetId="2">#REF!</definedName>
    <definedName name="Feriados_Derivativos_EUA">#REF!</definedName>
    <definedName name="Feriados_Derivativos_todos" localSheetId="0">#REF!</definedName>
    <definedName name="Feriados_Derivativos_todos" localSheetId="2">#REF!</definedName>
    <definedName name="Feriados_Derivativos_todos">#REF!</definedName>
    <definedName name="FeriadosCaixa" localSheetId="0">#REF!</definedName>
    <definedName name="FeriadosCaixa" localSheetId="2">#REF!</definedName>
    <definedName name="FeriadosCaixa">#REF!</definedName>
    <definedName name="FERMZN" localSheetId="0">#REF!</definedName>
    <definedName name="FERMZN" localSheetId="2">#REF!</definedName>
    <definedName name="FERMZN">#REF!</definedName>
    <definedName name="fermzo" localSheetId="0">#REF!</definedName>
    <definedName name="fermzo" localSheetId="2">#REF!</definedName>
    <definedName name="fermzo">#REF!</definedName>
    <definedName name="fertsj1" localSheetId="0">#REF!</definedName>
    <definedName name="fertsj1" localSheetId="2">#REF!</definedName>
    <definedName name="fertsj1">#REF!</definedName>
    <definedName name="fertsj2" localSheetId="0">#REF!</definedName>
    <definedName name="fertsj2" localSheetId="2">#REF!</definedName>
    <definedName name="fertsj2">#REF!</definedName>
    <definedName name="FERTTRN" localSheetId="0">#REF!</definedName>
    <definedName name="FERTTRN" localSheetId="2">#REF!</definedName>
    <definedName name="FERTTRN">#REF!</definedName>
    <definedName name="ferudr" localSheetId="0" hidden="1">{#N/A,#N/A,FALSE,"OperatingAssumptions"}</definedName>
    <definedName name="ferudr" localSheetId="1" hidden="1">{#N/A,#N/A,FALSE,"OperatingAssumptions"}</definedName>
    <definedName name="ferudr" localSheetId="4" hidden="1">{#N/A,#N/A,FALSE,"OperatingAssumptions"}</definedName>
    <definedName name="ferudr" localSheetId="2" hidden="1">{#N/A,#N/A,FALSE,"OperatingAssumptions"}</definedName>
    <definedName name="ferudr" hidden="1">{#N/A,#N/A,FALSE,"OperatingAssumptions"}</definedName>
    <definedName name="ferul" localSheetId="0" hidden="1">{#N/A,#N/A,FALSE,"LoanAssumptions"}</definedName>
    <definedName name="ferul" localSheetId="1" hidden="1">{#N/A,#N/A,FALSE,"LoanAssumptions"}</definedName>
    <definedName name="ferul" localSheetId="4" hidden="1">{#N/A,#N/A,FALSE,"LoanAssumptions"}</definedName>
    <definedName name="ferul" localSheetId="2" hidden="1">{#N/A,#N/A,FALSE,"LoanAssumptions"}</definedName>
    <definedName name="ferul" hidden="1">{#N/A,#N/A,FALSE,"LoanAssumptions"}</definedName>
    <definedName name="fev" localSheetId="0">#REF!</definedName>
    <definedName name="fev" localSheetId="2">#REF!</definedName>
    <definedName name="fev">#REF!</definedName>
    <definedName name="feve" localSheetId="0">#REF!</definedName>
    <definedName name="feve" localSheetId="2">#REF!</definedName>
    <definedName name="feve">#REF!</definedName>
    <definedName name="fever" localSheetId="0">#REF!</definedName>
    <definedName name="fever" localSheetId="2">#REF!</definedName>
    <definedName name="fever">#REF!</definedName>
    <definedName name="fevereiro" localSheetId="0">#REF!</definedName>
    <definedName name="fevereiro" localSheetId="2">#REF!</definedName>
    <definedName name="fevereiro">#REF!</definedName>
    <definedName name="fevereiro02" localSheetId="0">#REF!</definedName>
    <definedName name="fevereiro02" localSheetId="2">#REF!</definedName>
    <definedName name="fevereiro02">#REF!</definedName>
    <definedName name="ff" localSheetId="0" hidden="1">#REF!</definedName>
    <definedName name="ff" localSheetId="2" hidden="1">#REF!</definedName>
    <definedName name="ff" hidden="1">#REF!</definedName>
    <definedName name="ffds" localSheetId="0" hidden="1">{#N/A,#N/A,FALSE,"1321";#N/A,#N/A,FALSE,"1324";#N/A,#N/A,FALSE,"1333";#N/A,#N/A,FALSE,"1371"}</definedName>
    <definedName name="ffds" localSheetId="1" hidden="1">{#N/A,#N/A,FALSE,"1321";#N/A,#N/A,FALSE,"1324";#N/A,#N/A,FALSE,"1333";#N/A,#N/A,FALSE,"1371"}</definedName>
    <definedName name="ffds" localSheetId="4" hidden="1">{#N/A,#N/A,FALSE,"1321";#N/A,#N/A,FALSE,"1324";#N/A,#N/A,FALSE,"1333";#N/A,#N/A,FALSE,"1371"}</definedName>
    <definedName name="ffds" localSheetId="2" hidden="1">{#N/A,#N/A,FALSE,"1321";#N/A,#N/A,FALSE,"1324";#N/A,#N/A,FALSE,"1333";#N/A,#N/A,FALSE,"1371"}</definedName>
    <definedName name="ffds" hidden="1">{#N/A,#N/A,FALSE,"1321";#N/A,#N/A,FALSE,"1324";#N/A,#N/A,FALSE,"1333";#N/A,#N/A,FALSE,"1371"}</definedName>
    <definedName name="fff" hidden="1">#N/A</definedName>
    <definedName name="fffff" localSheetId="0" hidden="1">{#N/A,#N/A,FALSE,"Plan1";#N/A,#N/A,FALSE,"Plan2"}</definedName>
    <definedName name="fffff" localSheetId="1" hidden="1">{#N/A,#N/A,FALSE,"Plan1";#N/A,#N/A,FALSE,"Plan2"}</definedName>
    <definedName name="fffff" localSheetId="4" hidden="1">{#N/A,#N/A,FALSE,"Plan1";#N/A,#N/A,FALSE,"Plan2"}</definedName>
    <definedName name="fffff" localSheetId="2" hidden="1">{#N/A,#N/A,FALSE,"Plan1";#N/A,#N/A,FALSE,"Plan2"}</definedName>
    <definedName name="fffff" hidden="1">{#N/A,#N/A,FALSE,"Plan1";#N/A,#N/A,FALSE,"Plan2"}</definedName>
    <definedName name="ffffffffffffffffffffff" localSheetId="0" hidden="1">#REF!</definedName>
    <definedName name="ffffffffffffffffffffff" localSheetId="2" hidden="1">#REF!</definedName>
    <definedName name="ffffffffffffffffffffff" hidden="1">#REF!</definedName>
    <definedName name="FGFGF" localSheetId="0" hidden="1">{#N/A,#N/A,FALSE,"Aging Summary";#N/A,#N/A,FALSE,"Ratio Analysis";#N/A,#N/A,FALSE,"Test 120 Day Accts";#N/A,#N/A,FALSE,"Tickmarks"}</definedName>
    <definedName name="FGFGF" localSheetId="1" hidden="1">{#N/A,#N/A,FALSE,"Aging Summary";#N/A,#N/A,FALSE,"Ratio Analysis";#N/A,#N/A,FALSE,"Test 120 Day Accts";#N/A,#N/A,FALSE,"Tickmarks"}</definedName>
    <definedName name="FGFGF" localSheetId="4" hidden="1">{#N/A,#N/A,FALSE,"Aging Summary";#N/A,#N/A,FALSE,"Ratio Analysis";#N/A,#N/A,FALSE,"Test 120 Day Accts";#N/A,#N/A,FALSE,"Tickmarks"}</definedName>
    <definedName name="FGFGF" localSheetId="2" hidden="1">{#N/A,#N/A,FALSE,"Aging Summary";#N/A,#N/A,FALSE,"Ratio Analysis";#N/A,#N/A,FALSE,"Test 120 Day Accts";#N/A,#N/A,FALSE,"Tickmarks"}</definedName>
    <definedName name="FGFGF" hidden="1">{#N/A,#N/A,FALSE,"Aging Summary";#N/A,#N/A,FALSE,"Ratio Analysis";#N/A,#N/A,FALSE,"Test 120 Day Accts";#N/A,#N/A,FALSE,"Tickmarks"}</definedName>
    <definedName name="FGJHFGK" localSheetId="0" hidden="1">{#N/A,#N/A,FALSE,"Plan1";#N/A,#N/A,FALSE,"Plan2"}</definedName>
    <definedName name="FGJHFGK" localSheetId="1" hidden="1">{#N/A,#N/A,FALSE,"Plan1";#N/A,#N/A,FALSE,"Plan2"}</definedName>
    <definedName name="FGJHFGK" localSheetId="4" hidden="1">{#N/A,#N/A,FALSE,"Plan1";#N/A,#N/A,FALSE,"Plan2"}</definedName>
    <definedName name="FGJHFGK" localSheetId="2" hidden="1">{#N/A,#N/A,FALSE,"Plan1";#N/A,#N/A,FALSE,"Plan2"}</definedName>
    <definedName name="FGJHFGK" hidden="1">{#N/A,#N/A,FALSE,"Plan1";#N/A,#N/A,FALSE,"Plan2"}</definedName>
    <definedName name="fhf" localSheetId="0" hidden="1">#REF!</definedName>
    <definedName name="fhf" localSheetId="2" hidden="1">#REF!</definedName>
    <definedName name="fhf" hidden="1">#REF!</definedName>
    <definedName name="fhffffhf" localSheetId="0" hidden="1">#REF!</definedName>
    <definedName name="fhffffhf" localSheetId="2" hidden="1">#REF!</definedName>
    <definedName name="fhffffhf" hidden="1">#REF!</definedName>
    <definedName name="FIBRA" localSheetId="0">#REF!</definedName>
    <definedName name="FIBRA" localSheetId="2">#REF!</definedName>
    <definedName name="FIBRA">#REF!</definedName>
    <definedName name="FIBRA2" localSheetId="0">#REF!</definedName>
    <definedName name="FIBRA2" localSheetId="2">#REF!</definedName>
    <definedName name="FIBRA2">#REF!</definedName>
    <definedName name="fi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m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m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m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scal1" localSheetId="0">#REF!</definedName>
    <definedName name="Fiscal1" localSheetId="2">#REF!</definedName>
    <definedName name="Fiscal1">#REF!</definedName>
    <definedName name="fix" localSheetId="0" hidden="1">{"CSC_1",#N/A,FALSE,"CSC Outputs";"CSC_2",#N/A,FALSE,"CSC Outputs"}</definedName>
    <definedName name="fix" localSheetId="1" hidden="1">{"CSC_1",#N/A,FALSE,"CSC Outputs";"CSC_2",#N/A,FALSE,"CSC Outputs"}</definedName>
    <definedName name="fix" localSheetId="4" hidden="1">{"CSC_1",#N/A,FALSE,"CSC Outputs";"CSC_2",#N/A,FALSE,"CSC Outputs"}</definedName>
    <definedName name="fix" localSheetId="2" hidden="1">{"CSC_1",#N/A,FALSE,"CSC Outputs";"CSC_2",#N/A,FALSE,"CSC Outputs"}</definedName>
    <definedName name="fix" hidden="1">{"CSC_1",#N/A,FALSE,"CSC Outputs";"CSC_2",#N/A,FALSE,"CSC Outputs"}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HJHG" localSheetId="1" hidden="1">{#N/A,#N/A,FALSE,"Plan1";#N/A,#N/A,FALSE,"Plan2"}</definedName>
    <definedName name="FJHJHG" localSheetId="4" hidden="1">{#N/A,#N/A,FALSE,"Plan1";#N/A,#N/A,FALSE,"Plan2"}</definedName>
    <definedName name="FJHJHG" localSheetId="2" hidden="1">{#N/A,#N/A,FALSE,"Plan1";#N/A,#N/A,FALSE,"Plan2"}</definedName>
    <definedName name="FJHJHG" hidden="1">{#N/A,#N/A,FALSE,"Plan1";#N/A,#N/A,FALSE,"Plan2"}</definedName>
    <definedName name="FoCa_Contratada" localSheetId="0">#REF!</definedName>
    <definedName name="FoCa_Contratada" localSheetId="2">#REF!</definedName>
    <definedName name="FoCa_Contratada">#REF!</definedName>
    <definedName name="FoCa_SPOT" localSheetId="0">#REF!</definedName>
    <definedName name="FoCa_SPOT" localSheetId="2">#REF!</definedName>
    <definedName name="FoCa_SPOT">#REF!</definedName>
    <definedName name="folha" localSheetId="0">#REF!</definedName>
    <definedName name="folha" localSheetId="2">#REF!</definedName>
    <definedName name="folha">#REF!</definedName>
    <definedName name="FOPAG" localSheetId="0">#REF!</definedName>
    <definedName name="FOPAG" localSheetId="2">#REF!</definedName>
    <definedName name="FOPAG">#REF!</definedName>
    <definedName name="Form_SubTotal" localSheetId="0">#REF!</definedName>
    <definedName name="Form_SubTotal" localSheetId="2">#REF!</definedName>
    <definedName name="Form_SubTotal">#REF!</definedName>
    <definedName name="Form_TratAgua" localSheetId="0">#REF!</definedName>
    <definedName name="Form_TratAgua" localSheetId="2">#REF!</definedName>
    <definedName name="Form_TratAgua">#REF!</definedName>
    <definedName name="forn" localSheetId="0" hidden="1">{#N/A,#N/A,FALSE,"Aging Summary";#N/A,#N/A,FALSE,"Ratio Analysis";#N/A,#N/A,FALSE,"Test 120 Day Accts";#N/A,#N/A,FALSE,"Tickmarks"}</definedName>
    <definedName name="forn" localSheetId="1" hidden="1">{#N/A,#N/A,FALSE,"Aging Summary";#N/A,#N/A,FALSE,"Ratio Analysis";#N/A,#N/A,FALSE,"Test 120 Day Accts";#N/A,#N/A,FALSE,"Tickmarks"}</definedName>
    <definedName name="forn" localSheetId="4" hidden="1">{#N/A,#N/A,FALSE,"Aging Summary";#N/A,#N/A,FALSE,"Ratio Analysis";#N/A,#N/A,FALSE,"Test 120 Day Accts";#N/A,#N/A,FALSE,"Tickmarks"}</definedName>
    <definedName name="forn" localSheetId="2" hidden="1">{#N/A,#N/A,FALSE,"Aging Summary";#N/A,#N/A,FALSE,"Ratio Analysis";#N/A,#N/A,FALSE,"Test 120 Day Accts";#N/A,#N/A,FALSE,"Tickmarks"}</definedName>
    <definedName name="forn" hidden="1">{#N/A,#N/A,FALSE,"Aging Summary";#N/A,#N/A,FALSE,"Ratio Analysis";#N/A,#N/A,FALSE,"Test 120 Day Accts";#N/A,#N/A,FALSE,"Tickmarks"}</definedName>
    <definedName name="fr" localSheetId="0">#REF!</definedName>
    <definedName name="fr" localSheetId="2">#REF!</definedName>
    <definedName name="fr">#REF!</definedName>
    <definedName name="fran" localSheetId="0">#REF!</definedName>
    <definedName name="fran" localSheetId="2">#REF!</definedName>
    <definedName name="fran">#REF!</definedName>
    <definedName name="francisco" localSheetId="0">#REF!</definedName>
    <definedName name="francisco" localSheetId="2">#REF!</definedName>
    <definedName name="francisco">#REF!</definedName>
    <definedName name="FRD" localSheetId="0">#REF!</definedName>
    <definedName name="FRD" localSheetId="2">#REF!</definedName>
    <definedName name="FRD">#REF!</definedName>
    <definedName name="ｆｓｇｊ" localSheetId="0" hidden="1">#REF!</definedName>
    <definedName name="ｆｓｇｊ" localSheetId="2" hidden="1">#REF!</definedName>
    <definedName name="ｆｓｇｊ" hidden="1">#REF!</definedName>
    <definedName name="fthju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VVVFE" localSheetId="0" hidden="1">{"PARTE1",#N/A,FALSE,"Plan1"}</definedName>
    <definedName name="FVVVFE" localSheetId="1" hidden="1">{"PARTE1",#N/A,FALSE,"Plan1"}</definedName>
    <definedName name="FVVVFE" localSheetId="4" hidden="1">{"PARTE1",#N/A,FALSE,"Plan1"}</definedName>
    <definedName name="FVVVFE" localSheetId="2" hidden="1">{"PARTE1",#N/A,FALSE,"Plan1"}</definedName>
    <definedName name="FVVVFE" hidden="1">{"PARTE1",#N/A,FALSE,"Plan1"}</definedName>
    <definedName name="FX" localSheetId="0">#REF!</definedName>
    <definedName name="FX" localSheetId="2">#REF!</definedName>
    <definedName name="FX">#REF!</definedName>
    <definedName name="fySheetName" localSheetId="0">#REF!</definedName>
    <definedName name="fySheetName" localSheetId="2">#REF!</definedName>
    <definedName name="fySheetName">#REF!</definedName>
    <definedName name="G" localSheetId="0" hidden="1">#REF!</definedName>
    <definedName name="G" localSheetId="2" hidden="1">#REF!</definedName>
    <definedName name="G" hidden="1">#REF!</definedName>
    <definedName name="G_" localSheetId="0">#REF!</definedName>
    <definedName name="G_" localSheetId="2">#REF!</definedName>
    <definedName name="G_">#REF!</definedName>
    <definedName name="GA" localSheetId="0">#REF!</definedName>
    <definedName name="GA" localSheetId="2">#REF!</definedName>
    <definedName name="GA">#REF!</definedName>
    <definedName name="gald" localSheetId="0">#REF!</definedName>
    <definedName name="gald" localSheetId="2">#REF!</definedName>
    <definedName name="gald">#REF!</definedName>
    <definedName name="GAPCS" localSheetId="0">#REF!</definedName>
    <definedName name="GAPCS" localSheetId="2">#REF!</definedName>
    <definedName name="GAPCS">#REF!</definedName>
    <definedName name="Garr" localSheetId="0">#REF!</definedName>
    <definedName name="Garr" localSheetId="2">#REF!</definedName>
    <definedName name="Garr">#REF!</definedName>
    <definedName name="GBP" localSheetId="0">#REF!</definedName>
    <definedName name="GBP" localSheetId="2">#REF!</definedName>
    <definedName name="GBP">#REF!</definedName>
    <definedName name="GC" localSheetId="0">#REF!</definedName>
    <definedName name="GC" localSheetId="2">#REF!</definedName>
    <definedName name="GC">#REF!</definedName>
    <definedName name="GCA" localSheetId="0">#REF!</definedName>
    <definedName name="GCA" localSheetId="2">#REF!</definedName>
    <definedName name="GCA">#REF!</definedName>
    <definedName name="GCC" localSheetId="0">#REF!</definedName>
    <definedName name="GCC" localSheetId="2">#REF!</definedName>
    <definedName name="GCC">#REF!</definedName>
    <definedName name="GCG" localSheetId="0">#REF!</definedName>
    <definedName name="GCG" localSheetId="2">#REF!</definedName>
    <definedName name="GCG">#REF!</definedName>
    <definedName name="GCGIR" localSheetId="0">#REF!</definedName>
    <definedName name="GCGIR" localSheetId="2">#REF!</definedName>
    <definedName name="GCGIR">#REF!</definedName>
    <definedName name="gcgiro" localSheetId="0">#REF!</definedName>
    <definedName name="gcgiro" localSheetId="2">#REF!</definedName>
    <definedName name="gcgiro">#REF!</definedName>
    <definedName name="gcgiroa" localSheetId="0">#REF!</definedName>
    <definedName name="gcgiroa" localSheetId="2">#REF!</definedName>
    <definedName name="gcgiroa">#REF!</definedName>
    <definedName name="gcgiroc" localSheetId="0">#REF!</definedName>
    <definedName name="gcgiroc" localSheetId="2">#REF!</definedName>
    <definedName name="gcgiroc">#REF!</definedName>
    <definedName name="GCMO" localSheetId="0">#REF!</definedName>
    <definedName name="GCMO" localSheetId="2">#REF!</definedName>
    <definedName name="GCMO">#REF!</definedName>
    <definedName name="GCMOA" localSheetId="0">#REF!</definedName>
    <definedName name="GCMOA" localSheetId="2">#REF!</definedName>
    <definedName name="GCMOA">#REF!</definedName>
    <definedName name="GCMOc" localSheetId="0">#REF!</definedName>
    <definedName name="GCMOc" localSheetId="2">#REF!</definedName>
    <definedName name="GCMOc">#REF!</definedName>
    <definedName name="GCMZN" localSheetId="0">#REF!</definedName>
    <definedName name="GCMZN" localSheetId="2">#REF!</definedName>
    <definedName name="GCMZN">#REF!</definedName>
    <definedName name="gcmzna" localSheetId="0">#REF!</definedName>
    <definedName name="gcmzna" localSheetId="2">#REF!</definedName>
    <definedName name="gcmzna">#REF!</definedName>
    <definedName name="gcmznb" localSheetId="0">#REF!</definedName>
    <definedName name="gcmznb" localSheetId="2">#REF!</definedName>
    <definedName name="gcmznb">#REF!</definedName>
    <definedName name="GCMZO" localSheetId="0">#REF!</definedName>
    <definedName name="GCMZO" localSheetId="2">#REF!</definedName>
    <definedName name="GCMZO">#REF!</definedName>
    <definedName name="GCS1A" localSheetId="0">#REF!</definedName>
    <definedName name="GCS1A" localSheetId="2">#REF!</definedName>
    <definedName name="GCS1A">#REF!</definedName>
    <definedName name="GCS1C" localSheetId="0">#REF!</definedName>
    <definedName name="GCS1C" localSheetId="2">#REF!</definedName>
    <definedName name="GCS1C">#REF!</definedName>
    <definedName name="GCS2A" localSheetId="0">#REF!</definedName>
    <definedName name="GCS2A" localSheetId="2">#REF!</definedName>
    <definedName name="GCS2A">#REF!</definedName>
    <definedName name="GCS2C" localSheetId="0">#REF!</definedName>
    <definedName name="GCS2C" localSheetId="2">#REF!</definedName>
    <definedName name="GCS2C">#REF!</definedName>
    <definedName name="GCSJ" localSheetId="0">#REF!</definedName>
    <definedName name="GCSJ" localSheetId="2">#REF!</definedName>
    <definedName name="GCSJ">#REF!</definedName>
    <definedName name="gcsja" localSheetId="0">#REF!</definedName>
    <definedName name="gcsja" localSheetId="2">#REF!</definedName>
    <definedName name="gcsja">#REF!</definedName>
    <definedName name="gcsjb" localSheetId="0">#REF!</definedName>
    <definedName name="gcsjb" localSheetId="2">#REF!</definedName>
    <definedName name="gcsjb">#REF!</definedName>
    <definedName name="gcsjo" localSheetId="0">#REF!</definedName>
    <definedName name="gcsjo" localSheetId="2">#REF!</definedName>
    <definedName name="gcsjo">#REF!</definedName>
    <definedName name="gcsjoa" localSheetId="0">#REF!</definedName>
    <definedName name="gcsjoa" localSheetId="2">#REF!</definedName>
    <definedName name="gcsjoa">#REF!</definedName>
    <definedName name="gcsjoc" localSheetId="0">#REF!</definedName>
    <definedName name="gcsjoc" localSheetId="2">#REF!</definedName>
    <definedName name="gcsjoc">#REF!</definedName>
    <definedName name="GCT" localSheetId="0">#REF!</definedName>
    <definedName name="GCT" localSheetId="2">#REF!</definedName>
    <definedName name="GCT">#REF!</definedName>
    <definedName name="GCTA" localSheetId="0">#REF!</definedName>
    <definedName name="GCTA" localSheetId="2">#REF!</definedName>
    <definedName name="GCTA">#REF!</definedName>
    <definedName name="GCTC" localSheetId="0">#REF!</definedName>
    <definedName name="GCTC" localSheetId="2">#REF!</definedName>
    <definedName name="GCTC">#REF!</definedName>
    <definedName name="GCTO" localSheetId="0">#REF!</definedName>
    <definedName name="GCTO" localSheetId="2">#REF!</definedName>
    <definedName name="GCTO">#REF!</definedName>
    <definedName name="GCTOa" localSheetId="0">#REF!</definedName>
    <definedName name="GCTOa" localSheetId="2">#REF!</definedName>
    <definedName name="GCTOa">#REF!</definedName>
    <definedName name="GCTOc" localSheetId="0">#REF!</definedName>
    <definedName name="GCTOc" localSheetId="2">#REF!</definedName>
    <definedName name="GCTOc">#REF!</definedName>
    <definedName name="GCTR" localSheetId="0">#REF!</definedName>
    <definedName name="GCTR" localSheetId="2">#REF!</definedName>
    <definedName name="GCTR">#REF!</definedName>
    <definedName name="gctra" localSheetId="0">#REF!</definedName>
    <definedName name="gctra" localSheetId="2">#REF!</definedName>
    <definedName name="gctra">#REF!</definedName>
    <definedName name="gctrb" localSheetId="0">#REF!</definedName>
    <definedName name="gctrb" localSheetId="2">#REF!</definedName>
    <definedName name="gctrb">#REF!</definedName>
    <definedName name="GCTRO" localSheetId="0">#REF!</definedName>
    <definedName name="GCTRO" localSheetId="2">#REF!</definedName>
    <definedName name="GCTRO">#REF!</definedName>
    <definedName name="GDG" localSheetId="0">#REF!</definedName>
    <definedName name="GDG" localSheetId="2">#REF!</definedName>
    <definedName name="GDG">#REF!</definedName>
    <definedName name="general_exp." localSheetId="0" hidden="1">{#N/A,"100% Success",TRUE,"Sales Forecast";#N/A,#N/A,TRUE,"Sheet2"}</definedName>
    <definedName name="general_exp." localSheetId="1" hidden="1">{#N/A,"100% Success",TRUE,"Sales Forecast";#N/A,#N/A,TRUE,"Sheet2"}</definedName>
    <definedName name="general_exp." localSheetId="4" hidden="1">{#N/A,"100% Success",TRUE,"Sales Forecast";#N/A,#N/A,TRUE,"Sheet2"}</definedName>
    <definedName name="general_exp." localSheetId="2" hidden="1">{#N/A,"100% Success",TRUE,"Sales Forecast";#N/A,#N/A,TRUE,"Sheet2"}</definedName>
    <definedName name="general_exp." hidden="1">{#N/A,"100% Success",TRUE,"Sales Forecast";#N/A,#N/A,TRUE,"Sheet2"}</definedName>
    <definedName name="gf" localSheetId="0" hidden="1">{"preco1",#N/A,TRUE,"Analise preços";"peq",#N/A,TRUE,"Analise preços";"resu",#N/A,TRUE,"TOTAL"}</definedName>
    <definedName name="gf" localSheetId="1" hidden="1">{"preco1",#N/A,TRUE,"Analise preços";"peq",#N/A,TRUE,"Analise preços";"resu",#N/A,TRUE,"TOTAL"}</definedName>
    <definedName name="gf" localSheetId="4" hidden="1">{"preco1",#N/A,TRUE,"Analise preços";"peq",#N/A,TRUE,"Analise preços";"resu",#N/A,TRUE,"TOTAL"}</definedName>
    <definedName name="gf" localSheetId="2" hidden="1">{"preco1",#N/A,TRUE,"Analise preços";"peq",#N/A,TRUE,"Analise preços";"resu",#N/A,TRUE,"TOTAL"}</definedName>
    <definedName name="gf" hidden="1">{"preco1",#N/A,TRUE,"Analise preços";"peq",#N/A,TRUE,"Analise preços";"resu",#N/A,TRUE,"TOTAL"}</definedName>
    <definedName name="gg" localSheetId="0">#REF!</definedName>
    <definedName name="gg" localSheetId="2">#REF!</definedName>
    <definedName name="gg">#REF!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s" localSheetId="0" hidden="1">{#N/A,#N/A,FALSE,"LoanAssumptions"}</definedName>
    <definedName name="gggs" localSheetId="1" hidden="1">{#N/A,#N/A,FALSE,"LoanAssumptions"}</definedName>
    <definedName name="gggs" localSheetId="4" hidden="1">{#N/A,#N/A,FALSE,"LoanAssumptions"}</definedName>
    <definedName name="gggs" localSheetId="2" hidden="1">{#N/A,#N/A,FALSE,"LoanAssumptions"}</definedName>
    <definedName name="gggs" hidden="1">{#N/A,#N/A,FALSE,"LoanAssumptions"}</definedName>
    <definedName name="ghdgh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dgh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dgh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dgh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dgh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tcs" localSheetId="0">#REF!</definedName>
    <definedName name="GHtcs" localSheetId="2">#REF!</definedName>
    <definedName name="GHtcs">#REF!</definedName>
    <definedName name="Gind" localSheetId="0">#REF!</definedName>
    <definedName name="Gind" localSheetId="2">#REF!</definedName>
    <definedName name="Gind">#REF!</definedName>
    <definedName name="GIRASOL" localSheetId="0">#REF!</definedName>
    <definedName name="GIRASOL" localSheetId="2">#REF!</definedName>
    <definedName name="GIRASOL">#REF!</definedName>
    <definedName name="GM" localSheetId="0">#REF!</definedName>
    <definedName name="GM" localSheetId="2">#REF!</definedName>
    <definedName name="GM">#REF!</definedName>
    <definedName name="GO" localSheetId="0">#REF!</definedName>
    <definedName name="GO" localSheetId="2">#REF!</definedName>
    <definedName name="GO">#REF!</definedName>
    <definedName name="Grãos2" localSheetId="0" hidden="1">{"'Sheet1'!$A$1:$H$145"}</definedName>
    <definedName name="Grãos2" localSheetId="1" hidden="1">{"'Sheet1'!$A$1:$H$145"}</definedName>
    <definedName name="Grãos2" localSheetId="4" hidden="1">{"'Sheet1'!$A$1:$H$145"}</definedName>
    <definedName name="Grãos2" localSheetId="2" hidden="1">{"'Sheet1'!$A$1:$H$145"}</definedName>
    <definedName name="Grãos2" hidden="1">{"'Sheet1'!$A$1:$H$145"}</definedName>
    <definedName name="GrpAcct1" hidden="1">"5611"</definedName>
    <definedName name="GrpAcct2" hidden="1">"5612"</definedName>
    <definedName name="GrpLevel" hidden="1">2</definedName>
    <definedName name="grwg" localSheetId="0">#REF!</definedName>
    <definedName name="grwg" localSheetId="2">#REF!</definedName>
    <definedName name="grwg">#REF!</definedName>
    <definedName name="gs" localSheetId="0" hidden="1">{#N/A,#N/A,FALSE,"ExitStratigy"}</definedName>
    <definedName name="gs" localSheetId="1" hidden="1">{#N/A,#N/A,FALSE,"ExitStratigy"}</definedName>
    <definedName name="gs" localSheetId="4" hidden="1">{#N/A,#N/A,FALSE,"ExitStratigy"}</definedName>
    <definedName name="gs" localSheetId="2" hidden="1">{#N/A,#N/A,FALSE,"ExitStratigy"}</definedName>
    <definedName name="gs" hidden="1">{#N/A,#N/A,FALSE,"ExitStratigy"}</definedName>
    <definedName name="gt" localSheetId="0" hidden="1">{"mgmt forecast",#N/A,FALSE,"Mgmt Forecast";"dcf table",#N/A,FALSE,"Mgmt Forecast";"sensitivity",#N/A,FALSE,"Mgmt Forecast";"table inputs",#N/A,FALSE,"Mgmt Forecast";"calculations",#N/A,FALSE,"Mgmt Forecast"}</definedName>
    <definedName name="gt" localSheetId="1" hidden="1">{"mgmt forecast",#N/A,FALSE,"Mgmt Forecast";"dcf table",#N/A,FALSE,"Mgmt Forecast";"sensitivity",#N/A,FALSE,"Mgmt Forecast";"table inputs",#N/A,FALSE,"Mgmt Forecast";"calculations",#N/A,FALSE,"Mgmt Forecast"}</definedName>
    <definedName name="gt" localSheetId="4" hidden="1">{"mgmt forecast",#N/A,FALSE,"Mgmt Forecast";"dcf table",#N/A,FALSE,"Mgmt Forecast";"sensitivity",#N/A,FALSE,"Mgmt Forecast";"table inputs",#N/A,FALSE,"Mgmt Forecast";"calculations",#N/A,FALSE,"Mgmt Forecast"}</definedName>
    <definedName name="gt" localSheetId="2" hidden="1">{"mgmt forecast",#N/A,FALSE,"Mgmt Forecast";"dcf table",#N/A,FALSE,"Mgmt Forecast";"sensitivity",#N/A,FALSE,"Mgmt Forecast";"table inputs",#N/A,FALSE,"Mgmt Forecast";"calculations",#N/A,FALSE,"Mgmt Forecast"}</definedName>
    <definedName name="gt" hidden="1">{"mgmt forecast",#N/A,FALSE,"Mgmt Forecast";"dcf table",#N/A,FALSE,"Mgmt Forecast";"sensitivity",#N/A,FALSE,"Mgmt Forecast";"table inputs",#N/A,FALSE,"Mgmt Forecast";"calculations",#N/A,FALSE,"Mgmt Forecast"}</definedName>
    <definedName name="GTcct" localSheetId="0">#REF!</definedName>
    <definedName name="GTcct" localSheetId="2">#REF!</definedName>
    <definedName name="GTcct">#REF!</definedName>
    <definedName name="gtgttttgg" localSheetId="0" hidden="1">#REF!</definedName>
    <definedName name="gtgttttgg" localSheetId="2" hidden="1">#REF!</definedName>
    <definedName name="gtgttttgg" hidden="1">#REF!</definedName>
    <definedName name="GUARDIAN" localSheetId="0">#REF!</definedName>
    <definedName name="GUARDIAN" localSheetId="2">#REF!</definedName>
    <definedName name="GUARDIAN">#REF!</definedName>
    <definedName name="h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_" localSheetId="0">#REF!</definedName>
    <definedName name="H_" localSheetId="2">#REF!</definedName>
    <definedName name="H_">#REF!</definedName>
    <definedName name="HASCAMPO" localSheetId="0">#REF!</definedName>
    <definedName name="HASCAMPO" localSheetId="2">#REF!</definedName>
    <definedName name="HASCAMPO">#REF!</definedName>
    <definedName name="hate" localSheetId="0" hidden="1">{#N/A,#N/A,FALSE,"LoanAssumptions"}</definedName>
    <definedName name="hate" localSheetId="1" hidden="1">{#N/A,#N/A,FALSE,"LoanAssumptions"}</definedName>
    <definedName name="hate" localSheetId="4" hidden="1">{#N/A,#N/A,FALSE,"LoanAssumptions"}</definedName>
    <definedName name="hate" localSheetId="2" hidden="1">{#N/A,#N/A,FALSE,"LoanAssumptions"}</definedName>
    <definedName name="hate" hidden="1">{#N/A,#N/A,FALSE,"LoanAssumptions"}</definedName>
    <definedName name="Hea" localSheetId="0">#REF!</definedName>
    <definedName name="Hea" localSheetId="2">#REF!</definedName>
    <definedName name="Hea">#REF!</definedName>
    <definedName name="header" localSheetId="0">#REF!</definedName>
    <definedName name="header" localSheetId="2">#REF!</definedName>
    <definedName name="header">#REF!</definedName>
    <definedName name="hgjg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4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kdj" localSheetId="0" hidden="1">{"AnnualRentRoll",#N/A,FALSE,"RentRoll"}</definedName>
    <definedName name="hgkdj" localSheetId="1" hidden="1">{"AnnualRentRoll",#N/A,FALSE,"RentRoll"}</definedName>
    <definedName name="hgkdj" localSheetId="4" hidden="1">{"AnnualRentRoll",#N/A,FALSE,"RentRoll"}</definedName>
    <definedName name="hgkdj" localSheetId="2" hidden="1">{"AnnualRentRoll",#N/A,FALSE,"RentRoll"}</definedName>
    <definedName name="hgkdj" hidden="1">{"AnnualRentRoll",#N/A,FALSE,"RentRoll"}</definedName>
    <definedName name="hh" localSheetId="0">#REF!</definedName>
    <definedName name="hh" localSheetId="2">#REF!</definedName>
    <definedName name="hh">#REF!</definedName>
    <definedName name="hhhh" localSheetId="0" hidden="1">{#N/A,#N/A,FALSE,"IR E CS 1997";#N/A,#N/A,FALSE,"PR ND";#N/A,#N/A,FALSE,"8191";#N/A,#N/A,FALSE,"8383";#N/A,#N/A,FALSE,"MP 1024";#N/A,#N/A,FALSE,"AD_EX_97";#N/A,#N/A,FALSE,"BD 97"}</definedName>
    <definedName name="hhhh" localSheetId="1" hidden="1">{#N/A,#N/A,FALSE,"IR E CS 1997";#N/A,#N/A,FALSE,"PR ND";#N/A,#N/A,FALSE,"8191";#N/A,#N/A,FALSE,"8383";#N/A,#N/A,FALSE,"MP 1024";#N/A,#N/A,FALSE,"AD_EX_97";#N/A,#N/A,FALSE,"BD 97"}</definedName>
    <definedName name="hhhh" localSheetId="4" hidden="1">{#N/A,#N/A,FALSE,"IR E CS 1997";#N/A,#N/A,FALSE,"PR ND";#N/A,#N/A,FALSE,"8191";#N/A,#N/A,FALSE,"8383";#N/A,#N/A,FALSE,"MP 1024";#N/A,#N/A,FALSE,"AD_EX_97";#N/A,#N/A,FALSE,"BD 97"}</definedName>
    <definedName name="hhhh" localSheetId="2" hidden="1">{#N/A,#N/A,FALSE,"IR E CS 1997";#N/A,#N/A,FALSE,"PR ND";#N/A,#N/A,FALSE,"8191";#N/A,#N/A,FALSE,"8383";#N/A,#N/A,FALSE,"MP 1024";#N/A,#N/A,FALSE,"AD_EX_97";#N/A,#N/A,FALSE,"BD 97"}</definedName>
    <definedName name="hhhh" hidden="1">{#N/A,#N/A,FALSE,"IR E CS 1997";#N/A,#N/A,FALSE,"PR ND";#N/A,#N/A,FALSE,"8191";#N/A,#N/A,FALSE,"8383";#N/A,#N/A,FALSE,"MP 1024";#N/A,#N/A,FALSE,"AD_EX_97";#N/A,#N/A,FALSE,"BD 97"}</definedName>
    <definedName name="hi" localSheetId="0">#REF!</definedName>
    <definedName name="hi" localSheetId="2">#REF!</definedName>
    <definedName name="hi">#REF!</definedName>
    <definedName name="historicosstradcodigo" localSheetId="0">#REF!</definedName>
    <definedName name="historicosstradcodigo" localSheetId="2">#REF!</definedName>
    <definedName name="historicosstradcodigo">#REF!</definedName>
    <definedName name="historicostrad" localSheetId="0">#REF!</definedName>
    <definedName name="historicostrad" localSheetId="2">#REF!</definedName>
    <definedName name="historicostrad">#REF!</definedName>
    <definedName name="hjdg" localSheetId="0" hidden="1">{#N/A,#N/A,FALSE,"PropertyInfo"}</definedName>
    <definedName name="hjdg" localSheetId="1" hidden="1">{#N/A,#N/A,FALSE,"PropertyInfo"}</definedName>
    <definedName name="hjdg" localSheetId="4" hidden="1">{#N/A,#N/A,FALSE,"PropertyInfo"}</definedName>
    <definedName name="hjdg" localSheetId="2" hidden="1">{#N/A,#N/A,FALSE,"PropertyInfo"}</definedName>
    <definedName name="hjdg" hidden="1">{#N/A,#N/A,FALSE,"PropertyInfo"}</definedName>
    <definedName name="hjk" localSheetId="0">#REF!</definedName>
    <definedName name="hjk" localSheetId="2">#REF!</definedName>
    <definedName name="hjk">#REF!</definedName>
    <definedName name="hk" localSheetId="0" hidden="1">{"'Directory'!$A$72:$E$91"}</definedName>
    <definedName name="hk" localSheetId="1" hidden="1">{"'Directory'!$A$72:$E$91"}</definedName>
    <definedName name="hk" localSheetId="4" hidden="1">{"'Directory'!$A$72:$E$91"}</definedName>
    <definedName name="hk" localSheetId="2" hidden="1">{"'Directory'!$A$72:$E$91"}</definedName>
    <definedName name="hk" hidden="1">{"'Directory'!$A$72:$E$91"}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jaMacro2" localSheetId="0">#REF!</definedName>
    <definedName name="HojaMacro2" localSheetId="2">#REF!</definedName>
    <definedName name="HojaMacro2">#REF!</definedName>
    <definedName name="HojaMacro3" localSheetId="0">#REF!</definedName>
    <definedName name="HojaMacro3" localSheetId="2">#REF!</definedName>
    <definedName name="HojaMacro3">#REF!</definedName>
    <definedName name="HojaMacro4" localSheetId="0">#REF!</definedName>
    <definedName name="HojaMacro4" localSheetId="2">#REF!</definedName>
    <definedName name="HojaMacro4">#REF!</definedName>
    <definedName name="hojamacro5" localSheetId="0">#REF!</definedName>
    <definedName name="hojamacro5" localSheetId="2">#REF!</definedName>
    <definedName name="hojamacro5">#REF!</definedName>
    <definedName name="hojamacro5ing" localSheetId="0">#REF!</definedName>
    <definedName name="hojamacro5ing" localSheetId="2">#REF!</definedName>
    <definedName name="hojamacro5ing">#REF!</definedName>
    <definedName name="Horizonte" localSheetId="0">#REF!</definedName>
    <definedName name="Horizonte" localSheetId="2">#REF!</definedName>
    <definedName name="Horizonte">#REF!</definedName>
    <definedName name="hr" localSheetId="0" hidden="1">{"MonthlyRentRoll",#N/A,FALSE,"RentRoll"}</definedName>
    <definedName name="hr" localSheetId="1" hidden="1">{"MonthlyRentRoll",#N/A,FALSE,"RentRoll"}</definedName>
    <definedName name="hr" localSheetId="4" hidden="1">{"MonthlyRentRoll",#N/A,FALSE,"RentRoll"}</definedName>
    <definedName name="hr" localSheetId="2" hidden="1">{"MonthlyRentRoll",#N/A,FALSE,"RentRoll"}</definedName>
    <definedName name="hr" hidden="1">{"MonthlyRentRoll",#N/A,FALSE,"RentRoll"}</definedName>
    <definedName name="hthj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ML" localSheetId="0" hidden="1">{"'PXR_6500'!$A$1:$I$124"}</definedName>
    <definedName name="HTML" localSheetId="1" hidden="1">{"'PXR_6500'!$A$1:$I$124"}</definedName>
    <definedName name="HTML" localSheetId="4" hidden="1">{"'PXR_6500'!$A$1:$I$124"}</definedName>
    <definedName name="HTML" localSheetId="2" hidden="1">{"'PXR_6500'!$A$1:$I$124"}</definedName>
    <definedName name="HTML" hidden="1">{"'PXR_6500'!$A$1:$I$124"}</definedName>
    <definedName name="HTML_CodePage" hidden="1">1252</definedName>
    <definedName name="HTML_Control" localSheetId="0" hidden="1">{"'Sheet1'!$A$1:$H$145"}</definedName>
    <definedName name="HTML_Control" localSheetId="1" hidden="1">{"'Sheet1'!$A$1:$H$145"}</definedName>
    <definedName name="HTML_Control" localSheetId="4" hidden="1">{"'Sheet1'!$A$1:$H$145"}</definedName>
    <definedName name="HTML_Control" localSheetId="2" hidden="1">{"'Sheet1'!$A$1:$H$145"}</definedName>
    <definedName name="HTML_Control" hidden="1">{"'Sheet1'!$A$1:$H$145"}</definedName>
    <definedName name="html_control_arrendamento" localSheetId="0" hidden="1">{"'Sheet1'!$A$1:$H$145"}</definedName>
    <definedName name="html_control_arrendamento" localSheetId="1" hidden="1">{"'Sheet1'!$A$1:$H$145"}</definedName>
    <definedName name="html_control_arrendamento" localSheetId="4" hidden="1">{"'Sheet1'!$A$1:$H$145"}</definedName>
    <definedName name="html_control_arrendamento" localSheetId="2" hidden="1">{"'Sheet1'!$A$1:$H$145"}</definedName>
    <definedName name="html_control_arrendamento" hidden="1">{"'Sheet1'!$A$1:$H$145"}</definedName>
    <definedName name="html_control_sugarcane_grains" localSheetId="0" hidden="1">{"'Sheet1'!$A$1:$H$145"}</definedName>
    <definedName name="html_control_sugarcane_grains" localSheetId="1" hidden="1">{"'Sheet1'!$A$1:$H$145"}</definedName>
    <definedName name="html_control_sugarcane_grains" localSheetId="4" hidden="1">{"'Sheet1'!$A$1:$H$145"}</definedName>
    <definedName name="html_control_sugarcane_grains" localSheetId="2" hidden="1">{"'Sheet1'!$A$1:$H$145"}</definedName>
    <definedName name="html_control_sugarcane_grains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" hidden="1">"C:\DIVULGAÇÃO INPC IPCA 2001\inpc0501.htm"</definedName>
    <definedName name="HTML_PathFileMac" hidden="1">"Macintosh HD:HomePageStuff:New_Home_Page:datafile:ctryprem.html"</definedName>
    <definedName name="HTML_PathTemplate" hidden="1">"M:\Ase\INFOCVM\Mar99\htm\2-3.HTM"</definedName>
    <definedName name="HTML_Title" hidden="1">"Country Risk Premiums"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10_1" hidden="1">"[SECAO298.XLS]M101597!$A$27:$F$41"</definedName>
    <definedName name="HTML10_10" hidden="1">""</definedName>
    <definedName name="HTML10_11" hidden="1">1</definedName>
    <definedName name="HTML10_12" hidden="1">"C:\ASSIS\HP\MyHTML.htm"</definedName>
    <definedName name="HTML10_2" hidden="1">1</definedName>
    <definedName name="HTML10_3" hidden="1">"SECAO298"</definedName>
    <definedName name="HTML10_4" hidden="1">"M101597"</definedName>
    <definedName name="HTML10_5" hidden="1">""</definedName>
    <definedName name="HTML10_6" hidden="1">1</definedName>
    <definedName name="HTML10_7" hidden="1">1</definedName>
    <definedName name="HTML10_8" hidden="1">"28/04/98"</definedName>
    <definedName name="HTML10_9" hidden="1">"COMISSAO DE VALORES MOBILIARIO"</definedName>
    <definedName name="HTML11_1" hidden="1">"[SECAO298.XLS]M101597!$A$50:$F$64"</definedName>
    <definedName name="HTML11_10" hidden="1">""</definedName>
    <definedName name="HTML11_11" hidden="1">1</definedName>
    <definedName name="HTML11_12" hidden="1">"C:\ASSIS\HP\MyHTML.htm"</definedName>
    <definedName name="HTML11_2" hidden="1">1</definedName>
    <definedName name="HTML11_3" hidden="1">"SECAO298"</definedName>
    <definedName name="HTML11_4" hidden="1">"M101597"</definedName>
    <definedName name="HTML11_5" hidden="1">""</definedName>
    <definedName name="HTML11_6" hidden="1">1</definedName>
    <definedName name="HTML11_7" hidden="1">1</definedName>
    <definedName name="HTML11_8" hidden="1">"28/04/98"</definedName>
    <definedName name="HTML11_9" hidden="1">"COMISSAO DE VALORES MOBILIARIO"</definedName>
    <definedName name="HTML12_1" hidden="1">"'[SECAO298.XLS]M1197'!$A$4:$F$20"</definedName>
    <definedName name="HTML12_10" hidden="1">""</definedName>
    <definedName name="HTML12_11" hidden="1">1</definedName>
    <definedName name="HTML12_12" hidden="1">"C:\ASSIS\HP\MyHTML.htm"</definedName>
    <definedName name="HTML12_2" hidden="1">1</definedName>
    <definedName name="HTML12_3" hidden="1">"SECAO298"</definedName>
    <definedName name="HTML12_4" hidden="1">"M1197"</definedName>
    <definedName name="HTML12_5" hidden="1">""</definedName>
    <definedName name="HTML12_6" hidden="1">1</definedName>
    <definedName name="HTML12_7" hidden="1">1</definedName>
    <definedName name="HTML12_8" hidden="1">"28/04/98"</definedName>
    <definedName name="HTML12_9" hidden="1">"COMISSAO DE VALORES MOBILIARIO"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3_1" hidden="1">"'[SECAO298.XLS]M9297'!$A$6:$D$18"</definedName>
    <definedName name="HTML3_10" hidden="1">""</definedName>
    <definedName name="HTML3_11" hidden="1">1</definedName>
    <definedName name="HTML3_12" hidden="1">"C:\ASSIS\HP\MYHTML.HTM"</definedName>
    <definedName name="HTML3_2" hidden="1">1</definedName>
    <definedName name="HTML3_3" hidden="1">"SECAO298"</definedName>
    <definedName name="HTML3_4" hidden="1">"M9297"</definedName>
    <definedName name="HTML3_5" hidden="1">""</definedName>
    <definedName name="HTML3_6" hidden="1">1</definedName>
    <definedName name="HTML3_7" hidden="1">1</definedName>
    <definedName name="HTML3_8" hidden="1">"28/04/98"</definedName>
    <definedName name="HTML3_9" hidden="1">"COMISSAO DE VALORES MOBILIARIO"</definedName>
    <definedName name="HTML4_1" hidden="1">"'[SECAO298.XLS]M10197'!$A$6:$I$21"</definedName>
    <definedName name="HTML4_10" hidden="1">""</definedName>
    <definedName name="HTML4_11" hidden="1">1</definedName>
    <definedName name="HTML4_12" hidden="1">"C:\ASSIS\HP\MyHTML.htm"</definedName>
    <definedName name="HTML4_2" hidden="1">1</definedName>
    <definedName name="HTML4_3" hidden="1">"SECAO298"</definedName>
    <definedName name="HTML4_4" hidden="1">"M10197"</definedName>
    <definedName name="HTML4_5" hidden="1">""</definedName>
    <definedName name="HTML4_6" hidden="1">1</definedName>
    <definedName name="HTML4_7" hidden="1">1</definedName>
    <definedName name="HTML4_8" hidden="1">"28/04/98"</definedName>
    <definedName name="HTML4_9" hidden="1">"COMISSAO DE VALORES MOBILIARIO"</definedName>
    <definedName name="HTML5_1" hidden="1">"[SECAO298.XLS]M101197!$A$6:$E$20"</definedName>
    <definedName name="HTML5_10" hidden="1">""</definedName>
    <definedName name="HTML5_11" hidden="1">1</definedName>
    <definedName name="HTML5_12" hidden="1">"C:\ASSIS\HP\MyHTML.htm"</definedName>
    <definedName name="HTML5_2" hidden="1">1</definedName>
    <definedName name="HTML5_3" hidden="1">"SECAO298"</definedName>
    <definedName name="HTML5_4" hidden="1">"M101197"</definedName>
    <definedName name="HTML5_5" hidden="1">""</definedName>
    <definedName name="HTML5_6" hidden="1">1</definedName>
    <definedName name="HTML5_7" hidden="1">1</definedName>
    <definedName name="HTML5_8" hidden="1">"28/04/98"</definedName>
    <definedName name="HTML5_9" hidden="1">"COMISSAO DE VALORES MOBILIARIO"</definedName>
    <definedName name="HTML6_1" hidden="1">"[SECAO298.XLS]M101297!$A$6:$E$20"</definedName>
    <definedName name="HTML6_10" hidden="1">""</definedName>
    <definedName name="HTML6_11" hidden="1">1</definedName>
    <definedName name="HTML6_12" hidden="1">"C:\ASSIS\HP\MyHTML.htm"</definedName>
    <definedName name="HTML6_2" hidden="1">1</definedName>
    <definedName name="HTML6_3" hidden="1">"SECAO298"</definedName>
    <definedName name="HTML6_4" hidden="1">"M101297"</definedName>
    <definedName name="HTML6_5" hidden="1">""</definedName>
    <definedName name="HTML6_6" hidden="1">1</definedName>
    <definedName name="HTML6_7" hidden="1">1</definedName>
    <definedName name="HTML6_8" hidden="1">"28/04/98"</definedName>
    <definedName name="HTML6_9" hidden="1">"COMISSAO DE VALORES MOBILIARIO"</definedName>
    <definedName name="HTML7_1" hidden="1">"[SECAO298.XLS]M101397!$A$6:$E$20"</definedName>
    <definedName name="HTML7_10" hidden="1">""</definedName>
    <definedName name="HTML7_11" hidden="1">1</definedName>
    <definedName name="HTML7_12" hidden="1">"C:\ASSIS\HP\MyHTML.htm"</definedName>
    <definedName name="HTML7_2" hidden="1">1</definedName>
    <definedName name="HTML7_3" hidden="1">"SECAO298"</definedName>
    <definedName name="HTML7_4" hidden="1">"M101397"</definedName>
    <definedName name="HTML7_5" hidden="1">""</definedName>
    <definedName name="HTML7_6" hidden="1">1</definedName>
    <definedName name="HTML7_7" hidden="1">1</definedName>
    <definedName name="HTML7_8" hidden="1">"28/04/98"</definedName>
    <definedName name="HTML7_9" hidden="1">"COMISSAO DE VALORES MOBILIARIO"</definedName>
    <definedName name="HTML8_1" hidden="1">"[SECAO298.XLS]M101497!$A$6:$E$20"</definedName>
    <definedName name="HTML8_10" hidden="1">""</definedName>
    <definedName name="HTML8_11" hidden="1">1</definedName>
    <definedName name="HTML8_12" hidden="1">"C:\ASSIS\HP\MyHTML.htm"</definedName>
    <definedName name="HTML8_2" hidden="1">1</definedName>
    <definedName name="HTML8_3" hidden="1">"SECAO298"</definedName>
    <definedName name="HTML8_4" hidden="1">"M101497"</definedName>
    <definedName name="HTML8_5" hidden="1">""</definedName>
    <definedName name="HTML8_6" hidden="1">1</definedName>
    <definedName name="HTML8_7" hidden="1">1</definedName>
    <definedName name="HTML8_8" hidden="1">"28/04/98"</definedName>
    <definedName name="HTML8_9" hidden="1">"COMISSAO DE VALORES MOBILIARIO"</definedName>
    <definedName name="HTML9_1" hidden="1">"[SECAO298.XLS]M101597!$A$4:$F$18"</definedName>
    <definedName name="HTML9_10" hidden="1">""</definedName>
    <definedName name="HTML9_11" hidden="1">1</definedName>
    <definedName name="HTML9_12" hidden="1">"C:\ASSIS\HP\MyHTML.htm"</definedName>
    <definedName name="HTML9_2" hidden="1">1</definedName>
    <definedName name="HTML9_3" hidden="1">"SECAO298"</definedName>
    <definedName name="HTML9_4" hidden="1">"M101597"</definedName>
    <definedName name="HTML9_5" hidden="1">""</definedName>
    <definedName name="HTML9_6" hidden="1">1</definedName>
    <definedName name="HTML9_7" hidden="1">1</definedName>
    <definedName name="HTML9_8" hidden="1">"28/04/98"</definedName>
    <definedName name="HTML9_9" hidden="1">"COMISSAO DE VALORES MOBILIARIO"</definedName>
    <definedName name="HTMLCount" hidden="1">2</definedName>
    <definedName name="htr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tr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tr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tr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t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yhyhr" localSheetId="0" hidden="1">#REF!</definedName>
    <definedName name="hyhyhr" localSheetId="2" hidden="1">#REF!</definedName>
    <definedName name="hyhyhr" hidden="1">#REF!</definedName>
    <definedName name="hyyjutyt" localSheetId="0" hidden="1">#REF!</definedName>
    <definedName name="hyyjutyt" localSheetId="2" hidden="1">#REF!</definedName>
    <definedName name="hyyjutyt" hidden="1">#REF!</definedName>
    <definedName name="i" localSheetId="0" hidden="1">{#N/A,#N/A,FALSE,"SGP";#N/A,#N/A,FALSE,"SGI";#N/A,#N/A,FALSE,"SGC";#N/A,#N/A,FALSE,"SGS";#N/A,#N/A,FALSE,"SGB"}</definedName>
    <definedName name="i" localSheetId="1" hidden="1">{#N/A,#N/A,FALSE,"SGP";#N/A,#N/A,FALSE,"SGI";#N/A,#N/A,FALSE,"SGC";#N/A,#N/A,FALSE,"SGS";#N/A,#N/A,FALSE,"SGB"}</definedName>
    <definedName name="i" localSheetId="4" hidden="1">{#N/A,#N/A,FALSE,"SGP";#N/A,#N/A,FALSE,"SGI";#N/A,#N/A,FALSE,"SGC";#N/A,#N/A,FALSE,"SGS";#N/A,#N/A,FALSE,"SGB"}</definedName>
    <definedName name="i" localSheetId="2" hidden="1">{#N/A,#N/A,FALSE,"SGP";#N/A,#N/A,FALSE,"SGI";#N/A,#N/A,FALSE,"SGC";#N/A,#N/A,FALSE,"SGS";#N/A,#N/A,FALSE,"SGB"}</definedName>
    <definedName name="i" hidden="1">{#N/A,#N/A,FALSE,"SGP";#N/A,#N/A,FALSE,"SGI";#N/A,#N/A,FALSE,"SGC";#N/A,#N/A,FALSE,"SGS";#N/A,#N/A,FALSE,"SGB"}</definedName>
    <definedName name="I_" localSheetId="0">#REF!</definedName>
    <definedName name="I_" localSheetId="2">#REF!</definedName>
    <definedName name="I_">#REF!</definedName>
    <definedName name="IBSA_AC" localSheetId="0">#REF!</definedName>
    <definedName name="IBSA_AC" localSheetId="2">#REF!</definedName>
    <definedName name="IBSA_AC">#REF!</definedName>
    <definedName name="IBSA_MES" localSheetId="0">#REF!</definedName>
    <definedName name="IBSA_MES" localSheetId="2">#REF!</definedName>
    <definedName name="IBSA_MES">#REF!</definedName>
    <definedName name="IC" localSheetId="0">#REF!</definedName>
    <definedName name="IC" localSheetId="2">#REF!</definedName>
    <definedName name="IC">#REF!</definedName>
    <definedName name="ii" localSheetId="0" hidden="1">{#N/A,#N/A,FALSE,"AOPESSOA2";#N/A,#N/A,FALSE,"AOPESSOA";#N/A,#N/A,FALSE,"AOPRODUC2";#N/A,#N/A,FALSE,"GRÁFICO3";#N/A,#N/A,FALSE,"AOCUSDIR12"}</definedName>
    <definedName name="ii" localSheetId="1" hidden="1">{#N/A,#N/A,FALSE,"AOPESSOA2";#N/A,#N/A,FALSE,"AOPESSOA";#N/A,#N/A,FALSE,"AOPRODUC2";#N/A,#N/A,FALSE,"GRÁFICO3";#N/A,#N/A,FALSE,"AOCUSDIR12"}</definedName>
    <definedName name="ii" localSheetId="4" hidden="1">{#N/A,#N/A,FALSE,"AOPESSOA2";#N/A,#N/A,FALSE,"AOPESSOA";#N/A,#N/A,FALSE,"AOPRODUC2";#N/A,#N/A,FALSE,"GRÁFICO3";#N/A,#N/A,FALSE,"AOCUSDIR12"}</definedName>
    <definedName name="ii" localSheetId="2" hidden="1">{#N/A,#N/A,FALSE,"AOPESSOA2";#N/A,#N/A,FALSE,"AOPESSOA";#N/A,#N/A,FALSE,"AOPRODUC2";#N/A,#N/A,FALSE,"GRÁFICO3";#N/A,#N/A,FALSE,"AOCUSDIR12"}</definedName>
    <definedName name="ii" hidden="1">{#N/A,#N/A,FALSE,"AOPESSOA2";#N/A,#N/A,FALSE,"AOPESSOA";#N/A,#N/A,FALSE,"AOPRODUC2";#N/A,#N/A,FALSE,"GRÁFICO3";#N/A,#N/A,FALSE,"AOCUSDIR12"}</definedName>
    <definedName name="iii" localSheetId="0" hidden="1">{#N/A,#N/A,FALSE,"Desp.Indir";#N/A,#N/A,FALSE,"Estoq"}</definedName>
    <definedName name="iii" localSheetId="1" hidden="1">{#N/A,#N/A,FALSE,"Desp.Indir";#N/A,#N/A,FALSE,"Estoq"}</definedName>
    <definedName name="iii" localSheetId="4" hidden="1">{#N/A,#N/A,FALSE,"Desp.Indir";#N/A,#N/A,FALSE,"Estoq"}</definedName>
    <definedName name="iii" localSheetId="2" hidden="1">{#N/A,#N/A,FALSE,"Desp.Indir";#N/A,#N/A,FALSE,"Estoq"}</definedName>
    <definedName name="iii" hidden="1">{#N/A,#N/A,FALSE,"Desp.Indir";#N/A,#N/A,FALSE,"Estoq"}</definedName>
    <definedName name="iiii" localSheetId="0" hidden="1">{#N/A,#N/A,FALSE,"SGP";#N/A,#N/A,FALSE,"SGI";#N/A,#N/A,FALSE,"SGC";#N/A,#N/A,FALSE,"SGS";#N/A,#N/A,FALSE,"SGB"}</definedName>
    <definedName name="iiii" localSheetId="1" hidden="1">{#N/A,#N/A,FALSE,"SGP";#N/A,#N/A,FALSE,"SGI";#N/A,#N/A,FALSE,"SGC";#N/A,#N/A,FALSE,"SGS";#N/A,#N/A,FALSE,"SGB"}</definedName>
    <definedName name="iiii" localSheetId="4" hidden="1">{#N/A,#N/A,FALSE,"SGP";#N/A,#N/A,FALSE,"SGI";#N/A,#N/A,FALSE,"SGC";#N/A,#N/A,FALSE,"SGS";#N/A,#N/A,FALSE,"SGB"}</definedName>
    <definedName name="iiii" localSheetId="2" hidden="1">{#N/A,#N/A,FALSE,"SGP";#N/A,#N/A,FALSE,"SGI";#N/A,#N/A,FALSE,"SGC";#N/A,#N/A,FALSE,"SGS";#N/A,#N/A,FALSE,"SGB"}</definedName>
    <definedName name="iiii" hidden="1">{#N/A,#N/A,FALSE,"SGP";#N/A,#N/A,FALSE,"SGI";#N/A,#N/A,FALSE,"SGC";#N/A,#N/A,FALSE,"SGS";#N/A,#N/A,FALSE,"SGB"}</definedName>
    <definedName name="iiiii" localSheetId="0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" localSheetId="1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" localSheetId="4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" localSheetId="2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ii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iiiiii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iiiiii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iiiiii" localSheetId="2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iiiiii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mg_ML_1a9i6f1a" hidden="1">"IMG_18"</definedName>
    <definedName name="Img_ML_2b1a1a6f" hidden="1">"IMG_11"</definedName>
    <definedName name="Img_ML_2b2b8h8h" hidden="1">"IMG_10"</definedName>
    <definedName name="Img_ML_2b4d2b3c" hidden="1">"IMG_18"</definedName>
    <definedName name="Img_ML_2e1r5p2m" hidden="1">"IMG_4"</definedName>
    <definedName name="Img_ML_3c7g1a7g" hidden="1">"IMG_3"</definedName>
    <definedName name="Img_ML_3c9i9i4d" hidden="1">"IMG_11"</definedName>
    <definedName name="Img_ML_4d2b6f6f" hidden="1">"IMG_18"</definedName>
    <definedName name="Img_ML_4d4d7g3c" hidden="1">"IMG_5"</definedName>
    <definedName name="Img_ML_4u3z1k5l" hidden="1">"IMG_10"</definedName>
    <definedName name="Img_ML_5e1a1a7g" hidden="1">"IMG_18"</definedName>
    <definedName name="Img_ML_5e7g5e5e" hidden="1">"IMG_17"</definedName>
    <definedName name="Img_ML_5e9i9i2b" hidden="1">"IMG_10"</definedName>
    <definedName name="Img_ML_5h6q3g8u" hidden="1">"IMG_11"</definedName>
    <definedName name="Img_ML_6f2b1a5e" hidden="1">"IMG_5"</definedName>
    <definedName name="Img_ML_6f9i2b5e" hidden="1">"IMG_18"</definedName>
    <definedName name="Img_ML_6k4t7z9z" hidden="1">"IMG_10"</definedName>
    <definedName name="Img_ML_7g5e5e2b" hidden="1">"IMG_3"</definedName>
    <definedName name="Img_ML_7j6w4l1i" hidden="1">"IMG_10"</definedName>
    <definedName name="Img_ML_7m5m4k3b" hidden="1">"IMG_11"</definedName>
    <definedName name="Img_ML_8h5e9i3c" hidden="1">"IMG_17"</definedName>
    <definedName name="Img_ML_8h7g3c9i" hidden="1">"IMG_5"</definedName>
    <definedName name="Img_ML_8h7g4d4d" hidden="1">"IMG_3"</definedName>
    <definedName name="Img_Production_Breakdown" hidden="1">"IMG_3"</definedName>
    <definedName name="imob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localSheetId="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localSheetId="4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localSheetId="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localSheetId="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localSheetId="4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localSheetId="2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p_PyL" localSheetId="0">#REF!</definedName>
    <definedName name="imp_PyL" localSheetId="2">#REF!</definedName>
    <definedName name="imp_PyL">#REF!</definedName>
    <definedName name="Impresión_Anexo_A" localSheetId="0">#REF!</definedName>
    <definedName name="Impresión_Anexo_A" localSheetId="2">#REF!</definedName>
    <definedName name="Impresión_Anexo_A">#REF!</definedName>
    <definedName name="Impresión_Anexo_E" localSheetId="0">#REF!</definedName>
    <definedName name="Impresión_Anexo_E" localSheetId="2">#REF!</definedName>
    <definedName name="Impresión_Anexo_E">#REF!</definedName>
    <definedName name="Impresión_Anexo_H" localSheetId="0">#REF!</definedName>
    <definedName name="Impresión_Anexo_H" localSheetId="2">#REF!</definedName>
    <definedName name="Impresión_Anexo_H">#REF!</definedName>
    <definedName name="Impresión_de_EEPN" localSheetId="0">#REF!</definedName>
    <definedName name="Impresión_de_EEPN" localSheetId="2">#REF!</definedName>
    <definedName name="Impresión_de_EEPN">#REF!</definedName>
    <definedName name="INC" localSheetId="0">#REF!</definedName>
    <definedName name="INC" localSheetId="2">#REF!</definedName>
    <definedName name="INC">#REF!</definedName>
    <definedName name="Indeterm" localSheetId="0">#REF!</definedName>
    <definedName name="Indeterm" localSheetId="2">#REF!</definedName>
    <definedName name="Indeterm">#REF!</definedName>
    <definedName name="ingl" localSheetId="0">#REF!</definedName>
    <definedName name="ingl" localSheetId="2">#REF!</definedName>
    <definedName name="ingl">#REF!</definedName>
    <definedName name="INGMZN1" localSheetId="0">#REF!</definedName>
    <definedName name="INGMZN1" localSheetId="2">#REF!</definedName>
    <definedName name="INGMZN1">#REF!</definedName>
    <definedName name="INGMZN1B" localSheetId="0">#REF!</definedName>
    <definedName name="INGMZN1B" localSheetId="2">#REF!</definedName>
    <definedName name="INGMZN1B">#REF!</definedName>
    <definedName name="INGMZN2" localSheetId="0">#REF!</definedName>
    <definedName name="INGMZN2" localSheetId="2">#REF!</definedName>
    <definedName name="INGMZN2">#REF!</definedName>
    <definedName name="INGMZN2B" localSheetId="0">#REF!</definedName>
    <definedName name="INGMZN2B" localSheetId="2">#REF!</definedName>
    <definedName name="INGMZN2B">#REF!</definedName>
    <definedName name="INGMZN3" localSheetId="0">#REF!</definedName>
    <definedName name="INGMZN3" localSheetId="2">#REF!</definedName>
    <definedName name="INGMZN3">#REF!</definedName>
    <definedName name="INGMZN3B" localSheetId="0">#REF!</definedName>
    <definedName name="INGMZN3B" localSheetId="2">#REF!</definedName>
    <definedName name="INGMZN3B">#REF!</definedName>
    <definedName name="INGSJ1" localSheetId="0">#REF!</definedName>
    <definedName name="INGSJ1" localSheetId="2">#REF!</definedName>
    <definedName name="INGSJ1">#REF!</definedName>
    <definedName name="INGSJ2" localSheetId="0">#REF!</definedName>
    <definedName name="INGSJ2" localSheetId="2">#REF!</definedName>
    <definedName name="INGSJ2">#REF!</definedName>
    <definedName name="INGSJ3" localSheetId="0">#REF!</definedName>
    <definedName name="INGSJ3" localSheetId="2">#REF!</definedName>
    <definedName name="INGSJ3">#REF!</definedName>
    <definedName name="INGTR1" localSheetId="0">#REF!</definedName>
    <definedName name="INGTR1" localSheetId="2">#REF!</definedName>
    <definedName name="INGTR1">#REF!</definedName>
    <definedName name="INGTR2" localSheetId="0">#REF!</definedName>
    <definedName name="INGTR2" localSheetId="2">#REF!</definedName>
    <definedName name="INGTR2">#REF!</definedName>
    <definedName name="INGTR3" localSheetId="0">#REF!</definedName>
    <definedName name="INGTR3" localSheetId="2">#REF!</definedName>
    <definedName name="INGTR3">#REF!</definedName>
    <definedName name="Inicial" localSheetId="0">#REF!</definedName>
    <definedName name="Inicial" localSheetId="2">#REF!</definedName>
    <definedName name="Inicial">#REF!</definedName>
    <definedName name="Inicial86a93" localSheetId="0">#REF!</definedName>
    <definedName name="Inicial86a93" localSheetId="2">#REF!</definedName>
    <definedName name="Inicial86a93">#REF!</definedName>
    <definedName name="Inicial94" localSheetId="0">#REF!</definedName>
    <definedName name="Inicial94" localSheetId="2">#REF!</definedName>
    <definedName name="Inicial94">#REF!</definedName>
    <definedName name="Inicial95" localSheetId="0">#REF!</definedName>
    <definedName name="Inicial95" localSheetId="2">#REF!</definedName>
    <definedName name="Inicial95">#REF!</definedName>
    <definedName name="Inicial96" localSheetId="0">#REF!</definedName>
    <definedName name="Inicial96" localSheetId="2">#REF!</definedName>
    <definedName name="Inicial96">#REF!</definedName>
    <definedName name="Inicial97" localSheetId="0">#REF!</definedName>
    <definedName name="Inicial97" localSheetId="2">#REF!</definedName>
    <definedName name="Inicial97">#REF!</definedName>
    <definedName name="INSSAgroind" localSheetId="0">#REF!</definedName>
    <definedName name="INSSAgroind" localSheetId="2">#REF!</definedName>
    <definedName name="INSSAgroind">#REF!</definedName>
    <definedName name="INSSSet89" localSheetId="0">#REF!</definedName>
    <definedName name="INSSSet89" localSheetId="2">#REF!</definedName>
    <definedName name="INSSSet89">#REF!</definedName>
    <definedName name="Instalações" localSheetId="0">#REF!</definedName>
    <definedName name="Instalações" localSheetId="2">#REF!</definedName>
    <definedName name="Instalações">#REF!</definedName>
    <definedName name="INT" localSheetId="0">#REF!</definedName>
    <definedName name="INT" localSheetId="2">#REF!</definedName>
    <definedName name="INT">#REF!</definedName>
    <definedName name="intangcomb" localSheetId="0">#REF!</definedName>
    <definedName name="intangcomb" localSheetId="2">#REF!</definedName>
    <definedName name="intangcomb">#REF!</definedName>
    <definedName name="intanghold" localSheetId="0">#REF!</definedName>
    <definedName name="intanghold" localSheetId="2">#REF!</definedName>
    <definedName name="intanghold">#REF!</definedName>
    <definedName name="intangnorte" localSheetId="0">#REF!</definedName>
    <definedName name="intangnorte" localSheetId="2">#REF!</definedName>
    <definedName name="intangnorte">#REF!</definedName>
    <definedName name="intangsur" localSheetId="0">#REF!</definedName>
    <definedName name="intangsur" localSheetId="2">#REF!</definedName>
    <definedName name="intangsur">#REF!</definedName>
    <definedName name="INTER" localSheetId="0">#REF!</definedName>
    <definedName name="INTER" localSheetId="2">#REF!</definedName>
    <definedName name="INTER">#REF!</definedName>
    <definedName name="Intercompany" localSheetId="0" hidden="1">#REF!</definedName>
    <definedName name="Intercompany" localSheetId="2" hidden="1">#REF!</definedName>
    <definedName name="Intercompany" hidden="1">#REF!</definedName>
    <definedName name="Interim" localSheetId="0" hidden="1">{#N/A,#N/A,FALSE,"Graficos    ( 9 )"}</definedName>
    <definedName name="Interim" localSheetId="1" hidden="1">{#N/A,#N/A,FALSE,"Graficos    ( 9 )"}</definedName>
    <definedName name="Interim" localSheetId="4" hidden="1">{#N/A,#N/A,FALSE,"Graficos    ( 9 )"}</definedName>
    <definedName name="Interim" localSheetId="2" hidden="1">{#N/A,#N/A,FALSE,"Graficos    ( 9 )"}</definedName>
    <definedName name="Interim" hidden="1">{#N/A,#N/A,FALSE,"Graficos    ( 9 )"}</definedName>
    <definedName name="interp" localSheetId="0">#REF!</definedName>
    <definedName name="interp" localSheetId="2">#REF!</definedName>
    <definedName name="interp">#REF!</definedName>
    <definedName name="invasão" localSheetId="0" hidden="1">{#N/A,#N/A,FALSE,"PACCIL";#N/A,#N/A,FALSE,"PAITACAN";#N/A,#N/A,FALSE,"PARECO";#N/A,#N/A,FALSE,"PA62";#N/A,#N/A,FALSE,"PAFINAL";#N/A,#N/A,FALSE,"PARECONF";#N/A,#N/A,FALSE,"PARECOND"}</definedName>
    <definedName name="invasão" localSheetId="1" hidden="1">{#N/A,#N/A,FALSE,"PACCIL";#N/A,#N/A,FALSE,"PAITACAN";#N/A,#N/A,FALSE,"PARECO";#N/A,#N/A,FALSE,"PA62";#N/A,#N/A,FALSE,"PAFINAL";#N/A,#N/A,FALSE,"PARECONF";#N/A,#N/A,FALSE,"PARECOND"}</definedName>
    <definedName name="invasão" localSheetId="4" hidden="1">{#N/A,#N/A,FALSE,"PACCIL";#N/A,#N/A,FALSE,"PAITACAN";#N/A,#N/A,FALSE,"PARECO";#N/A,#N/A,FALSE,"PA62";#N/A,#N/A,FALSE,"PAFINAL";#N/A,#N/A,FALSE,"PARECONF";#N/A,#N/A,FALSE,"PARECOND"}</definedName>
    <definedName name="invasão" localSheetId="2" hidden="1">{#N/A,#N/A,FALSE,"PACCIL";#N/A,#N/A,FALSE,"PAITACAN";#N/A,#N/A,FALSE,"PARECO";#N/A,#N/A,FALSE,"PA62";#N/A,#N/A,FALSE,"PAFINAL";#N/A,#N/A,FALSE,"PARECONF";#N/A,#N/A,FALSE,"PARECOND"}</definedName>
    <definedName name="invasão" hidden="1">{#N/A,#N/A,FALSE,"PACCIL";#N/A,#N/A,FALSE,"PAITACAN";#N/A,#N/A,FALSE,"PARECO";#N/A,#N/A,FALSE,"PA62";#N/A,#N/A,FALSE,"PAFINAL";#N/A,#N/A,FALSE,"PARECONF";#N/A,#N/A,FALSE,"PARECOND"}</definedName>
    <definedName name="inve" localSheetId="0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" localSheetId="1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" localSheetId="4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" localSheetId="2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localSheetId="0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localSheetId="1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localSheetId="4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localSheetId="2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norte" localSheetId="0">#REF!</definedName>
    <definedName name="invnorte" localSheetId="2">#REF!</definedName>
    <definedName name="invnorte">#REF!</definedName>
    <definedName name="invsur" localSheetId="0">#REF!</definedName>
    <definedName name="invsur" localSheetId="2">#REF!</definedName>
    <definedName name="invsur">#REF!</definedName>
    <definedName name="IPICredPres" localSheetId="0">#REF!</definedName>
    <definedName name="IPICredPres" localSheetId="2">#REF!</definedName>
    <definedName name="IPICredPres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NON_PER_DET_EST" hidden="1">"c12755"</definedName>
    <definedName name="IQ_ANALYST_NON_PER_DET_EST_THOM" hidden="1">"c12759"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REUT" hidden="1">"c3844"</definedName>
    <definedName name="IQ_CFPS_EST_THOM" hidden="1">"c4006"</definedName>
    <definedName name="IQ_CFPS_GUIDANCE" hidden="1">"c4256"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"c4407"</definedName>
    <definedName name="IQ_EST_ACT_FFO_ADJ" hidden="1">"c4406"</definedName>
    <definedName name="IQ_EST_ACT_FFO_REUT" hidden="1">"c3843"</definedName>
    <definedName name="IQ_EST_ACT_FFO_SHARE" hidden="1">"c1666"</definedName>
    <definedName name="IQ_EST_ACT_FFO_SHARE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EQ_GROWTH_Q_THOM" hidden="1">"c5156"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"c4444"</definedName>
    <definedName name="IQ_EST_FFO_DIFF_REUT" hidden="1">"c3890"</definedName>
    <definedName name="IQ_EST_FFO_DIFF_THOM" hidden="1">"c5186"</definedName>
    <definedName name="IQ_EST_FFO_GROWTH_1YR" hidden="1">"c4425"</definedName>
    <definedName name="IQ_EST_FFO_GROWTH_1YR_REUT" hidden="1">"c3874"</definedName>
    <definedName name="IQ_EST_FFO_GROWTH_1YR_THOM" hidden="1">"c5170"</definedName>
    <definedName name="IQ_EST_FFO_GROWTH_2YR" hidden="1">"c4426"</definedName>
    <definedName name="IQ_EST_FFO_GROWTH_2YR_REUT" hidden="1">"c3875"</definedName>
    <definedName name="IQ_EST_FFO_GROWTH_2YR_THOM" hidden="1">"c5171"</definedName>
    <definedName name="IQ_EST_FFO_GROWTH_Q_1YR" hidden="1">"c4427"</definedName>
    <definedName name="IQ_EST_FFO_GROWTH_Q_1YR_REUT" hidden="1">"c3876"</definedName>
    <definedName name="IQ_EST_FFO_GROWTH_Q_1YR_THOM" hidden="1">"c5172"</definedName>
    <definedName name="IQ_EST_FFO_SEQ_GROWTH_Q" hidden="1">"c4428"</definedName>
    <definedName name="IQ_EST_FFO_SEQ_GROWTH_Q_REUT" hidden="1">"c3877"</definedName>
    <definedName name="IQ_EST_FFO_SEQ_GROWTH_Q_THOM" hidden="1">"c5173"</definedName>
    <definedName name="IQ_EST_FFO_SHARE_DIFF" hidden="1">"c1869"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THOM" hidden="1">"c5186"</definedName>
    <definedName name="IQ_EST_FFO_SHARE_SHARE_SURPRISE_PERCENT_THOM" hidden="1">"c5187"</definedName>
    <definedName name="IQ_EST_FFO_SHARE_SURPRISE_PERCENT" hidden="1">"c1870"</definedName>
    <definedName name="IQ_EST_FFO_SURPRISE_PERCENT" hidden="1">"c4453"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"c4445"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"c4448"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"c4449"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"c4450"</definedName>
    <definedName name="IQ_FFO_MEDIAN_EST_REUT" hidden="1">"c3838"</definedName>
    <definedName name="IQ_FFO_MEDIAN_EST_THOM" hidden="1">"c4000"</definedName>
    <definedName name="IQ_FFO_NUM_EST" hidden="1">"c4451"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GUIDANCE" hidden="1">"c4447"</definedName>
    <definedName name="IQ_FFO_SHARE_HIGH_EST" hidden="1">"c419"</definedName>
    <definedName name="IQ_FFO_SHARE_HIGH_GUIDANCE" hidden="1">"c4203"</definedName>
    <definedName name="IQ_FFO_SHARE_LOW_EST" hidden="1">"c420"</definedName>
    <definedName name="IQ_FFO_SHARE_LOW_GUIDANCE" hidden="1">"c4243"</definedName>
    <definedName name="IQ_FFO_SHARE_MEDIAN_EST" hidden="1">"c1665"</definedName>
    <definedName name="IQ_FFO_SHARE_NUM_EST" hidden="1">"c421"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"c422"</definedName>
    <definedName name="IQ_FFO_STDDEV_EST" hidden="1">"c4452"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"02/18/2021 14:57:37"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39948.5204861111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EQUITY_ASSETS_FFIEC" hidden="1">"c13346"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C12" hidden="1">"$C$13"</definedName>
    <definedName name="IQRG12" hidden="1">"$H$12:$L$12"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H58" hidden="1">"$H$59:$H$65"</definedName>
    <definedName name="IQRIDFinderH2" localSheetId="0" hidden="1">#REF!</definedName>
    <definedName name="IQRIDFinderH2" localSheetId="2" hidden="1">#REF!</definedName>
    <definedName name="IQRIDFinderH2" hidden="1">#REF!</definedName>
    <definedName name="IQRM12" hidden="1">"$N$12:$R$12"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"$O$16:$S$16"</definedName>
    <definedName name="IQRN17" hidden="1">"$O$17:$S$17"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Sheet1A8" localSheetId="0" hidden="1">#REF!</definedName>
    <definedName name="IQRSheet1A8" localSheetId="2" hidden="1">#REF!</definedName>
    <definedName name="IQRSheet1A8" hidden="1">#REF!</definedName>
    <definedName name="iQShowHideColumns" hidden="1">"iQShowQuarterlyAnnual"</definedName>
    <definedName name="IR_detalle_ac" localSheetId="0">#REF!</definedName>
    <definedName name="IR_detalle_ac" localSheetId="2">#REF!</definedName>
    <definedName name="IR_detalle_ac">#REF!</definedName>
    <definedName name="IR_Resumen_ac" localSheetId="0">#REF!</definedName>
    <definedName name="IR_Resumen_ac" localSheetId="2">#REF!</definedName>
    <definedName name="IR_Resumen_ac">#REF!</definedName>
    <definedName name="IR_Resumen_mes" localSheetId="0">#REF!</definedName>
    <definedName name="IR_Resumen_mes" localSheetId="2">#REF!</definedName>
    <definedName name="IR_Resumen_mes">#REF!</definedName>
    <definedName name="IRCSDiferido" localSheetId="0">#REF!</definedName>
    <definedName name="IRCSDiferido" localSheetId="2">#REF!</definedName>
    <definedName name="IRCSDiferido">#REF!</definedName>
    <definedName name="IRPJ98" localSheetId="0" hidden="1">{#N/A,#N/A,FALSE,"IR E CS 1997";#N/A,#N/A,FALSE,"PR ND";#N/A,#N/A,FALSE,"8191";#N/A,#N/A,FALSE,"8383";#N/A,#N/A,FALSE,"MP 1024";#N/A,#N/A,FALSE,"AD_EX_97";#N/A,#N/A,FALSE,"BD 97"}</definedName>
    <definedName name="IRPJ98" localSheetId="1" hidden="1">{#N/A,#N/A,FALSE,"IR E CS 1997";#N/A,#N/A,FALSE,"PR ND";#N/A,#N/A,FALSE,"8191";#N/A,#N/A,FALSE,"8383";#N/A,#N/A,FALSE,"MP 1024";#N/A,#N/A,FALSE,"AD_EX_97";#N/A,#N/A,FALSE,"BD 97"}</definedName>
    <definedName name="IRPJ98" localSheetId="4" hidden="1">{#N/A,#N/A,FALSE,"IR E CS 1997";#N/A,#N/A,FALSE,"PR ND";#N/A,#N/A,FALSE,"8191";#N/A,#N/A,FALSE,"8383";#N/A,#N/A,FALSE,"MP 1024";#N/A,#N/A,FALSE,"AD_EX_97";#N/A,#N/A,FALSE,"BD 97"}</definedName>
    <definedName name="IRPJ98" localSheetId="2" hidden="1">{#N/A,#N/A,FALSE,"IR E CS 1997";#N/A,#N/A,FALSE,"PR ND";#N/A,#N/A,FALSE,"8191";#N/A,#N/A,FALSE,"8383";#N/A,#N/A,FALSE,"MP 1024";#N/A,#N/A,FALSE,"AD_EX_97";#N/A,#N/A,FALSE,"BD 97"}</definedName>
    <definedName name="IRPJ98" hidden="1">{#N/A,#N/A,FALSE,"IR E CS 1997";#N/A,#N/A,FALSE,"PR ND";#N/A,#N/A,FALSE,"8191";#N/A,#N/A,FALSE,"8383";#N/A,#N/A,FALSE,"MP 1024";#N/A,#N/A,FALSE,"AD_EX_97";#N/A,#N/A,FALSE,"BD 97"}</definedName>
    <definedName name="IRSA_AC" localSheetId="0">#REF!</definedName>
    <definedName name="IRSA_AC" localSheetId="2">#REF!</definedName>
    <definedName name="IRSA_AC">#REF!</definedName>
    <definedName name="IRSA_MES" localSheetId="0">#REF!</definedName>
    <definedName name="IRSA_MES" localSheetId="2">#REF!</definedName>
    <definedName name="IRSA_MES">#REF!</definedName>
    <definedName name="IsColHidden" hidden="1">FALSE</definedName>
    <definedName name="IsLTMColHidden" hidden="1">FALSE</definedName>
    <definedName name="istoe" localSheetId="0">#REF!</definedName>
    <definedName name="istoe" localSheetId="2">#REF!</definedName>
    <definedName name="istoe">#REF!</definedName>
    <definedName name="ITEM_ID" localSheetId="0">#REF!</definedName>
    <definedName name="ITEM_ID" localSheetId="2">#REF!</definedName>
    <definedName name="ITEM_ID">#REF!</definedName>
    <definedName name="j" localSheetId="0" hidden="1">{"'Directory'!$A$72:$E$91"}</definedName>
    <definedName name="j" localSheetId="1" hidden="1">{"'Directory'!$A$72:$E$91"}</definedName>
    <definedName name="j" localSheetId="4" hidden="1">{"'Directory'!$A$72:$E$91"}</definedName>
    <definedName name="j" localSheetId="2" hidden="1">{"'Directory'!$A$72:$E$91"}</definedName>
    <definedName name="j" hidden="1">{"'Directory'!$A$72:$E$91"}</definedName>
    <definedName name="J_" localSheetId="0">#REF!</definedName>
    <definedName name="J_" localSheetId="2">#REF!</definedName>
    <definedName name="J_">#REF!</definedName>
    <definedName name="Jaborandi" localSheetId="0">OFFSET(#REF!,0,0,COUNTA(#REF!),COUNTA(#REF!))</definedName>
    <definedName name="Jaborandi" localSheetId="2">OFFSET(#REF!,0,0,COUNTA(#REF!),COUNTA(#REF!))</definedName>
    <definedName name="Jaborandi">OFFSET(#REF!,0,0,COUNTA(#REF!),COUNTA(#REF!))</definedName>
    <definedName name="JABORANDI1215" localSheetId="0">OFFSET(#REF!,0,0,COUNTA(#REF!),COUNTA(#REF!))</definedName>
    <definedName name="JABORANDI1215" localSheetId="2">OFFSET(#REF!,0,0,COUNTA(#REF!),COUNTA(#REF!))</definedName>
    <definedName name="JABORANDI1215">OFFSET(#REF!,0,0,COUNTA(#REF!),COUNTA(#REF!))</definedName>
    <definedName name="jad" localSheetId="0" hidden="1">{#N/A,"30% Success",TRUE,"Sales Forecast";#N/A,#N/A,TRUE,"Sheet2"}</definedName>
    <definedName name="jad" localSheetId="1" hidden="1">{#N/A,"30% Success",TRUE,"Sales Forecast";#N/A,#N/A,TRUE,"Sheet2"}</definedName>
    <definedName name="jad" localSheetId="4" hidden="1">{#N/A,"30% Success",TRUE,"Sales Forecast";#N/A,#N/A,TRUE,"Sheet2"}</definedName>
    <definedName name="jad" localSheetId="2" hidden="1">{#N/A,"30% Success",TRUE,"Sales Forecast";#N/A,#N/A,TRUE,"Sheet2"}</definedName>
    <definedName name="jad" hidden="1">{#N/A,"30% Success",TRUE,"Sales Forecast";#N/A,#N/A,TRUE,"Sheet2"}</definedName>
    <definedName name="JAN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.17" localSheetId="0">#REF!</definedName>
    <definedName name="Jan.17" localSheetId="2">#REF!</definedName>
    <definedName name="Jan.17">#REF!</definedName>
    <definedName name="jan10p" localSheetId="0">#REF!</definedName>
    <definedName name="jan10p" localSheetId="2">#REF!</definedName>
    <definedName name="jan10p">#REF!</definedName>
    <definedName name="jd" localSheetId="0" hidden="1">{#N/A,#N/A,FALSE,"LoanAssumptions"}</definedName>
    <definedName name="jd" localSheetId="1" hidden="1">{#N/A,#N/A,FALSE,"LoanAssumptions"}</definedName>
    <definedName name="jd" localSheetId="4" hidden="1">{#N/A,#N/A,FALSE,"LoanAssumptions"}</definedName>
    <definedName name="jd" localSheetId="2" hidden="1">{#N/A,#N/A,FALSE,"LoanAssumptions"}</definedName>
    <definedName name="jd" hidden="1">{#N/A,#N/A,FALSE,"LoanAssumptions"}</definedName>
    <definedName name="jdflsajfljsafd" localSheetId="0" hidden="1">#REF!</definedName>
    <definedName name="jdflsajfljsafd" localSheetId="2" hidden="1">#REF!</definedName>
    <definedName name="jdflsajfljsafd" hidden="1">#REF!</definedName>
    <definedName name="jdhdhd" localSheetId="0" hidden="1">{#N/A,#N/A,FALSE,"1321";#N/A,#N/A,FALSE,"1324";#N/A,#N/A,FALSE,"1333";#N/A,#N/A,FALSE,"1371"}</definedName>
    <definedName name="jdhdhd" localSheetId="1" hidden="1">{#N/A,#N/A,FALSE,"1321";#N/A,#N/A,FALSE,"1324";#N/A,#N/A,FALSE,"1333";#N/A,#N/A,FALSE,"1371"}</definedName>
    <definedName name="jdhdhd" localSheetId="4" hidden="1">{#N/A,#N/A,FALSE,"1321";#N/A,#N/A,FALSE,"1324";#N/A,#N/A,FALSE,"1333";#N/A,#N/A,FALSE,"1371"}</definedName>
    <definedName name="jdhdhd" localSheetId="2" hidden="1">{#N/A,#N/A,FALSE,"1321";#N/A,#N/A,FALSE,"1324";#N/A,#N/A,FALSE,"1333";#N/A,#N/A,FALSE,"1371"}</definedName>
    <definedName name="jdhdhd" hidden="1">{#N/A,#N/A,FALSE,"1321";#N/A,#N/A,FALSE,"1324";#N/A,#N/A,FALSE,"1333";#N/A,#N/A,FALSE,"1371"}</definedName>
    <definedName name="jhhh" localSheetId="0" hidden="1">{#N/A,#N/A,FALSE,"PACCIL";#N/A,#N/A,FALSE,"PAITACAN";#N/A,#N/A,FALSE,"PARECO";#N/A,#N/A,FALSE,"PA62";#N/A,#N/A,FALSE,"PAFINAL";#N/A,#N/A,FALSE,"PARECONF";#N/A,#N/A,FALSE,"PARECOND"}</definedName>
    <definedName name="jhhh" localSheetId="1" hidden="1">{#N/A,#N/A,FALSE,"PACCIL";#N/A,#N/A,FALSE,"PAITACAN";#N/A,#N/A,FALSE,"PARECO";#N/A,#N/A,FALSE,"PA62";#N/A,#N/A,FALSE,"PAFINAL";#N/A,#N/A,FALSE,"PARECONF";#N/A,#N/A,FALSE,"PARECOND"}</definedName>
    <definedName name="jhhh" localSheetId="4" hidden="1">{#N/A,#N/A,FALSE,"PACCIL";#N/A,#N/A,FALSE,"PAITACAN";#N/A,#N/A,FALSE,"PARECO";#N/A,#N/A,FALSE,"PA62";#N/A,#N/A,FALSE,"PAFINAL";#N/A,#N/A,FALSE,"PARECONF";#N/A,#N/A,FALSE,"PARECOND"}</definedName>
    <definedName name="jhhh" localSheetId="2" hidden="1">{#N/A,#N/A,FALSE,"PACCIL";#N/A,#N/A,FALSE,"PAITACAN";#N/A,#N/A,FALSE,"PARECO";#N/A,#N/A,FALSE,"PA62";#N/A,#N/A,FALSE,"PAFINAL";#N/A,#N/A,FALSE,"PARECONF";#N/A,#N/A,FALSE,"PARECOND"}</definedName>
    <definedName name="jhhh" hidden="1">{#N/A,#N/A,FALSE,"PACCIL";#N/A,#N/A,FALSE,"PAITACAN";#N/A,#N/A,FALSE,"PARECO";#N/A,#N/A,FALSE,"PA62";#N/A,#N/A,FALSE,"PAFINAL";#N/A,#N/A,FALSE,"PARECONF";#N/A,#N/A,FALSE,"PARECOND"}</definedName>
    <definedName name="jim" localSheetId="0" hidden="1">{"'Directory'!$A$72:$E$91"}</definedName>
    <definedName name="jim" localSheetId="1" hidden="1">{"'Directory'!$A$72:$E$91"}</definedName>
    <definedName name="jim" localSheetId="4" hidden="1">{"'Directory'!$A$72:$E$91"}</definedName>
    <definedName name="jim" localSheetId="2" hidden="1">{"'Directory'!$A$72:$E$91"}</definedName>
    <definedName name="jim" hidden="1">{"'Directory'!$A$72:$E$91"}</definedName>
    <definedName name="jj" localSheetId="0">#REF!</definedName>
    <definedName name="jj" localSheetId="2">#REF!</definedName>
    <definedName name="jj">#REF!</definedName>
    <definedName name="jjio" localSheetId="0">#REF!</definedName>
    <definedName name="jjio" localSheetId="2">#REF!</definedName>
    <definedName name="jjio">#REF!</definedName>
    <definedName name="jjj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huitg" localSheetId="0" hidden="1">#REF!</definedName>
    <definedName name="jjjhuitg" localSheetId="2" hidden="1">#REF!</definedName>
    <definedName name="jjjhuitg" hidden="1">#REF!</definedName>
    <definedName name="jjjjjj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jjjjjjjjjj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jjjjjj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jjjjjjjjjjjjjjjjjjj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jjjjjjjjjjjjjjjjjjj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jjjjjjjjjjjjjjjjjjj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jjjjjjjjjjjjjjjjjjj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Y" localSheetId="0" hidden="1">{#N/A,#N/A,FALSE,"Aging Summary";#N/A,#N/A,FALSE,"Ratio Analysis";#N/A,#N/A,FALSE,"Test 120 Day Accts";#N/A,#N/A,FALSE,"Tickmarks"}</definedName>
    <definedName name="JJJY" localSheetId="1" hidden="1">{#N/A,#N/A,FALSE,"Aging Summary";#N/A,#N/A,FALSE,"Ratio Analysis";#N/A,#N/A,FALSE,"Test 120 Day Accts";#N/A,#N/A,FALSE,"Tickmarks"}</definedName>
    <definedName name="JJJY" localSheetId="4" hidden="1">{#N/A,#N/A,FALSE,"Aging Summary";#N/A,#N/A,FALSE,"Ratio Analysis";#N/A,#N/A,FALSE,"Test 120 Day Accts";#N/A,#N/A,FALSE,"Tickmarks"}</definedName>
    <definedName name="JJJY" localSheetId="2" hidden="1">{#N/A,#N/A,FALSE,"Aging Summary";#N/A,#N/A,FALSE,"Ratio Analysis";#N/A,#N/A,FALSE,"Test 120 Day Accts";#N/A,#N/A,FALSE,"Tickmarks"}</definedName>
    <definedName name="JJJY" hidden="1">{#N/A,#N/A,FALSE,"Aging Summary";#N/A,#N/A,FALSE,"Ratio Analysis";#N/A,#N/A,FALSE,"Test 120 Day Accts";#N/A,#N/A,FALSE,"Tickmarks"}</definedName>
    <definedName name="jkgj" localSheetId="0" hidden="1">#REF!</definedName>
    <definedName name="jkgj" localSheetId="2" hidden="1">#REF!</definedName>
    <definedName name="jkgj" hidden="1">#REF!</definedName>
    <definedName name="JKJ" localSheetId="0" hidden="1">{#N/A,#N/A,FALSE,"Aging Summary";#N/A,#N/A,FALSE,"Ratio Analysis";#N/A,#N/A,FALSE,"Test 120 Day Accts";#N/A,#N/A,FALSE,"Tickmarks"}</definedName>
    <definedName name="JKJ" localSheetId="1" hidden="1">{#N/A,#N/A,FALSE,"Aging Summary";#N/A,#N/A,FALSE,"Ratio Analysis";#N/A,#N/A,FALSE,"Test 120 Day Accts";#N/A,#N/A,FALSE,"Tickmarks"}</definedName>
    <definedName name="JKJ" localSheetId="4" hidden="1">{#N/A,#N/A,FALSE,"Aging Summary";#N/A,#N/A,FALSE,"Ratio Analysis";#N/A,#N/A,FALSE,"Test 120 Day Accts";#N/A,#N/A,FALSE,"Tickmarks"}</definedName>
    <definedName name="JKJ" localSheetId="2" hidden="1">{#N/A,#N/A,FALSE,"Aging Summary";#N/A,#N/A,FALSE,"Ratio Analysis";#N/A,#N/A,FALSE,"Test 120 Day Accts";#N/A,#N/A,FALSE,"Tickmarks"}</definedName>
    <definedName name="JKJ" hidden="1">{#N/A,#N/A,FALSE,"Aging Summary";#N/A,#N/A,FALSE,"Ratio Analysis";#N/A,#N/A,FALSE,"Test 120 Day Accts";#N/A,#N/A,FALSE,"Tickmarks"}</definedName>
    <definedName name="jmjy" localSheetId="0" hidden="1">#REF!</definedName>
    <definedName name="jmjy" localSheetId="2" hidden="1">#REF!</definedName>
    <definedName name="jmjy" hidden="1">#REF!</definedName>
    <definedName name="joaquim" localSheetId="0" hidden="1">{#N/A,"100% Success",TRUE,"Sales Forecast";#N/A,#N/A,TRUE,"Sheet2"}</definedName>
    <definedName name="joaquim" localSheetId="1" hidden="1">{#N/A,"100% Success",TRUE,"Sales Forecast";#N/A,#N/A,TRUE,"Sheet2"}</definedName>
    <definedName name="joaquim" localSheetId="4" hidden="1">{#N/A,"100% Success",TRUE,"Sales Forecast";#N/A,#N/A,TRUE,"Sheet2"}</definedName>
    <definedName name="joaquim" localSheetId="2" hidden="1">{#N/A,"100% Success",TRUE,"Sales Forecast";#N/A,#N/A,TRUE,"Sheet2"}</definedName>
    <definedName name="joaquim" hidden="1">{#N/A,"100% Success",TRUE,"Sales Forecast";#N/A,#N/A,TRUE,"Sheet2"}</definedName>
    <definedName name="jsajsdjdsja" localSheetId="0" hidden="1">{#N/A,#N/A,FALSE,"Capa";#N/A,#N/A,FALSE,"Balance";#N/A,#N/A,FALSE,"P &amp; L R$";#N/A,#N/A,FALSE,"P &amp; L US$";#N/A,#N/A,FALSE,"DMPL";#N/A,#N/A,FALSE,"DOAR";#N/A,#N/A,FALSE,"G&amp;L"}</definedName>
    <definedName name="jsajsdjdsja" localSheetId="1" hidden="1">{#N/A,#N/A,FALSE,"Capa";#N/A,#N/A,FALSE,"Balance";#N/A,#N/A,FALSE,"P &amp; L R$";#N/A,#N/A,FALSE,"P &amp; L US$";#N/A,#N/A,FALSE,"DMPL";#N/A,#N/A,FALSE,"DOAR";#N/A,#N/A,FALSE,"G&amp;L"}</definedName>
    <definedName name="jsajsdjdsja" localSheetId="4" hidden="1">{#N/A,#N/A,FALSE,"Capa";#N/A,#N/A,FALSE,"Balance";#N/A,#N/A,FALSE,"P &amp; L R$";#N/A,#N/A,FALSE,"P &amp; L US$";#N/A,#N/A,FALSE,"DMPL";#N/A,#N/A,FALSE,"DOAR";#N/A,#N/A,FALSE,"G&amp;L"}</definedName>
    <definedName name="jsajsdjdsja" localSheetId="2" hidden="1">{#N/A,#N/A,FALSE,"Capa";#N/A,#N/A,FALSE,"Balance";#N/A,#N/A,FALSE,"P &amp; L R$";#N/A,#N/A,FALSE,"P &amp; L US$";#N/A,#N/A,FALSE,"DMPL";#N/A,#N/A,FALSE,"DOAR";#N/A,#N/A,FALSE,"G&amp;L"}</definedName>
    <definedName name="jsajsdjdsja" hidden="1">{#N/A,#N/A,FALSE,"Capa";#N/A,#N/A,FALSE,"Balance";#N/A,#N/A,FALSE,"P &amp; L R$";#N/A,#N/A,FALSE,"P &amp; L US$";#N/A,#N/A,FALSE,"DMPL";#N/A,#N/A,FALSE,"DOAR";#N/A,#N/A,FALSE,"G&amp;L"}</definedName>
    <definedName name="jul" localSheetId="0">#REF!</definedName>
    <definedName name="jul" localSheetId="2">#REF!</definedName>
    <definedName name="jul">#REF!</definedName>
    <definedName name="julho" localSheetId="0">#REF!</definedName>
    <definedName name="julho" localSheetId="2">#REF!</definedName>
    <definedName name="julho">#REF!</definedName>
    <definedName name="jun" localSheetId="0">#REF!</definedName>
    <definedName name="jun" localSheetId="2">#REF!</definedName>
    <definedName name="jun">#REF!</definedName>
    <definedName name="junho" localSheetId="0" hidden="1">#REF!</definedName>
    <definedName name="junho" localSheetId="2" hidden="1">#REF!</definedName>
    <definedName name="junho" hidden="1">#REF!</definedName>
    <definedName name="junio" localSheetId="0">#REF!</definedName>
    <definedName name="junio" localSheetId="2">#REF!</definedName>
    <definedName name="junio">#REF!</definedName>
    <definedName name="jushfush" localSheetId="0" hidden="1">{#N/A,#N/A,FALSE,"MV損益(会計)";#N/A,#N/A,FALSE,"MG損益(会計)";#N/A,#N/A,FALSE,"SC損益(会計)"}</definedName>
    <definedName name="jushfush" localSheetId="1" hidden="1">{#N/A,#N/A,FALSE,"MV損益(会計)";#N/A,#N/A,FALSE,"MG損益(会計)";#N/A,#N/A,FALSE,"SC損益(会計)"}</definedName>
    <definedName name="jushfush" localSheetId="4" hidden="1">{#N/A,#N/A,FALSE,"MV損益(会計)";#N/A,#N/A,FALSE,"MG損益(会計)";#N/A,#N/A,FALSE,"SC損益(会計)"}</definedName>
    <definedName name="jushfush" localSheetId="2" hidden="1">{#N/A,#N/A,FALSE,"MV損益(会計)";#N/A,#N/A,FALSE,"MG損益(会計)";#N/A,#N/A,FALSE,"SC損益(会計)"}</definedName>
    <definedName name="jushfush" hidden="1">{#N/A,#N/A,FALSE,"MV損益(会計)";#N/A,#N/A,FALSE,"MG損益(会計)";#N/A,#N/A,FALSE,"SC損益(会計)"}</definedName>
    <definedName name="just" localSheetId="0">#REF!</definedName>
    <definedName name="just" localSheetId="2">#REF!</definedName>
    <definedName name="just">#REF!</definedName>
    <definedName name="k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_" localSheetId="0">#REF!</definedName>
    <definedName name="K_" localSheetId="2">#REF!</definedName>
    <definedName name="K_">#REF!</definedName>
    <definedName name="KEY_Currencys" localSheetId="0" hidden="1">#REF!</definedName>
    <definedName name="KEY_Currencys" localSheetId="2" hidden="1">#REF!</definedName>
    <definedName name="KEY_Currencys" hidden="1">#REF!</definedName>
    <definedName name="KEY_Pillars" localSheetId="0" hidden="1">#REF!</definedName>
    <definedName name="KEY_Pillars" localSheetId="2" hidden="1">#REF!</definedName>
    <definedName name="KEY_Pillars" hidden="1">#REF!</definedName>
    <definedName name="KEY_Regions" localSheetId="0" hidden="1">#REF!</definedName>
    <definedName name="KEY_Regions" localSheetId="2" hidden="1">#REF!</definedName>
    <definedName name="KEY_Regions" hidden="1">#REF!</definedName>
    <definedName name="KEY_Status" localSheetId="0" hidden="1">#REF!</definedName>
    <definedName name="KEY_Status" localSheetId="2" hidden="1">#REF!</definedName>
    <definedName name="KEY_Status" hidden="1">#REF!</definedName>
    <definedName name="KEY_YesNo" localSheetId="0" hidden="1">#REF!</definedName>
    <definedName name="KEY_YesNo" localSheetId="2" hidden="1">#REF!</definedName>
    <definedName name="KEY_YesNo" hidden="1">#REF!</definedName>
    <definedName name="kf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GZFKJSZKJGD" hidden="1">1</definedName>
    <definedName name="khf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hf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hf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hf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h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ilogramos" localSheetId="0">#REF!</definedName>
    <definedName name="Kilogramos" localSheetId="2">#REF!</definedName>
    <definedName name="Kilogramos">#REF!</definedName>
    <definedName name="kje" localSheetId="0">#REF!</definedName>
    <definedName name="kje" localSheetId="2">#REF!</definedName>
    <definedName name="kje">#REF!</definedName>
    <definedName name="kjkhjk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kk" localSheetId="0" hidden="1">{#N/A,#N/A,FALSE,"Património"}</definedName>
    <definedName name="kkk" localSheetId="1" hidden="1">{#N/A,#N/A,FALSE,"Património"}</definedName>
    <definedName name="kkk" localSheetId="4" hidden="1">{#N/A,#N/A,FALSE,"Património"}</definedName>
    <definedName name="kkk" localSheetId="2" hidden="1">{#N/A,#N/A,FALSE,"Património"}</definedName>
    <definedName name="kkk" hidden="1">{#N/A,#N/A,FALSE,"Património"}</definedName>
    <definedName name="kkkk" localSheetId="0">OFFSET(#REF!,0,0,COUNTA(#REF!))</definedName>
    <definedName name="kkkk" localSheetId="2">OFFSET(#REF!,0,0,COUNTA(#REF!))</definedName>
    <definedName name="kkkk">OFFSET(#REF!,0,0,COUNTA(#REF!))</definedName>
    <definedName name="kkkkkk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kkk" localSheetId="0" hidden="1">{#N/A,#N/A,FALSE,"Património"}</definedName>
    <definedName name="kkkkkkkkk" localSheetId="1" hidden="1">{#N/A,#N/A,FALSE,"Património"}</definedName>
    <definedName name="kkkkkkkkk" localSheetId="4" hidden="1">{#N/A,#N/A,FALSE,"Património"}</definedName>
    <definedName name="kkkkkkkkk" localSheetId="2" hidden="1">{#N/A,#N/A,FALSE,"Património"}</definedName>
    <definedName name="kkkkkkkkk" hidden="1">{#N/A,#N/A,FALSE,"Património"}</definedName>
    <definedName name="kkkkkkkkkk" localSheetId="0" hidden="1">{"cap_structure",#N/A,FALSE,"Graph-Mkt Cap";"price",#N/A,FALSE,"Graph-Price";"ebit",#N/A,FALSE,"Graph-EBITDA";"ebitda",#N/A,FALSE,"Graph-EBITDA"}</definedName>
    <definedName name="kkkkkkkkkk" localSheetId="1" hidden="1">{"cap_structure",#N/A,FALSE,"Graph-Mkt Cap";"price",#N/A,FALSE,"Graph-Price";"ebit",#N/A,FALSE,"Graph-EBITDA";"ebitda",#N/A,FALSE,"Graph-EBITDA"}</definedName>
    <definedName name="kkkkkkkkkk" localSheetId="4" hidden="1">{"cap_structure",#N/A,FALSE,"Graph-Mkt Cap";"price",#N/A,FALSE,"Graph-Price";"ebit",#N/A,FALSE,"Graph-EBITDA";"ebitda",#N/A,FALSE,"Graph-EBITDA"}</definedName>
    <definedName name="kkkkkkkkkk" localSheetId="2" hidden="1">{"cap_structure",#N/A,FALSE,"Graph-Mkt Cap";"price",#N/A,FALSE,"Graph-Price";"ebit",#N/A,FALSE,"Graph-EBITDA";"ebitda",#N/A,FALSE,"Graph-EBITDA"}</definedName>
    <definedName name="kkkkkkkkkk" hidden="1">{"cap_structure",#N/A,FALSE,"Graph-Mkt Cap";"price",#N/A,FALSE,"Graph-Price";"ebit",#N/A,FALSE,"Graph-EBITDA";"ebitda",#N/A,FALSE,"Graph-EBITDA"}</definedName>
    <definedName name="kkkkkkkkkkk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kkk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kkkkkkkkkkkkk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kkkkkkkkkkkkk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kkkkkkkkkkkkk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kkkkkkkkkkkkk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LKKLKÇJÇ" localSheetId="0" hidden="1">{#N/A,#N/A,FALSE,"Plan1";#N/A,#N/A,FALSE,"Plan2"}</definedName>
    <definedName name="KLKKLKÇJÇ" localSheetId="1" hidden="1">{#N/A,#N/A,FALSE,"Plan1";#N/A,#N/A,FALSE,"Plan2"}</definedName>
    <definedName name="KLKKLKÇJÇ" localSheetId="4" hidden="1">{#N/A,#N/A,FALSE,"Plan1";#N/A,#N/A,FALSE,"Plan2"}</definedName>
    <definedName name="KLKKLKÇJÇ" localSheetId="2" hidden="1">{#N/A,#N/A,FALSE,"Plan1";#N/A,#N/A,FALSE,"Plan2"}</definedName>
    <definedName name="KLKKLKÇJÇ" hidden="1">{#N/A,#N/A,FALSE,"Plan1";#N/A,#N/A,FALSE,"Plan2"}</definedName>
    <definedName name="Known" localSheetId="0">#REF!</definedName>
    <definedName name="Known" localSheetId="2">#REF!</definedName>
    <definedName name="Known">#REF!</definedName>
    <definedName name="KnownTable" localSheetId="0">#REF!</definedName>
    <definedName name="KnownTable" localSheetId="2">#REF!</definedName>
    <definedName name="KnownTable">#REF!</definedName>
    <definedName name="KnownTitle" localSheetId="0">#REF!</definedName>
    <definedName name="KnownTitle" localSheetId="2">#REF!</definedName>
    <definedName name="KnownTitle">#REF!</definedName>
    <definedName name="KU" localSheetId="0" hidden="1">{#N/A,#N/A,FALSE,"Aging Summary";#N/A,#N/A,FALSE,"Ratio Analysis";#N/A,#N/A,FALSE,"Test 120 Day Accts";#N/A,#N/A,FALSE,"Tickmarks"}</definedName>
    <definedName name="KU" localSheetId="1" hidden="1">{#N/A,#N/A,FALSE,"Aging Summary";#N/A,#N/A,FALSE,"Ratio Analysis";#N/A,#N/A,FALSE,"Test 120 Day Accts";#N/A,#N/A,FALSE,"Tickmarks"}</definedName>
    <definedName name="KU" localSheetId="4" hidden="1">{#N/A,#N/A,FALSE,"Aging Summary";#N/A,#N/A,FALSE,"Ratio Analysis";#N/A,#N/A,FALSE,"Test 120 Day Accts";#N/A,#N/A,FALSE,"Tickmarks"}</definedName>
    <definedName name="KU" localSheetId="2" hidden="1">{#N/A,#N/A,FALSE,"Aging Summary";#N/A,#N/A,FALSE,"Ratio Analysis";#N/A,#N/A,FALSE,"Test 120 Day Accts";#N/A,#N/A,FALSE,"Tickmarks"}</definedName>
    <definedName name="KU" hidden="1">{#N/A,#N/A,FALSE,"Aging Summary";#N/A,#N/A,FALSE,"Ratio Analysis";#N/A,#N/A,FALSE,"Test 120 Day Accts";#N/A,#N/A,FALSE,"Tickmarks"}</definedName>
    <definedName name="KUKR" localSheetId="0" hidden="1">{#N/A,#N/A,FALSE,"Aging Summary";#N/A,#N/A,FALSE,"Ratio Analysis";#N/A,#N/A,FALSE,"Test 120 Day Accts";#N/A,#N/A,FALSE,"Tickmarks"}</definedName>
    <definedName name="KUKR" localSheetId="1" hidden="1">{#N/A,#N/A,FALSE,"Aging Summary";#N/A,#N/A,FALSE,"Ratio Analysis";#N/A,#N/A,FALSE,"Test 120 Day Accts";#N/A,#N/A,FALSE,"Tickmarks"}</definedName>
    <definedName name="KUKR" localSheetId="4" hidden="1">{#N/A,#N/A,FALSE,"Aging Summary";#N/A,#N/A,FALSE,"Ratio Analysis";#N/A,#N/A,FALSE,"Test 120 Day Accts";#N/A,#N/A,FALSE,"Tickmarks"}</definedName>
    <definedName name="KUKR" localSheetId="2" hidden="1">{#N/A,#N/A,FALSE,"Aging Summary";#N/A,#N/A,FALSE,"Ratio Analysis";#N/A,#N/A,FALSE,"Test 120 Day Accts";#N/A,#N/A,FALSE,"Tickmarks"}</definedName>
    <definedName name="KUKR" hidden="1">{#N/A,#N/A,FALSE,"Aging Summary";#N/A,#N/A,FALSE,"Ratio Analysis";#N/A,#N/A,FALSE,"Test 120 Day Accts";#N/A,#N/A,FALSE,"Tickmarks"}</definedName>
    <definedName name="L_" localSheetId="0">#REF!</definedName>
    <definedName name="L_" localSheetId="2">#REF!</definedName>
    <definedName name="L_">#REF!</definedName>
    <definedName name="L_11" localSheetId="0">#REF!</definedName>
    <definedName name="L_11" localSheetId="2">#REF!</definedName>
    <definedName name="L_11">#REF!</definedName>
    <definedName name="L_12" localSheetId="0">#REF!</definedName>
    <definedName name="L_12" localSheetId="2">#REF!</definedName>
    <definedName name="L_12">#REF!</definedName>
    <definedName name="L_13" localSheetId="0">#REF!</definedName>
    <definedName name="L_13" localSheetId="2">#REF!</definedName>
    <definedName name="L_13">#REF!</definedName>
    <definedName name="L_14" localSheetId="0">#REF!</definedName>
    <definedName name="L_14" localSheetId="2">#REF!</definedName>
    <definedName name="L_14">#REF!</definedName>
    <definedName name="L_21" localSheetId="0">#REF!</definedName>
    <definedName name="L_21" localSheetId="2">#REF!</definedName>
    <definedName name="L_21">#REF!</definedName>
    <definedName name="L_22" localSheetId="0">#REF!</definedName>
    <definedName name="L_22" localSheetId="2">#REF!</definedName>
    <definedName name="L_22">#REF!</definedName>
    <definedName name="L_23" localSheetId="0">#REF!</definedName>
    <definedName name="L_23" localSheetId="2">#REF!</definedName>
    <definedName name="L_23">#REF!</definedName>
    <definedName name="L_24" localSheetId="0">#REF!</definedName>
    <definedName name="L_24" localSheetId="2">#REF!</definedName>
    <definedName name="L_24">#REF!</definedName>
    <definedName name="labgir" localSheetId="0">#REF!</definedName>
    <definedName name="labgir" localSheetId="2">#REF!</definedName>
    <definedName name="labgir">#REF!</definedName>
    <definedName name="LABMZN" localSheetId="0">#REF!</definedName>
    <definedName name="LABMZN" localSheetId="2">#REF!</definedName>
    <definedName name="LABMZN">#REF!</definedName>
    <definedName name="labmzo" localSheetId="0">#REF!</definedName>
    <definedName name="labmzo" localSheetId="2">#REF!</definedName>
    <definedName name="labmzo">#REF!</definedName>
    <definedName name="LABSJ" localSheetId="0">#REF!</definedName>
    <definedName name="LABSJ" localSheetId="2">#REF!</definedName>
    <definedName name="LABSJ">#REF!</definedName>
    <definedName name="labsj1" localSheetId="0">#REF!</definedName>
    <definedName name="labsj1" localSheetId="2">#REF!</definedName>
    <definedName name="labsj1">#REF!</definedName>
    <definedName name="labsj2" localSheetId="0">#REF!</definedName>
    <definedName name="labsj2" localSheetId="2">#REF!</definedName>
    <definedName name="labsj2">#REF!</definedName>
    <definedName name="LABTRN" localSheetId="0">#REF!</definedName>
    <definedName name="LABTRN" localSheetId="2">#REF!</definedName>
    <definedName name="LABTRN">#REF!</definedName>
    <definedName name="lang" localSheetId="0">#REF!</definedName>
    <definedName name="lang" localSheetId="2">#REF!</definedName>
    <definedName name="lang">#REF!</definedName>
    <definedName name="Lavagem" localSheetId="0">#REF!</definedName>
    <definedName name="Lavagem" localSheetId="2">#REF!</definedName>
    <definedName name="Lavagem">#REF!</definedName>
    <definedName name="ld" localSheetId="0" hidden="1">#REF!</definedName>
    <definedName name="ld" localSheetId="2" hidden="1">#REF!</definedName>
    <definedName name="ld" hidden="1">#REF!</definedName>
    <definedName name="legend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gend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gend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gend" localSheetId="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gend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ste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fjlsdjflsad" localSheetId="0">#REF!</definedName>
    <definedName name="lfjlsdjflsad" localSheetId="2">#REF!</definedName>
    <definedName name="lfjlsdjflsad">#REF!</definedName>
    <definedName name="LG" localSheetId="0" hidden="1">{#N/A,#N/A,FALSE,"Aging Summary";#N/A,#N/A,FALSE,"Ratio Analysis";#N/A,#N/A,FALSE,"Test 120 Day Accts";#N/A,#N/A,FALSE,"Tickmarks"}</definedName>
    <definedName name="LG" localSheetId="1" hidden="1">{#N/A,#N/A,FALSE,"Aging Summary";#N/A,#N/A,FALSE,"Ratio Analysis";#N/A,#N/A,FALSE,"Test 120 Day Accts";#N/A,#N/A,FALSE,"Tickmarks"}</definedName>
    <definedName name="LG" localSheetId="4" hidden="1">{#N/A,#N/A,FALSE,"Aging Summary";#N/A,#N/A,FALSE,"Ratio Analysis";#N/A,#N/A,FALSE,"Test 120 Day Accts";#N/A,#N/A,FALSE,"Tickmarks"}</definedName>
    <definedName name="LG" localSheetId="2" hidden="1">{#N/A,#N/A,FALSE,"Aging Summary";#N/A,#N/A,FALSE,"Ratio Analysis";#N/A,#N/A,FALSE,"Test 120 Day Accts";#N/A,#N/A,FALSE,"Tickmarks"}</definedName>
    <definedName name="LG" hidden="1">{#N/A,#N/A,FALSE,"Aging Summary";#N/A,#N/A,FALSE,"Ratio Analysis";#N/A,#N/A,FALSE,"Test 120 Day Accts";#N/A,#N/A,FALSE,"Tickmarks"}</definedName>
    <definedName name="LGE" localSheetId="0" hidden="1">{#N/A,#N/A,FALSE,"IR E CS 1997";#N/A,#N/A,FALSE,"PR ND";#N/A,#N/A,FALSE,"8191";#N/A,#N/A,FALSE,"8383";#N/A,#N/A,FALSE,"MP 1024";#N/A,#N/A,FALSE,"AD_EX_97";#N/A,#N/A,FALSE,"BD 97"}</definedName>
    <definedName name="LGE" localSheetId="1" hidden="1">{#N/A,#N/A,FALSE,"IR E CS 1997";#N/A,#N/A,FALSE,"PR ND";#N/A,#N/A,FALSE,"8191";#N/A,#N/A,FALSE,"8383";#N/A,#N/A,FALSE,"MP 1024";#N/A,#N/A,FALSE,"AD_EX_97";#N/A,#N/A,FALSE,"BD 97"}</definedName>
    <definedName name="LGE" localSheetId="4" hidden="1">{#N/A,#N/A,FALSE,"IR E CS 1997";#N/A,#N/A,FALSE,"PR ND";#N/A,#N/A,FALSE,"8191";#N/A,#N/A,FALSE,"8383";#N/A,#N/A,FALSE,"MP 1024";#N/A,#N/A,FALSE,"AD_EX_97";#N/A,#N/A,FALSE,"BD 97"}</definedName>
    <definedName name="LGE" localSheetId="2" hidden="1">{#N/A,#N/A,FALSE,"IR E CS 1997";#N/A,#N/A,FALSE,"PR ND";#N/A,#N/A,FALSE,"8191";#N/A,#N/A,FALSE,"8383";#N/A,#N/A,FALSE,"MP 1024";#N/A,#N/A,FALSE,"AD_EX_97";#N/A,#N/A,FALSE,"BD 97"}</definedName>
    <definedName name="LGE" hidden="1">{#N/A,#N/A,FALSE,"IR E CS 1997";#N/A,#N/A,FALSE,"PR ND";#N/A,#N/A,FALSE,"8191";#N/A,#N/A,FALSE,"8383";#N/A,#N/A,FALSE,"MP 1024";#N/A,#N/A,FALSE,"AD_EX_97";#N/A,#N/A,FALSE,"BD 97"}</definedName>
    <definedName name="lhg" localSheetId="0" hidden="1">{#N/A,#N/A,FALSE,"OperatingAssumptions"}</definedName>
    <definedName name="lhg" localSheetId="1" hidden="1">{#N/A,#N/A,FALSE,"OperatingAssumptions"}</definedName>
    <definedName name="lhg" localSheetId="4" hidden="1">{#N/A,#N/A,FALSE,"OperatingAssumptions"}</definedName>
    <definedName name="lhg" localSheetId="2" hidden="1">{#N/A,#N/A,FALSE,"OperatingAssumptions"}</definedName>
    <definedName name="lhg" hidden="1">{#N/A,#N/A,FALSE,"OperatingAssumptions"}</definedName>
    <definedName name="Likely1" localSheetId="0">#REF!</definedName>
    <definedName name="Likely1" localSheetId="2">#REF!</definedName>
    <definedName name="Likely1">#REF!</definedName>
    <definedName name="Likely2" localSheetId="0">#REF!</definedName>
    <definedName name="Likely2" localSheetId="2">#REF!</definedName>
    <definedName name="Likely2">#REF!</definedName>
    <definedName name="LikelyTable1" localSheetId="0">#REF!</definedName>
    <definedName name="LikelyTable1" localSheetId="2">#REF!</definedName>
    <definedName name="LikelyTable1">#REF!</definedName>
    <definedName name="LikelyTable2" localSheetId="0">#REF!</definedName>
    <definedName name="LikelyTable2" localSheetId="2">#REF!</definedName>
    <definedName name="LikelyTable2">#REF!</definedName>
    <definedName name="LikelyTitle" localSheetId="0">#REF!</definedName>
    <definedName name="LikelyTitle" localSheetId="2">#REF!</definedName>
    <definedName name="LikelyTitle">#REF!</definedName>
    <definedName name="limcount" hidden="1">1</definedName>
    <definedName name="Linha" localSheetId="0">#REF!</definedName>
    <definedName name="Linha" localSheetId="2">#REF!</definedName>
    <definedName name="Linha">#REF!</definedName>
    <definedName name="Linha_Capex" localSheetId="0">#REF!</definedName>
    <definedName name="Linha_Capex" localSheetId="2">#REF!</definedName>
    <definedName name="Linha_Capex">#REF!</definedName>
    <definedName name="Linha_CCapital" localSheetId="0">#REF!</definedName>
    <definedName name="Linha_CCapital" localSheetId="2">#REF!</definedName>
    <definedName name="Linha_CCapital">#REF!</definedName>
    <definedName name="Linha_DRE" localSheetId="0">#REF!</definedName>
    <definedName name="Linha_DRE" localSheetId="2">#REF!</definedName>
    <definedName name="Linha_DRE">#REF!</definedName>
    <definedName name="Linha_E_F" localSheetId="0">#REF!</definedName>
    <definedName name="Linha_E_F" localSheetId="2">#REF!</definedName>
    <definedName name="Linha_E_F">#REF!</definedName>
    <definedName name="Linha_endividamento" localSheetId="0">#REF!</definedName>
    <definedName name="Linha_endividamento" localSheetId="2">#REF!</definedName>
    <definedName name="Linha_endividamento">#REF!</definedName>
    <definedName name="Linha_FC" localSheetId="0">#REF!</definedName>
    <definedName name="Linha_FC" localSheetId="2">#REF!</definedName>
    <definedName name="Linha_FC">#REF!</definedName>
    <definedName name="Linha_T_Pagar" localSheetId="0">#REF!</definedName>
    <definedName name="Linha_T_Pagar" localSheetId="2">#REF!</definedName>
    <definedName name="Linha_T_Pagar">#REF!</definedName>
    <definedName name="LinhaBPa" localSheetId="0">#REF!</definedName>
    <definedName name="LinhaBPa" localSheetId="2">#REF!</definedName>
    <definedName name="LinhaBPa">#REF!</definedName>
    <definedName name="LinhaBPp" localSheetId="0">#REF!</definedName>
    <definedName name="LinhaBPp" localSheetId="2">#REF!</definedName>
    <definedName name="LinhaBPp">#REF!</definedName>
    <definedName name="LinkBPAnual" localSheetId="0">#REF!</definedName>
    <definedName name="LinkBPAnual" localSheetId="2">#REF!</definedName>
    <definedName name="LinkBPAnual">#REF!</definedName>
    <definedName name="LinkBPTrimestral" localSheetId="0">#REF!</definedName>
    <definedName name="LinkBPTrimestral" localSheetId="2">#REF!</definedName>
    <definedName name="LinkBPTrimestral">#REF!</definedName>
    <definedName name="LinkDREAnual" localSheetId="0">#REF!</definedName>
    <definedName name="LinkDREAnual" localSheetId="2">#REF!</definedName>
    <definedName name="LinkDREAnual">#REF!</definedName>
    <definedName name="LinkDRETrimestral" localSheetId="0">#REF!</definedName>
    <definedName name="LinkDRETrimestral" localSheetId="2">#REF!</definedName>
    <definedName name="LinkDRETrimestral">#REF!</definedName>
    <definedName name="LinkFC" localSheetId="0">#REF!</definedName>
    <definedName name="LinkFC" localSheetId="2">#REF!</definedName>
    <definedName name="LinkFC">#REF!</definedName>
    <definedName name="Liq_FPC" localSheetId="0">#REF!,#REF!,#REF!,#REF!</definedName>
    <definedName name="Liq_FPC" localSheetId="2">#REF!,#REF!,#REF!,#REF!</definedName>
    <definedName name="Liq_FPC">#REF!,#REF!,#REF!,#REF!</definedName>
    <definedName name="List_ARPopulation" localSheetId="0">#REF!</definedName>
    <definedName name="List_ARPopulation" localSheetId="2">#REF!</definedName>
    <definedName name="List_ARPopulation">#REF!</definedName>
    <definedName name="List_Curr" localSheetId="0">#REF!</definedName>
    <definedName name="List_Curr" localSheetId="2">#REF!</definedName>
    <definedName name="List_Curr">#REF!</definedName>
    <definedName name="List_ExpandedTesting" localSheetId="0">#REF!</definedName>
    <definedName name="List_ExpandedTesting" localSheetId="2">#REF!</definedName>
    <definedName name="List_ExpandedTesting">#REF!</definedName>
    <definedName name="List_Level_Assr" localSheetId="0">#REF!</definedName>
    <definedName name="List_Level_Assr" localSheetId="2">#REF!</definedName>
    <definedName name="List_Level_Assr">#REF!</definedName>
    <definedName name="List_LevelAssurance" localSheetId="0">#REF!</definedName>
    <definedName name="List_LevelAssurance" localSheetId="2">#REF!</definedName>
    <definedName name="List_LevelAssurance">#REF!</definedName>
    <definedName name="List_Number_of_Exceptions_Identified" localSheetId="0">#REF!</definedName>
    <definedName name="List_Number_of_Exceptions_Identified" localSheetId="2">#REF!</definedName>
    <definedName name="List_Number_of_Exceptions_Identified">#REF!</definedName>
    <definedName name="List_NumberTolerableExceptions" localSheetId="0">#REF!</definedName>
    <definedName name="List_NumberTolerableExceptions" localSheetId="2">#REF!</definedName>
    <definedName name="List_NumberTolerableExceptions">#REF!</definedName>
    <definedName name="List_Proj_Meth" localSheetId="0">#REF!</definedName>
    <definedName name="List_Proj_Meth" localSheetId="2">#REF!</definedName>
    <definedName name="List_Proj_Meth">#REF!</definedName>
    <definedName name="List_Samp_Sel" localSheetId="0">#REF!</definedName>
    <definedName name="List_Samp_Sel" localSheetId="2">#REF!</definedName>
    <definedName name="List_Samp_Sel">#REF!</definedName>
    <definedName name="List_SampleSelectionMethod" localSheetId="0">#REF!</definedName>
    <definedName name="List_SampleSelectionMethod" localSheetId="2">#REF!</definedName>
    <definedName name="List_SampleSelectionMethod">#REF!</definedName>
    <definedName name="list2" localSheetId="0" hidden="1">{"'Welcome'!$A$1:$J$27"}</definedName>
    <definedName name="list2" localSheetId="1" hidden="1">{"'Welcome'!$A$1:$J$27"}</definedName>
    <definedName name="list2" localSheetId="4" hidden="1">{"'Welcome'!$A$1:$J$27"}</definedName>
    <definedName name="list2" localSheetId="2" hidden="1">{"'Welcome'!$A$1:$J$27"}</definedName>
    <definedName name="list2" hidden="1">{"'Welcome'!$A$1:$J$27"}</definedName>
    <definedName name="Lista" localSheetId="0">#REF!</definedName>
    <definedName name="Lista" localSheetId="2">#REF!</definedName>
    <definedName name="Lista">#REF!</definedName>
    <definedName name="ListaCR" localSheetId="0">#REF!</definedName>
    <definedName name="ListaCR" localSheetId="2">#REF!</definedName>
    <definedName name="ListaCR">#REF!</definedName>
    <definedName name="ListaMes" localSheetId="0">#REF!</definedName>
    <definedName name="ListaMes" localSheetId="2">#REF!</definedName>
    <definedName name="ListaMes">#REF!</definedName>
    <definedName name="listing" localSheetId="0" hidden="1">{"mgmt forecast",#N/A,FALSE,"Mgmt Forecast";"dcf table",#N/A,FALSE,"Mgmt Forecast";"sensitivity",#N/A,FALSE,"Mgmt Forecast";"table inputs",#N/A,FALSE,"Mgmt Forecast";"calculations",#N/A,FALSE,"Mgmt Forecast"}</definedName>
    <definedName name="listing" localSheetId="1" hidden="1">{"mgmt forecast",#N/A,FALSE,"Mgmt Forecast";"dcf table",#N/A,FALSE,"Mgmt Forecast";"sensitivity",#N/A,FALSE,"Mgmt Forecast";"table inputs",#N/A,FALSE,"Mgmt Forecast";"calculations",#N/A,FALSE,"Mgmt Forecast"}</definedName>
    <definedName name="listing" localSheetId="4" hidden="1">{"mgmt forecast",#N/A,FALSE,"Mgmt Forecast";"dcf table",#N/A,FALSE,"Mgmt Forecast";"sensitivity",#N/A,FALSE,"Mgmt Forecast";"table inputs",#N/A,FALSE,"Mgmt Forecast";"calculations",#N/A,FALSE,"Mgmt Forecast"}</definedName>
    <definedName name="listing" localSheetId="2" hidden="1">{"mgmt forecast",#N/A,FALSE,"Mgmt Forecast";"dcf table",#N/A,FALSE,"Mgmt Forecast";"sensitivity",#N/A,FALSE,"Mgmt Forecast";"table inputs",#N/A,FALSE,"Mgmt Forecast";"calculations",#N/A,FALSE,"Mgmt Forecast"}</definedName>
    <definedName name="listing" hidden="1">{"mgmt forecast",#N/A,FALSE,"Mgmt Forecast";"dcf table",#N/A,FALSE,"Mgmt Forecast";"sensitivity",#N/A,FALSE,"Mgmt Forecast";"table inputs",#N/A,FALSE,"Mgmt Forecast";"calculations",#N/A,FALSE,"Mgmt Forecast"}</definedName>
    <definedName name="ListOffset" hidden="1">1</definedName>
    <definedName name="ljdfljadsñf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dfljadsñf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dfljadsñf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dfljadsñf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dfljadsñ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lj" localSheetId="0" hidden="1">{"PARTE1",#N/A,FALSE,"Plan1"}</definedName>
    <definedName name="ljlj" localSheetId="1" hidden="1">{"PARTE1",#N/A,FALSE,"Plan1"}</definedName>
    <definedName name="ljlj" localSheetId="4" hidden="1">{"PARTE1",#N/A,FALSE,"Plan1"}</definedName>
    <definedName name="ljlj" localSheetId="2" hidden="1">{"PARTE1",#N/A,FALSE,"Plan1"}</definedName>
    <definedName name="ljlj" hidden="1">{"PARTE1",#N/A,FALSE,"Plan1"}</definedName>
    <definedName name="lkrj" localSheetId="0" hidden="1">{"AnnualRentRoll",#N/A,FALSE,"RentRoll"}</definedName>
    <definedName name="lkrj" localSheetId="1" hidden="1">{"AnnualRentRoll",#N/A,FALSE,"RentRoll"}</definedName>
    <definedName name="lkrj" localSheetId="4" hidden="1">{"AnnualRentRoll",#N/A,FALSE,"RentRoll"}</definedName>
    <definedName name="lkrj" localSheetId="2" hidden="1">{"AnnualRentRoll",#N/A,FALSE,"RentRoll"}</definedName>
    <definedName name="lkrj" hidden="1">{"AnnualRentRoll",#N/A,FALSE,"RentRoll"}</definedName>
    <definedName name="ll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lll" localSheetId="0">#REF!</definedName>
    <definedName name="lllll" localSheetId="2">#REF!</definedName>
    <definedName name="lllll">#REF!</definedName>
    <definedName name="llxlsls" localSheetId="0">#REF!</definedName>
    <definedName name="llxlsls" localSheetId="2">#REF!</definedName>
    <definedName name="llxlsls">#REF!</definedName>
    <definedName name="lo" localSheetId="0" hidden="1">{#N/A,#N/A,FALSE,"LoanAssumptions"}</definedName>
    <definedName name="lo" localSheetId="1" hidden="1">{#N/A,#N/A,FALSE,"LoanAssumptions"}</definedName>
    <definedName name="lo" localSheetId="4" hidden="1">{#N/A,#N/A,FALSE,"LoanAssumptions"}</definedName>
    <definedName name="lo" localSheetId="2" hidden="1">{#N/A,#N/A,FALSE,"LoanAssumptions"}</definedName>
    <definedName name="lo" hidden="1">{#N/A,#N/A,FALSE,"LoanAssumptions"}</definedName>
    <definedName name="Lodging" localSheetId="0">#REF!</definedName>
    <definedName name="Lodging" localSheetId="2">#REF!</definedName>
    <definedName name="Lodging">#REF!</definedName>
    <definedName name="lopes" localSheetId="0" hidden="1">{#N/A,#N/A,FALSE,"PACCIL";#N/A,#N/A,FALSE,"PAITACAN";#N/A,#N/A,FALSE,"PARECO";#N/A,#N/A,FALSE,"PA62";#N/A,#N/A,FALSE,"PAFINAL";#N/A,#N/A,FALSE,"PARECONF";#N/A,#N/A,FALSE,"PARECOND"}</definedName>
    <definedName name="lopes" localSheetId="1" hidden="1">{#N/A,#N/A,FALSE,"PACCIL";#N/A,#N/A,FALSE,"PAITACAN";#N/A,#N/A,FALSE,"PARECO";#N/A,#N/A,FALSE,"PA62";#N/A,#N/A,FALSE,"PAFINAL";#N/A,#N/A,FALSE,"PARECONF";#N/A,#N/A,FALSE,"PARECOND"}</definedName>
    <definedName name="lopes" localSheetId="4" hidden="1">{#N/A,#N/A,FALSE,"PACCIL";#N/A,#N/A,FALSE,"PAITACAN";#N/A,#N/A,FALSE,"PARECO";#N/A,#N/A,FALSE,"PA62";#N/A,#N/A,FALSE,"PAFINAL";#N/A,#N/A,FALSE,"PARECONF";#N/A,#N/A,FALSE,"PARECOND"}</definedName>
    <definedName name="lopes" localSheetId="2" hidden="1">{#N/A,#N/A,FALSE,"PACCIL";#N/A,#N/A,FALSE,"PAITACAN";#N/A,#N/A,FALSE,"PARECO";#N/A,#N/A,FALSE,"PA62";#N/A,#N/A,FALSE,"PAFINAL";#N/A,#N/A,FALSE,"PARECONF";#N/A,#N/A,FALSE,"PARECOND"}</definedName>
    <definedName name="lopes" hidden="1">{#N/A,#N/A,FALSE,"PACCIL";#N/A,#N/A,FALSE,"PAITACAN";#N/A,#N/A,FALSE,"PARECO";#N/A,#N/A,FALSE,"PA62";#N/A,#N/A,FALSE,"PAFINAL";#N/A,#N/A,FALSE,"PARECONF";#N/A,#N/A,FALSE,"PARECOND"}</definedName>
    <definedName name="luci" localSheetId="0">#REF!</definedName>
    <definedName name="luci" localSheetId="2">#REF!</definedName>
    <definedName name="luci">#REF!</definedName>
    <definedName name="Luminarias" localSheetId="0" hidden="1">{#N/A,#N/A,FALSE,"Património"}</definedName>
    <definedName name="Luminarias" localSheetId="1" hidden="1">{#N/A,#N/A,FALSE,"Património"}</definedName>
    <definedName name="Luminarias" localSheetId="4" hidden="1">{#N/A,#N/A,FALSE,"Património"}</definedName>
    <definedName name="Luminarias" localSheetId="2" hidden="1">{#N/A,#N/A,FALSE,"Património"}</definedName>
    <definedName name="Luminarias" hidden="1">{#N/A,#N/A,FALSE,"Património"}</definedName>
    <definedName name="m" localSheetId="0" hidden="1">#REF!</definedName>
    <definedName name="m" localSheetId="2" hidden="1">#REF!</definedName>
    <definedName name="m" hidden="1">#REF!</definedName>
    <definedName name="M_" localSheetId="0">#REF!</definedName>
    <definedName name="M_" localSheetId="2">#REF!</definedName>
    <definedName name="M_">#REF!</definedName>
    <definedName name="M_PlaceofPath" hidden="1">"\\SNYCEQT0100\HOME\LZURLO\DATA\TELMEX\Models\tmx_vdf.xls"</definedName>
    <definedName name="M1.2" localSheetId="0" hidden="1">{#N/A,#N/A,FALSE,"1321";#N/A,#N/A,FALSE,"1324";#N/A,#N/A,FALSE,"1333";#N/A,#N/A,FALSE,"1371"}</definedName>
    <definedName name="M1.2" localSheetId="1" hidden="1">{#N/A,#N/A,FALSE,"1321";#N/A,#N/A,FALSE,"1324";#N/A,#N/A,FALSE,"1333";#N/A,#N/A,FALSE,"1371"}</definedName>
    <definedName name="M1.2" localSheetId="4" hidden="1">{#N/A,#N/A,FALSE,"1321";#N/A,#N/A,FALSE,"1324";#N/A,#N/A,FALSE,"1333";#N/A,#N/A,FALSE,"1371"}</definedName>
    <definedName name="M1.2" localSheetId="2" hidden="1">{#N/A,#N/A,FALSE,"1321";#N/A,#N/A,FALSE,"1324";#N/A,#N/A,FALSE,"1333";#N/A,#N/A,FALSE,"1371"}</definedName>
    <definedName name="M1.2" hidden="1">{#N/A,#N/A,FALSE,"1321";#N/A,#N/A,FALSE,"1324";#N/A,#N/A,FALSE,"1333";#N/A,#N/A,FALSE,"1371"}</definedName>
    <definedName name="M2.1" localSheetId="0" hidden="1">{#N/A,#N/A,FALSE,"1321";#N/A,#N/A,FALSE,"1324";#N/A,#N/A,FALSE,"1333";#N/A,#N/A,FALSE,"1371"}</definedName>
    <definedName name="M2.1" localSheetId="1" hidden="1">{#N/A,#N/A,FALSE,"1321";#N/A,#N/A,FALSE,"1324";#N/A,#N/A,FALSE,"1333";#N/A,#N/A,FALSE,"1371"}</definedName>
    <definedName name="M2.1" localSheetId="4" hidden="1">{#N/A,#N/A,FALSE,"1321";#N/A,#N/A,FALSE,"1324";#N/A,#N/A,FALSE,"1333";#N/A,#N/A,FALSE,"1371"}</definedName>
    <definedName name="M2.1" localSheetId="2" hidden="1">{#N/A,#N/A,FALSE,"1321";#N/A,#N/A,FALSE,"1324";#N/A,#N/A,FALSE,"1333";#N/A,#N/A,FALSE,"1371"}</definedName>
    <definedName name="M2.1" hidden="1">{#N/A,#N/A,FALSE,"1321";#N/A,#N/A,FALSE,"1324";#N/A,#N/A,FALSE,"1333";#N/A,#N/A,FALSE,"1371"}</definedName>
    <definedName name="MACRO" localSheetId="0">#REF!</definedName>
    <definedName name="MACRO" localSheetId="2">#REF!</definedName>
    <definedName name="MACRO">#REF!</definedName>
    <definedName name="MAD" localSheetId="0">#REF!</definedName>
    <definedName name="MAD" localSheetId="2">#REF!</definedName>
    <definedName name="MAD">#REF!</definedName>
    <definedName name="Maintenance" localSheetId="0">#REF!</definedName>
    <definedName name="Maintenance" localSheetId="2">#REF!</definedName>
    <definedName name="Maintenance">#REF!</definedName>
    <definedName name="maintenanceld" localSheetId="0">#REF!</definedName>
    <definedName name="maintenanceld" localSheetId="2">#REF!</definedName>
    <definedName name="maintenanceld">#REF!</definedName>
    <definedName name="MaintenancePCS" localSheetId="0">#REF!</definedName>
    <definedName name="MaintenancePCS" localSheetId="2">#REF!</definedName>
    <definedName name="MaintenancePCS">#REF!</definedName>
    <definedName name="MAIO" localSheetId="0" hidden="1">Main.SAPF4Help()</definedName>
    <definedName name="MAIO" localSheetId="1" hidden="1">Main.SAPF4Help()</definedName>
    <definedName name="MAIO" localSheetId="4" hidden="1">Main.SAPF4Help()</definedName>
    <definedName name="MAIO" localSheetId="2" hidden="1">Main.SAPF4Help()</definedName>
    <definedName name="MAIO" hidden="1">Main.SAPF4Help()</definedName>
    <definedName name="maio09" localSheetId="0">#REF!</definedName>
    <definedName name="maio09" localSheetId="2">#REF!</definedName>
    <definedName name="maio09">#REF!</definedName>
    <definedName name="MajorHeader" localSheetId="0">#REF!</definedName>
    <definedName name="MajorHeader" localSheetId="2">#REF!</definedName>
    <definedName name="MajorHeader">#REF!</definedName>
    <definedName name="man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equim" localSheetId="0">#REF!</definedName>
    <definedName name="manequim" localSheetId="2">#REF!</definedName>
    <definedName name="manequim">#REF!</definedName>
    <definedName name="MAPA1" localSheetId="0">#REF!</definedName>
    <definedName name="MAPA1" localSheetId="2">#REF!</definedName>
    <definedName name="MAPA1">#REF!</definedName>
    <definedName name="maquinas" localSheetId="0" hidden="1">{#N/A,#N/A,FALSE,"PACCIL";#N/A,#N/A,FALSE,"PAITACAN";#N/A,#N/A,FALSE,"PARECO";#N/A,#N/A,FALSE,"PA62";#N/A,#N/A,FALSE,"PAFINAL";#N/A,#N/A,FALSE,"PARECONF";#N/A,#N/A,FALSE,"PARECOND"}</definedName>
    <definedName name="maquinas" localSheetId="1" hidden="1">{#N/A,#N/A,FALSE,"PACCIL";#N/A,#N/A,FALSE,"PAITACAN";#N/A,#N/A,FALSE,"PARECO";#N/A,#N/A,FALSE,"PA62";#N/A,#N/A,FALSE,"PAFINAL";#N/A,#N/A,FALSE,"PARECONF";#N/A,#N/A,FALSE,"PARECOND"}</definedName>
    <definedName name="maquinas" localSheetId="4" hidden="1">{#N/A,#N/A,FALSE,"PACCIL";#N/A,#N/A,FALSE,"PAITACAN";#N/A,#N/A,FALSE,"PARECO";#N/A,#N/A,FALSE,"PA62";#N/A,#N/A,FALSE,"PAFINAL";#N/A,#N/A,FALSE,"PARECONF";#N/A,#N/A,FALSE,"PARECOND"}</definedName>
    <definedName name="maquinas" localSheetId="2" hidden="1">{#N/A,#N/A,FALSE,"PACCIL";#N/A,#N/A,FALSE,"PAITACAN";#N/A,#N/A,FALSE,"PARECO";#N/A,#N/A,FALSE,"PA62";#N/A,#N/A,FALSE,"PAFINAL";#N/A,#N/A,FALSE,"PARECONF";#N/A,#N/A,FALSE,"PARECOND"}</definedName>
    <definedName name="maquinas" hidden="1">{#N/A,#N/A,FALSE,"PACCIL";#N/A,#N/A,FALSE,"PAITACAN";#N/A,#N/A,FALSE,"PARECO";#N/A,#N/A,FALSE,"PA62";#N/A,#N/A,FALSE,"PAFINAL";#N/A,#N/A,FALSE,"PARECONF";#N/A,#N/A,FALSE,"PARECOND"}</definedName>
    <definedName name="mar" localSheetId="0">#REF!</definedName>
    <definedName name="mar" localSheetId="2">#REF!</definedName>
    <definedName name="mar">#REF!</definedName>
    <definedName name="marco" localSheetId="0">#REF!</definedName>
    <definedName name="marco" localSheetId="2">#REF!</definedName>
    <definedName name="marco">#REF!</definedName>
    <definedName name="março" localSheetId="0">#REF!</definedName>
    <definedName name="março" localSheetId="2">#REF!</definedName>
    <definedName name="março">#REF!</definedName>
    <definedName name="março02" localSheetId="0">#REF!</definedName>
    <definedName name="março02" localSheetId="2">#REF!</definedName>
    <definedName name="março02">#REF!</definedName>
    <definedName name="marieclaire" localSheetId="0">#REF!</definedName>
    <definedName name="marieclaire" localSheetId="2">#REF!</definedName>
    <definedName name="marieclaire">#REF!</definedName>
    <definedName name="market" localSheetId="0" hidden="1">{#N/A,"70% Success",FALSE,"Sales Forecast";#N/A,#N/A,FALSE,"Sheet2"}</definedName>
    <definedName name="market" localSheetId="1" hidden="1">{#N/A,"70% Success",FALSE,"Sales Forecast";#N/A,#N/A,FALSE,"Sheet2"}</definedName>
    <definedName name="market" localSheetId="4" hidden="1">{#N/A,"70% Success",FALSE,"Sales Forecast";#N/A,#N/A,FALSE,"Sheet2"}</definedName>
    <definedName name="market" localSheetId="2" hidden="1">{#N/A,"70% Success",FALSE,"Sales Forecast";#N/A,#N/A,FALSE,"Sheet2"}</definedName>
    <definedName name="market" hidden="1">{#N/A,"70% Success",FALSE,"Sales Forecast";#N/A,#N/A,FALSE,"Sheet2"}</definedName>
    <definedName name="Materiality" localSheetId="0">#REF!</definedName>
    <definedName name="Materiality" localSheetId="2">#REF!</definedName>
    <definedName name="Materiality">#REF!</definedName>
    <definedName name="MC" localSheetId="0" hidden="1">{"Purchase 100 Cash",#N/A,FALSE,"Deal 1";#N/A,#N/A,FALSE,"Deal 1b"}</definedName>
    <definedName name="MC" localSheetId="1" hidden="1">{"Purchase 100 Cash",#N/A,FALSE,"Deal 1";#N/A,#N/A,FALSE,"Deal 1b"}</definedName>
    <definedName name="MC" localSheetId="4" hidden="1">{"Purchase 100 Cash",#N/A,FALSE,"Deal 1";#N/A,#N/A,FALSE,"Deal 1b"}</definedName>
    <definedName name="MC" localSheetId="2" hidden="1">{"Purchase 100 Cash",#N/A,FALSE,"Deal 1";#N/A,#N/A,FALSE,"Deal 1b"}</definedName>
    <definedName name="MC" hidden="1">{"Purchase 100 Cash",#N/A,FALSE,"Deal 1";#N/A,#N/A,FALSE,"Deal 1b"}</definedName>
    <definedName name="Meals" localSheetId="0">#REF!</definedName>
    <definedName name="Meals" localSheetId="2">#REF!</definedName>
    <definedName name="Meals">#REF!</definedName>
    <definedName name="medida" localSheetId="0">#REF!</definedName>
    <definedName name="medida" localSheetId="2">#REF!</definedName>
    <definedName name="medida">#REF!</definedName>
    <definedName name="MEI" localSheetId="0">#REF!</definedName>
    <definedName name="MEI" localSheetId="2">#REF!</definedName>
    <definedName name="MEI">#REF!</definedName>
    <definedName name="menorte" localSheetId="0">#REF!</definedName>
    <definedName name="menorte" localSheetId="2">#REF!</definedName>
    <definedName name="menorte">#REF!</definedName>
    <definedName name="meoi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localSheetId="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localSheetId="4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localSheetId="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cado" localSheetId="0">#REF!</definedName>
    <definedName name="Mercado" localSheetId="2">#REF!</definedName>
    <definedName name="Mercado">#REF!</definedName>
    <definedName name="mercadorias" localSheetId="0" hidden="1">{#N/A,#N/A,FALSE,"PACCIL";#N/A,#N/A,FALSE,"PAITACAN";#N/A,#N/A,FALSE,"PARECO";#N/A,#N/A,FALSE,"PA62";#N/A,#N/A,FALSE,"PAFINAL";#N/A,#N/A,FALSE,"PARECONF";#N/A,#N/A,FALSE,"PARECOND"}</definedName>
    <definedName name="mercadorias" localSheetId="1" hidden="1">{#N/A,#N/A,FALSE,"PACCIL";#N/A,#N/A,FALSE,"PAITACAN";#N/A,#N/A,FALSE,"PARECO";#N/A,#N/A,FALSE,"PA62";#N/A,#N/A,FALSE,"PAFINAL";#N/A,#N/A,FALSE,"PARECONF";#N/A,#N/A,FALSE,"PARECOND"}</definedName>
    <definedName name="mercadorias" localSheetId="4" hidden="1">{#N/A,#N/A,FALSE,"PACCIL";#N/A,#N/A,FALSE,"PAITACAN";#N/A,#N/A,FALSE,"PARECO";#N/A,#N/A,FALSE,"PA62";#N/A,#N/A,FALSE,"PAFINAL";#N/A,#N/A,FALSE,"PARECONF";#N/A,#N/A,FALSE,"PARECOND"}</definedName>
    <definedName name="mercadorias" localSheetId="2" hidden="1">{#N/A,#N/A,FALSE,"PACCIL";#N/A,#N/A,FALSE,"PAITACAN";#N/A,#N/A,FALSE,"PARECO";#N/A,#N/A,FALSE,"PA62";#N/A,#N/A,FALSE,"PAFINAL";#N/A,#N/A,FALSE,"PARECONF";#N/A,#N/A,FALSE,"PARECOND"}</definedName>
    <definedName name="mercadorias" hidden="1">{#N/A,#N/A,FALSE,"PACCIL";#N/A,#N/A,FALSE,"PAITACAN";#N/A,#N/A,FALSE,"PARECO";#N/A,#N/A,FALSE,"PA62";#N/A,#N/A,FALSE,"PAFINAL";#N/A,#N/A,FALSE,"PARECONF";#N/A,#N/A,FALSE,"PARECOND"}</definedName>
    <definedName name="merito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s" localSheetId="0">#REF!</definedName>
    <definedName name="Mes" localSheetId="2">#REF!</definedName>
    <definedName name="Mes">#REF!</definedName>
    <definedName name="MESFCSER" localSheetId="0">#REF!</definedName>
    <definedName name="MESFCSER" localSheetId="2">#REF!</definedName>
    <definedName name="MESFCSER">#REF!</definedName>
    <definedName name="mesvtaBC" localSheetId="0">#REF!</definedName>
    <definedName name="mesvtaBC" localSheetId="2">#REF!</definedName>
    <definedName name="mesvtaBC">#REF!</definedName>
    <definedName name="MESVTABCPRE" localSheetId="0">#REF!</definedName>
    <definedName name="MESVTABCPRE" localSheetId="2">#REF!</definedName>
    <definedName name="MESVTABCPRE">#REF!</definedName>
    <definedName name="metalur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G" localSheetId="0">#REF!</definedName>
    <definedName name="MG" localSheetId="2">#REF!</definedName>
    <definedName name="MG">#REF!</definedName>
    <definedName name="mhy" localSheetId="0" hidden="1">{"AnnualRentRoll",#N/A,FALSE,"RentRoll"}</definedName>
    <definedName name="mhy" localSheetId="1" hidden="1">{"AnnualRentRoll",#N/A,FALSE,"RentRoll"}</definedName>
    <definedName name="mhy" localSheetId="4" hidden="1">{"AnnualRentRoll",#N/A,FALSE,"RentRoll"}</definedName>
    <definedName name="mhy" localSheetId="2" hidden="1">{"AnnualRentRoll",#N/A,FALSE,"RentRoll"}</definedName>
    <definedName name="mhy" hidden="1">{"AnnualRentRoll",#N/A,FALSE,"RentRoll"}</definedName>
    <definedName name="Mid_CP" localSheetId="0">OFFSET(#REF!,0,0,'Breakdown Alocação de Despesas'!countCP)</definedName>
    <definedName name="Mid_CP" localSheetId="1">OFFSET(#REF!,0,0,countCP)</definedName>
    <definedName name="Mid_CP" localSheetId="4">OFFSET(#REF!,0,0,countCP)</definedName>
    <definedName name="Mid_CP" localSheetId="2">OFFSET(#REF!,0,0,'Rateio Fopag'!countCP)</definedName>
    <definedName name="Mid_CP">OFFSET(#REF!,0,0,countCP)</definedName>
    <definedName name="Mid_DI">#N/A</definedName>
    <definedName name="Mid_USD" localSheetId="0">OFFSET(#REF!,0,0,'Breakdown Alocação de Despesas'!countUSD)</definedName>
    <definedName name="Mid_USD" localSheetId="1">OFFSET(#REF!,0,0,countUSD)</definedName>
    <definedName name="Mid_USD" localSheetId="4">OFFSET(#REF!,0,0,countUSD)</definedName>
    <definedName name="Mid_USD" localSheetId="2">OFFSET(#REF!,0,0,'Rateio Fopag'!countUSD)</definedName>
    <definedName name="Mid_USD">OFFSET(#REF!,0,0,countUSD)</definedName>
    <definedName name="mike" localSheetId="0" hidden="1">{#N/A,#N/A,FALSE,"Aging Summary";#N/A,#N/A,FALSE,"Ratio Analysis";#N/A,#N/A,FALSE,"Test 120 Day Accts";#N/A,#N/A,FALSE,"Tickmarks"}</definedName>
    <definedName name="mike" localSheetId="1" hidden="1">{#N/A,#N/A,FALSE,"Aging Summary";#N/A,#N/A,FALSE,"Ratio Analysis";#N/A,#N/A,FALSE,"Test 120 Day Accts";#N/A,#N/A,FALSE,"Tickmarks"}</definedName>
    <definedName name="mike" localSheetId="4" hidden="1">{#N/A,#N/A,FALSE,"Aging Summary";#N/A,#N/A,FALSE,"Ratio Analysis";#N/A,#N/A,FALSE,"Test 120 Day Accts";#N/A,#N/A,FALSE,"Tickmarks"}</definedName>
    <definedName name="mike" localSheetId="2" hidden="1">{#N/A,#N/A,FALSE,"Aging Summary";#N/A,#N/A,FALSE,"Ratio Analysis";#N/A,#N/A,FALSE,"Test 120 Day Accts";#N/A,#N/A,FALSE,"Tickmarks"}</definedName>
    <definedName name="mike" hidden="1">{#N/A,#N/A,FALSE,"Aging Summary";#N/A,#N/A,FALSE,"Ratio Analysis";#N/A,#N/A,FALSE,"Test 120 Day Accts";#N/A,#N/A,FALSE,"Tickmarks"}</definedName>
    <definedName name="MIL" localSheetId="0">#REF!</definedName>
    <definedName name="MIL" localSheetId="2">#REF!</definedName>
    <definedName name="MIL">#REF!</definedName>
    <definedName name="MILHO_2__SAFRA" localSheetId="0">#REF!</definedName>
    <definedName name="MILHO_2__SAFRA" localSheetId="2">#REF!</definedName>
    <definedName name="MILHO_2__SAFRA">#REF!</definedName>
    <definedName name="MJato" localSheetId="0">#REF!</definedName>
    <definedName name="MJato" localSheetId="2">#REF!</definedName>
    <definedName name="MJato">#REF!</definedName>
    <definedName name="mki" localSheetId="0" hidden="1">{#N/A,#N/A,FALSE,"OperatingAssumptions"}</definedName>
    <definedName name="mki" localSheetId="1" hidden="1">{#N/A,#N/A,FALSE,"OperatingAssumptions"}</definedName>
    <definedName name="mki" localSheetId="4" hidden="1">{#N/A,#N/A,FALSE,"OperatingAssumptions"}</definedName>
    <definedName name="mki" localSheetId="2" hidden="1">{#N/A,#N/A,FALSE,"OperatingAssumptions"}</definedName>
    <definedName name="mki" hidden="1">{#N/A,#N/A,FALSE,"OperatingAssumptions"}</definedName>
    <definedName name="MKT" localSheetId="0">#REF!</definedName>
    <definedName name="MKT" localSheetId="2">#REF!</definedName>
    <definedName name="MKT">#REF!</definedName>
    <definedName name="mktld" localSheetId="0">#REF!</definedName>
    <definedName name="mktld" localSheetId="2">#REF!</definedName>
    <definedName name="mktld">#REF!</definedName>
    <definedName name="MKTPCS" localSheetId="0">#REF!</definedName>
    <definedName name="MKTPCS" localSheetId="2">#REF!</definedName>
    <definedName name="MKTPCS">#REF!</definedName>
    <definedName name="mm" localSheetId="0" hidden="1">{#N/A,#N/A,FALSE,"PACCIL";#N/A,#N/A,FALSE,"PAITACAN";#N/A,#N/A,FALSE,"PARECO";#N/A,#N/A,FALSE,"PA62";#N/A,#N/A,FALSE,"PAFINAL";#N/A,#N/A,FALSE,"PARECONF";#N/A,#N/A,FALSE,"PARECOND"}</definedName>
    <definedName name="mm" localSheetId="1" hidden="1">{#N/A,#N/A,FALSE,"PACCIL";#N/A,#N/A,FALSE,"PAITACAN";#N/A,#N/A,FALSE,"PARECO";#N/A,#N/A,FALSE,"PA62";#N/A,#N/A,FALSE,"PAFINAL";#N/A,#N/A,FALSE,"PARECONF";#N/A,#N/A,FALSE,"PARECOND"}</definedName>
    <definedName name="mm" localSheetId="4" hidden="1">{#N/A,#N/A,FALSE,"PACCIL";#N/A,#N/A,FALSE,"PAITACAN";#N/A,#N/A,FALSE,"PARECO";#N/A,#N/A,FALSE,"PA62";#N/A,#N/A,FALSE,"PAFINAL";#N/A,#N/A,FALSE,"PARECONF";#N/A,#N/A,FALSE,"PARECOND"}</definedName>
    <definedName name="mm" localSheetId="2" hidden="1">{#N/A,#N/A,FALSE,"PACCIL";#N/A,#N/A,FALSE,"PAITACAN";#N/A,#N/A,FALSE,"PARECO";#N/A,#N/A,FALSE,"PA62";#N/A,#N/A,FALSE,"PAFINAL";#N/A,#N/A,FALSE,"PARECONF";#N/A,#N/A,FALSE,"PARECOND"}</definedName>
    <definedName name="mm" hidden="1">{#N/A,#N/A,FALSE,"PACCIL";#N/A,#N/A,FALSE,"PAITACAN";#N/A,#N/A,FALSE,"PARECO";#N/A,#N/A,FALSE,"PA62";#N/A,#N/A,FALSE,"PAFINAL";#N/A,#N/A,FALSE,"PARECONF";#N/A,#N/A,FALSE,"PARECOND"}</definedName>
    <definedName name="mmmm" localSheetId="0">#REF!</definedName>
    <definedName name="mmmm" localSheetId="2">#REF!</definedName>
    <definedName name="mmmm">#REF!</definedName>
    <definedName name="mmmmm" localSheetId="0" hidden="1">{"tabela",#N/A,FALSE,"Tabela";"decoração",#N/A,FALSE,"Decor.";"Informações",#N/A,FALSE,"Inform."}</definedName>
    <definedName name="mmmmm" localSheetId="1" hidden="1">{"tabela",#N/A,FALSE,"Tabela";"decoração",#N/A,FALSE,"Decor.";"Informações",#N/A,FALSE,"Inform."}</definedName>
    <definedName name="mmmmm" localSheetId="4" hidden="1">{"tabela",#N/A,FALSE,"Tabela";"decoração",#N/A,FALSE,"Decor.";"Informações",#N/A,FALSE,"Inform."}</definedName>
    <definedName name="mmmmm" localSheetId="2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O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agemIND" localSheetId="0">#REF!</definedName>
    <definedName name="MoagemIND" localSheetId="2">#REF!</definedName>
    <definedName name="MoagemIND">#REF!</definedName>
    <definedName name="modamoldes" localSheetId="0">#REF!</definedName>
    <definedName name="modamoldes" localSheetId="2">#REF!</definedName>
    <definedName name="modamoldes">#REF!</definedName>
    <definedName name="MODEL" localSheetId="0">#REF!</definedName>
    <definedName name="MODEL" localSheetId="2">#REF!</definedName>
    <definedName name="MODEL">#REF!</definedName>
    <definedName name="Modelo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elo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elo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elo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elo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ificar_celdas_Anexo_A" localSheetId="0">#REF!</definedName>
    <definedName name="Modificar_celdas_Anexo_A" localSheetId="2">#REF!</definedName>
    <definedName name="Modificar_celdas_Anexo_A">#REF!</definedName>
    <definedName name="MOEDA" localSheetId="0">#REF!</definedName>
    <definedName name="MOEDA" localSheetId="2">#REF!</definedName>
    <definedName name="MOEDA">#REF!</definedName>
    <definedName name="Monetary_Precision" localSheetId="0">#REF!</definedName>
    <definedName name="Monetary_Precision" localSheetId="2">#REF!</definedName>
    <definedName name="Monetary_Precision">#REF!</definedName>
    <definedName name="MONITORAÇÃO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ITORAÇÃO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ITORAÇÃO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ITORAÇÃO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ITORAÇÃO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th" localSheetId="0">#REF!</definedName>
    <definedName name="month" localSheetId="2">#REF!</definedName>
    <definedName name="month">#REF!</definedName>
    <definedName name="MONTHLY" localSheetId="0">#REF!</definedName>
    <definedName name="MONTHLY" localSheetId="2">#REF!</definedName>
    <definedName name="MONTHLY">#REF!</definedName>
    <definedName name="movimientos" localSheetId="0">#REF!</definedName>
    <definedName name="movimientos" localSheetId="2">#REF!</definedName>
    <definedName name="movimientos">#REF!</definedName>
    <definedName name="MS" localSheetId="0">#REF!</definedName>
    <definedName name="MS" localSheetId="2">#REF!</definedName>
    <definedName name="MS">#REF!</definedName>
    <definedName name="MT" localSheetId="0">#REF!</definedName>
    <definedName name="MT" localSheetId="2">#REF!</definedName>
    <definedName name="MT">#REF!</definedName>
    <definedName name="Muda_12M" localSheetId="0">#REF!</definedName>
    <definedName name="Muda_12M" localSheetId="2">#REF!</definedName>
    <definedName name="Muda_12M">#REF!</definedName>
    <definedName name="muda_12MI" localSheetId="0">#REF!</definedName>
    <definedName name="muda_12MI" localSheetId="2">#REF!</definedName>
    <definedName name="muda_12MI">#REF!</definedName>
    <definedName name="muda_18" localSheetId="0">#REF!</definedName>
    <definedName name="muda_18" localSheetId="2">#REF!</definedName>
    <definedName name="muda_18">#REF!</definedName>
    <definedName name="MUS" localSheetId="0" hidden="1">#REF!</definedName>
    <definedName name="MUS" localSheetId="2" hidden="1">#REF!</definedName>
    <definedName name="MUS" hidden="1">#REF!</definedName>
    <definedName name="Mutações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localSheetId="1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localSheetId="4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localSheetId="2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hidden="1">{#N/A,#N/A,FALSE,"Relatórios";"Vendas e Custos",#N/A,FALSE,"Vendas e Custos";"Premissas",#N/A,FALSE,"Premissas";"Projeções",#N/A,FALSE,"Projeções";"Dolar",#N/A,FALSE,"Dolar";"Original",#N/A,FALSE,"Original e UFIR"}</definedName>
    <definedName name="muu" localSheetId="0" hidden="1">#REF!</definedName>
    <definedName name="muu" localSheetId="2" hidden="1">#REF!</definedName>
    <definedName name="muu" hidden="1">#REF!</definedName>
    <definedName name="MXP" localSheetId="0">#REF!</definedName>
    <definedName name="MXP" localSheetId="2">#REF!</definedName>
    <definedName name="MXP">#REF!</definedName>
    <definedName name="n" localSheetId="0" hidden="1">{#N/A,#N/A,FALSE,"1321";#N/A,#N/A,FALSE,"1324";#N/A,#N/A,FALSE,"1333";#N/A,#N/A,FALSE,"1371"}</definedName>
    <definedName name="n" localSheetId="1" hidden="1">{#N/A,#N/A,FALSE,"1321";#N/A,#N/A,FALSE,"1324";#N/A,#N/A,FALSE,"1333";#N/A,#N/A,FALSE,"1371"}</definedName>
    <definedName name="n" localSheetId="4" hidden="1">{#N/A,#N/A,FALSE,"1321";#N/A,#N/A,FALSE,"1324";#N/A,#N/A,FALSE,"1333";#N/A,#N/A,FALSE,"1371"}</definedName>
    <definedName name="n" localSheetId="2" hidden="1">{#N/A,#N/A,FALSE,"1321";#N/A,#N/A,FALSE,"1324";#N/A,#N/A,FALSE,"1333";#N/A,#N/A,FALSE,"1371"}</definedName>
    <definedName name="n" hidden="1">{#N/A,#N/A,FALSE,"1321";#N/A,#N/A,FALSE,"1324";#N/A,#N/A,FALSE,"1333";#N/A,#N/A,FALSE,"1371"}</definedName>
    <definedName name="N_" localSheetId="0">#REF!</definedName>
    <definedName name="N_" localSheetId="2">#REF!</definedName>
    <definedName name="N_">#REF!</definedName>
    <definedName name="Ñ_" localSheetId="0">#REF!</definedName>
    <definedName name="Ñ_" localSheetId="2">#REF!</definedName>
    <definedName name="Ñ_">#REF!</definedName>
    <definedName name="nada" localSheetId="0">#REF!</definedName>
    <definedName name="nada" localSheetId="2">#REF!</definedName>
    <definedName name="nada">#REF!</definedName>
    <definedName name="nadaaaaaaaaaaaaa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daaaaaaaaaaaaa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daaaaaaaaaaaaa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daaaaaaaaaaaaa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daaaaaaaaaaaaa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tiveTimeline_DATA">#N/A</definedName>
    <definedName name="NAVB" localSheetId="0">#REF!</definedName>
    <definedName name="NAVB" localSheetId="2">#REF!</definedName>
    <definedName name="NAVB">#REF!</definedName>
    <definedName name="ndm" localSheetId="0">#REF!</definedName>
    <definedName name="ndm" localSheetId="2">#REF!</definedName>
    <definedName name="ndm">#REF!</definedName>
    <definedName name="nelson" localSheetId="0" hidden="1">{#N/A,#N/A,FALSE,"USOUTBOUND"}</definedName>
    <definedName name="nelson" localSheetId="1" hidden="1">{#N/A,#N/A,FALSE,"USOUTBOUND"}</definedName>
    <definedName name="nelson" localSheetId="4" hidden="1">{#N/A,#N/A,FALSE,"USOUTBOUND"}</definedName>
    <definedName name="nelson" localSheetId="2" hidden="1">{#N/A,#N/A,FALSE,"USOUTBOUND"}</definedName>
    <definedName name="nelson" hidden="1">{#N/A,#N/A,FALSE,"USOUTBOUND"}</definedName>
    <definedName name="NET" localSheetId="0">#REF!</definedName>
    <definedName name="NET" localSheetId="2">#REF!</definedName>
    <definedName name="NET">#REF!</definedName>
    <definedName name="Net_Income" localSheetId="0">#REF!</definedName>
    <definedName name="Net_Income" localSheetId="2">#REF!</definedName>
    <definedName name="Net_Income">#REF!</definedName>
    <definedName name="Network" localSheetId="0">#REF!</definedName>
    <definedName name="Network" localSheetId="2">#REF!</definedName>
    <definedName name="Network">#REF!</definedName>
    <definedName name="networkld" localSheetId="0">#REF!</definedName>
    <definedName name="networkld" localSheetId="2">#REF!</definedName>
    <definedName name="networkld">#REF!</definedName>
    <definedName name="NetworkPCS" localSheetId="0">#REF!</definedName>
    <definedName name="NetworkPCS" localSheetId="2">#REF!</definedName>
    <definedName name="NetworkPCS">#REF!</definedName>
    <definedName name="NEW" localSheetId="0" hidden="1">{#N/A,#N/A,FALSE,"Aging Summary";#N/A,#N/A,FALSE,"Ratio Analysis";#N/A,#N/A,FALSE,"Test 120 Day Accts";#N/A,#N/A,FALSE,"Tickmarks"}</definedName>
    <definedName name="NEW" localSheetId="1" hidden="1">{#N/A,#N/A,FALSE,"Aging Summary";#N/A,#N/A,FALSE,"Ratio Analysis";#N/A,#N/A,FALSE,"Test 120 Day Accts";#N/A,#N/A,FALSE,"Tickmarks"}</definedName>
    <definedName name="NEW" localSheetId="4" hidden="1">{#N/A,#N/A,FALSE,"Aging Summary";#N/A,#N/A,FALSE,"Ratio Analysis";#N/A,#N/A,FALSE,"Test 120 Day Accts";#N/A,#N/A,FALSE,"Tickmarks"}</definedName>
    <definedName name="NEW" localSheetId="2" hidden="1">{#N/A,#N/A,FALSE,"Aging Summary";#N/A,#N/A,FALSE,"Ratio Analysis";#N/A,#N/A,FALSE,"Test 120 Day Accts";#N/A,#N/A,FALSE,"Tickmarks"}</definedName>
    <definedName name="NEW" hidden="1">{#N/A,#N/A,FALSE,"Aging Summary";#N/A,#N/A,FALSE,"Ratio Analysis";#N/A,#N/A,FALSE,"Test 120 Day Accts";#N/A,#N/A,FALSE,"Tickmarks"}</definedName>
    <definedName name="newbel" localSheetId="0" hidden="1">{"'Directory'!$A$72:$E$91"}</definedName>
    <definedName name="newbel" localSheetId="1" hidden="1">{"'Directory'!$A$72:$E$91"}</definedName>
    <definedName name="newbel" localSheetId="4" hidden="1">{"'Directory'!$A$72:$E$91"}</definedName>
    <definedName name="newbel" localSheetId="2" hidden="1">{"'Directory'!$A$72:$E$91"}</definedName>
    <definedName name="newbel" hidden="1">{"'Directory'!$A$72:$E$91"}</definedName>
    <definedName name="newbls" localSheetId="0" hidden="1">{"'Directory'!$A$72:$E$91"}</definedName>
    <definedName name="newbls" localSheetId="1" hidden="1">{"'Directory'!$A$72:$E$91"}</definedName>
    <definedName name="newbls" localSheetId="4" hidden="1">{"'Directory'!$A$72:$E$91"}</definedName>
    <definedName name="newbls" localSheetId="2" hidden="1">{"'Directory'!$A$72:$E$91"}</definedName>
    <definedName name="newbls" hidden="1">{"'Directory'!$A$72:$E$91"}</definedName>
    <definedName name="newname" localSheetId="0">#REF!</definedName>
    <definedName name="newname" localSheetId="2">#REF!</definedName>
    <definedName name="newname">#REF!</definedName>
    <definedName name="newt" localSheetId="0" hidden="1">{"'Directory'!$A$72:$E$91"}</definedName>
    <definedName name="newt" localSheetId="1" hidden="1">{"'Directory'!$A$72:$E$91"}</definedName>
    <definedName name="newt" localSheetId="4" hidden="1">{"'Directory'!$A$72:$E$91"}</definedName>
    <definedName name="newt" localSheetId="2" hidden="1">{"'Directory'!$A$72:$E$91"}</definedName>
    <definedName name="newt" hidden="1">{"'Directory'!$A$72:$E$91"}</definedName>
    <definedName name="newwcom" localSheetId="0" hidden="1">{"'Directory'!$A$72:$E$91"}</definedName>
    <definedName name="newwcom" localSheetId="1" hidden="1">{"'Directory'!$A$72:$E$91"}</definedName>
    <definedName name="newwcom" localSheetId="4" hidden="1">{"'Directory'!$A$72:$E$91"}</definedName>
    <definedName name="newwcom" localSheetId="2" hidden="1">{"'Directory'!$A$72:$E$91"}</definedName>
    <definedName name="newwcom" hidden="1">{"'Directory'!$A$72:$E$91"}</definedName>
    <definedName name="nn" localSheetId="0" hidden="1">{#N/A,#N/A,FALSE,"PACCIL";#N/A,#N/A,FALSE,"PAITACAN";#N/A,#N/A,FALSE,"PARECO";#N/A,#N/A,FALSE,"PA62";#N/A,#N/A,FALSE,"PAFINAL";#N/A,#N/A,FALSE,"PARECONF";#N/A,#N/A,FALSE,"PARECOND"}</definedName>
    <definedName name="nn" localSheetId="1" hidden="1">{#N/A,#N/A,FALSE,"PACCIL";#N/A,#N/A,FALSE,"PAITACAN";#N/A,#N/A,FALSE,"PARECO";#N/A,#N/A,FALSE,"PA62";#N/A,#N/A,FALSE,"PAFINAL";#N/A,#N/A,FALSE,"PARECONF";#N/A,#N/A,FALSE,"PARECOND"}</definedName>
    <definedName name="nn" localSheetId="4" hidden="1">{#N/A,#N/A,FALSE,"PACCIL";#N/A,#N/A,FALSE,"PAITACAN";#N/A,#N/A,FALSE,"PARECO";#N/A,#N/A,FALSE,"PA62";#N/A,#N/A,FALSE,"PAFINAL";#N/A,#N/A,FALSE,"PARECONF";#N/A,#N/A,FALSE,"PARECOND"}</definedName>
    <definedName name="nn" localSheetId="2" hidden="1">{#N/A,#N/A,FALSE,"PACCIL";#N/A,#N/A,FALSE,"PAITACAN";#N/A,#N/A,FALSE,"PARECO";#N/A,#N/A,FALSE,"PA62";#N/A,#N/A,FALSE,"PAFINAL";#N/A,#N/A,FALSE,"PARECONF";#N/A,#N/A,FALSE,"PARECOND"}</definedName>
    <definedName name="nn" hidden="1">{#N/A,#N/A,FALSE,"PACCIL";#N/A,#N/A,FALSE,"PAITACAN";#N/A,#N/A,FALSE,"PARECO";#N/A,#N/A,FALSE,"PA62";#N/A,#N/A,FALSE,"PAFINAL";#N/A,#N/A,FALSE,"PARECONF";#N/A,#N/A,FALSE,"PARECOND"}</definedName>
    <definedName name="nnn" localSheetId="0" hidden="1">{#N/A,#N/A,FALSE,"1321";#N/A,#N/A,FALSE,"1324";#N/A,#N/A,FALSE,"1333";#N/A,#N/A,FALSE,"1371"}</definedName>
    <definedName name="nnn" localSheetId="1" hidden="1">{#N/A,#N/A,FALSE,"1321";#N/A,#N/A,FALSE,"1324";#N/A,#N/A,FALSE,"1333";#N/A,#N/A,FALSE,"1371"}</definedName>
    <definedName name="nnn" localSheetId="4" hidden="1">{#N/A,#N/A,FALSE,"1321";#N/A,#N/A,FALSE,"1324";#N/A,#N/A,FALSE,"1333";#N/A,#N/A,FALSE,"1371"}</definedName>
    <definedName name="nnn" localSheetId="2" hidden="1">{#N/A,#N/A,FALSE,"1321";#N/A,#N/A,FALSE,"1324";#N/A,#N/A,FALSE,"1333";#N/A,#N/A,FALSE,"1371"}</definedName>
    <definedName name="nnn" hidden="1">{#N/A,#N/A,FALSE,"1321";#N/A,#N/A,FALSE,"1324";#N/A,#N/A,FALSE,"1333";#N/A,#N/A,FALSE,"1371"}</definedName>
    <definedName name="nnnnnnnnnnnn" localSheetId="0" hidden="1">#REF!</definedName>
    <definedName name="nnnnnnnnnnnn" localSheetId="2" hidden="1">#REF!</definedName>
    <definedName name="nnnnnnnnnnnn" hidden="1">#REF!</definedName>
    <definedName name="NNNX" localSheetId="0" hidden="1">{#N/A,#N/A,FALSE,"USOUTBOUND"}</definedName>
    <definedName name="NNNX" localSheetId="1" hidden="1">{#N/A,#N/A,FALSE,"USOUTBOUND"}</definedName>
    <definedName name="NNNX" localSheetId="4" hidden="1">{#N/A,#N/A,FALSE,"USOUTBOUND"}</definedName>
    <definedName name="NNNX" localSheetId="2" hidden="1">{#N/A,#N/A,FALSE,"USOUTBOUND"}</definedName>
    <definedName name="NNNX" hidden="1">{#N/A,#N/A,FALSE,"USOUTBOUND"}</definedName>
    <definedName name="nny" localSheetId="0" hidden="1">#REF!</definedName>
    <definedName name="nny" localSheetId="2" hidden="1">#REF!</definedName>
    <definedName name="nny" hidden="1">#REF!</definedName>
    <definedName name="no" localSheetId="0" hidden="1">{#N/A,#N/A,FALSE,"Aging Summary";#N/A,#N/A,FALSE,"Ratio Analysis";#N/A,#N/A,FALSE,"Test 120 Day Accts";#N/A,#N/A,FALSE,"Tickmarks"}</definedName>
    <definedName name="no" localSheetId="1" hidden="1">{#N/A,#N/A,FALSE,"Aging Summary";#N/A,#N/A,FALSE,"Ratio Analysis";#N/A,#N/A,FALSE,"Test 120 Day Accts";#N/A,#N/A,FALSE,"Tickmarks"}</definedName>
    <definedName name="no" localSheetId="4" hidden="1">{#N/A,#N/A,FALSE,"Aging Summary";#N/A,#N/A,FALSE,"Ratio Analysis";#N/A,#N/A,FALSE,"Test 120 Day Accts";#N/A,#N/A,FALSE,"Tickmarks"}</definedName>
    <definedName name="no" localSheetId="2" hidden="1">{#N/A,#N/A,FALSE,"Aging Summary";#N/A,#N/A,FALSE,"Ratio Analysis";#N/A,#N/A,FALSE,"Test 120 Day Accts";#N/A,#N/A,FALSE,"Tickmarks"}</definedName>
    <definedName name="no" hidden="1">{#N/A,#N/A,FALSE,"Aging Summary";#N/A,#N/A,FALSE,"Ratio Analysis";#N/A,#N/A,FALSE,"Test 120 Day Accts";#N/A,#N/A,FALSE,"Tickmarks"}</definedName>
    <definedName name="nono" localSheetId="0" hidden="1">{"mgmt forecast",#N/A,FALSE,"Mgmt Forecast";"dcf table",#N/A,FALSE,"Mgmt Forecast";"sensitivity",#N/A,FALSE,"Mgmt Forecast";"table inputs",#N/A,FALSE,"Mgmt Forecast";"calculations",#N/A,FALSE,"Mgmt Forecast"}</definedName>
    <definedName name="nono" localSheetId="1" hidden="1">{"mgmt forecast",#N/A,FALSE,"Mgmt Forecast";"dcf table",#N/A,FALSE,"Mgmt Forecast";"sensitivity",#N/A,FALSE,"Mgmt Forecast";"table inputs",#N/A,FALSE,"Mgmt Forecast";"calculations",#N/A,FALSE,"Mgmt Forecast"}</definedName>
    <definedName name="nono" localSheetId="4" hidden="1">{"mgmt forecast",#N/A,FALSE,"Mgmt Forecast";"dcf table",#N/A,FALSE,"Mgmt Forecast";"sensitivity",#N/A,FALSE,"Mgmt Forecast";"table inputs",#N/A,FALSE,"Mgmt Forecast";"calculations",#N/A,FALSE,"Mgmt Forecast"}</definedName>
    <definedName name="nono" localSheetId="2" hidden="1">{"mgmt forecast",#N/A,FALSE,"Mgmt Forecast";"dcf table",#N/A,FALSE,"Mgmt Forecast";"sensitivity",#N/A,FALSE,"Mgmt Forecast";"table inputs",#N/A,FALSE,"Mgmt Forecast";"calculations",#N/A,FALSE,"Mgmt Forecast"}</definedName>
    <definedName name="nono" hidden="1">{"mgmt forecast",#N/A,FALSE,"Mgmt Forecast";"dcf table",#N/A,FALSE,"Mgmt Forecast";"sensitivity",#N/A,FALSE,"Mgmt Forecast";"table inputs",#N/A,FALSE,"Mgmt Forecast";"calculations",#N/A,FALSE,"Mgmt Forecast"}</definedName>
    <definedName name="Nota_10" localSheetId="0">#REF!</definedName>
    <definedName name="Nota_10" localSheetId="2">#REF!</definedName>
    <definedName name="Nota_10">#REF!</definedName>
    <definedName name="Nota_11" localSheetId="0">#REF!</definedName>
    <definedName name="Nota_11" localSheetId="2">#REF!</definedName>
    <definedName name="Nota_11">#REF!</definedName>
    <definedName name="Nota_8" localSheetId="0">#REF!</definedName>
    <definedName name="Nota_8" localSheetId="2">#REF!</definedName>
    <definedName name="Nota_8">#REF!</definedName>
    <definedName name="Nota_9" localSheetId="0">#REF!</definedName>
    <definedName name="Nota_9" localSheetId="2">#REF!</definedName>
    <definedName name="Nota_9">#REF!</definedName>
    <definedName name="Nota1" localSheetId="0">#REF!</definedName>
    <definedName name="Nota1" localSheetId="2">#REF!</definedName>
    <definedName name="Nota1">#REF!</definedName>
    <definedName name="Nota10" localSheetId="0">#REF!</definedName>
    <definedName name="Nota10" localSheetId="2">#REF!</definedName>
    <definedName name="Nota10">#REF!</definedName>
    <definedName name="nota108" localSheetId="0">#REF!</definedName>
    <definedName name="nota108" localSheetId="2">#REF!</definedName>
    <definedName name="nota108">#REF!</definedName>
    <definedName name="Nota12" localSheetId="0">#REF!</definedName>
    <definedName name="Nota12" localSheetId="2">#REF!</definedName>
    <definedName name="Nota12">#REF!</definedName>
    <definedName name="Nota13" localSheetId="0">#REF!</definedName>
    <definedName name="Nota13" localSheetId="2">#REF!</definedName>
    <definedName name="Nota13">#REF!</definedName>
    <definedName name="Nota14" localSheetId="0">#REF!</definedName>
    <definedName name="Nota14" localSheetId="2">#REF!</definedName>
    <definedName name="Nota14">#REF!</definedName>
    <definedName name="Nota15" localSheetId="0">#REF!</definedName>
    <definedName name="Nota15" localSheetId="2">#REF!</definedName>
    <definedName name="Nota15">#REF!</definedName>
    <definedName name="Nota16" localSheetId="0">#REF!</definedName>
    <definedName name="Nota16" localSheetId="2">#REF!</definedName>
    <definedName name="Nota16">#REF!</definedName>
    <definedName name="Nota17" localSheetId="0">#REF!</definedName>
    <definedName name="Nota17" localSheetId="2">#REF!</definedName>
    <definedName name="Nota17">#REF!</definedName>
    <definedName name="Nota2" localSheetId="0">#REF!</definedName>
    <definedName name="Nota2" localSheetId="2">#REF!</definedName>
    <definedName name="Nota2">#REF!</definedName>
    <definedName name="Nota3" localSheetId="0">#REF!</definedName>
    <definedName name="Nota3" localSheetId="2">#REF!</definedName>
    <definedName name="Nota3">#REF!</definedName>
    <definedName name="Nota4" localSheetId="0">#REF!</definedName>
    <definedName name="Nota4" localSheetId="2">#REF!</definedName>
    <definedName name="Nota4">#REF!</definedName>
    <definedName name="Nota5" localSheetId="0">#REF!</definedName>
    <definedName name="Nota5" localSheetId="2">#REF!</definedName>
    <definedName name="Nota5">#REF!</definedName>
    <definedName name="Nota6" localSheetId="0">#REF!</definedName>
    <definedName name="Nota6" localSheetId="2">#REF!</definedName>
    <definedName name="Nota6">#REF!</definedName>
    <definedName name="Nota7" localSheetId="0">#REF!</definedName>
    <definedName name="Nota7" localSheetId="2">#REF!</definedName>
    <definedName name="Nota7">#REF!</definedName>
    <definedName name="Nota8" localSheetId="0">#REF!</definedName>
    <definedName name="Nota8" localSheetId="2">#REF!</definedName>
    <definedName name="Nota8">#REF!</definedName>
    <definedName name="Nota9" localSheetId="0">#REF!</definedName>
    <definedName name="Nota9" localSheetId="2">#REF!</definedName>
    <definedName name="Nota9">#REF!</definedName>
    <definedName name="nova" localSheetId="0">#REF!</definedName>
    <definedName name="nova" localSheetId="2">#REF!</definedName>
    <definedName name="nova">#REF!</definedName>
    <definedName name="Novembro" localSheetId="0">#REF!</definedName>
    <definedName name="Novembro" localSheetId="2">#REF!</definedName>
    <definedName name="Novembro">#REF!</definedName>
    <definedName name="NumofGrpAccts" hidden="1">2</definedName>
    <definedName name="nvnvnvnv" localSheetId="0" hidden="1">{#N/A,#N/A,FALSE,"Aging Summary";#N/A,#N/A,FALSE,"Ratio Analysis";#N/A,#N/A,FALSE,"Test 120 Day Accts";#N/A,#N/A,FALSE,"Tickmarks"}</definedName>
    <definedName name="nvnvnvnv" localSheetId="1" hidden="1">{#N/A,#N/A,FALSE,"Aging Summary";#N/A,#N/A,FALSE,"Ratio Analysis";#N/A,#N/A,FALSE,"Test 120 Day Accts";#N/A,#N/A,FALSE,"Tickmarks"}</definedName>
    <definedName name="nvnvnvnv" localSheetId="4" hidden="1">{#N/A,#N/A,FALSE,"Aging Summary";#N/A,#N/A,FALSE,"Ratio Analysis";#N/A,#N/A,FALSE,"Test 120 Day Accts";#N/A,#N/A,FALSE,"Tickmarks"}</definedName>
    <definedName name="nvnvnvnv" localSheetId="2" hidden="1">{#N/A,#N/A,FALSE,"Aging Summary";#N/A,#N/A,FALSE,"Ratio Analysis";#N/A,#N/A,FALSE,"Test 120 Day Accts";#N/A,#N/A,FALSE,"Tickmarks"}</definedName>
    <definedName name="nvnvnvnv" hidden="1">{#N/A,#N/A,FALSE,"Aging Summary";#N/A,#N/A,FALSE,"Ratio Analysis";#N/A,#N/A,FALSE,"Test 120 Day Accts";#N/A,#N/A,FALSE,"Tickmarks"}</definedName>
    <definedName name="NZD" localSheetId="0">#REF!</definedName>
    <definedName name="NZD" localSheetId="2">#REF!</definedName>
    <definedName name="NZD">#REF!</definedName>
    <definedName name="o" localSheetId="0">#REF!</definedName>
    <definedName name="o" localSheetId="2">#REF!</definedName>
    <definedName name="o">#REF!</definedName>
    <definedName name="O_" localSheetId="0">#REF!</definedName>
    <definedName name="O_" localSheetId="2">#REF!</definedName>
    <definedName name="O_">#REF!</definedName>
    <definedName name="OAdministrativo" localSheetId="0">#REF!</definedName>
    <definedName name="OAdministrativo" localSheetId="2">#REF!</definedName>
    <definedName name="OAdministrativo">#REF!</definedName>
    <definedName name="OBS" localSheetId="0">#REF!</definedName>
    <definedName name="OBS" localSheetId="2">#REF!</definedName>
    <definedName name="OBS">#REF!</definedName>
    <definedName name="OC_Instruction" localSheetId="0">#REF!</definedName>
    <definedName name="OC_Instruction" localSheetId="2">#REF!</definedName>
    <definedName name="OC_Instruction">#REF!</definedName>
    <definedName name="OCC" localSheetId="0">#REF!</definedName>
    <definedName name="OCC" localSheetId="2">#REF!</definedName>
    <definedName name="OCC">#REF!</definedName>
    <definedName name="OCNC" localSheetId="0">#REF!</definedName>
    <definedName name="OCNC" localSheetId="2">#REF!</definedName>
    <definedName name="OCNC">#REF!</definedName>
    <definedName name="OCorporativo" localSheetId="0">#REF!</definedName>
    <definedName name="OCorporativo" localSheetId="2">#REF!</definedName>
    <definedName name="OCorporativo">#REF!</definedName>
    <definedName name="Octuber" localSheetId="0">#REF!</definedName>
    <definedName name="Octuber" localSheetId="2">#REF!</definedName>
    <definedName name="Octuber">#REF!</definedName>
    <definedName name="ODiretoria" localSheetId="0">#REF!</definedName>
    <definedName name="ODiretoria" localSheetId="2">#REF!</definedName>
    <definedName name="ODiretoria">#REF!</definedName>
    <definedName name="OFinanceiro" localSheetId="0">#REF!</definedName>
    <definedName name="OFinanceiro" localSheetId="2">#REF!</definedName>
    <definedName name="OFinanceiro">#REF!</definedName>
    <definedName name="OFTAJUFMXXXYXXXKOOSFYMB" localSheetId="0">#REF!</definedName>
    <definedName name="OFTAJUFMXXXYXXXKOOSFYMB" localSheetId="2">#REF!</definedName>
    <definedName name="OFTAJUFMXXXYXXXKOOSFYMB">#REF!</definedName>
    <definedName name="OI" localSheetId="0">#REF!</definedName>
    <definedName name="OI" localSheetId="2">#REF!</definedName>
    <definedName name="OI">#REF!</definedName>
    <definedName name="OInformática" localSheetId="0">#REF!</definedName>
    <definedName name="OInformática" localSheetId="2">#REF!</definedName>
    <definedName name="OInformática">#REF!</definedName>
    <definedName name="OL" localSheetId="0">#REF!</definedName>
    <definedName name="OL" localSheetId="2">#REF!</definedName>
    <definedName name="OL">#REF!</definedName>
    <definedName name="old" localSheetId="0" hidden="1">{"AQUIRORDCF",#N/A,FALSE,"Merger consequences";"Acquirorassns",#N/A,FALSE,"Merger consequences"}</definedName>
    <definedName name="old" localSheetId="1" hidden="1">{"AQUIRORDCF",#N/A,FALSE,"Merger consequences";"Acquirorassns",#N/A,FALSE,"Merger consequences"}</definedName>
    <definedName name="old" localSheetId="4" hidden="1">{"AQUIRORDCF",#N/A,FALSE,"Merger consequences";"Acquirorassns",#N/A,FALSE,"Merger consequences"}</definedName>
    <definedName name="old" localSheetId="2" hidden="1">{"AQUIRORDCF",#N/A,FALSE,"Merger consequences";"Acquirorassns",#N/A,FALSE,"Merger consequences"}</definedName>
    <definedName name="old" hidden="1">{"AQUIRORDCF",#N/A,FALSE,"Merger consequences";"Acquirorassns",#N/A,FALSE,"Merger consequences"}</definedName>
    <definedName name="oo" localSheetId="0">#REF!</definedName>
    <definedName name="oo" localSheetId="2">#REF!</definedName>
    <definedName name="oo">#REF!</definedName>
    <definedName name="ool" localSheetId="0" hidden="1">{"Page1",#N/A,FALSE,"CompCo";"Page2",#N/A,FALSE,"CompCo"}</definedName>
    <definedName name="ool" localSheetId="1" hidden="1">{"Page1",#N/A,FALSE,"CompCo";"Page2",#N/A,FALSE,"CompCo"}</definedName>
    <definedName name="ool" localSheetId="4" hidden="1">{"Page1",#N/A,FALSE,"CompCo";"Page2",#N/A,FALSE,"CompCo"}</definedName>
    <definedName name="ool" localSheetId="2" hidden="1">{"Page1",#N/A,FALSE,"CompCo";"Page2",#N/A,FALSE,"CompCo"}</definedName>
    <definedName name="ool" hidden="1">{"Page1",#N/A,FALSE,"CompCo";"Page2",#N/A,FALSE,"CompCo"}</definedName>
    <definedName name="ooo" localSheetId="0">#REF!</definedName>
    <definedName name="ooo" localSheetId="2">#REF!</definedName>
    <definedName name="ooo">#REF!</definedName>
    <definedName name="OOutro" localSheetId="0">#REF!</definedName>
    <definedName name="OOutro" localSheetId="2">#REF!</definedName>
    <definedName name="OOutro">#REF!</definedName>
    <definedName name="OPC" localSheetId="0">#REF!</definedName>
    <definedName name="OPC" localSheetId="2">#REF!</definedName>
    <definedName name="OPC">#REF!</definedName>
    <definedName name="Operação" localSheetId="0">#REF!</definedName>
    <definedName name="Operação" localSheetId="2">#REF!</definedName>
    <definedName name="Operação">#REF!</definedName>
    <definedName name="operating_case" localSheetId="0">#REF!</definedName>
    <definedName name="operating_case" localSheetId="2">#REF!</definedName>
    <definedName name="operating_case">#REF!</definedName>
    <definedName name="orçamento" localSheetId="0">#REF!</definedName>
    <definedName name="orçamento" localSheetId="2">#REF!</definedName>
    <definedName name="orçamento">#REF!</definedName>
    <definedName name="ORH" localSheetId="0">#REF!</definedName>
    <definedName name="ORH" localSheetId="2">#REF!</definedName>
    <definedName name="ORH">#REF!</definedName>
    <definedName name="Origen_SubTotal" localSheetId="0">#REF!</definedName>
    <definedName name="Origen_SubTotal" localSheetId="2">#REF!</definedName>
    <definedName name="Origen_SubTotal">#REF!</definedName>
    <definedName name="OSuprimentos" localSheetId="0">#REF!</definedName>
    <definedName name="OSuprimentos" localSheetId="2">#REF!</definedName>
    <definedName name="OSuprimentos">#REF!</definedName>
    <definedName name="OtherConditions" localSheetId="0">#REF!</definedName>
    <definedName name="OtherConditions" localSheetId="2">#REF!</definedName>
    <definedName name="OtherConditions">#REF!</definedName>
    <definedName name="Others" localSheetId="0">#REF!</definedName>
    <definedName name="Others" localSheetId="2">#REF!</definedName>
    <definedName name="Others">#REF!</definedName>
    <definedName name="othersld" localSheetId="0">#REF!</definedName>
    <definedName name="othersld" localSheetId="2">#REF!</definedName>
    <definedName name="othersld">#REF!</definedName>
    <definedName name="OthersPCS" localSheetId="0">#REF!</definedName>
    <definedName name="OthersPCS" localSheetId="2">#REF!</definedName>
    <definedName name="OthersPCS">#REF!</definedName>
    <definedName name="out" localSheetId="0">#REF!</definedName>
    <definedName name="out" localSheetId="2">#REF!</definedName>
    <definedName name="out">#REF!</definedName>
    <definedName name="outros" localSheetId="0" hidden="1">{#N/A,#N/A,FALSE,"PACCIL";#N/A,#N/A,FALSE,"PAITACAN";#N/A,#N/A,FALSE,"PARECO";#N/A,#N/A,FALSE,"PA62";#N/A,#N/A,FALSE,"PAFINAL";#N/A,#N/A,FALSE,"PARECONF";#N/A,#N/A,FALSE,"PARECOND"}</definedName>
    <definedName name="outros" localSheetId="1" hidden="1">{#N/A,#N/A,FALSE,"PACCIL";#N/A,#N/A,FALSE,"PAITACAN";#N/A,#N/A,FALSE,"PARECO";#N/A,#N/A,FALSE,"PA62";#N/A,#N/A,FALSE,"PAFINAL";#N/A,#N/A,FALSE,"PARECONF";#N/A,#N/A,FALSE,"PARECOND"}</definedName>
    <definedName name="outros" localSheetId="4" hidden="1">{#N/A,#N/A,FALSE,"PACCIL";#N/A,#N/A,FALSE,"PAITACAN";#N/A,#N/A,FALSE,"PARECO";#N/A,#N/A,FALSE,"PA62";#N/A,#N/A,FALSE,"PAFINAL";#N/A,#N/A,FALSE,"PARECONF";#N/A,#N/A,FALSE,"PARECOND"}</definedName>
    <definedName name="outros" localSheetId="2" hidden="1">{#N/A,#N/A,FALSE,"PACCIL";#N/A,#N/A,FALSE,"PAITACAN";#N/A,#N/A,FALSE,"PARECO";#N/A,#N/A,FALSE,"PA62";#N/A,#N/A,FALSE,"PAFINAL";#N/A,#N/A,FALSE,"PARECONF";#N/A,#N/A,FALSE,"PARECOND"}</definedName>
    <definedName name="outros" hidden="1">{#N/A,#N/A,FALSE,"PACCIL";#N/A,#N/A,FALSE,"PAITACAN";#N/A,#N/A,FALSE,"PARECO";#N/A,#N/A,FALSE,"PA62";#N/A,#N/A,FALSE,"PAFINAL";#N/A,#N/A,FALSE,"PARECONF";#N/A,#N/A,FALSE,"PARECOND"}</definedName>
    <definedName name="Outubro" localSheetId="0">#REF!</definedName>
    <definedName name="Outubro" localSheetId="2">#REF!</definedName>
    <definedName name="Outubro">#REF!</definedName>
    <definedName name="ouy" localSheetId="0" hidden="1">{#N/A,#N/A,FALSE,"ExitStratigy"}</definedName>
    <definedName name="ouy" localSheetId="1" hidden="1">{#N/A,#N/A,FALSE,"ExitStratigy"}</definedName>
    <definedName name="ouy" localSheetId="4" hidden="1">{#N/A,#N/A,FALSE,"ExitStratigy"}</definedName>
    <definedName name="ouy" localSheetId="2" hidden="1">{#N/A,#N/A,FALSE,"ExitStratigy"}</definedName>
    <definedName name="ouy" hidden="1">{#N/A,#N/A,FALSE,"ExitStratigy"}</definedName>
    <definedName name="p" localSheetId="0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" localSheetId="1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" localSheetId="4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" localSheetId="2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_" localSheetId="0">#REF!</definedName>
    <definedName name="P_" localSheetId="2">#REF!</definedName>
    <definedName name="P_">#REF!</definedName>
    <definedName name="Paç" localSheetId="0">#REF!</definedName>
    <definedName name="Paç" localSheetId="2">#REF!</definedName>
    <definedName name="Paç">#REF!</definedName>
    <definedName name="padronização" localSheetId="0">#REF!</definedName>
    <definedName name="padronização" localSheetId="2">#REF!</definedName>
    <definedName name="padronização">#REF!</definedName>
    <definedName name="PaesMAG" localSheetId="0">#REF!</definedName>
    <definedName name="PaesMAG" localSheetId="2">#REF!</definedName>
    <definedName name="PaesMAG">#REF!</definedName>
    <definedName name="PaesSRF" localSheetId="0">#REF!</definedName>
    <definedName name="PaesSRF" localSheetId="2">#REF!</definedName>
    <definedName name="PaesSRF">#REF!</definedName>
    <definedName name="PaexINSS120" localSheetId="0">#REF!</definedName>
    <definedName name="PaexINSS120" localSheetId="2">#REF!</definedName>
    <definedName name="PaexINSS120">#REF!</definedName>
    <definedName name="PaexINSS130" localSheetId="0">#REF!</definedName>
    <definedName name="PaexINSS130" localSheetId="2">#REF!</definedName>
    <definedName name="PaexINSS130">#REF!</definedName>
    <definedName name="PaexSRF120" localSheetId="0">#REF!</definedName>
    <definedName name="PaexSRF120" localSheetId="2">#REF!</definedName>
    <definedName name="PaexSRF120">#REF!</definedName>
    <definedName name="PaexSRF130" localSheetId="0">#REF!</definedName>
    <definedName name="PaexSRF130" localSheetId="2">#REF!</definedName>
    <definedName name="PaexSRF130">#REF!</definedName>
    <definedName name="paga" localSheetId="0" hidden="1">{"'Welcome'!$A$1:$J$27"}</definedName>
    <definedName name="paga" localSheetId="1" hidden="1">{"'Welcome'!$A$1:$J$27"}</definedName>
    <definedName name="paga" localSheetId="4" hidden="1">{"'Welcome'!$A$1:$J$27"}</definedName>
    <definedName name="paga" localSheetId="2" hidden="1">{"'Welcome'!$A$1:$J$27"}</definedName>
    <definedName name="paga" hidden="1">{"'Welcome'!$A$1:$J$27"}</definedName>
    <definedName name="pagani" localSheetId="0" hidden="1">{#N/A,#N/A,TRUE,"Resumo de Preços"}</definedName>
    <definedName name="pagani" localSheetId="1" hidden="1">{#N/A,#N/A,TRUE,"Resumo de Preços"}</definedName>
    <definedName name="pagani" localSheetId="4" hidden="1">{#N/A,#N/A,TRUE,"Resumo de Preços"}</definedName>
    <definedName name="pagani" localSheetId="2" hidden="1">{#N/A,#N/A,TRUE,"Resumo de Preços"}</definedName>
    <definedName name="pagani" hidden="1">{#N/A,#N/A,TRUE,"Resumo de Preços"}</definedName>
    <definedName name="PAGTO" localSheetId="0">#REF!</definedName>
    <definedName name="PAGTO" localSheetId="2">#REF!</definedName>
    <definedName name="PAGTO">#REF!</definedName>
    <definedName name="Palc" localSheetId="0">#REF!</definedName>
    <definedName name="Palc" localSheetId="2">#REF!</definedName>
    <definedName name="Palc">#REF!</definedName>
    <definedName name="PANEL" localSheetId="0">#REF!</definedName>
    <definedName name="PANEL" localSheetId="2">#REF!</definedName>
    <definedName name="PANEL">#REF!</definedName>
    <definedName name="PARADA" localSheetId="0">#REF!</definedName>
    <definedName name="PARADA" localSheetId="2">#REF!</definedName>
    <definedName name="PARADA">#REF!</definedName>
    <definedName name="parametro" localSheetId="0" hidden="1">{#N/A,#N/A,FALSE,"IR E CS 1997";#N/A,#N/A,FALSE,"PR ND";#N/A,#N/A,FALSE,"8191";#N/A,#N/A,FALSE,"8383";#N/A,#N/A,FALSE,"MP 1024";#N/A,#N/A,FALSE,"AD_EX_97";#N/A,#N/A,FALSE,"BD 97"}</definedName>
    <definedName name="parametro" localSheetId="1" hidden="1">{#N/A,#N/A,FALSE,"IR E CS 1997";#N/A,#N/A,FALSE,"PR ND";#N/A,#N/A,FALSE,"8191";#N/A,#N/A,FALSE,"8383";#N/A,#N/A,FALSE,"MP 1024";#N/A,#N/A,FALSE,"AD_EX_97";#N/A,#N/A,FALSE,"BD 97"}</definedName>
    <definedName name="parametro" localSheetId="4" hidden="1">{#N/A,#N/A,FALSE,"IR E CS 1997";#N/A,#N/A,FALSE,"PR ND";#N/A,#N/A,FALSE,"8191";#N/A,#N/A,FALSE,"8383";#N/A,#N/A,FALSE,"MP 1024";#N/A,#N/A,FALSE,"AD_EX_97";#N/A,#N/A,FALSE,"BD 97"}</definedName>
    <definedName name="parametro" localSheetId="2" hidden="1">{#N/A,#N/A,FALSE,"IR E CS 1997";#N/A,#N/A,FALSE,"PR ND";#N/A,#N/A,FALSE,"8191";#N/A,#N/A,FALSE,"8383";#N/A,#N/A,FALSE,"MP 1024";#N/A,#N/A,FALSE,"AD_EX_97";#N/A,#N/A,FALSE,"BD 97"}</definedName>
    <definedName name="parametro" hidden="1">{#N/A,#N/A,FALSE,"IR E CS 1997";#N/A,#N/A,FALSE,"PR ND";#N/A,#N/A,FALSE,"8191";#N/A,#N/A,FALSE,"8383";#N/A,#N/A,FALSE,"MP 1024";#N/A,#N/A,FALSE,"AD_EX_97";#N/A,#N/A,FALSE,"BD 97"}</definedName>
    <definedName name="paranetro" localSheetId="0" hidden="1">{#N/A,#N/A,TRUE,"BD 97";#N/A,#N/A,TRUE,"IR E CS 1997";#N/A,#N/A,TRUE,"CONTINGÊNCIAS";#N/A,#N/A,TRUE,"AD_EX_97";#N/A,#N/A,TRUE,"PR ND";#N/A,#N/A,TRUE,"8191";#N/A,#N/A,TRUE,"8383";#N/A,#N/A,TRUE,"MP 1024"}</definedName>
    <definedName name="paranetro" localSheetId="1" hidden="1">{#N/A,#N/A,TRUE,"BD 97";#N/A,#N/A,TRUE,"IR E CS 1997";#N/A,#N/A,TRUE,"CONTINGÊNCIAS";#N/A,#N/A,TRUE,"AD_EX_97";#N/A,#N/A,TRUE,"PR ND";#N/A,#N/A,TRUE,"8191";#N/A,#N/A,TRUE,"8383";#N/A,#N/A,TRUE,"MP 1024"}</definedName>
    <definedName name="paranetro" localSheetId="4" hidden="1">{#N/A,#N/A,TRUE,"BD 97";#N/A,#N/A,TRUE,"IR E CS 1997";#N/A,#N/A,TRUE,"CONTINGÊNCIAS";#N/A,#N/A,TRUE,"AD_EX_97";#N/A,#N/A,TRUE,"PR ND";#N/A,#N/A,TRUE,"8191";#N/A,#N/A,TRUE,"8383";#N/A,#N/A,TRUE,"MP 1024"}</definedName>
    <definedName name="paranetro" localSheetId="2" hidden="1">{#N/A,#N/A,TRUE,"BD 97";#N/A,#N/A,TRUE,"IR E CS 1997";#N/A,#N/A,TRUE,"CONTINGÊNCIAS";#N/A,#N/A,TRUE,"AD_EX_97";#N/A,#N/A,TRUE,"PR ND";#N/A,#N/A,TRUE,"8191";#N/A,#N/A,TRUE,"8383";#N/A,#N/A,TRUE,"MP 1024"}</definedName>
    <definedName name="paranetro" hidden="1">{#N/A,#N/A,TRUE,"BD 97";#N/A,#N/A,TRUE,"IR E CS 1997";#N/A,#N/A,TRUE,"CONTINGÊNCIAS";#N/A,#N/A,TRUE,"AD_EX_97";#N/A,#N/A,TRUE,"PR ND";#N/A,#N/A,TRUE,"8191";#N/A,#N/A,TRUE,"8383";#N/A,#N/A,TRUE,"MP 1024"}</definedName>
    <definedName name="PARCIALES" localSheetId="0">#REF!</definedName>
    <definedName name="PARCIALES" localSheetId="2">#REF!</definedName>
    <definedName name="PARCIALES">#REF!</definedName>
    <definedName name="Parte1a." localSheetId="0" hidden="1">{"PARTE1",#N/A,FALSE,"Plan1"}</definedName>
    <definedName name="Parte1a." localSheetId="1" hidden="1">{"PARTE1",#N/A,FALSE,"Plan1"}</definedName>
    <definedName name="Parte1a." localSheetId="4" hidden="1">{"PARTE1",#N/A,FALSE,"Plan1"}</definedName>
    <definedName name="Parte1a." localSheetId="2" hidden="1">{"PARTE1",#N/A,FALSE,"Plan1"}</definedName>
    <definedName name="Parte1a." hidden="1">{"PARTE1",#N/A,FALSE,"Plan1"}</definedName>
    <definedName name="Parte2" localSheetId="0" hidden="1">{"PARTE1",#N/A,FALSE,"Plan1"}</definedName>
    <definedName name="Parte2" localSheetId="1" hidden="1">{"PARTE1",#N/A,FALSE,"Plan1"}</definedName>
    <definedName name="Parte2" localSheetId="4" hidden="1">{"PARTE1",#N/A,FALSE,"Plan1"}</definedName>
    <definedName name="Parte2" localSheetId="2" hidden="1">{"PARTE1",#N/A,FALSE,"Plan1"}</definedName>
    <definedName name="Parte2" hidden="1">{"PARTE1",#N/A,FALSE,"Plan1"}</definedName>
    <definedName name="PARTE3" localSheetId="0" hidden="1">{"PARTE1",#N/A,FALSE,"Plan1"}</definedName>
    <definedName name="PARTE3" localSheetId="1" hidden="1">{"PARTE1",#N/A,FALSE,"Plan1"}</definedName>
    <definedName name="PARTE3" localSheetId="4" hidden="1">{"PARTE1",#N/A,FALSE,"Plan1"}</definedName>
    <definedName name="PARTE3" localSheetId="2" hidden="1">{"PARTE1",#N/A,FALSE,"Plan1"}</definedName>
    <definedName name="PARTE3" hidden="1">{"PARTE1",#N/A,FALSE,"Plan1"}</definedName>
    <definedName name="pasivo" localSheetId="0">#REF!</definedName>
    <definedName name="pasivo" localSheetId="2">#REF!</definedName>
    <definedName name="pasivo">#REF!</definedName>
    <definedName name="Patr" localSheetId="0">#REF!</definedName>
    <definedName name="Patr" localSheetId="2">#REF!</definedName>
    <definedName name="Patr">#REF!</definedName>
    <definedName name="patrimonial" localSheetId="0">#REF!</definedName>
    <definedName name="patrimonial" localSheetId="2">#REF!</definedName>
    <definedName name="patrimonial">#REF!</definedName>
    <definedName name="patroc" localSheetId="0">#REF!</definedName>
    <definedName name="patroc" localSheetId="2">#REF!</definedName>
    <definedName name="patroc">#REF!</definedName>
    <definedName name="PBG" localSheetId="0">#REF!</definedName>
    <definedName name="PBG" localSheetId="2">#REF!</definedName>
    <definedName name="PBG">#REF!</definedName>
    <definedName name="pbgir" localSheetId="0">#REF!</definedName>
    <definedName name="pbgir" localSheetId="2">#REF!</definedName>
    <definedName name="pbgir">#REF!</definedName>
    <definedName name="PBGIRA" localSheetId="0">#REF!</definedName>
    <definedName name="PBGIRA" localSheetId="2">#REF!</definedName>
    <definedName name="PBGIRA">#REF!</definedName>
    <definedName name="PBGIRC" localSheetId="0">#REF!</definedName>
    <definedName name="PBGIRC" localSheetId="2">#REF!</definedName>
    <definedName name="PBGIRC">#REF!</definedName>
    <definedName name="PBMZ" localSheetId="0">#REF!</definedName>
    <definedName name="PBMZ" localSheetId="2">#REF!</definedName>
    <definedName name="PBMZ">#REF!</definedName>
    <definedName name="PBMZA" localSheetId="0">#REF!</definedName>
    <definedName name="PBMZA" localSheetId="2">#REF!</definedName>
    <definedName name="PBMZA">#REF!</definedName>
    <definedName name="PBMZC" localSheetId="0">#REF!</definedName>
    <definedName name="PBMZC" localSheetId="2">#REF!</definedName>
    <definedName name="PBMZC">#REF!</definedName>
    <definedName name="PBS" localSheetId="0">#REF!</definedName>
    <definedName name="PBS" localSheetId="2">#REF!</definedName>
    <definedName name="PBS">#REF!</definedName>
    <definedName name="PBS2A" localSheetId="0">#REF!</definedName>
    <definedName name="PBS2A" localSheetId="2">#REF!</definedName>
    <definedName name="PBS2A">#REF!</definedName>
    <definedName name="PBS2C" localSheetId="0">#REF!</definedName>
    <definedName name="PBS2C" localSheetId="2">#REF!</definedName>
    <definedName name="PBS2C">#REF!</definedName>
    <definedName name="PBSA" localSheetId="0">#REF!</definedName>
    <definedName name="PBSA" localSheetId="2">#REF!</definedName>
    <definedName name="PBSA">#REF!</definedName>
    <definedName name="PBSC" localSheetId="0">#REF!</definedName>
    <definedName name="PBSC" localSheetId="2">#REF!</definedName>
    <definedName name="PBSC">#REF!</definedName>
    <definedName name="PBSJ" localSheetId="0">#REF!</definedName>
    <definedName name="PBSJ" localSheetId="2">#REF!</definedName>
    <definedName name="PBSJ">#REF!</definedName>
    <definedName name="PBT" localSheetId="0">#REF!</definedName>
    <definedName name="PBT" localSheetId="2">#REF!</definedName>
    <definedName name="PBT">#REF!</definedName>
    <definedName name="PBTA" localSheetId="0">#REF!</definedName>
    <definedName name="PBTA" localSheetId="2">#REF!</definedName>
    <definedName name="PBTA">#REF!</definedName>
    <definedName name="PBTC" localSheetId="0">#REF!</definedName>
    <definedName name="PBTC" localSheetId="2">#REF!</definedName>
    <definedName name="PBTC">#REF!</definedName>
    <definedName name="PBTR" localSheetId="0">#REF!</definedName>
    <definedName name="PBTR" localSheetId="2">#REF!</definedName>
    <definedName name="PBTR">#REF!</definedName>
    <definedName name="PBU" localSheetId="0">#REF!</definedName>
    <definedName name="PBU" localSheetId="2">#REF!</definedName>
    <definedName name="PBU">#REF!</definedName>
    <definedName name="pd3policy" localSheetId="0" hidden="1">{"AnnualRentRoll",#N/A,FALSE,"RentRoll"}</definedName>
    <definedName name="pd3policy" localSheetId="1" hidden="1">{"AnnualRentRoll",#N/A,FALSE,"RentRoll"}</definedName>
    <definedName name="pd3policy" localSheetId="4" hidden="1">{"AnnualRentRoll",#N/A,FALSE,"RentRoll"}</definedName>
    <definedName name="pd3policy" localSheetId="2" hidden="1">{"AnnualRentRoll",#N/A,FALSE,"RentRoll"}</definedName>
    <definedName name="pd3policy" hidden="1">{"AnnualRentRoll",#N/A,FALSE,"RentRoll"}</definedName>
    <definedName name="pdappli" localSheetId="0" hidden="1">{#N/A,#N/A,TRUE,"Summary";"AnnualRentRoll",#N/A,TRUE,"RentRoll";#N/A,#N/A,TRUE,"ExitStratigy";#N/A,#N/A,TRUE,"OperatingAssumptions"}</definedName>
    <definedName name="pdappli" localSheetId="1" hidden="1">{#N/A,#N/A,TRUE,"Summary";"AnnualRentRoll",#N/A,TRUE,"RentRoll";#N/A,#N/A,TRUE,"ExitStratigy";#N/A,#N/A,TRUE,"OperatingAssumptions"}</definedName>
    <definedName name="pdappli" localSheetId="4" hidden="1">{#N/A,#N/A,TRUE,"Summary";"AnnualRentRoll",#N/A,TRUE,"RentRoll";#N/A,#N/A,TRUE,"ExitStratigy";#N/A,#N/A,TRUE,"OperatingAssumptions"}</definedName>
    <definedName name="pdappli" localSheetId="2" hidden="1">{#N/A,#N/A,TRUE,"Summary";"AnnualRentRoll",#N/A,TRUE,"RentRoll";#N/A,#N/A,TRUE,"ExitStratigy";#N/A,#N/A,TRUE,"OperatingAssumptions"}</definedName>
    <definedName name="pdappli" hidden="1">{#N/A,#N/A,TRUE,"Summary";"AnnualRentRoll",#N/A,TRUE,"RentRoll";#N/A,#N/A,TRUE,"ExitStratigy";#N/A,#N/A,TRUE,"OperatingAssumptions"}</definedName>
    <definedName name="PDC" localSheetId="0" hidden="1">#REF!</definedName>
    <definedName name="PDC" localSheetId="2" hidden="1">#REF!</definedName>
    <definedName name="PDC" hidden="1">#REF!</definedName>
    <definedName name="pdpdpd" localSheetId="0" hidden="1">{#N/A,#N/A,FALSE,"LoanAssumptions"}</definedName>
    <definedName name="pdpdpd" localSheetId="1" hidden="1">{#N/A,#N/A,FALSE,"LoanAssumptions"}</definedName>
    <definedName name="pdpdpd" localSheetId="4" hidden="1">{#N/A,#N/A,FALSE,"LoanAssumptions"}</definedName>
    <definedName name="pdpdpd" localSheetId="2" hidden="1">{#N/A,#N/A,FALSE,"LoanAssumptions"}</definedName>
    <definedName name="pdpdpd" hidden="1">{#N/A,#N/A,FALSE,"LoanAssumptions"}</definedName>
    <definedName name="pedro" localSheetId="0" hidden="1">{#N/A,"30% Success",TRUE,"Sales Forecast";#N/A,#N/A,TRUE,"Sheet2"}</definedName>
    <definedName name="pedro" localSheetId="1" hidden="1">{#N/A,"30% Success",TRUE,"Sales Forecast";#N/A,#N/A,TRUE,"Sheet2"}</definedName>
    <definedName name="pedro" localSheetId="4" hidden="1">{#N/A,"30% Success",TRUE,"Sales Forecast";#N/A,#N/A,TRUE,"Sheet2"}</definedName>
    <definedName name="pedro" localSheetId="2" hidden="1">{#N/A,"30% Success",TRUE,"Sales Forecast";#N/A,#N/A,TRUE,"Sheet2"}</definedName>
    <definedName name="pedro" hidden="1">{#N/A,"30% Success",TRUE,"Sales Forecast";#N/A,#N/A,TRUE,"Sheet2"}</definedName>
    <definedName name="pegn" localSheetId="0">#REF!</definedName>
    <definedName name="pegn" localSheetId="2">#REF!</definedName>
    <definedName name="pegn">#REF!</definedName>
    <definedName name="percepyreten" localSheetId="0">#REF!</definedName>
    <definedName name="percepyreten" localSheetId="2">#REF!</definedName>
    <definedName name="percepyreten">#REF!</definedName>
    <definedName name="PERIOD_END" localSheetId="0">#REF!</definedName>
    <definedName name="PERIOD_END" localSheetId="2">#REF!</definedName>
    <definedName name="PERIOD_END">#REF!</definedName>
    <definedName name="pf" localSheetId="0">#REF!</definedName>
    <definedName name="pf" localSheetId="2">#REF!</definedName>
    <definedName name="pf">#REF!</definedName>
    <definedName name="PGFN" localSheetId="0">#REF!</definedName>
    <definedName name="PGFN" localSheetId="2">#REF!</definedName>
    <definedName name="PGFN">#REF!</definedName>
    <definedName name="pinco" localSheetId="0" hidden="1">#REF!</definedName>
    <definedName name="pinco" localSheetId="2" hidden="1">#REF!</definedName>
    <definedName name="pinco" hidden="1">#REF!</definedName>
    <definedName name="pippo" localSheetId="0" hidden="1">#REF!</definedName>
    <definedName name="pippo" localSheetId="2" hidden="1">#REF!</definedName>
    <definedName name="pippo" hidden="1">#REF!</definedName>
    <definedName name="PIR" localSheetId="0">#REF!</definedName>
    <definedName name="PIR" localSheetId="2">#REF!</definedName>
    <definedName name="PIR">#REF!</definedName>
    <definedName name="Pivot1" localSheetId="0">#REF!</definedName>
    <definedName name="Pivot1" localSheetId="2">#REF!</definedName>
    <definedName name="Pivot1">#REF!</definedName>
    <definedName name="PL_Actual" localSheetId="0">#REF!</definedName>
    <definedName name="PL_Actual" localSheetId="2">#REF!</definedName>
    <definedName name="PL_Actual">#REF!</definedName>
    <definedName name="PL_Anterior" localSheetId="0">#REF!</definedName>
    <definedName name="PL_Anterior" localSheetId="2">#REF!</definedName>
    <definedName name="PL_Anterior">#REF!</definedName>
    <definedName name="PL_Dollar_Threshold" localSheetId="0">#REF!</definedName>
    <definedName name="PL_Dollar_Threshold" localSheetId="2">#REF!</definedName>
    <definedName name="PL_Dollar_Threshold">#REF!</definedName>
    <definedName name="PL_Mov_Periodo" localSheetId="0">#REF!</definedName>
    <definedName name="PL_Mov_Periodo" localSheetId="2">#REF!</definedName>
    <definedName name="PL_Mov_Periodo">#REF!</definedName>
    <definedName name="PL_Percent_Threshold" localSheetId="0">#REF!</definedName>
    <definedName name="PL_Percent_Threshold" localSheetId="2">#REF!</definedName>
    <definedName name="PL_Percent_Threshold">#REF!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0">#REF!</definedName>
    <definedName name="Planilha" localSheetId="2">#REF!</definedName>
    <definedName name="Planilha">#REF!</definedName>
    <definedName name="Planilhas" localSheetId="0">#REF!</definedName>
    <definedName name="Planilhas" localSheetId="2">#REF!</definedName>
    <definedName name="Planilhas">#REF!</definedName>
    <definedName name="PLANILLA_DE_PREPARACION" localSheetId="0">#REF!</definedName>
    <definedName name="PLANILLA_DE_PREPARACION" localSheetId="2">#REF!</definedName>
    <definedName name="PLANILLA_DE_PREPARACION">#REF!</definedName>
    <definedName name="PLANILLA_DE_TRANSFERENCIA" localSheetId="0">#REF!</definedName>
    <definedName name="PLANILLA_DE_TRANSFERENCIA" localSheetId="2">#REF!</definedName>
    <definedName name="PLANILLA_DE_TRANSFERENCIA">#REF!</definedName>
    <definedName name="playboy" localSheetId="0">#REF!</definedName>
    <definedName name="playboy" localSheetId="2">#REF!</definedName>
    <definedName name="playboy">#REF!</definedName>
    <definedName name="PLZ" localSheetId="0">#REF!</definedName>
    <definedName name="PLZ" localSheetId="2">#REF!</definedName>
    <definedName name="PLZ">#REF!</definedName>
    <definedName name="pmdll" localSheetId="0">#REF!</definedName>
    <definedName name="pmdll" localSheetId="2">#REF!</definedName>
    <definedName name="pmdll">#REF!</definedName>
    <definedName name="Pmel" localSheetId="0">#REF!</definedName>
    <definedName name="Pmel" localSheetId="2">#REF!</definedName>
    <definedName name="Pmel">#REF!</definedName>
    <definedName name="pmoslpcomb1" localSheetId="0">#REF!</definedName>
    <definedName name="pmoslpcomb1" localSheetId="2">#REF!</definedName>
    <definedName name="pmoslpcomb1">#REF!</definedName>
    <definedName name="pmoslpcomb2" localSheetId="0">#REF!</definedName>
    <definedName name="pmoslpcomb2" localSheetId="2">#REF!</definedName>
    <definedName name="pmoslpcomb2">#REF!</definedName>
    <definedName name="pmoslpnorte1" localSheetId="0">#REF!</definedName>
    <definedName name="pmoslpnorte1" localSheetId="2">#REF!</definedName>
    <definedName name="pmoslpnorte1">#REF!</definedName>
    <definedName name="pmoslpnorte2" localSheetId="0">#REF!</definedName>
    <definedName name="pmoslpnorte2" localSheetId="2">#REF!</definedName>
    <definedName name="pmoslpnorte2">#REF!</definedName>
    <definedName name="pmoslpsur1" localSheetId="0">#REF!</definedName>
    <definedName name="pmoslpsur1" localSheetId="2">#REF!</definedName>
    <definedName name="pmoslpsur1">#REF!</definedName>
    <definedName name="pmoslpsur2" localSheetId="0">#REF!</definedName>
    <definedName name="pmoslpsur2" localSheetId="2">#REF!</definedName>
    <definedName name="pmoslpsur2">#REF!</definedName>
    <definedName name="PMXDLL" localSheetId="0">#REF!</definedName>
    <definedName name="PMXDLL" localSheetId="2">#REF!</definedName>
    <definedName name="PMXDLL">#REF!</definedName>
    <definedName name="PN" localSheetId="0">#REF!</definedName>
    <definedName name="PN" localSheetId="2">#REF!</definedName>
    <definedName name="PN">#REF!</definedName>
    <definedName name="po" localSheetId="0" hidden="1">{#N/A,#N/A,FALSE,"ExitStratigy"}</definedName>
    <definedName name="po" localSheetId="1" hidden="1">{#N/A,#N/A,FALSE,"ExitStratigy"}</definedName>
    <definedName name="po" localSheetId="4" hidden="1">{#N/A,#N/A,FALSE,"ExitStratigy"}</definedName>
    <definedName name="po" localSheetId="2" hidden="1">{#N/A,#N/A,FALSE,"ExitStratigy"}</definedName>
    <definedName name="po" hidden="1">{#N/A,#N/A,FALSE,"ExitStratigy"}</definedName>
    <definedName name="POL_RES" localSheetId="0">#REF!</definedName>
    <definedName name="POL_RES" localSheetId="2">#REF!</definedName>
    <definedName name="POL_RES">#REF!</definedName>
    <definedName name="POLCALDO" localSheetId="0">#REF!</definedName>
    <definedName name="POLCALDO" localSheetId="2">#REF!</definedName>
    <definedName name="POLCALDO">#REF!</definedName>
    <definedName name="POLCALDO2" localSheetId="0">#REF!</definedName>
    <definedName name="POLCALDO2" localSheetId="2">#REF!</definedName>
    <definedName name="POLCALDO2">#REF!</definedName>
    <definedName name="POLCANA" localSheetId="0">#REF!</definedName>
    <definedName name="POLCANA" localSheetId="2">#REF!</definedName>
    <definedName name="POLCANA">#REF!</definedName>
    <definedName name="Pop_Sig_T" localSheetId="0">#REF!</definedName>
    <definedName name="Pop_Sig_T" localSheetId="2">#REF!</definedName>
    <definedName name="Pop_Sig_T">#REF!</definedName>
    <definedName name="ppp" localSheetId="0" hidden="1">{#N/A,#N/A,FALSE,"OperatingAssumptions"}</definedName>
    <definedName name="ppp" localSheetId="1" hidden="1">{#N/A,#N/A,FALSE,"OperatingAssumptions"}</definedName>
    <definedName name="ppp" localSheetId="4" hidden="1">{#N/A,#N/A,FALSE,"OperatingAssumptions"}</definedName>
    <definedName name="ppp" localSheetId="2" hidden="1">{#N/A,#N/A,FALSE,"OperatingAssumptions"}</definedName>
    <definedName name="ppp" hidden="1">{#N/A,#N/A,FALSE,"OperatingAssumptions"}</definedName>
    <definedName name="PPPPP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4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R" localSheetId="0">#REF!</definedName>
    <definedName name="PR" localSheetId="2">#REF!</definedName>
    <definedName name="PR">#REF!</definedName>
    <definedName name="Pre_tax_materiality" localSheetId="0">#REF!</definedName>
    <definedName name="Pre_tax_materiality" localSheetId="2">#REF!</definedName>
    <definedName name="Pre_tax_materiality">#REF!</definedName>
    <definedName name="PreçATR" localSheetId="0">#REF!</definedName>
    <definedName name="PreçATR" localSheetId="2">#REF!</definedName>
    <definedName name="PreçATR">#REF!</definedName>
    <definedName name="Precio" localSheetId="0">#REF!</definedName>
    <definedName name="Precio" localSheetId="2">#REF!</definedName>
    <definedName name="Precio">#REF!</definedName>
    <definedName name="Precision" localSheetId="0">#REF!</definedName>
    <definedName name="Precision" localSheetId="2">#REF!</definedName>
    <definedName name="Precision">#REF!</definedName>
    <definedName name="PREÇO" localSheetId="0">#REF!</definedName>
    <definedName name="PREÇO" localSheetId="2">#REF!</definedName>
    <definedName name="PREÇO">#REF!</definedName>
    <definedName name="PREPARED_BY" localSheetId="0">#REF!</definedName>
    <definedName name="PREPARED_BY" localSheetId="2">#REF!</definedName>
    <definedName name="PREPARED_BY">#REF!</definedName>
    <definedName name="PREPARED_DATE" localSheetId="0">#REF!</definedName>
    <definedName name="PREPARED_DATE" localSheetId="2">#REF!</definedName>
    <definedName name="PREPARED_DATE">#REF!</definedName>
    <definedName name="Pres_Res" localSheetId="0">#REF!</definedName>
    <definedName name="Pres_Res" localSheetId="2">#REF!</definedName>
    <definedName name="Pres_Res">#REF!</definedName>
    <definedName name="Presupuesto" localSheetId="0">#REF!,#REF!,#REF!,#REF!</definedName>
    <definedName name="Presupuesto" localSheetId="2">#REF!,#REF!,#REF!,#REF!</definedName>
    <definedName name="Presupuesto">#REF!,#REF!,#REF!,#REF!</definedName>
    <definedName name="Previsao" localSheetId="0" hidden="1">{"'Índice'!$A$1:$K$49"}</definedName>
    <definedName name="Previsao" localSheetId="1" hidden="1">{"'Índice'!$A$1:$K$49"}</definedName>
    <definedName name="Previsao" localSheetId="4" hidden="1">{"'Índice'!$A$1:$K$49"}</definedName>
    <definedName name="Previsao" localSheetId="2" hidden="1">{"'Índice'!$A$1:$K$49"}</definedName>
    <definedName name="Previsao" hidden="1">{"'Índice'!$A$1:$K$49"}</definedName>
    <definedName name="prevnorte" localSheetId="0">#REF!</definedName>
    <definedName name="prevnorte" localSheetId="2">#REF!</definedName>
    <definedName name="prevnorte">#REF!</definedName>
    <definedName name="prevsur" localSheetId="0">#REF!</definedName>
    <definedName name="prevsur" localSheetId="2">#REF!</definedName>
    <definedName name="prevsur">#REF!</definedName>
    <definedName name="Print" localSheetId="0" hidden="1">{"CSC_1",#N/A,FALSE,"CSC Outputs";"CSC_2",#N/A,FALSE,"CSC Outputs"}</definedName>
    <definedName name="Print" localSheetId="1" hidden="1">{"CSC_1",#N/A,FALSE,"CSC Outputs";"CSC_2",#N/A,FALSE,"CSC Outputs"}</definedName>
    <definedName name="Print" localSheetId="4" hidden="1">{"CSC_1",#N/A,FALSE,"CSC Outputs";"CSC_2",#N/A,FALSE,"CSC Outputs"}</definedName>
    <definedName name="Print" localSheetId="2" hidden="1">{"CSC_1",#N/A,FALSE,"CSC Outputs";"CSC_2",#N/A,FALSE,"CSC Outputs"}</definedName>
    <definedName name="Print" hidden="1">{"CSC_1",#N/A,FALSE,"CSC Outputs";"CSC_2",#N/A,FALSE,"CSC Outputs"}</definedName>
    <definedName name="_xlnm.Print_Area">#N/A</definedName>
    <definedName name="Print_Area_MI" localSheetId="0">#REF!</definedName>
    <definedName name="Print_Area_MI" localSheetId="2">#REF!</definedName>
    <definedName name="Print_Area_MI">#REF!</definedName>
    <definedName name="Print_CSC_Report_2" localSheetId="0" hidden="1">{"CSC_1",#N/A,FALSE,"CSC Outputs";"CSC_2",#N/A,FALSE,"CSC Outputs"}</definedName>
    <definedName name="Print_CSC_Report_2" localSheetId="1" hidden="1">{"CSC_1",#N/A,FALSE,"CSC Outputs";"CSC_2",#N/A,FALSE,"CSC Outputs"}</definedName>
    <definedName name="Print_CSC_Report_2" localSheetId="4" hidden="1">{"CSC_1",#N/A,FALSE,"CSC Outputs";"CSC_2",#N/A,FALSE,"CSC Outputs"}</definedName>
    <definedName name="Print_CSC_Report_2" localSheetId="2" hidden="1">{"CSC_1",#N/A,FALSE,"CSC Outputs";"CSC_2",#N/A,FALSE,"CSC Outputs"}</definedName>
    <definedName name="Print_CSC_Report_2" hidden="1">{"CSC_1",#N/A,FALSE,"CSC Outputs";"CSC_2",#N/A,FALSE,"CSC Outputs"}</definedName>
    <definedName name="Print_CSC_Report_3" localSheetId="0" hidden="1">{"CSC_1",#N/A,FALSE,"CSC Outputs";"CSC_2",#N/A,FALSE,"CSC Outputs"}</definedName>
    <definedName name="Print_CSC_Report_3" localSheetId="1" hidden="1">{"CSC_1",#N/A,FALSE,"CSC Outputs";"CSC_2",#N/A,FALSE,"CSC Outputs"}</definedName>
    <definedName name="Print_CSC_Report_3" localSheetId="4" hidden="1">{"CSC_1",#N/A,FALSE,"CSC Outputs";"CSC_2",#N/A,FALSE,"CSC Outputs"}</definedName>
    <definedName name="Print_CSC_Report_3" localSheetId="2" hidden="1">{"CSC_1",#N/A,FALSE,"CSC Outputs";"CSC_2",#N/A,FALSE,"CSC Outputs"}</definedName>
    <definedName name="Print_CSC_Report_3" hidden="1">{"CSC_1",#N/A,FALSE,"CSC Outputs";"CSC_2",#N/A,FALSE,"CSC Outputs"}</definedName>
    <definedName name="Print_CSC_Report_4" localSheetId="0" hidden="1">{"CSC_1",#N/A,FALSE,"CSC Outputs";"CSC_2",#N/A,FALSE,"CSC Outputs"}</definedName>
    <definedName name="Print_CSC_Report_4" localSheetId="1" hidden="1">{"CSC_1",#N/A,FALSE,"CSC Outputs";"CSC_2",#N/A,FALSE,"CSC Outputs"}</definedName>
    <definedName name="Print_CSC_Report_4" localSheetId="4" hidden="1">{"CSC_1",#N/A,FALSE,"CSC Outputs";"CSC_2",#N/A,FALSE,"CSC Outputs"}</definedName>
    <definedName name="Print_CSC_Report_4" localSheetId="2" hidden="1">{"CSC_1",#N/A,FALSE,"CSC Outputs";"CSC_2",#N/A,FALSE,"CSC Outputs"}</definedName>
    <definedName name="Print_CSC_Report_4" hidden="1">{"CSC_1",#N/A,FALSE,"CSC Outputs";"CSC_2",#N/A,FALSE,"CSC Outputs"}</definedName>
    <definedName name="_xlnm.Print_Titles">#N/A</definedName>
    <definedName name="PRINT_TITLES_MI" localSheetId="0">#REF!</definedName>
    <definedName name="PRINT_TITLES_MI" localSheetId="2">#REF!</definedName>
    <definedName name="PRINT_TITLES_MI">#REF!</definedName>
    <definedName name="PRIOR_DT" localSheetId="0">#REF!</definedName>
    <definedName name="PRIOR_DT" localSheetId="2">#REF!</definedName>
    <definedName name="PRIOR_DT">#REF!</definedName>
    <definedName name="Proc" localSheetId="0">#REF!</definedName>
    <definedName name="Proc" localSheetId="2">#REF!</definedName>
    <definedName name="Proc">#REF!</definedName>
    <definedName name="Prod" localSheetId="0">#REF!</definedName>
    <definedName name="Prod" localSheetId="2">#REF!</definedName>
    <definedName name="Prod">#REF!</definedName>
    <definedName name="produto" localSheetId="0">#REF!</definedName>
    <definedName name="produto" localSheetId="2">#REF!</definedName>
    <definedName name="produto">#REF!</definedName>
    <definedName name="prova" localSheetId="0" hidden="1">{#N/A,#N/A,FALSE,"PACCIL";#N/A,#N/A,FALSE,"PAITACAN";#N/A,#N/A,FALSE,"PARECO";#N/A,#N/A,FALSE,"PA62";#N/A,#N/A,FALSE,"PAFINAL";#N/A,#N/A,FALSE,"PARECONF";#N/A,#N/A,FALSE,"PARECOND"}</definedName>
    <definedName name="prova" localSheetId="1" hidden="1">{#N/A,#N/A,FALSE,"PACCIL";#N/A,#N/A,FALSE,"PAITACAN";#N/A,#N/A,FALSE,"PARECO";#N/A,#N/A,FALSE,"PA62";#N/A,#N/A,FALSE,"PAFINAL";#N/A,#N/A,FALSE,"PARECONF";#N/A,#N/A,FALSE,"PARECOND"}</definedName>
    <definedName name="prova" localSheetId="4" hidden="1">{#N/A,#N/A,FALSE,"PACCIL";#N/A,#N/A,FALSE,"PAITACAN";#N/A,#N/A,FALSE,"PARECO";#N/A,#N/A,FALSE,"PA62";#N/A,#N/A,FALSE,"PAFINAL";#N/A,#N/A,FALSE,"PARECONF";#N/A,#N/A,FALSE,"PARECOND"}</definedName>
    <definedName name="prova" localSheetId="2" hidden="1">{#N/A,#N/A,FALSE,"PACCIL";#N/A,#N/A,FALSE,"PAITACAN";#N/A,#N/A,FALSE,"PARECO";#N/A,#N/A,FALSE,"PA62";#N/A,#N/A,FALSE,"PAFINAL";#N/A,#N/A,FALSE,"PARECONF";#N/A,#N/A,FALSE,"PARECOND"}</definedName>
    <definedName name="prova" hidden="1">{#N/A,#N/A,FALSE,"PACCIL";#N/A,#N/A,FALSE,"PAITACAN";#N/A,#N/A,FALSE,"PARECO";#N/A,#N/A,FALSE,"PA62";#N/A,#N/A,FALSE,"PAFINAL";#N/A,#N/A,FALSE,"PARECONF";#N/A,#N/A,FALSE,"PARECOND"}</definedName>
    <definedName name="Provjuicios" localSheetId="0">#REF!</definedName>
    <definedName name="Provjuicios" localSheetId="2">#REF!</definedName>
    <definedName name="Provjuicios">#REF!</definedName>
    <definedName name="prueba" localSheetId="0">#REF!</definedName>
    <definedName name="prueba" localSheetId="2">#REF!</definedName>
    <definedName name="prueba">#REF!</definedName>
    <definedName name="ptax" localSheetId="0">#REF!</definedName>
    <definedName name="ptax" localSheetId="2">#REF!</definedName>
    <definedName name="ptax">#REF!</definedName>
    <definedName name="PUB_FileID" hidden="1">"L10003649.xls"</definedName>
    <definedName name="PUB_UserID" hidden="1">"MAYERX"</definedName>
    <definedName name="PUREZA" localSheetId="0">#REF!</definedName>
    <definedName name="PUREZA" localSheetId="2">#REF!</definedName>
    <definedName name="PUREZA">#REF!</definedName>
    <definedName name="PurMel" localSheetId="0">#REF!</definedName>
    <definedName name="PurMel" localSheetId="2">#REF!</definedName>
    <definedName name="PurMel">#REF!</definedName>
    <definedName name="PV2002Gustavo" localSheetId="0">#REF!</definedName>
    <definedName name="PV2002Gustavo" localSheetId="2">#REF!</definedName>
    <definedName name="PV2002Gustavo">#REF!</definedName>
    <definedName name="PY_Accounts_Receivable" localSheetId="0">#REF!</definedName>
    <definedName name="PY_Accounts_Receivable" localSheetId="2">#REF!</definedName>
    <definedName name="PY_Accounts_Receivable">#REF!</definedName>
    <definedName name="PY_all_Equity" localSheetId="0">#REF!</definedName>
    <definedName name="PY_all_Equity" localSheetId="2">#REF!</definedName>
    <definedName name="PY_all_Equity">#REF!</definedName>
    <definedName name="PY_all_Income" localSheetId="0">#REF!</definedName>
    <definedName name="PY_all_Income" localSheetId="2">#REF!</definedName>
    <definedName name="PY_all_Income">#REF!</definedName>
    <definedName name="PY_all_RetEarn" localSheetId="0">#REF!</definedName>
    <definedName name="PY_all_RetEarn" localSheetId="2">#REF!</definedName>
    <definedName name="PY_all_RetEarn">#REF!</definedName>
    <definedName name="PY_Cash" localSheetId="0">#REF!</definedName>
    <definedName name="PY_Cash" localSheetId="2">#REF!</definedName>
    <definedName name="PY_Cash">#REF!</definedName>
    <definedName name="PY_Cost_of_Sales" localSheetId="0">#REF!</definedName>
    <definedName name="PY_Cost_of_Sales" localSheetId="2">#REF!</definedName>
    <definedName name="PY_Cost_of_Sales">#REF!</definedName>
    <definedName name="PY_Current_Liabilities" localSheetId="0">#REF!</definedName>
    <definedName name="PY_Current_Liabilities" localSheetId="2">#REF!</definedName>
    <definedName name="PY_Current_Liabilities">#REF!</definedName>
    <definedName name="PY_Gross_Profit" localSheetId="0">#REF!</definedName>
    <definedName name="PY_Gross_Profit" localSheetId="2">#REF!</definedName>
    <definedName name="PY_Gross_Profit">#REF!</definedName>
    <definedName name="PY_Interest_Expense" localSheetId="0">#REF!</definedName>
    <definedName name="PY_Interest_Expense" localSheetId="2">#REF!</definedName>
    <definedName name="PY_Interest_Expense">#REF!</definedName>
    <definedName name="PY_Inventory" localSheetId="0">#REF!</definedName>
    <definedName name="PY_Inventory" localSheetId="2">#REF!</definedName>
    <definedName name="PY_Inventory">#REF!</definedName>
    <definedName name="PY_knw_Income" localSheetId="0">#REF!</definedName>
    <definedName name="PY_knw_Income" localSheetId="2">#REF!</definedName>
    <definedName name="PY_knw_Income">#REF!</definedName>
    <definedName name="PY_knw_RetEarn" localSheetId="0">#REF!</definedName>
    <definedName name="PY_knw_RetEarn" localSheetId="2">#REF!</definedName>
    <definedName name="PY_knw_RetEarn">#REF!</definedName>
    <definedName name="PY_lik_Income" localSheetId="0">#REF!</definedName>
    <definedName name="PY_lik_Income" localSheetId="2">#REF!</definedName>
    <definedName name="PY_lik_Income">#REF!</definedName>
    <definedName name="PY_lik_RetEarn" localSheetId="0">#REF!</definedName>
    <definedName name="PY_lik_RetEarn" localSheetId="2">#REF!</definedName>
    <definedName name="PY_lik_RetEarn">#REF!</definedName>
    <definedName name="PY_LT_Debt" localSheetId="0">#REF!</definedName>
    <definedName name="PY_LT_Debt" localSheetId="2">#REF!</definedName>
    <definedName name="PY_LT_Debt">#REF!</definedName>
    <definedName name="PY_NET_PROFIT" localSheetId="0">#REF!</definedName>
    <definedName name="PY_NET_PROFIT" localSheetId="2">#REF!</definedName>
    <definedName name="PY_NET_PROFIT">#REF!</definedName>
    <definedName name="PY_Net_Revenue" localSheetId="0">#REF!</definedName>
    <definedName name="PY_Net_Revenue" localSheetId="2">#REF!</definedName>
    <definedName name="PY_Net_Revenue">#REF!</definedName>
    <definedName name="PY_Operating_Income" localSheetId="0">#REF!</definedName>
    <definedName name="PY_Operating_Income" localSheetId="2">#REF!</definedName>
    <definedName name="PY_Operating_Income">#REF!</definedName>
    <definedName name="PY_QUICK_ASSETS" localSheetId="0">#REF!</definedName>
    <definedName name="PY_QUICK_ASSETS" localSheetId="2">#REF!</definedName>
    <definedName name="PY_QUICK_ASSETS">#REF!</definedName>
    <definedName name="PY_Tangible_Net_Worth" localSheetId="0">#REF!</definedName>
    <definedName name="PY_Tangible_Net_Worth" localSheetId="2">#REF!</definedName>
    <definedName name="PY_Tangible_Net_Worth">#REF!</definedName>
    <definedName name="PY_tot_knw_Xfoot" localSheetId="0">#REF!</definedName>
    <definedName name="PY_tot_knw_Xfoot" localSheetId="2">#REF!</definedName>
    <definedName name="PY_tot_knw_Xfoot">#REF!</definedName>
    <definedName name="PY_tot_lik_Xfoot" localSheetId="0">#REF!</definedName>
    <definedName name="PY_tot_lik_Xfoot" localSheetId="2">#REF!</definedName>
    <definedName name="PY_tot_lik_Xfoot">#REF!</definedName>
    <definedName name="PY_TOTAL_ASSETS" localSheetId="0">#REF!</definedName>
    <definedName name="PY_TOTAL_ASSETS" localSheetId="2">#REF!</definedName>
    <definedName name="PY_TOTAL_ASSETS">#REF!</definedName>
    <definedName name="PY_TOTAL_CURR_ASSETS" localSheetId="0">#REF!</definedName>
    <definedName name="PY_TOTAL_CURR_ASSETS" localSheetId="2">#REF!</definedName>
    <definedName name="PY_TOTAL_CURR_ASSETS">#REF!</definedName>
    <definedName name="PY_TOTAL_DEBT" localSheetId="0">#REF!</definedName>
    <definedName name="PY_TOTAL_DEBT" localSheetId="2">#REF!</definedName>
    <definedName name="PY_TOTAL_DEBT">#REF!</definedName>
    <definedName name="PY_TOTAL_EQUITY" localSheetId="0">#REF!</definedName>
    <definedName name="PY_TOTAL_EQUITY" localSheetId="2">#REF!</definedName>
    <definedName name="PY_TOTAL_EQUITY">#REF!</definedName>
    <definedName name="PY_tx_all_Income" localSheetId="0">#REF!</definedName>
    <definedName name="PY_tx_all_Income" localSheetId="2">#REF!</definedName>
    <definedName name="PY_tx_all_Income">#REF!</definedName>
    <definedName name="PY_tx_all_RetEarn" localSheetId="0">#REF!</definedName>
    <definedName name="PY_tx_all_RetEarn" localSheetId="2">#REF!</definedName>
    <definedName name="PY_tx_all_RetEarn">#REF!</definedName>
    <definedName name="PY_tx_knw_Income" localSheetId="0">#REF!</definedName>
    <definedName name="PY_tx_knw_Income" localSheetId="2">#REF!</definedName>
    <definedName name="PY_tx_knw_Income">#REF!</definedName>
    <definedName name="PY_tx_knw_RetEarn" localSheetId="0">#REF!</definedName>
    <definedName name="PY_tx_knw_RetEarn" localSheetId="2">#REF!</definedName>
    <definedName name="PY_tx_knw_RetEarn">#REF!</definedName>
    <definedName name="PY_tx_lik_Income" localSheetId="0">#REF!</definedName>
    <definedName name="PY_tx_lik_Income" localSheetId="2">#REF!</definedName>
    <definedName name="PY_tx_lik_Income">#REF!</definedName>
    <definedName name="PY_tx_lik_RetEarn" localSheetId="0">#REF!</definedName>
    <definedName name="PY_tx_lik_RetEarn" localSheetId="2">#REF!</definedName>
    <definedName name="PY_tx_lik_RetEarn">#REF!</definedName>
    <definedName name="PY2_Accounts_Receivable" localSheetId="0">#REF!</definedName>
    <definedName name="PY2_Accounts_Receivable" localSheetId="2">#REF!</definedName>
    <definedName name="PY2_Accounts_Receivable">#REF!</definedName>
    <definedName name="PY2_Cash" localSheetId="0">#REF!</definedName>
    <definedName name="PY2_Cash" localSheetId="2">#REF!</definedName>
    <definedName name="PY2_Cash">#REF!</definedName>
    <definedName name="PY2_Current_Liabilities" localSheetId="0">#REF!</definedName>
    <definedName name="PY2_Current_Liabilities" localSheetId="2">#REF!</definedName>
    <definedName name="PY2_Current_Liabilities">#REF!</definedName>
    <definedName name="PY2_Gross_Profit" localSheetId="0">#REF!</definedName>
    <definedName name="PY2_Gross_Profit" localSheetId="2">#REF!</definedName>
    <definedName name="PY2_Gross_Profit">#REF!</definedName>
    <definedName name="PY2_Interest_Expense" localSheetId="0">#REF!</definedName>
    <definedName name="PY2_Interest_Expense" localSheetId="2">#REF!</definedName>
    <definedName name="PY2_Interest_Expense">#REF!</definedName>
    <definedName name="PY2_Inventory" localSheetId="0">#REF!</definedName>
    <definedName name="PY2_Inventory" localSheetId="2">#REF!</definedName>
    <definedName name="PY2_Inventory">#REF!</definedName>
    <definedName name="PY2_LT_Debt" localSheetId="0">#REF!</definedName>
    <definedName name="PY2_LT_Debt" localSheetId="2">#REF!</definedName>
    <definedName name="PY2_LT_Debt">#REF!</definedName>
    <definedName name="PY2_NET_PROFIT" localSheetId="0">#REF!</definedName>
    <definedName name="PY2_NET_PROFIT" localSheetId="2">#REF!</definedName>
    <definedName name="PY2_NET_PROFIT">#REF!</definedName>
    <definedName name="PY2_Net_Revenue" localSheetId="0">#REF!</definedName>
    <definedName name="PY2_Net_Revenue" localSheetId="2">#REF!</definedName>
    <definedName name="PY2_Net_Revenue">#REF!</definedName>
    <definedName name="PY2_Operating_Income" localSheetId="0">#REF!</definedName>
    <definedName name="PY2_Operating_Income" localSheetId="2">#REF!</definedName>
    <definedName name="PY2_Operating_Income">#REF!</definedName>
    <definedName name="PY2_QUICK_ASSETS" localSheetId="0">#REF!</definedName>
    <definedName name="PY2_QUICK_ASSETS" localSheetId="2">#REF!</definedName>
    <definedName name="PY2_QUICK_ASSETS">#REF!</definedName>
    <definedName name="PY2_Tangible_Net_Worth" localSheetId="0">#REF!</definedName>
    <definedName name="PY2_Tangible_Net_Worth" localSheetId="2">#REF!</definedName>
    <definedName name="PY2_Tangible_Net_Worth">#REF!</definedName>
    <definedName name="PY2_TOTAL_ASSETS" localSheetId="0">#REF!</definedName>
    <definedName name="PY2_TOTAL_ASSETS" localSheetId="2">#REF!</definedName>
    <definedName name="PY2_TOTAL_ASSETS">#REF!</definedName>
    <definedName name="PY2_TOTAL_CURR_ASSETS" localSheetId="0">#REF!</definedName>
    <definedName name="PY2_TOTAL_CURR_ASSETS" localSheetId="2">#REF!</definedName>
    <definedName name="PY2_TOTAL_CURR_ASSETS">#REF!</definedName>
    <definedName name="PY2_TOTAL_DEBT" localSheetId="0">#REF!</definedName>
    <definedName name="PY2_TOTAL_DEBT" localSheetId="2">#REF!</definedName>
    <definedName name="PY2_TOTAL_DEBT">#REF!</definedName>
    <definedName name="PY2_TOTAL_EQUITY" localSheetId="0">#REF!</definedName>
    <definedName name="PY2_TOTAL_EQUITY" localSheetId="2">#REF!</definedName>
    <definedName name="PY2_TOTAL_EQUITY">#REF!</definedName>
    <definedName name="PYCR" localSheetId="0">#REF!</definedName>
    <definedName name="PYCR" localSheetId="2">#REF!</definedName>
    <definedName name="PYCR">#REF!</definedName>
    <definedName name="PYD" localSheetId="0">#REF!</definedName>
    <definedName name="PYD" localSheetId="2">#REF!</definedName>
    <definedName name="PYD">#REF!</definedName>
    <definedName name="q" localSheetId="0" hidden="1">#REF!</definedName>
    <definedName name="q" localSheetId="2" hidden="1">#REF!</definedName>
    <definedName name="q" hidden="1">#REF!</definedName>
    <definedName name="Q_" localSheetId="0">#REF!</definedName>
    <definedName name="Q_" localSheetId="2">#REF!</definedName>
    <definedName name="Q_">#REF!</definedName>
    <definedName name="Q_ConsTratAgua" localSheetId="0">#REF!</definedName>
    <definedName name="Q_ConsTratAgua" localSheetId="2">#REF!</definedName>
    <definedName name="Q_ConsTratAgua">#REF!</definedName>
    <definedName name="QC_Instruction" localSheetId="0">#REF!</definedName>
    <definedName name="QC_Instruction" localSheetId="2">#REF!</definedName>
    <definedName name="QC_Instruction">#REF!</definedName>
    <definedName name="qdfTransferirPlanilhaExcelTIM" localSheetId="0">#REF!</definedName>
    <definedName name="qdfTransferirPlanilhaExcelTIM" localSheetId="2">#REF!</definedName>
    <definedName name="qdfTransferirPlanilhaExcelTIM">#REF!</definedName>
    <definedName name="qq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localSheetId="0" hidden="1">{#N/A,#N/A,FALSE,"LoanAssumptions"}</definedName>
    <definedName name="qqqqq" localSheetId="1" hidden="1">{#N/A,#N/A,FALSE,"LoanAssumptions"}</definedName>
    <definedName name="qqqqq" localSheetId="4" hidden="1">{#N/A,#N/A,FALSE,"LoanAssumptions"}</definedName>
    <definedName name="qqqqq" localSheetId="2" hidden="1">{#N/A,#N/A,FALSE,"LoanAssumptions"}</definedName>
    <definedName name="qqqqq" hidden="1">{#N/A,#N/A,FALSE,"LoanAssumptions"}</definedName>
    <definedName name="qqqqqq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" localSheetId="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WER" localSheetId="0" hidden="1">#REF!</definedName>
    <definedName name="QQWER" localSheetId="2" hidden="1">#REF!</definedName>
    <definedName name="QQWER" hidden="1">#REF!</definedName>
    <definedName name="qryDDBDatabase" localSheetId="0">#REF!</definedName>
    <definedName name="qryDDBDatabase" localSheetId="2">#REF!</definedName>
    <definedName name="qryDDBDatabase">#REF!</definedName>
    <definedName name="qs" localSheetId="0" hidden="1">{#N/A,#N/A,TRUE,"BD 97";#N/A,#N/A,TRUE,"IR E CS 1997";#N/A,#N/A,TRUE,"CONTINGÊNCIAS";#N/A,#N/A,TRUE,"AD_EX_97";#N/A,#N/A,TRUE,"PR ND";#N/A,#N/A,TRUE,"8191";#N/A,#N/A,TRUE,"8383";#N/A,#N/A,TRUE,"MP 1024"}</definedName>
    <definedName name="qs" localSheetId="1" hidden="1">{#N/A,#N/A,TRUE,"BD 97";#N/A,#N/A,TRUE,"IR E CS 1997";#N/A,#N/A,TRUE,"CONTINGÊNCIAS";#N/A,#N/A,TRUE,"AD_EX_97";#N/A,#N/A,TRUE,"PR ND";#N/A,#N/A,TRUE,"8191";#N/A,#N/A,TRUE,"8383";#N/A,#N/A,TRUE,"MP 1024"}</definedName>
    <definedName name="qs" localSheetId="4" hidden="1">{#N/A,#N/A,TRUE,"BD 97";#N/A,#N/A,TRUE,"IR E CS 1997";#N/A,#N/A,TRUE,"CONTINGÊNCIAS";#N/A,#N/A,TRUE,"AD_EX_97";#N/A,#N/A,TRUE,"PR ND";#N/A,#N/A,TRUE,"8191";#N/A,#N/A,TRUE,"8383";#N/A,#N/A,TRUE,"MP 1024"}</definedName>
    <definedName name="qs" localSheetId="2" hidden="1">{#N/A,#N/A,TRUE,"BD 97";#N/A,#N/A,TRUE,"IR E CS 1997";#N/A,#N/A,TRUE,"CONTINGÊNCIAS";#N/A,#N/A,TRUE,"AD_EX_97";#N/A,#N/A,TRUE,"PR ND";#N/A,#N/A,TRUE,"8191";#N/A,#N/A,TRUE,"8383";#N/A,#N/A,TRUE,"MP 1024"}</definedName>
    <definedName name="qs" hidden="1">{#N/A,#N/A,TRUE,"BD 97";#N/A,#N/A,TRUE,"IR E CS 1997";#N/A,#N/A,TRUE,"CONTINGÊNCIAS";#N/A,#N/A,TRUE,"AD_EX_97";#N/A,#N/A,TRUE,"PR ND";#N/A,#N/A,TRUE,"8191";#N/A,#N/A,TRUE,"8383";#N/A,#N/A,TRUE,"MP 1024"}</definedName>
    <definedName name="Quadro1" localSheetId="0" hidden="1">#REF!</definedName>
    <definedName name="Quadro1" localSheetId="2" hidden="1">#REF!</definedName>
    <definedName name="Quadro1" hidden="1">#REF!</definedName>
    <definedName name="QUADRO2" localSheetId="0">#REF!</definedName>
    <definedName name="QUADRO2" localSheetId="2">#REF!</definedName>
    <definedName name="QUADRO2">#REF!</definedName>
    <definedName name="QUADRO3" localSheetId="0">#REF!</definedName>
    <definedName name="QUADRO3" localSheetId="2">#REF!</definedName>
    <definedName name="QUADRO3">#REF!</definedName>
    <definedName name="Qualitative1" localSheetId="0">#REF!</definedName>
    <definedName name="Qualitative1" localSheetId="2">#REF!</definedName>
    <definedName name="Qualitative1">#REF!</definedName>
    <definedName name="Qualitative2" localSheetId="0">#REF!</definedName>
    <definedName name="Qualitative2" localSheetId="2">#REF!</definedName>
    <definedName name="Qualitative2">#REF!</definedName>
    <definedName name="Qualitative3" localSheetId="0">#REF!</definedName>
    <definedName name="Qualitative3" localSheetId="2">#REF!</definedName>
    <definedName name="Qualitative3">#REF!</definedName>
    <definedName name="QualitativeTextBox" localSheetId="0">#REF!</definedName>
    <definedName name="QualitativeTextBox" localSheetId="2">#REF!</definedName>
    <definedName name="QualitativeTextBox">#REF!</definedName>
    <definedName name="QUALITY" localSheetId="0">#REF!</definedName>
    <definedName name="QUALITY" localSheetId="2">#REF!</definedName>
    <definedName name="QUALITY">#REF!</definedName>
    <definedName name="QUEIMA" localSheetId="0">#REF!</definedName>
    <definedName name="QUEIMA" localSheetId="2">#REF!</definedName>
    <definedName name="QUEIMA">#REF!</definedName>
    <definedName name="QWE" localSheetId="0" hidden="1">#REF!</definedName>
    <definedName name="QWE" localSheetId="2" hidden="1">#REF!</definedName>
    <definedName name="QWE" hidden="1">#REF!</definedName>
    <definedName name="qwef" localSheetId="0">#REF!</definedName>
    <definedName name="qwef" localSheetId="2">#REF!</definedName>
    <definedName name="qwef">#REF!</definedName>
    <definedName name="qwefqwef" localSheetId="0">#REF!</definedName>
    <definedName name="qwefqwef" localSheetId="2">#REF!</definedName>
    <definedName name="qwefqwef">#REF!</definedName>
    <definedName name="R_" localSheetId="0">#REF!</definedName>
    <definedName name="R_" localSheetId="2">#REF!</definedName>
    <definedName name="R_">#REF!</definedName>
    <definedName name="R____kg" localSheetId="0">#REF!</definedName>
    <definedName name="R____kg" localSheetId="2">#REF!</definedName>
    <definedName name="R____kg">#REF!</definedName>
    <definedName name="RadioSP" localSheetId="0">#REF!</definedName>
    <definedName name="RadioSP" localSheetId="2">#REF!</definedName>
    <definedName name="RadioSP">#REF!</definedName>
    <definedName name="RAdministrativo" localSheetId="0">#REF!</definedName>
    <definedName name="RAdministrativo" localSheetId="2">#REF!</definedName>
    <definedName name="RAdministrativo">#REF!</definedName>
    <definedName name="RANGO" localSheetId="0">#REF!</definedName>
    <definedName name="RANGO" localSheetId="2">#REF!</definedName>
    <definedName name="RANGO">#REF!</definedName>
    <definedName name="RANGO1" localSheetId="0">#REF!</definedName>
    <definedName name="RANGO1" localSheetId="2">#REF!</definedName>
    <definedName name="RANGO1">#REF!</definedName>
    <definedName name="Rangoanterior" localSheetId="0">#REF!</definedName>
    <definedName name="Rangoanterior" localSheetId="2">#REF!</definedName>
    <definedName name="Rangoanterior">#REF!</definedName>
    <definedName name="RateINR" localSheetId="0">#REF!</definedName>
    <definedName name="RateINR" localSheetId="2">#REF!</definedName>
    <definedName name="RateINR">#REF!</definedName>
    <definedName name="RateRMB" localSheetId="0">#REF!</definedName>
    <definedName name="RateRMB" localSheetId="2">#REF!</definedName>
    <definedName name="RateRMB">#REF!</definedName>
    <definedName name="rawdata" localSheetId="0">#REF!</definedName>
    <definedName name="rawdata" localSheetId="2">#REF!</definedName>
    <definedName name="rawdata">#REF!</definedName>
    <definedName name="rawdata2" localSheetId="0">#REF!</definedName>
    <definedName name="rawdata2" localSheetId="2">#REF!</definedName>
    <definedName name="rawdata2">#REF!</definedName>
    <definedName name="RContabilidade" localSheetId="0">#REF!</definedName>
    <definedName name="RContabilidade" localSheetId="2">#REF!</definedName>
    <definedName name="RContabilidade">#REF!</definedName>
    <definedName name="RCorporativo" localSheetId="0">#REF!</definedName>
    <definedName name="RCorporativo" localSheetId="2">#REF!</definedName>
    <definedName name="RCorporativo">#REF!</definedName>
    <definedName name="RDiretoria" localSheetId="0">#REF!</definedName>
    <definedName name="RDiretoria" localSheetId="2">#REF!</definedName>
    <definedName name="RDiretoria">#REF!</definedName>
    <definedName name="rdos" localSheetId="0">#REF!</definedName>
    <definedName name="rdos" localSheetId="2">#REF!</definedName>
    <definedName name="rdos">#REF!</definedName>
    <definedName name="REAVALIAÇÃO" localSheetId="0">#REF!</definedName>
    <definedName name="REAVALIAÇÃO" localSheetId="2">#REF!</definedName>
    <definedName name="REAVALIAÇÃO">#REF!</definedName>
    <definedName name="Rec" localSheetId="0">#REF!</definedName>
    <definedName name="Rec" localSheetId="2">#REF!</definedName>
    <definedName name="Rec">#REF!</definedName>
    <definedName name="Receita_2024" localSheetId="0" hidden="1">#REF!</definedName>
    <definedName name="Receita_2024" localSheetId="2" hidden="1">#REF!</definedName>
    <definedName name="Receita_2024" hidden="1">#REF!</definedName>
    <definedName name="recenue" localSheetId="0" hidden="1">{#N/A,#N/A,FALSE,"Earn'gs &amp; Val'n";#N/A,#N/A,FALSE,"Interim"}</definedName>
    <definedName name="recenue" localSheetId="1" hidden="1">{#N/A,#N/A,FALSE,"Earn'gs &amp; Val'n";#N/A,#N/A,FALSE,"Interim"}</definedName>
    <definedName name="recenue" localSheetId="4" hidden="1">{#N/A,#N/A,FALSE,"Earn'gs &amp; Val'n";#N/A,#N/A,FALSE,"Interim"}</definedName>
    <definedName name="recenue" localSheetId="2" hidden="1">{#N/A,#N/A,FALSE,"Earn'gs &amp; Val'n";#N/A,#N/A,FALSE,"Interim"}</definedName>
    <definedName name="recenue" hidden="1">{#N/A,#N/A,FALSE,"Earn'gs &amp; Val'n";#N/A,#N/A,FALSE,"Interim"}</definedName>
    <definedName name="_xlnm.Recorder" localSheetId="0">#REF!</definedName>
    <definedName name="_xlnm.Recorder" localSheetId="2">#REF!</definedName>
    <definedName name="_xlnm.Recorder">#REF!</definedName>
    <definedName name="redo" localSheetId="0" hidden="1">{#N/A,#N/A,FALSE,"ACQ_GRAPHS";#N/A,#N/A,FALSE,"T_1 GRAPHS";#N/A,#N/A,FALSE,"T_2 GRAPHS";#N/A,#N/A,FALSE,"COMB_GRAPHS"}</definedName>
    <definedName name="redo" localSheetId="1" hidden="1">{#N/A,#N/A,FALSE,"ACQ_GRAPHS";#N/A,#N/A,FALSE,"T_1 GRAPHS";#N/A,#N/A,FALSE,"T_2 GRAPHS";#N/A,#N/A,FALSE,"COMB_GRAPHS"}</definedName>
    <definedName name="redo" localSheetId="4" hidden="1">{#N/A,#N/A,FALSE,"ACQ_GRAPHS";#N/A,#N/A,FALSE,"T_1 GRAPHS";#N/A,#N/A,FALSE,"T_2 GRAPHS";#N/A,#N/A,FALSE,"COMB_GRAPHS"}</definedName>
    <definedName name="redo" localSheetId="2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fratarios" localSheetId="0">#REF!</definedName>
    <definedName name="Refratarios" localSheetId="2">#REF!</definedName>
    <definedName name="Refratarios">#REF!</definedName>
    <definedName name="RENDMAXTR" localSheetId="0">#REF!</definedName>
    <definedName name="RENDMAXTR" localSheetId="2">#REF!</definedName>
    <definedName name="RENDMAXTR">#REF!</definedName>
    <definedName name="RENDMEDTR" localSheetId="0">#REF!</definedName>
    <definedName name="RENDMEDTR" localSheetId="2">#REF!</definedName>
    <definedName name="RENDMEDTR">#REF!</definedName>
    <definedName name="RENDMINTR" localSheetId="0">#REF!</definedName>
    <definedName name="RENDMINTR" localSheetId="2">#REF!</definedName>
    <definedName name="RENDMINTR">#REF!</definedName>
    <definedName name="RENT" localSheetId="0">#REF!</definedName>
    <definedName name="RENT" localSheetId="2">#REF!</definedName>
    <definedName name="RENT">#REF!</definedName>
    <definedName name="RENT1" localSheetId="0">#REF!</definedName>
    <definedName name="RENT1" localSheetId="2">#REF!</definedName>
    <definedName name="RENT1">#REF!</definedName>
    <definedName name="RENT2" localSheetId="0">#REF!</definedName>
    <definedName name="RENT2" localSheetId="2">#REF!</definedName>
    <definedName name="RENT2">#REF!</definedName>
    <definedName name="RENTAL" localSheetId="0">#REF!</definedName>
    <definedName name="RENTAL" localSheetId="2">#REF!</definedName>
    <definedName name="RENTAL">#REF!</definedName>
    <definedName name="RENTAL1" localSheetId="0">#REF!</definedName>
    <definedName name="RENTAL1" localSheetId="2">#REF!</definedName>
    <definedName name="RENTAL1">#REF!</definedName>
    <definedName name="Rentas" localSheetId="0">#REF!</definedName>
    <definedName name="Rentas" localSheetId="2">#REF!</definedName>
    <definedName name="Rentas">#REF!</definedName>
    <definedName name="RENTG" localSheetId="0">#REF!</definedName>
    <definedName name="RENTG" localSheetId="2">#REF!</definedName>
    <definedName name="RENTG">#REF!</definedName>
    <definedName name="RENTS1" localSheetId="0">#REF!</definedName>
    <definedName name="RENTS1" localSheetId="2">#REF!</definedName>
    <definedName name="RENTS1">#REF!</definedName>
    <definedName name="RENTS2" localSheetId="0">#REF!</definedName>
    <definedName name="RENTS2" localSheetId="2">#REF!</definedName>
    <definedName name="RENTS2">#REF!</definedName>
    <definedName name="RENTT" localSheetId="0">#REF!</definedName>
    <definedName name="RENTT" localSheetId="2">#REF!</definedName>
    <definedName name="RENTT">#REF!</definedName>
    <definedName name="Reporting_unit" localSheetId="0">#REF!</definedName>
    <definedName name="Reporting_unit" localSheetId="2">#REF!</definedName>
    <definedName name="Reporting_unit">#REF!</definedName>
    <definedName name="RES" localSheetId="0">#REF!</definedName>
    <definedName name="RES" localSheetId="2">#REF!</definedName>
    <definedName name="RES">#REF!</definedName>
    <definedName name="rescoring" localSheetId="0">#REF!</definedName>
    <definedName name="rescoring" localSheetId="2">#REF!</definedName>
    <definedName name="rescoring">#REF!</definedName>
    <definedName name="Resumen" localSheetId="0">#REF!</definedName>
    <definedName name="Resumen" localSheetId="2">#REF!</definedName>
    <definedName name="Resumen">#REF!</definedName>
    <definedName name="ResumoAgrícola" localSheetId="0">#REF!</definedName>
    <definedName name="ResumoAgrícola" localSheetId="2">#REF!</definedName>
    <definedName name="ResumoAgrícola">#REF!</definedName>
    <definedName name="ResumoIndustrial" localSheetId="0">#REF!</definedName>
    <definedName name="ResumoIndustrial" localSheetId="2">#REF!</definedName>
    <definedName name="ResumoIndustrial">#REF!</definedName>
    <definedName name="Retângulo133_Clique" localSheetId="0">#REF!</definedName>
    <definedName name="Retângulo133_Clique" localSheetId="2">#REF!</definedName>
    <definedName name="Retângulo133_Clique">#REF!</definedName>
    <definedName name="RETURN" localSheetId="0">#REF!</definedName>
    <definedName name="RETURN" localSheetId="2">#REF!</definedName>
    <definedName name="RETURN">#REF!</definedName>
    <definedName name="reuf" localSheetId="0" hidden="1">{"AnnualRentRoll",#N/A,FALSE,"RentRoll"}</definedName>
    <definedName name="reuf" localSheetId="1" hidden="1">{"AnnualRentRoll",#N/A,FALSE,"RentRoll"}</definedName>
    <definedName name="reuf" localSheetId="4" hidden="1">{"AnnualRentRoll",#N/A,FALSE,"RentRoll"}</definedName>
    <definedName name="reuf" localSheetId="2" hidden="1">{"AnnualRentRoll",#N/A,FALSE,"RentRoll"}</definedName>
    <definedName name="reuf" hidden="1">{"AnnualRentRoll",#N/A,FALSE,"RentRoll"}</definedName>
    <definedName name="reufd" localSheetId="0" hidden="1">{"AnnualRentRoll",#N/A,FALSE,"RentRoll"}</definedName>
    <definedName name="reufd" localSheetId="1" hidden="1">{"AnnualRentRoll",#N/A,FALSE,"RentRoll"}</definedName>
    <definedName name="reufd" localSheetId="4" hidden="1">{"AnnualRentRoll",#N/A,FALSE,"RentRoll"}</definedName>
    <definedName name="reufd" localSheetId="2" hidden="1">{"AnnualRentRoll",#N/A,FALSE,"RentRoll"}</definedName>
    <definedName name="reufd" hidden="1">{"AnnualRentRoll",#N/A,FALSE,"RentRoll"}</definedName>
    <definedName name="Reverssão" localSheetId="0">#REF!</definedName>
    <definedName name="Reverssão" localSheetId="2">#REF!</definedName>
    <definedName name="Reverssão">#REF!</definedName>
    <definedName name="rewq" localSheetId="0" hidden="1">{"AnnualRentRoll",#N/A,FALSE,"RentRoll"}</definedName>
    <definedName name="rewq" localSheetId="1" hidden="1">{"AnnualRentRoll",#N/A,FALSE,"RentRoll"}</definedName>
    <definedName name="rewq" localSheetId="4" hidden="1">{"AnnualRentRoll",#N/A,FALSE,"RentRoll"}</definedName>
    <definedName name="rewq" localSheetId="2" hidden="1">{"AnnualRentRoll",#N/A,FALSE,"RentRoll"}</definedName>
    <definedName name="rewq" hidden="1">{"AnnualRentRoll",#N/A,FALSE,"RentRoll"}</definedName>
    <definedName name="RFinanceiro" localSheetId="0">#REF!</definedName>
    <definedName name="RFinanceiro" localSheetId="2">#REF!</definedName>
    <definedName name="RFinanceiro">#REF!</definedName>
    <definedName name="rfuuuuu" localSheetId="0" hidden="1">{#N/A,#N/A,FALSE,"LoanAssumptions"}</definedName>
    <definedName name="rfuuuuu" localSheetId="1" hidden="1">{#N/A,#N/A,FALSE,"LoanAssumptions"}</definedName>
    <definedName name="rfuuuuu" localSheetId="4" hidden="1">{#N/A,#N/A,FALSE,"LoanAssumptions"}</definedName>
    <definedName name="rfuuuuu" localSheetId="2" hidden="1">{#N/A,#N/A,FALSE,"LoanAssumptions"}</definedName>
    <definedName name="rfuuuuu" hidden="1">{#N/A,#N/A,FALSE,"LoanAssumptions"}</definedName>
    <definedName name="RFYPT" localSheetId="0">#REF!</definedName>
    <definedName name="RFYPT" localSheetId="2">#REF!</definedName>
    <definedName name="RFYPT">#REF!</definedName>
    <definedName name="RFYPTP" localSheetId="0">#REF!</definedName>
    <definedName name="RFYPTP" localSheetId="2">#REF!</definedName>
    <definedName name="RFYPTP">#REF!</definedName>
    <definedName name="RInformática" localSheetId="0">#REF!</definedName>
    <definedName name="RInformática" localSheetId="2">#REF!</definedName>
    <definedName name="RInformática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V" localSheetId="0">#REF!</definedName>
    <definedName name="RIV" localSheetId="2">#REF!</definedName>
    <definedName name="RIV">#REF!</definedName>
    <definedName name="riw" localSheetId="0">#REF!</definedName>
    <definedName name="riw" localSheetId="2">#REF!</definedName>
    <definedName name="riw">#REF!</definedName>
    <definedName name="RJ" localSheetId="0">#REF!</definedName>
    <definedName name="RJ" localSheetId="2">#REF!</definedName>
    <definedName name="RJ">#REF!</definedName>
    <definedName name="rlkjfu" localSheetId="0" hidden="1">{#N/A,#N/A,FALSE,"LoanAssumptions"}</definedName>
    <definedName name="rlkjfu" localSheetId="1" hidden="1">{#N/A,#N/A,FALSE,"LoanAssumptions"}</definedName>
    <definedName name="rlkjfu" localSheetId="4" hidden="1">{#N/A,#N/A,FALSE,"LoanAssumptions"}</definedName>
    <definedName name="rlkjfu" localSheetId="2" hidden="1">{#N/A,#N/A,FALSE,"LoanAssumptions"}</definedName>
    <definedName name="rlkjfu" hidden="1">{#N/A,#N/A,FALSE,"LoanAssumptions"}</definedName>
    <definedName name="RO" localSheetId="0">#REF!</definedName>
    <definedName name="RO" localSheetId="2">#REF!</definedName>
    <definedName name="RO">#REF!</definedName>
    <definedName name="Rodrigo" localSheetId="0" hidden="1">{"'27.11 à 28.11'!$A$1:$Q$70"}</definedName>
    <definedName name="Rodrigo" localSheetId="1" hidden="1">{"'27.11 à 28.11'!$A$1:$Q$70"}</definedName>
    <definedName name="Rodrigo" localSheetId="4" hidden="1">{"'27.11 à 28.11'!$A$1:$Q$70"}</definedName>
    <definedName name="Rodrigo" localSheetId="2" hidden="1">{"'27.11 à 28.11'!$A$1:$Q$70"}</definedName>
    <definedName name="Rodrigo" hidden="1">{"'27.11 à 28.11'!$A$1:$Q$70"}</definedName>
    <definedName name="RodrigoI" localSheetId="0" hidden="1">{"'27.11 à 28.11'!$A$1:$Q$70"}</definedName>
    <definedName name="RodrigoI" localSheetId="1" hidden="1">{"'27.11 à 28.11'!$A$1:$Q$70"}</definedName>
    <definedName name="RodrigoI" localSheetId="4" hidden="1">{"'27.11 à 28.11'!$A$1:$Q$70"}</definedName>
    <definedName name="RodrigoI" localSheetId="2" hidden="1">{"'27.11 à 28.11'!$A$1:$Q$70"}</definedName>
    <definedName name="RodrigoI" hidden="1">{"'27.11 à 28.11'!$A$1:$Q$70"}</definedName>
    <definedName name="RodrigoII" localSheetId="0" hidden="1">{"'27.11 à 28.11'!$A$1:$Q$70"}</definedName>
    <definedName name="RodrigoII" localSheetId="1" hidden="1">{"'27.11 à 28.11'!$A$1:$Q$70"}</definedName>
    <definedName name="RodrigoII" localSheetId="4" hidden="1">{"'27.11 à 28.11'!$A$1:$Q$70"}</definedName>
    <definedName name="RodrigoII" localSheetId="2" hidden="1">{"'27.11 à 28.11'!$A$1:$Q$70"}</definedName>
    <definedName name="RodrigoII" hidden="1">{"'27.11 à 28.11'!$A$1:$Q$70"}</definedName>
    <definedName name="RodrigoIII" localSheetId="0" hidden="1">{"'27.11 à 28.11'!$A$1:$Q$70"}</definedName>
    <definedName name="RodrigoIII" localSheetId="1" hidden="1">{"'27.11 à 28.11'!$A$1:$Q$70"}</definedName>
    <definedName name="RodrigoIII" localSheetId="4" hidden="1">{"'27.11 à 28.11'!$A$1:$Q$70"}</definedName>
    <definedName name="RodrigoIII" localSheetId="2" hidden="1">{"'27.11 à 28.11'!$A$1:$Q$70"}</definedName>
    <definedName name="RodrigoIII" hidden="1">{"'27.11 à 28.11'!$A$1:$Q$70"}</definedName>
    <definedName name="ROutro" localSheetId="0">#REF!</definedName>
    <definedName name="ROutro" localSheetId="2">#REF!</definedName>
    <definedName name="ROutro">#REF!</definedName>
    <definedName name="RowLevel" hidden="1">1</definedName>
    <definedName name="RPTH" localSheetId="0">#REF!</definedName>
    <definedName name="RPTH" localSheetId="2">#REF!</definedName>
    <definedName name="RPTH">#REF!</definedName>
    <definedName name="rr" localSheetId="0" hidden="1">{"mgmt forecast",#N/A,FALSE,"Mgmt Forecast";"dcf table",#N/A,FALSE,"Mgmt Forecast";"sensitivity",#N/A,FALSE,"Mgmt Forecast";"table inputs",#N/A,FALSE,"Mgmt Forecast";"calculations",#N/A,FALSE,"Mgmt Forecast"}</definedName>
    <definedName name="rr" localSheetId="1" hidden="1">{"mgmt forecast",#N/A,FALSE,"Mgmt Forecast";"dcf table",#N/A,FALSE,"Mgmt Forecast";"sensitivity",#N/A,FALSE,"Mgmt Forecast";"table inputs",#N/A,FALSE,"Mgmt Forecast";"calculations",#N/A,FALSE,"Mgmt Forecast"}</definedName>
    <definedName name="rr" localSheetId="4" hidden="1">{"mgmt forecast",#N/A,FALSE,"Mgmt Forecast";"dcf table",#N/A,FALSE,"Mgmt Forecast";"sensitivity",#N/A,FALSE,"Mgmt Forecast";"table inputs",#N/A,FALSE,"Mgmt Forecast";"calculations",#N/A,FALSE,"Mgmt Forecast"}</definedName>
    <definedName name="rr" localSheetId="2" hidden="1">{"mgmt forecast",#N/A,FALSE,"Mgmt Forecast";"dcf table",#N/A,FALSE,"Mgmt Forecast";"sensitivity",#N/A,FALSE,"Mgmt Forecast";"table inputs",#N/A,FALSE,"Mgmt Forecast";"calculations",#N/A,FALSE,"Mgmt Forecast"}</definedName>
    <definedName name="rr" hidden="1">{"mgmt forecast",#N/A,FALSE,"Mgmt Forecast";"dcf table",#N/A,FALSE,"Mgmt Forecast";"sensitivity",#N/A,FALSE,"Mgmt Forecast";"table inputs",#N/A,FALSE,"Mgmt Forecast";"calculations",#N/A,FALSE,"Mgmt Forecast"}</definedName>
    <definedName name="RRH" localSheetId="0">#REF!</definedName>
    <definedName name="RRH" localSheetId="2">#REF!</definedName>
    <definedName name="RRH">#REF!</definedName>
    <definedName name="rRibbonXPointer" localSheetId="0">#REF!</definedName>
    <definedName name="rRibbonXPointer" localSheetId="2">#REF!</definedName>
    <definedName name="rRibbonXPointer">#REF!</definedName>
    <definedName name="rrr" hidden="1">"AS2DocumentBrowse"</definedName>
    <definedName name="RRRR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4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thrhr" localSheetId="0" hidden="1">#REF!</definedName>
    <definedName name="rrthrhr" localSheetId="2" hidden="1">#REF!</definedName>
    <definedName name="rrthrhr" hidden="1">#REF!</definedName>
    <definedName name="RS" localSheetId="0">#REF!</definedName>
    <definedName name="RS" localSheetId="2">#REF!</definedName>
    <definedName name="RS">#REF!</definedName>
    <definedName name="RSuprimentos" localSheetId="0">#REF!</definedName>
    <definedName name="RSuprimentos" localSheetId="2">#REF!</definedName>
    <definedName name="RSuprimentos">#REF!</definedName>
    <definedName name="rt" localSheetId="0" hidden="1">{"AnnualRentRoll",#N/A,FALSE,"RentRoll"}</definedName>
    <definedName name="rt" localSheetId="1" hidden="1">{"AnnualRentRoll",#N/A,FALSE,"RentRoll"}</definedName>
    <definedName name="rt" localSheetId="4" hidden="1">{"AnnualRentRoll",#N/A,FALSE,"RentRoll"}</definedName>
    <definedName name="rt" localSheetId="2" hidden="1">{"AnnualRentRoll",#N/A,FALSE,"RentRoll"}</definedName>
    <definedName name="rt" hidden="1">{"AnnualRentRoll",#N/A,FALSE,"RentRoll"}</definedName>
    <definedName name="rte5y" localSheetId="0" hidden="1">#REF!</definedName>
    <definedName name="rte5y" localSheetId="2" hidden="1">#REF!</definedName>
    <definedName name="rte5y" hidden="1">#REF!</definedName>
    <definedName name="RTEGH" localSheetId="0" hidden="1">{"preco1",#N/A,TRUE,"Analise preços";"peq",#N/A,TRUE,"Analise preços";"resu",#N/A,TRUE,"TOTAL"}</definedName>
    <definedName name="RTEGH" localSheetId="1" hidden="1">{"preco1",#N/A,TRUE,"Analise preços";"peq",#N/A,TRUE,"Analise preços";"resu",#N/A,TRUE,"TOTAL"}</definedName>
    <definedName name="RTEGH" localSheetId="4" hidden="1">{"preco1",#N/A,TRUE,"Analise preços";"peq",#N/A,TRUE,"Analise preços";"resu",#N/A,TRUE,"TOTAL"}</definedName>
    <definedName name="RTEGH" localSheetId="2" hidden="1">{"preco1",#N/A,TRUE,"Analise preços";"peq",#N/A,TRUE,"Analise preços";"resu",#N/A,TRUE,"TOTAL"}</definedName>
    <definedName name="RTEGH" hidden="1">{"preco1",#N/A,TRUE,"Analise preços";"peq",#N/A,TRUE,"Analise preços";"resu",#N/A,TRUE,"TOTAL"}</definedName>
    <definedName name="rtgr" localSheetId="0" hidden="1">#REF!</definedName>
    <definedName name="rtgr" localSheetId="2" hidden="1">#REF!</definedName>
    <definedName name="rtgr" hidden="1">#REF!</definedName>
    <definedName name="rtgrtttgrt" localSheetId="0" hidden="1">#REF!</definedName>
    <definedName name="rtgrtttgrt" localSheetId="2" hidden="1">#REF!</definedName>
    <definedName name="rtgrtttgrt" hidden="1">#REF!</definedName>
    <definedName name="rtsshggg" localSheetId="0" hidden="1">#REF!</definedName>
    <definedName name="rtsshggg" localSheetId="2" hidden="1">#REF!</definedName>
    <definedName name="rtsshggg" hidden="1">#REF!</definedName>
    <definedName name="rtyttjuk" localSheetId="0" hidden="1">#REF!</definedName>
    <definedName name="rtyttjuk" localSheetId="2" hidden="1">#REF!</definedName>
    <definedName name="rtyttjuk" hidden="1">#REF!</definedName>
    <definedName name="RU_BS" localSheetId="0">#REF!</definedName>
    <definedName name="RU_BS" localSheetId="2">#REF!</definedName>
    <definedName name="RU_BS">#REF!</definedName>
    <definedName name="RU_Capex" localSheetId="0">#REF!</definedName>
    <definedName name="RU_Capex" localSheetId="2">#REF!</definedName>
    <definedName name="RU_Capex">#REF!</definedName>
    <definedName name="RU_CC" localSheetId="0">#REF!</definedName>
    <definedName name="RU_CC" localSheetId="2">#REF!</definedName>
    <definedName name="RU_CC">#REF!</definedName>
    <definedName name="RU_exp" localSheetId="0">#REF!</definedName>
    <definedName name="RU_exp" localSheetId="2">#REF!</definedName>
    <definedName name="RU_exp">#REF!</definedName>
    <definedName name="RU_HC" localSheetId="0">#REF!</definedName>
    <definedName name="RU_HC" localSheetId="2">#REF!</definedName>
    <definedName name="RU_HC">#REF!</definedName>
    <definedName name="RU_productionOH" localSheetId="0">#REF!</definedName>
    <definedName name="RU_productionOH" localSheetId="2">#REF!</definedName>
    <definedName name="RU_productionOH">#REF!</definedName>
    <definedName name="RU_Summary" localSheetId="0">#REF!</definedName>
    <definedName name="RU_Summary" localSheetId="2">#REF!</definedName>
    <definedName name="RU_Summary">#REF!</definedName>
    <definedName name="ruf" localSheetId="0" hidden="1">{#N/A,#N/A,FALSE,"ExitStratigy"}</definedName>
    <definedName name="ruf" localSheetId="1" hidden="1">{#N/A,#N/A,FALSE,"ExitStratigy"}</definedName>
    <definedName name="ruf" localSheetId="4" hidden="1">{#N/A,#N/A,FALSE,"ExitStratigy"}</definedName>
    <definedName name="ruf" localSheetId="2" hidden="1">{#N/A,#N/A,FALSE,"ExitStratigy"}</definedName>
    <definedName name="ruf" hidden="1">{#N/A,#N/A,FALSE,"ExitStratigy"}</definedName>
    <definedName name="rufff" localSheetId="0" hidden="1">{"AnnualRentRoll",#N/A,FALSE,"RentRoll"}</definedName>
    <definedName name="rufff" localSheetId="1" hidden="1">{"AnnualRentRoll",#N/A,FALSE,"RentRoll"}</definedName>
    <definedName name="rufff" localSheetId="4" hidden="1">{"AnnualRentRoll",#N/A,FALSE,"RentRoll"}</definedName>
    <definedName name="rufff" localSheetId="2" hidden="1">{"AnnualRentRoll",#N/A,FALSE,"RentRoll"}</definedName>
    <definedName name="rufff" hidden="1">{"AnnualRentRoll",#N/A,FALSE,"RentRoll"}</definedName>
    <definedName name="RUL" localSheetId="0">#REF!</definedName>
    <definedName name="RUL" localSheetId="2">#REF!</definedName>
    <definedName name="RUL">#REF!</definedName>
    <definedName name="ruth" localSheetId="0">#REF!</definedName>
    <definedName name="ruth" localSheetId="2">#REF!</definedName>
    <definedName name="ruth">#REF!</definedName>
    <definedName name="rv" localSheetId="0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v" localSheetId="1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v" localSheetId="4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v" localSheetId="2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v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wr" localSheetId="0" hidden="1">{"CSC_1",#N/A,FALSE,"CSC Outputs";"CSC_2",#N/A,FALSE,"CSC Outputs"}</definedName>
    <definedName name="rwr" localSheetId="1" hidden="1">{"CSC_1",#N/A,FALSE,"CSC Outputs";"CSC_2",#N/A,FALSE,"CSC Outputs"}</definedName>
    <definedName name="rwr" localSheetId="4" hidden="1">{"CSC_1",#N/A,FALSE,"CSC Outputs";"CSC_2",#N/A,FALSE,"CSC Outputs"}</definedName>
    <definedName name="rwr" localSheetId="2" hidden="1">{"CSC_1",#N/A,FALSE,"CSC Outputs";"CSC_2",#N/A,FALSE,"CSC Outputs"}</definedName>
    <definedName name="rwr" hidden="1">{"CSC_1",#N/A,FALSE,"CSC Outputs";"CSC_2",#N/A,FALSE,"CSC Outputs"}</definedName>
    <definedName name="RYCS" localSheetId="0">#REF!</definedName>
    <definedName name="RYCS" localSheetId="2">#REF!</definedName>
    <definedName name="RYCS">#REF!</definedName>
    <definedName name="s" localSheetId="0" hidden="1">#REF!</definedName>
    <definedName name="s" localSheetId="2" hidden="1">#REF!</definedName>
    <definedName name="s" hidden="1">#REF!</definedName>
    <definedName name="S_" localSheetId="0">#REF!</definedName>
    <definedName name="S_" localSheetId="2">#REF!</definedName>
    <definedName name="S_">#REF!</definedName>
    <definedName name="SACARÍMETRO" localSheetId="0">#REF!</definedName>
    <definedName name="SACARÍMETRO" localSheetId="2">#REF!</definedName>
    <definedName name="SACARÍMETRO">#REF!</definedName>
    <definedName name="sadd" localSheetId="0" hidden="1">{"MonthlyRentRoll",#N/A,FALSE,"RentRoll"}</definedName>
    <definedName name="sadd" localSheetId="1" hidden="1">{"MonthlyRentRoll",#N/A,FALSE,"RentRoll"}</definedName>
    <definedName name="sadd" localSheetId="4" hidden="1">{"MonthlyRentRoll",#N/A,FALSE,"RentRoll"}</definedName>
    <definedName name="sadd" localSheetId="2" hidden="1">{"MonthlyRentRoll",#N/A,FALSE,"RentRoll"}</definedName>
    <definedName name="sadd" hidden="1">{"MonthlyRentRoll",#N/A,FALSE,"RentRoll"}</definedName>
    <definedName name="saddd" localSheetId="0" hidden="1">{"AnnualRentRoll",#N/A,FALSE,"RentRoll"}</definedName>
    <definedName name="saddd" localSheetId="1" hidden="1">{"AnnualRentRoll",#N/A,FALSE,"RentRoll"}</definedName>
    <definedName name="saddd" localSheetId="4" hidden="1">{"AnnualRentRoll",#N/A,FALSE,"RentRoll"}</definedName>
    <definedName name="saddd" localSheetId="2" hidden="1">{"AnnualRentRoll",#N/A,FALSE,"RentRoll"}</definedName>
    <definedName name="saddd" hidden="1">{"AnnualRentRoll",#N/A,FALSE,"RentRoll"}</definedName>
    <definedName name="saddddd" localSheetId="0" hidden="1">{"AnnualRentRoll",#N/A,FALSE,"RentRoll"}</definedName>
    <definedName name="saddddd" localSheetId="1" hidden="1">{"AnnualRentRoll",#N/A,FALSE,"RentRoll"}</definedName>
    <definedName name="saddddd" localSheetId="4" hidden="1">{"AnnualRentRoll",#N/A,FALSE,"RentRoll"}</definedName>
    <definedName name="saddddd" localSheetId="2" hidden="1">{"AnnualRentRoll",#N/A,FALSE,"RentRoll"}</definedName>
    <definedName name="saddddd" hidden="1">{"AnnualRentRoll",#N/A,FALSE,"RentRoll"}</definedName>
    <definedName name="sadddddddd" localSheetId="0" hidden="1">{#N/A,#N/A,FALSE,"ExitStratigy"}</definedName>
    <definedName name="sadddddddd" localSheetId="1" hidden="1">{#N/A,#N/A,FALSE,"ExitStratigy"}</definedName>
    <definedName name="sadddddddd" localSheetId="4" hidden="1">{#N/A,#N/A,FALSE,"ExitStratigy"}</definedName>
    <definedName name="sadddddddd" localSheetId="2" hidden="1">{#N/A,#N/A,FALSE,"ExitStratigy"}</definedName>
    <definedName name="sadddddddd" hidden="1">{#N/A,#N/A,FALSE,"ExitStratigy"}</definedName>
    <definedName name="sadddddddddd" localSheetId="0" hidden="1">{#N/A,#N/A,FALSE,"LoanAssumptions"}</definedName>
    <definedName name="sadddddddddd" localSheetId="1" hidden="1">{#N/A,#N/A,FALSE,"LoanAssumptions"}</definedName>
    <definedName name="sadddddddddd" localSheetId="4" hidden="1">{#N/A,#N/A,FALSE,"LoanAssumptions"}</definedName>
    <definedName name="sadddddddddd" localSheetId="2" hidden="1">{#N/A,#N/A,FALSE,"LoanAssumptions"}</definedName>
    <definedName name="sadddddddddd" hidden="1">{#N/A,#N/A,FALSE,"LoanAssumptions"}</definedName>
    <definedName name="saddddddddddddd" localSheetId="0" hidden="1">{#N/A,#N/A,FALSE,"OperatingAssumptions"}</definedName>
    <definedName name="saddddddddddddd" localSheetId="1" hidden="1">{#N/A,#N/A,FALSE,"OperatingAssumptions"}</definedName>
    <definedName name="saddddddddddddd" localSheetId="4" hidden="1">{#N/A,#N/A,FALSE,"OperatingAssumptions"}</definedName>
    <definedName name="saddddddddddddd" localSheetId="2" hidden="1">{#N/A,#N/A,FALSE,"OperatingAssumptions"}</definedName>
    <definedName name="saddddddddddddd" hidden="1">{#N/A,#N/A,FALSE,"OperatingAssumptions"}</definedName>
    <definedName name="saerr" hidden="1">#N/A</definedName>
    <definedName name="Safra" localSheetId="0">#REF!</definedName>
    <definedName name="Safra" localSheetId="2">#REF!</definedName>
    <definedName name="Safra">#REF!</definedName>
    <definedName name="Safras" localSheetId="0">#REF!</definedName>
    <definedName name="Safras" localSheetId="2">#REF!</definedName>
    <definedName name="Safras">#REF!</definedName>
    <definedName name="Saída" localSheetId="0">#REF!</definedName>
    <definedName name="Saída" localSheetId="2">#REF!</definedName>
    <definedName name="Saída">#REF!</definedName>
    <definedName name="SALDOS" localSheetId="0">#REF!</definedName>
    <definedName name="SALDOS" localSheetId="2">#REF!</definedName>
    <definedName name="SALDOS">#REF!</definedName>
    <definedName name="Sales" localSheetId="0">#REF!</definedName>
    <definedName name="Sales" localSheetId="2">#REF!</definedName>
    <definedName name="Sales">#REF!</definedName>
    <definedName name="sales_scenario" localSheetId="0">#REF!</definedName>
    <definedName name="sales_scenario" localSheetId="2">#REF!</definedName>
    <definedName name="sales_scenario">#REF!</definedName>
    <definedName name="salesld" localSheetId="0">#REF!</definedName>
    <definedName name="salesld" localSheetId="2">#REF!</definedName>
    <definedName name="salesld">#REF!</definedName>
    <definedName name="SalesPCS" localSheetId="0">#REF!</definedName>
    <definedName name="SalesPCS" localSheetId="2">#REF!</definedName>
    <definedName name="SalesPCS">#REF!</definedName>
    <definedName name="Samp_TM_Exp_Diff" localSheetId="0">#REF!</definedName>
    <definedName name="Samp_TM_Exp_Diff" localSheetId="2">#REF!</definedName>
    <definedName name="Samp_TM_Exp_Diff">#REF!</definedName>
    <definedName name="SAPBEXdnldView" hidden="1">"DBJMIBUR0KWE08YKHT0YI34KK"</definedName>
    <definedName name="SAPBEXrevision" hidden="1">2</definedName>
    <definedName name="SAPBEXsysID" hidden="1">"BWP"</definedName>
    <definedName name="SAPBEXwbID" hidden="1">"3ONVMAG3B0FHSVRJCC7H9XQP8"</definedName>
    <definedName name="SAPFuncF4Help" localSheetId="0" hidden="1">Main.SAPF4Help()</definedName>
    <definedName name="SAPFuncF4Help" localSheetId="1" hidden="1">Main.SAPF4Help()</definedName>
    <definedName name="SAPFuncF4Help" localSheetId="4" hidden="1">Main.SAPF4Help()</definedName>
    <definedName name="SAPFuncF4Help" localSheetId="2" hidden="1">Main.SAPF4Help()</definedName>
    <definedName name="SAPFuncF4Help" hidden="1">Main.SAPF4Help()</definedName>
    <definedName name="SAR" localSheetId="0">#REF!</definedName>
    <definedName name="SAR" localSheetId="2">#REF!</definedName>
    <definedName name="SAR">#REF!</definedName>
    <definedName name="saS" localSheetId="0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aS" localSheetId="1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aS" localSheetId="4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aS" localSheetId="2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aS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bb" localSheetId="0" hidden="1">{#N/A,#N/A,FALSE,"Plan1";#N/A,#N/A,FALSE,"Plan2"}</definedName>
    <definedName name="sbb" localSheetId="1" hidden="1">{#N/A,#N/A,FALSE,"Plan1";#N/A,#N/A,FALSE,"Plan2"}</definedName>
    <definedName name="sbb" localSheetId="4" hidden="1">{#N/A,#N/A,FALSE,"Plan1";#N/A,#N/A,FALSE,"Plan2"}</definedName>
    <definedName name="sbb" localSheetId="2" hidden="1">{#N/A,#N/A,FALSE,"Plan1";#N/A,#N/A,FALSE,"Plan2"}</definedName>
    <definedName name="sbb" hidden="1">{#N/A,#N/A,FALSE,"Plan1";#N/A,#N/A,FALSE,"Plan2"}</definedName>
    <definedName name="sbox" localSheetId="0">#REF!</definedName>
    <definedName name="sbox" localSheetId="2">#REF!</definedName>
    <definedName name="sbox">#REF!</definedName>
    <definedName name="SC" localSheetId="0">#REF!</definedName>
    <definedName name="SC" localSheetId="2">#REF!</definedName>
    <definedName name="SC">#REF!</definedName>
    <definedName name="sdf" localSheetId="0" hidden="1">{"'27.11 à 28.11'!$A$1:$Q$70"}</definedName>
    <definedName name="sdf" localSheetId="1" hidden="1">{"'27.11 à 28.11'!$A$1:$Q$70"}</definedName>
    <definedName name="sdf" localSheetId="4" hidden="1">{"'27.11 à 28.11'!$A$1:$Q$70"}</definedName>
    <definedName name="sdf" localSheetId="2" hidden="1">{"'27.11 à 28.11'!$A$1:$Q$70"}</definedName>
    <definedName name="sdf" hidden="1">{"'27.11 à 28.11'!$A$1:$Q$70"}</definedName>
    <definedName name="SDFF" localSheetId="0" hidden="1">#REF!</definedName>
    <definedName name="SDFF" localSheetId="2" hidden="1">#REF!</definedName>
    <definedName name="SDFF" hidden="1">#REF!</definedName>
    <definedName name="sdgsdgdffdhgsdfhrth" localSheetId="0">#REF!</definedName>
    <definedName name="sdgsdgdffdhgsdfhrth" localSheetId="2">#REF!</definedName>
    <definedName name="sdgsdgdffdhgsdfhrth">#REF!</definedName>
    <definedName name="sdlkjr" localSheetId="0" hidden="1">{#N/A,#N/A,FALSE,"OperatingAssumptions"}</definedName>
    <definedName name="sdlkjr" localSheetId="1" hidden="1">{#N/A,#N/A,FALSE,"OperatingAssumptions"}</definedName>
    <definedName name="sdlkjr" localSheetId="4" hidden="1">{#N/A,#N/A,FALSE,"OperatingAssumptions"}</definedName>
    <definedName name="sdlkjr" localSheetId="2" hidden="1">{#N/A,#N/A,FALSE,"OperatingAssumptions"}</definedName>
    <definedName name="sdlkjr" hidden="1">{#N/A,#N/A,FALSE,"OperatingAssumptions"}</definedName>
    <definedName name="sdnr" localSheetId="0" hidden="1">{#N/A,#N/A,FALSE,"ExitStratigy"}</definedName>
    <definedName name="sdnr" localSheetId="1" hidden="1">{#N/A,#N/A,FALSE,"ExitStratigy"}</definedName>
    <definedName name="sdnr" localSheetId="4" hidden="1">{#N/A,#N/A,FALSE,"ExitStratigy"}</definedName>
    <definedName name="sdnr" localSheetId="2" hidden="1">{#N/A,#N/A,FALSE,"ExitStratigy"}</definedName>
    <definedName name="sdnr" hidden="1">{#N/A,#N/A,FALSE,"ExitStratigy"}</definedName>
    <definedName name="sds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" localSheetId="2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a" localSheetId="0" hidden="1">{"preco1",#N/A,TRUE,"Analise preços";"peq",#N/A,TRUE,"Analise preços";"resu",#N/A,TRUE,"TOTAL"}</definedName>
    <definedName name="sdsa" localSheetId="1" hidden="1">{"preco1",#N/A,TRUE,"Analise preços";"peq",#N/A,TRUE,"Analise preços";"resu",#N/A,TRUE,"TOTAL"}</definedName>
    <definedName name="sdsa" localSheetId="4" hidden="1">{"preco1",#N/A,TRUE,"Analise preços";"peq",#N/A,TRUE,"Analise preços";"resu",#N/A,TRUE,"TOTAL"}</definedName>
    <definedName name="sdsa" localSheetId="2" hidden="1">{"preco1",#N/A,TRUE,"Analise preços";"peq",#N/A,TRUE,"Analise preços";"resu",#N/A,TRUE,"TOTAL"}</definedName>
    <definedName name="sdsa" hidden="1">{"preco1",#N/A,TRUE,"Analise preços";"peq",#N/A,TRUE,"Analise preços";"resu",#N/A,TRUE,"TOTAL"}</definedName>
    <definedName name="sectores" localSheetId="0">#REF!</definedName>
    <definedName name="sectores" localSheetId="2">#REF!</definedName>
    <definedName name="sectores">#REF!</definedName>
    <definedName name="semgir" localSheetId="0">#REF!</definedName>
    <definedName name="semgir" localSheetId="2">#REF!</definedName>
    <definedName name="semgir">#REF!</definedName>
    <definedName name="SEMMZN" localSheetId="0">#REF!</definedName>
    <definedName name="SEMMZN" localSheetId="2">#REF!</definedName>
    <definedName name="SEMMZN">#REF!</definedName>
    <definedName name="SEMSJ" localSheetId="0">#REF!</definedName>
    <definedName name="SEMSJ" localSheetId="2">#REF!</definedName>
    <definedName name="SEMSJ">#REF!</definedName>
    <definedName name="semsj1" localSheetId="0">#REF!</definedName>
    <definedName name="semsj1" localSheetId="2">#REF!</definedName>
    <definedName name="semsj1">#REF!</definedName>
    <definedName name="semsj2" localSheetId="0">#REF!</definedName>
    <definedName name="semsj2" localSheetId="2">#REF!</definedName>
    <definedName name="semsj2">#REF!</definedName>
    <definedName name="SEMTRN" localSheetId="0">#REF!</definedName>
    <definedName name="SEMTRN" localSheetId="2">#REF!</definedName>
    <definedName name="SEMTRN">#REF!</definedName>
    <definedName name="sencount" hidden="1">1</definedName>
    <definedName name="SequenceClientName" localSheetId="0">#REF!</definedName>
    <definedName name="SequenceClientName" localSheetId="2">#REF!</definedName>
    <definedName name="SequenceClientName">#REF!</definedName>
    <definedName name="SequenceCYEndDate" localSheetId="0">#REF!</definedName>
    <definedName name="SequenceCYEndDate" localSheetId="2">#REF!</definedName>
    <definedName name="SequenceCYEndDate">#REF!</definedName>
    <definedName name="SequenceCYINCBeginDate" localSheetId="0">#REF!</definedName>
    <definedName name="SequenceCYINCBeginDate" localSheetId="2">#REF!</definedName>
    <definedName name="SequenceCYINCBeginDate">#REF!</definedName>
    <definedName name="SequenceCYINCEndDate" localSheetId="0">#REF!</definedName>
    <definedName name="SequenceCYINCEndDate" localSheetId="2">#REF!</definedName>
    <definedName name="SequenceCYINCEndDate">#REF!</definedName>
    <definedName name="SequenceDLLBuild" localSheetId="0">#REF!</definedName>
    <definedName name="SequenceDLLBuild" localSheetId="2">#REF!</definedName>
    <definedName name="SequenceDLLBuild">#REF!</definedName>
    <definedName name="SequenceDLLVersion" localSheetId="0">#REF!</definedName>
    <definedName name="SequenceDLLVersion" localSheetId="2">#REF!</definedName>
    <definedName name="SequenceDLLVersion">#REF!</definedName>
    <definedName name="SequenceProjName" localSheetId="0">#REF!</definedName>
    <definedName name="SequenceProjName" localSheetId="2">#REF!</definedName>
    <definedName name="SequenceProjName">#REF!</definedName>
    <definedName name="SequenceProjServer" localSheetId="0">#REF!</definedName>
    <definedName name="SequenceProjServer" localSheetId="2">#REF!</definedName>
    <definedName name="SequenceProjServer">#REF!</definedName>
    <definedName name="SequenceSQLDBVersion" localSheetId="0">#REF!</definedName>
    <definedName name="SequenceSQLDBVersion" localSheetId="2">#REF!</definedName>
    <definedName name="SequenceSQLDBVersion">#REF!</definedName>
    <definedName name="SequenceUserLogin" localSheetId="0">#REF!</definedName>
    <definedName name="SequenceUserLogin" localSheetId="2">#REF!</definedName>
    <definedName name="SequenceUserLogin">#REF!</definedName>
    <definedName name="SequenceUserName" localSheetId="0">#REF!</definedName>
    <definedName name="SequenceUserName" localSheetId="2">#REF!</definedName>
    <definedName name="SequenceUserName">#REF!</definedName>
    <definedName name="ser" localSheetId="0" hidden="1">{"AnnualRentRoll",#N/A,FALSE,"RentRoll"}</definedName>
    <definedName name="ser" localSheetId="1" hidden="1">{"AnnualRentRoll",#N/A,FALSE,"RentRoll"}</definedName>
    <definedName name="ser" localSheetId="4" hidden="1">{"AnnualRentRoll",#N/A,FALSE,"RentRoll"}</definedName>
    <definedName name="ser" localSheetId="2" hidden="1">{"AnnualRentRoll",#N/A,FALSE,"RentRoll"}</definedName>
    <definedName name="ser" hidden="1">{"AnnualRentRoll",#N/A,FALSE,"RentRoll"}</definedName>
    <definedName name="Set_CP" localSheetId="0">OFFSET(#REF!,0,0,'Breakdown Alocação de Despesas'!countCP)</definedName>
    <definedName name="Set_CP" localSheetId="1">OFFSET(#REF!,0,0,countCP)</definedName>
    <definedName name="Set_CP" localSheetId="4">OFFSET(#REF!,0,0,countCP)</definedName>
    <definedName name="Set_CP" localSheetId="2">OFFSET(#REF!,0,0,'Rateio Fopag'!countCP)</definedName>
    <definedName name="Set_CP">OFFSET(#REF!,0,0,countCP)</definedName>
    <definedName name="Set_DI">#N/A</definedName>
    <definedName name="Set_USD" localSheetId="0">OFFSET(#REF!,0,0,'Breakdown Alocação de Despesas'!countUSD)</definedName>
    <definedName name="Set_USD" localSheetId="1">OFFSET(#REF!,0,0,countUSD)</definedName>
    <definedName name="Set_USD" localSheetId="4">OFFSET(#REF!,0,0,countUSD)</definedName>
    <definedName name="Set_USD" localSheetId="2">OFFSET(#REF!,0,0,'Rateio Fopag'!countUSD)</definedName>
    <definedName name="Set_USD">OFFSET(#REF!,0,0,countUSD)</definedName>
    <definedName name="Setembro" localSheetId="0">#REF!</definedName>
    <definedName name="Setembro" localSheetId="2">#REF!</definedName>
    <definedName name="Setembro">#REF!</definedName>
    <definedName name="setp" localSheetId="0">#REF!</definedName>
    <definedName name="setp" localSheetId="2">#REF!</definedName>
    <definedName name="setp">#REF!</definedName>
    <definedName name="setvwertw" localSheetId="0" hidden="1">#REF!</definedName>
    <definedName name="setvwertw" localSheetId="2" hidden="1">#REF!</definedName>
    <definedName name="setvwertw" hidden="1">#REF!</definedName>
    <definedName name="sfdadf" localSheetId="0">#REF!</definedName>
    <definedName name="sfdadf" localSheetId="2">#REF!</definedName>
    <definedName name="sfdadf">#REF!</definedName>
    <definedName name="sfds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ds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ds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ds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ds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er" localSheetId="0" hidden="1">{#N/A,#N/A,FALSE,"ExitStratigy"}</definedName>
    <definedName name="sfer" localSheetId="1" hidden="1">{#N/A,#N/A,FALSE,"ExitStratigy"}</definedName>
    <definedName name="sfer" localSheetId="4" hidden="1">{#N/A,#N/A,FALSE,"ExitStratigy"}</definedName>
    <definedName name="sfer" localSheetId="2" hidden="1">{#N/A,#N/A,FALSE,"ExitStratigy"}</definedName>
    <definedName name="sfer" hidden="1">{#N/A,#N/A,FALSE,"ExitStratigy"}</definedName>
    <definedName name="SGD" localSheetId="0">#REF!</definedName>
    <definedName name="SGD" localSheetId="2">#REF!</definedName>
    <definedName name="SGD">#REF!</definedName>
    <definedName name="Sheet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IG_CONTROLE" localSheetId="0" hidden="1">#REF!</definedName>
    <definedName name="SIG_CONTROLE" localSheetId="2" hidden="1">#REF!</definedName>
    <definedName name="SIG_CONTROLE" hidden="1">#REF!</definedName>
    <definedName name="SIG_DERNIERECOLONNE" localSheetId="0" hidden="1">#REF!</definedName>
    <definedName name="SIG_DERNIERECOLONNE" localSheetId="2" hidden="1">#REF!</definedName>
    <definedName name="SIG_DERNIERECOLONNE" hidden="1">#REF!</definedName>
    <definedName name="SIG_GMMC01_firstLine" localSheetId="0" hidden="1">#REF!</definedName>
    <definedName name="SIG_GMMC01_firstLine" localSheetId="2" hidden="1">#REF!</definedName>
    <definedName name="SIG_GMMC01_firstLine" hidden="1">#REF!</definedName>
    <definedName name="SIG_GMMC01_IsControlOK" localSheetId="0" hidden="1">#REF!</definedName>
    <definedName name="SIG_GMMC01_IsControlOK" localSheetId="2" hidden="1">#REF!</definedName>
    <definedName name="SIG_GMMC01_IsControlOK" hidden="1">#REF!</definedName>
    <definedName name="SIG_GMMC01_lastLine" localSheetId="0" hidden="1">#REF!</definedName>
    <definedName name="SIG_GMMC01_lastLine" localSheetId="2" hidden="1">#REF!</definedName>
    <definedName name="SIG_GMMC01_lastLine" hidden="1">#REF!</definedName>
    <definedName name="SIG_GMMC01_TITLECOL" localSheetId="0" hidden="1">#REF!</definedName>
    <definedName name="SIG_GMMC01_TITLECOL" localSheetId="2" hidden="1">#REF!</definedName>
    <definedName name="SIG_GMMC01_TITLECOL" hidden="1">#REF!</definedName>
    <definedName name="SIG_GMMC01_TITLELINE" localSheetId="0" hidden="1">#REF!</definedName>
    <definedName name="SIG_GMMC01_TITLELINE" localSheetId="2" hidden="1">#REF!</definedName>
    <definedName name="SIG_GMMC01_TITLELINE" hidden="1">#REF!</definedName>
    <definedName name="SIG_GMMC02_firstLine" localSheetId="0" hidden="1">#REF!</definedName>
    <definedName name="SIG_GMMC02_firstLine" localSheetId="2" hidden="1">#REF!</definedName>
    <definedName name="SIG_GMMC02_firstLine" hidden="1">#REF!</definedName>
    <definedName name="SIG_GMMC02_IsControlOK" localSheetId="0" hidden="1">#REF!</definedName>
    <definedName name="SIG_GMMC02_IsControlOK" localSheetId="2" hidden="1">#REF!</definedName>
    <definedName name="SIG_GMMC02_IsControlOK" hidden="1">#REF!</definedName>
    <definedName name="SIG_GMMC02_lastLine" localSheetId="0" hidden="1">#REF!</definedName>
    <definedName name="SIG_GMMC02_lastLine" localSheetId="2" hidden="1">#REF!</definedName>
    <definedName name="SIG_GMMC02_lastLine" hidden="1">#REF!</definedName>
    <definedName name="SIG_GMMC02_TITLECOL" localSheetId="0" hidden="1">#REF!</definedName>
    <definedName name="SIG_GMMC02_TITLECOL" localSheetId="2" hidden="1">#REF!</definedName>
    <definedName name="SIG_GMMC02_TITLECOL" hidden="1">#REF!</definedName>
    <definedName name="SIG_GMMC02_TITLELINE" localSheetId="0" hidden="1">#REF!</definedName>
    <definedName name="SIG_GMMC02_TITLELINE" localSheetId="2" hidden="1">#REF!</definedName>
    <definedName name="SIG_GMMC02_TITLELINE" hidden="1">#REF!</definedName>
    <definedName name="SIG_GMMC03_firstLine" localSheetId="0" hidden="1">#REF!</definedName>
    <definedName name="SIG_GMMC03_firstLine" localSheetId="2" hidden="1">#REF!</definedName>
    <definedName name="SIG_GMMC03_firstLine" hidden="1">#REF!</definedName>
    <definedName name="SIG_GMMC03_IsControlOK" localSheetId="0" hidden="1">#REF!</definedName>
    <definedName name="SIG_GMMC03_IsControlOK" localSheetId="2" hidden="1">#REF!</definedName>
    <definedName name="SIG_GMMC03_IsControlOK" hidden="1">#REF!</definedName>
    <definedName name="SIG_GMMC03_lastLine" localSheetId="0" hidden="1">#REF!</definedName>
    <definedName name="SIG_GMMC03_lastLine" localSheetId="2" hidden="1">#REF!</definedName>
    <definedName name="SIG_GMMC03_lastLine" hidden="1">#REF!</definedName>
    <definedName name="SIG_GMMC03_TITLECOL" localSheetId="0" hidden="1">#REF!</definedName>
    <definedName name="SIG_GMMC03_TITLECOL" localSheetId="2" hidden="1">#REF!</definedName>
    <definedName name="SIG_GMMC03_TITLECOL" hidden="1">#REF!</definedName>
    <definedName name="SIG_GMMC03_TITLELINE" localSheetId="0" hidden="1">#REF!</definedName>
    <definedName name="SIG_GMMC03_TITLELINE" localSheetId="2" hidden="1">#REF!</definedName>
    <definedName name="SIG_GMMC03_TITLELINE" hidden="1">#REF!</definedName>
    <definedName name="SIG_GMMC04_firstLine" localSheetId="0" hidden="1">#REF!</definedName>
    <definedName name="SIG_GMMC04_firstLine" localSheetId="2" hidden="1">#REF!</definedName>
    <definedName name="SIG_GMMC04_firstLine" hidden="1">#REF!</definedName>
    <definedName name="SIG_GMMC04_IsControlOK" localSheetId="0" hidden="1">#REF!</definedName>
    <definedName name="SIG_GMMC04_IsControlOK" localSheetId="2" hidden="1">#REF!</definedName>
    <definedName name="SIG_GMMC04_IsControlOK" hidden="1">#REF!</definedName>
    <definedName name="SIG_GMMC04_lastLine" localSheetId="0" hidden="1">#REF!</definedName>
    <definedName name="SIG_GMMC04_lastLine" localSheetId="2" hidden="1">#REF!</definedName>
    <definedName name="SIG_GMMC04_lastLine" hidden="1">#REF!</definedName>
    <definedName name="SIG_GMMC04_TITLELINE" localSheetId="0" hidden="1">#REF!</definedName>
    <definedName name="SIG_GMMC04_TITLELINE" localSheetId="2" hidden="1">#REF!</definedName>
    <definedName name="SIG_GMMC04_TITLELINE" hidden="1">#REF!</definedName>
    <definedName name="SIG_GMMC20_firstLine" localSheetId="0" hidden="1">#REF!</definedName>
    <definedName name="SIG_GMMC20_firstLine" localSheetId="2" hidden="1">#REF!</definedName>
    <definedName name="SIG_GMMC20_firstLine" hidden="1">#REF!</definedName>
    <definedName name="SIG_GMMC20_IsControlOK" localSheetId="0" hidden="1">#REF!</definedName>
    <definedName name="SIG_GMMC20_IsControlOK" localSheetId="2" hidden="1">#REF!</definedName>
    <definedName name="SIG_GMMC20_IsControlOK" hidden="1">#REF!</definedName>
    <definedName name="SIG_GMMC20_lastLine" localSheetId="0" hidden="1">#REF!</definedName>
    <definedName name="SIG_GMMC20_lastLine" localSheetId="2" hidden="1">#REF!</definedName>
    <definedName name="SIG_GMMC20_lastLine" hidden="1">#REF!</definedName>
    <definedName name="SIG_GMMC20_TITLECOL" localSheetId="0" hidden="1">#REF!</definedName>
    <definedName name="SIG_GMMC20_TITLECOL" localSheetId="2" hidden="1">#REF!</definedName>
    <definedName name="SIG_GMMC20_TITLECOL" hidden="1">#REF!</definedName>
    <definedName name="SIG_GMMC20_TITLELINE" localSheetId="0" hidden="1">#REF!</definedName>
    <definedName name="SIG_GMMC20_TITLELINE" localSheetId="2" hidden="1">#REF!</definedName>
    <definedName name="SIG_GMMC20_TITLELINE" hidden="1">#REF!</definedName>
    <definedName name="SIG_GMOR01_firstLine" localSheetId="0" hidden="1">#REF!</definedName>
    <definedName name="SIG_GMOR01_firstLine" localSheetId="2" hidden="1">#REF!</definedName>
    <definedName name="SIG_GMOR01_firstLine" hidden="1">#REF!</definedName>
    <definedName name="SIG_GMOR01_IsControlOK" localSheetId="0" hidden="1">#REF!</definedName>
    <definedName name="SIG_GMOR01_IsControlOK" localSheetId="2" hidden="1">#REF!</definedName>
    <definedName name="SIG_GMOR01_IsControlOK" hidden="1">#REF!</definedName>
    <definedName name="SIG_GMOR01_lastLine" localSheetId="0" hidden="1">#REF!</definedName>
    <definedName name="SIG_GMOR01_lastLine" localSheetId="2" hidden="1">#REF!</definedName>
    <definedName name="SIG_GMOR01_lastLine" hidden="1">#REF!</definedName>
    <definedName name="SIG_GMOR01_TITLECOL" localSheetId="0" hidden="1">#REF!</definedName>
    <definedName name="SIG_GMOR01_TITLECOL" localSheetId="2" hidden="1">#REF!</definedName>
    <definedName name="SIG_GMOR01_TITLECOL" hidden="1">#REF!</definedName>
    <definedName name="SIG_GMOR01_TITLELINE" localSheetId="0" hidden="1">#REF!</definedName>
    <definedName name="SIG_GMOR01_TITLELINE" localSheetId="2" hidden="1">#REF!</definedName>
    <definedName name="SIG_GMOR01_TITLELINE" hidden="1">#REF!</definedName>
    <definedName name="SIG_GMOR02_firstLine" localSheetId="0" hidden="1">#REF!</definedName>
    <definedName name="SIG_GMOR02_firstLine" localSheetId="2" hidden="1">#REF!</definedName>
    <definedName name="SIG_GMOR02_firstLine" hidden="1">#REF!</definedName>
    <definedName name="SIG_GMOR02_IsControlOK" localSheetId="0" hidden="1">#REF!</definedName>
    <definedName name="SIG_GMOR02_IsControlOK" localSheetId="2" hidden="1">#REF!</definedName>
    <definedName name="SIG_GMOR02_IsControlOK" hidden="1">#REF!</definedName>
    <definedName name="SIG_GMOR02_lastLine" localSheetId="0" hidden="1">#REF!</definedName>
    <definedName name="SIG_GMOR02_lastLine" localSheetId="2" hidden="1">#REF!</definedName>
    <definedName name="SIG_GMOR02_lastLine" hidden="1">#REF!</definedName>
    <definedName name="SIG_GMOR02_TITLECOL" localSheetId="0" hidden="1">#REF!</definedName>
    <definedName name="SIG_GMOR02_TITLECOL" localSheetId="2" hidden="1">#REF!</definedName>
    <definedName name="SIG_GMOR02_TITLECOL" hidden="1">#REF!</definedName>
    <definedName name="SIG_GMOR02_TITLELINE" localSheetId="0" hidden="1">#REF!</definedName>
    <definedName name="SIG_GMOR02_TITLELINE" localSheetId="2" hidden="1">#REF!</definedName>
    <definedName name="SIG_GMOR02_TITLELINE" hidden="1">#REF!</definedName>
    <definedName name="SIG_GMOR03_firstLine" localSheetId="0" hidden="1">#REF!</definedName>
    <definedName name="SIG_GMOR03_firstLine" localSheetId="2" hidden="1">#REF!</definedName>
    <definedName name="SIG_GMOR03_firstLine" hidden="1">#REF!</definedName>
    <definedName name="SIG_GMOR03_IsControlOK" localSheetId="0" hidden="1">#REF!</definedName>
    <definedName name="SIG_GMOR03_IsControlOK" localSheetId="2" hidden="1">#REF!</definedName>
    <definedName name="SIG_GMOR03_IsControlOK" hidden="1">#REF!</definedName>
    <definedName name="SIG_GMOR03_lastLine" localSheetId="0" hidden="1">#REF!</definedName>
    <definedName name="SIG_GMOR03_lastLine" localSheetId="2" hidden="1">#REF!</definedName>
    <definedName name="SIG_GMOR03_lastLine" hidden="1">#REF!</definedName>
    <definedName name="SIG_GMOR03_TITLECOL" localSheetId="0" hidden="1">#REF!</definedName>
    <definedName name="SIG_GMOR03_TITLECOL" localSheetId="2" hidden="1">#REF!</definedName>
    <definedName name="SIG_GMOR03_TITLECOL" hidden="1">#REF!</definedName>
    <definedName name="SIG_GMOR03_TITLELINE" localSheetId="0" hidden="1">#REF!</definedName>
    <definedName name="SIG_GMOR03_TITLELINE" localSheetId="2" hidden="1">#REF!</definedName>
    <definedName name="SIG_GMOR03_TITLELINE" hidden="1">#REF!</definedName>
    <definedName name="SIG_GMOR04_TITLELINE" localSheetId="0" hidden="1">#REF!</definedName>
    <definedName name="SIG_GMOR04_TITLELINE" localSheetId="2" hidden="1">#REF!</definedName>
    <definedName name="SIG_GMOR04_TITLELINE" hidden="1">#REF!</definedName>
    <definedName name="SIG_GMSP01_firstLine" localSheetId="0" hidden="1">#REF!</definedName>
    <definedName name="SIG_GMSP01_firstLine" localSheetId="2" hidden="1">#REF!</definedName>
    <definedName name="SIG_GMSP01_firstLine" hidden="1">#REF!</definedName>
    <definedName name="SIG_GMSP01_IsControlOK" localSheetId="0" hidden="1">#REF!</definedName>
    <definedName name="SIG_GMSP01_IsControlOK" localSheetId="2" hidden="1">#REF!</definedName>
    <definedName name="SIG_GMSP01_IsControlOK" hidden="1">#REF!</definedName>
    <definedName name="SIG_GMSP01_lastLine" localSheetId="0" hidden="1">#REF!</definedName>
    <definedName name="SIG_GMSP01_lastLine" localSheetId="2" hidden="1">#REF!</definedName>
    <definedName name="SIG_GMSP01_lastLine" hidden="1">#REF!</definedName>
    <definedName name="SIG_GMSP01_TITLECOL" localSheetId="0" hidden="1">#REF!</definedName>
    <definedName name="SIG_GMSP01_TITLECOL" localSheetId="2" hidden="1">#REF!</definedName>
    <definedName name="SIG_GMSP01_TITLECOL" hidden="1">#REF!</definedName>
    <definedName name="SIG_GMSP01_TITLELINE" localSheetId="0" hidden="1">#REF!</definedName>
    <definedName name="SIG_GMSP01_TITLELINE" localSheetId="2" hidden="1">#REF!</definedName>
    <definedName name="SIG_GMSP01_TITLELINE" hidden="1">#REF!</definedName>
    <definedName name="SIG_GMSP02_firstLine" localSheetId="0" hidden="1">#REF!</definedName>
    <definedName name="SIG_GMSP02_firstLine" localSheetId="2" hidden="1">#REF!</definedName>
    <definedName name="SIG_GMSP02_firstLine" hidden="1">#REF!</definedName>
    <definedName name="SIG_GMSP02_IsControlOK" localSheetId="0" hidden="1">#REF!</definedName>
    <definedName name="SIG_GMSP02_IsControlOK" localSheetId="2" hidden="1">#REF!</definedName>
    <definedName name="SIG_GMSP02_IsControlOK" hidden="1">#REF!</definedName>
    <definedName name="SIG_GMSP02_lastLine" localSheetId="0" hidden="1">#REF!</definedName>
    <definedName name="SIG_GMSP02_lastLine" localSheetId="2" hidden="1">#REF!</definedName>
    <definedName name="SIG_GMSP02_lastLine" hidden="1">#REF!</definedName>
    <definedName name="SIG_GMSP02_TITLECOL" localSheetId="0" hidden="1">#REF!</definedName>
    <definedName name="SIG_GMSP02_TITLECOL" localSheetId="2" hidden="1">#REF!</definedName>
    <definedName name="SIG_GMSP02_TITLECOL" hidden="1">#REF!</definedName>
    <definedName name="SIG_GMSP02_TITLELINE" localSheetId="0" hidden="1">#REF!</definedName>
    <definedName name="SIG_GMSP02_TITLELINE" localSheetId="2" hidden="1">#REF!</definedName>
    <definedName name="SIG_GMSP02_TITLELINE" hidden="1">#REF!</definedName>
    <definedName name="SIG_GMTO01_firstLine" localSheetId="0" hidden="1">#REF!</definedName>
    <definedName name="SIG_GMTO01_firstLine" localSheetId="2" hidden="1">#REF!</definedName>
    <definedName name="SIG_GMTO01_firstLine" hidden="1">#REF!</definedName>
    <definedName name="SIG_GMTO01_IsControlOK" localSheetId="0" hidden="1">#REF!</definedName>
    <definedName name="SIG_GMTO01_IsControlOK" localSheetId="2" hidden="1">#REF!</definedName>
    <definedName name="SIG_GMTO01_IsControlOK" hidden="1">#REF!</definedName>
    <definedName name="SIG_GMTO01_lastLine" localSheetId="0" hidden="1">#REF!</definedName>
    <definedName name="SIG_GMTO01_lastLine" localSheetId="2" hidden="1">#REF!</definedName>
    <definedName name="SIG_GMTO01_lastLine" hidden="1">#REF!</definedName>
    <definedName name="SIG_GMTO01_TITLECOL" localSheetId="0" hidden="1">#REF!</definedName>
    <definedName name="SIG_GMTO01_TITLECOL" localSheetId="2" hidden="1">#REF!</definedName>
    <definedName name="SIG_GMTO01_TITLECOL" hidden="1">#REF!</definedName>
    <definedName name="SIG_GMTO01_TITLELINE" localSheetId="0" hidden="1">#REF!</definedName>
    <definedName name="SIG_GMTO01_TITLELINE" localSheetId="2" hidden="1">#REF!</definedName>
    <definedName name="SIG_GMTO01_TITLELINE" hidden="1">#REF!</definedName>
    <definedName name="SIG_GMTO02_firstLine" localSheetId="0" hidden="1">#REF!</definedName>
    <definedName name="SIG_GMTO02_firstLine" localSheetId="2" hidden="1">#REF!</definedName>
    <definedName name="SIG_GMTO02_firstLine" hidden="1">#REF!</definedName>
    <definedName name="SIG_GMTO02_IsControlOK" localSheetId="0" hidden="1">#REF!</definedName>
    <definedName name="SIG_GMTO02_IsControlOK" localSheetId="2" hidden="1">#REF!</definedName>
    <definedName name="SIG_GMTO02_IsControlOK" hidden="1">#REF!</definedName>
    <definedName name="SIG_GMTO02_lastLine" localSheetId="0" hidden="1">#REF!</definedName>
    <definedName name="SIG_GMTO02_lastLine" localSheetId="2" hidden="1">#REF!</definedName>
    <definedName name="SIG_GMTO02_lastLine" hidden="1">#REF!</definedName>
    <definedName name="SIG_GMTO02_TITLECOL" localSheetId="0" hidden="1">#REF!</definedName>
    <definedName name="SIG_GMTO02_TITLECOL" localSheetId="2" hidden="1">#REF!</definedName>
    <definedName name="SIG_GMTO02_TITLECOL" hidden="1">#REF!</definedName>
    <definedName name="SIG_GMTO02_TITLELINE" localSheetId="0" hidden="1">#REF!</definedName>
    <definedName name="SIG_GMTO02_TITLELINE" localSheetId="2" hidden="1">#REF!</definedName>
    <definedName name="SIG_GMTO02_TITLELINE" hidden="1">#REF!</definedName>
    <definedName name="SIG_GMTO03_firstLine" localSheetId="0" hidden="1">#REF!</definedName>
    <definedName name="SIG_GMTO03_firstLine" localSheetId="2" hidden="1">#REF!</definedName>
    <definedName name="SIG_GMTO03_firstLine" hidden="1">#REF!</definedName>
    <definedName name="SIG_GMTO03_IsControlOK" localSheetId="0" hidden="1">#REF!</definedName>
    <definedName name="SIG_GMTO03_IsControlOK" localSheetId="2" hidden="1">#REF!</definedName>
    <definedName name="SIG_GMTO03_IsControlOK" hidden="1">#REF!</definedName>
    <definedName name="SIG_GMTO03_lastLine" localSheetId="0" hidden="1">#REF!</definedName>
    <definedName name="SIG_GMTO03_lastLine" localSheetId="2" hidden="1">#REF!</definedName>
    <definedName name="SIG_GMTO03_lastLine" hidden="1">#REF!</definedName>
    <definedName name="SIG_GMTO03_TITLELINE" localSheetId="0" hidden="1">#REF!</definedName>
    <definedName name="SIG_GMTO03_TITLELINE" localSheetId="2" hidden="1">#REF!</definedName>
    <definedName name="SIG_GMTO03_TITLELINE" hidden="1">#REF!</definedName>
    <definedName name="SIG_GMTO04_firstLine" localSheetId="0" hidden="1">#REF!</definedName>
    <definedName name="SIG_GMTO04_firstLine" localSheetId="2" hidden="1">#REF!</definedName>
    <definedName name="SIG_GMTO04_firstLine" hidden="1">#REF!</definedName>
    <definedName name="SIG_GMTO04_IsControlOK" localSheetId="0" hidden="1">#REF!</definedName>
    <definedName name="SIG_GMTO04_IsControlOK" localSheetId="2" hidden="1">#REF!</definedName>
    <definedName name="SIG_GMTO04_IsControlOK" hidden="1">#REF!</definedName>
    <definedName name="SIG_GMTO04_lastLine" localSheetId="0" hidden="1">#REF!</definedName>
    <definedName name="SIG_GMTO04_lastLine" localSheetId="2" hidden="1">#REF!</definedName>
    <definedName name="SIG_GMTO04_lastLine" hidden="1">#REF!</definedName>
    <definedName name="SIG_GMTO04_TITLECOL" localSheetId="0" hidden="1">#REF!</definedName>
    <definedName name="SIG_GMTO04_TITLECOL" localSheetId="2" hidden="1">#REF!</definedName>
    <definedName name="SIG_GMTO04_TITLECOL" hidden="1">#REF!</definedName>
    <definedName name="SIG_GMTO04_TITLELINE" localSheetId="0" hidden="1">#REF!</definedName>
    <definedName name="SIG_GMTO04_TITLELINE" localSheetId="2" hidden="1">#REF!</definedName>
    <definedName name="SIG_GMTO04_TITLELINE" hidden="1">#REF!</definedName>
    <definedName name="SIG_GMTO05_firstLine" localSheetId="0" hidden="1">#REF!</definedName>
    <definedName name="SIG_GMTO05_firstLine" localSheetId="2" hidden="1">#REF!</definedName>
    <definedName name="SIG_GMTO05_firstLine" hidden="1">#REF!</definedName>
    <definedName name="SIG_GMTO05_IsControlOK" localSheetId="0" hidden="1">#REF!</definedName>
    <definedName name="SIG_GMTO05_IsControlOK" localSheetId="2" hidden="1">#REF!</definedName>
    <definedName name="SIG_GMTO05_IsControlOK" hidden="1">#REF!</definedName>
    <definedName name="SIG_GMTO05_lastLine" localSheetId="0" hidden="1">#REF!</definedName>
    <definedName name="SIG_GMTO05_lastLine" localSheetId="2" hidden="1">#REF!</definedName>
    <definedName name="SIG_GMTO05_lastLine" hidden="1">#REF!</definedName>
    <definedName name="SIG_GMTO05_TITLECOL" localSheetId="0" hidden="1">#REF!</definedName>
    <definedName name="SIG_GMTO05_TITLECOL" localSheetId="2" hidden="1">#REF!</definedName>
    <definedName name="SIG_GMTO05_TITLECOL" hidden="1">#REF!</definedName>
    <definedName name="SIG_GMTO05_TITLELINE" localSheetId="0" hidden="1">#REF!</definedName>
    <definedName name="SIG_GMTO05_TITLELINE" localSheetId="2" hidden="1">#REF!</definedName>
    <definedName name="SIG_GMTO05_TITLELINE" hidden="1">#REF!</definedName>
    <definedName name="SIG_GMTO06_firstLine" localSheetId="0" hidden="1">#REF!</definedName>
    <definedName name="SIG_GMTO06_firstLine" localSheetId="2" hidden="1">#REF!</definedName>
    <definedName name="SIG_GMTO06_firstLine" hidden="1">#REF!</definedName>
    <definedName name="SIG_GMTO06_IsControlOK" localSheetId="0" hidden="1">#REF!</definedName>
    <definedName name="SIG_GMTO06_IsControlOK" localSheetId="2" hidden="1">#REF!</definedName>
    <definedName name="SIG_GMTO06_IsControlOK" hidden="1">#REF!</definedName>
    <definedName name="SIG_GMTO06_lastLine" localSheetId="0" hidden="1">#REF!</definedName>
    <definedName name="SIG_GMTO06_lastLine" localSheetId="2" hidden="1">#REF!</definedName>
    <definedName name="SIG_GMTO06_lastLine" hidden="1">#REF!</definedName>
    <definedName name="SIG_GMTO06_TITLECOL" localSheetId="0" hidden="1">#REF!</definedName>
    <definedName name="SIG_GMTO06_TITLECOL" localSheetId="2" hidden="1">#REF!</definedName>
    <definedName name="SIG_GMTO06_TITLECOL" hidden="1">#REF!</definedName>
    <definedName name="SIG_GMTO06_TITLELINE" localSheetId="0" hidden="1">#REF!</definedName>
    <definedName name="SIG_GMTO06_TITLELINE" localSheetId="2" hidden="1">#REF!</definedName>
    <definedName name="SIG_GMTO06_TITLELINE" hidden="1">#REF!</definedName>
    <definedName name="SIG_GMTO07_firstLine" localSheetId="0" hidden="1">#REF!</definedName>
    <definedName name="SIG_GMTO07_firstLine" localSheetId="2" hidden="1">#REF!</definedName>
    <definedName name="SIG_GMTO07_firstLine" hidden="1">#REF!</definedName>
    <definedName name="SIG_GMTO07_IsControlOK" localSheetId="0" hidden="1">#REF!</definedName>
    <definedName name="SIG_GMTO07_IsControlOK" localSheetId="2" hidden="1">#REF!</definedName>
    <definedName name="SIG_GMTO07_IsControlOK" hidden="1">#REF!</definedName>
    <definedName name="SIG_GMTO07_lastLine" localSheetId="0" hidden="1">#REF!</definedName>
    <definedName name="SIG_GMTO07_lastLine" localSheetId="2" hidden="1">#REF!</definedName>
    <definedName name="SIG_GMTO07_lastLine" hidden="1">#REF!</definedName>
    <definedName name="SIG_GMTO07_TITLECOL" localSheetId="0" hidden="1">#REF!</definedName>
    <definedName name="SIG_GMTO07_TITLECOL" localSheetId="2" hidden="1">#REF!</definedName>
    <definedName name="SIG_GMTO07_TITLECOL" hidden="1">#REF!</definedName>
    <definedName name="SIG_GMTO07_TITLELINE" localSheetId="0" hidden="1">#REF!</definedName>
    <definedName name="SIG_GMTO07_TITLELINE" localSheetId="2" hidden="1">#REF!</definedName>
    <definedName name="SIG_GMTO07_TITLELINE" hidden="1">#REF!</definedName>
    <definedName name="SIG_GTAF01_firstLine" localSheetId="0" hidden="1">#REF!</definedName>
    <definedName name="SIG_GTAF01_firstLine" localSheetId="2" hidden="1">#REF!</definedName>
    <definedName name="SIG_GTAF01_firstLine" hidden="1">#REF!</definedName>
    <definedName name="SIG_GTAF01_IsControlOK" localSheetId="0" hidden="1">#REF!</definedName>
    <definedName name="SIG_GTAF01_IsControlOK" localSheetId="2" hidden="1">#REF!</definedName>
    <definedName name="SIG_GTAF01_IsControlOK" hidden="1">#REF!</definedName>
    <definedName name="SIG_GTAF01_lastLine" localSheetId="0" hidden="1">#REF!</definedName>
    <definedName name="SIG_GTAF01_lastLine" localSheetId="2" hidden="1">#REF!</definedName>
    <definedName name="SIG_GTAF01_lastLine" hidden="1">#REF!</definedName>
    <definedName name="SIG_GTAF01_TITLECOL" localSheetId="0" hidden="1">#REF!</definedName>
    <definedName name="SIG_GTAF01_TITLECOL" localSheetId="2" hidden="1">#REF!</definedName>
    <definedName name="SIG_GTAF01_TITLECOL" hidden="1">#REF!</definedName>
    <definedName name="SIG_GTAF01_TITLELINE" localSheetId="0" hidden="1">#REF!</definedName>
    <definedName name="SIG_GTAF01_TITLELINE" localSheetId="2" hidden="1">#REF!</definedName>
    <definedName name="SIG_GTAF01_TITLELINE" hidden="1">#REF!</definedName>
    <definedName name="SIG_GTAF02_firstLine" localSheetId="0" hidden="1">#REF!</definedName>
    <definedName name="SIG_GTAF02_firstLine" localSheetId="2" hidden="1">#REF!</definedName>
    <definedName name="SIG_GTAF02_firstLine" hidden="1">#REF!</definedName>
    <definedName name="SIG_GTAF02_IsControlOK" localSheetId="0" hidden="1">#REF!</definedName>
    <definedName name="SIG_GTAF02_IsControlOK" localSheetId="2" hidden="1">#REF!</definedName>
    <definedName name="SIG_GTAF02_IsControlOK" hidden="1">#REF!</definedName>
    <definedName name="SIG_GTAF02_lastLine" localSheetId="0" hidden="1">#REF!</definedName>
    <definedName name="SIG_GTAF02_lastLine" localSheetId="2" hidden="1">#REF!</definedName>
    <definedName name="SIG_GTAF02_lastLine" hidden="1">#REF!</definedName>
    <definedName name="SIG_GTAF02_TITLECOL" localSheetId="0" hidden="1">#REF!</definedName>
    <definedName name="SIG_GTAF02_TITLECOL" localSheetId="2" hidden="1">#REF!</definedName>
    <definedName name="SIG_GTAF02_TITLECOL" hidden="1">#REF!</definedName>
    <definedName name="SIG_GTAF02_TITLELINE" localSheetId="0" hidden="1">#REF!</definedName>
    <definedName name="SIG_GTAF02_TITLELINE" localSheetId="2" hidden="1">#REF!</definedName>
    <definedName name="SIG_GTAF02_TITLELINE" hidden="1">#REF!</definedName>
    <definedName name="SIG_GTAF03_firstLine" localSheetId="0" hidden="1">#REF!</definedName>
    <definedName name="SIG_GTAF03_firstLine" localSheetId="2" hidden="1">#REF!</definedName>
    <definedName name="SIG_GTAF03_firstLine" hidden="1">#REF!</definedName>
    <definedName name="SIG_GTAF03_IsControlOK" localSheetId="0" hidden="1">#REF!</definedName>
    <definedName name="SIG_GTAF03_IsControlOK" localSheetId="2" hidden="1">#REF!</definedName>
    <definedName name="SIG_GTAF03_IsControlOK" hidden="1">#REF!</definedName>
    <definedName name="SIG_GTAF03_lastLine" localSheetId="0" hidden="1">#REF!</definedName>
    <definedName name="SIG_GTAF03_lastLine" localSheetId="2" hidden="1">#REF!</definedName>
    <definedName name="SIG_GTAF03_lastLine" hidden="1">#REF!</definedName>
    <definedName name="SIG_GTAF03_TITLECOL" localSheetId="0" hidden="1">#REF!</definedName>
    <definedName name="SIG_GTAF03_TITLECOL" localSheetId="2" hidden="1">#REF!</definedName>
    <definedName name="SIG_GTAF03_TITLECOL" hidden="1">#REF!</definedName>
    <definedName name="SIG_GTAF03_TITLELINE" localSheetId="0" hidden="1">#REF!</definedName>
    <definedName name="SIG_GTAF03_TITLELINE" localSheetId="2" hidden="1">#REF!</definedName>
    <definedName name="SIG_GTAF03_TITLELINE" hidden="1">#REF!</definedName>
    <definedName name="SIG_GTBIL01_firstLine" localSheetId="0" hidden="1">#REF!</definedName>
    <definedName name="SIG_GTBIL01_firstLine" localSheetId="2" hidden="1">#REF!</definedName>
    <definedName name="SIG_GTBIL01_firstLine" hidden="1">#REF!</definedName>
    <definedName name="SIG_GTBIL01_IsControlOK" localSheetId="0" hidden="1">#REF!</definedName>
    <definedName name="SIG_GTBIL01_IsControlOK" localSheetId="2" hidden="1">#REF!</definedName>
    <definedName name="SIG_GTBIL01_IsControlOK" hidden="1">#REF!</definedName>
    <definedName name="SIG_GTBIL01_lastLine" localSheetId="0" hidden="1">#REF!</definedName>
    <definedName name="SIG_GTBIL01_lastLine" localSheetId="2" hidden="1">#REF!</definedName>
    <definedName name="SIG_GTBIL01_lastLine" hidden="1">#REF!</definedName>
    <definedName name="SIG_GTBIL01_TITLECOL" localSheetId="0" hidden="1">#REF!</definedName>
    <definedName name="SIG_GTBIL01_TITLECOL" localSheetId="2" hidden="1">#REF!</definedName>
    <definedName name="SIG_GTBIL01_TITLECOL" hidden="1">#REF!</definedName>
    <definedName name="SIG_GTBIL01_TITLELINE" localSheetId="0" hidden="1">#REF!</definedName>
    <definedName name="SIG_GTBIL01_TITLELINE" localSheetId="2" hidden="1">#REF!</definedName>
    <definedName name="SIG_GTBIL01_TITLELINE" hidden="1">#REF!</definedName>
    <definedName name="SIG_GTPL01_firstLine" localSheetId="0" hidden="1">#REF!</definedName>
    <definedName name="SIG_GTPL01_firstLine" localSheetId="2" hidden="1">#REF!</definedName>
    <definedName name="SIG_GTPL01_firstLine" hidden="1">#REF!</definedName>
    <definedName name="SIG_GTPL01_IsControlOK" localSheetId="0" hidden="1">#REF!</definedName>
    <definedName name="SIG_GTPL01_IsControlOK" localSheetId="2" hidden="1">#REF!</definedName>
    <definedName name="SIG_GTPL01_IsControlOK" hidden="1">#REF!</definedName>
    <definedName name="SIG_GTPL01_lastLine" localSheetId="0" hidden="1">#REF!</definedName>
    <definedName name="SIG_GTPL01_lastLine" localSheetId="2" hidden="1">#REF!</definedName>
    <definedName name="SIG_GTPL01_lastLine" hidden="1">#REF!</definedName>
    <definedName name="SIG_GTPL01_TITLECOL" localSheetId="0" hidden="1">#REF!</definedName>
    <definedName name="SIG_GTPL01_TITLECOL" localSheetId="2" hidden="1">#REF!</definedName>
    <definedName name="SIG_GTPL01_TITLECOL" hidden="1">#REF!</definedName>
    <definedName name="SIG_GTPL01_TITLELINE" localSheetId="0" hidden="1">#REF!</definedName>
    <definedName name="SIG_GTPL01_TITLELINE" localSheetId="2" hidden="1">#REF!</definedName>
    <definedName name="SIG_GTPL01_TITLELINE" hidden="1">#REF!</definedName>
    <definedName name="SIG_GTPL25_C1" localSheetId="0" hidden="1">#REF!</definedName>
    <definedName name="SIG_GTPL25_C1" localSheetId="2" hidden="1">#REF!</definedName>
    <definedName name="SIG_GTPL25_C1" hidden="1">#REF!</definedName>
    <definedName name="SIG_GTPL25_C2" localSheetId="0" hidden="1">#REF!</definedName>
    <definedName name="SIG_GTPL25_C2" localSheetId="2" hidden="1">#REF!</definedName>
    <definedName name="SIG_GTPL25_C2" hidden="1">#REF!</definedName>
    <definedName name="SIG_GTPL25_C3" localSheetId="0" hidden="1">#REF!</definedName>
    <definedName name="SIG_GTPL25_C3" localSheetId="2" hidden="1">#REF!</definedName>
    <definedName name="SIG_GTPL25_C3" hidden="1">#REF!</definedName>
    <definedName name="SIG_GTPL25_C4" localSheetId="0" hidden="1">#REF!</definedName>
    <definedName name="SIG_GTPL25_C4" localSheetId="2" hidden="1">#REF!</definedName>
    <definedName name="SIG_GTPL25_C4" hidden="1">#REF!</definedName>
    <definedName name="SIG_GTPL25_C7" localSheetId="0" hidden="1">#REF!</definedName>
    <definedName name="SIG_GTPL25_C7" localSheetId="2" hidden="1">#REF!</definedName>
    <definedName name="SIG_GTPL25_C7" hidden="1">#REF!</definedName>
    <definedName name="SIG_GTPL25_C8" localSheetId="0" hidden="1">#REF!</definedName>
    <definedName name="SIG_GTPL25_C8" localSheetId="2" hidden="1">#REF!</definedName>
    <definedName name="SIG_GTPL25_C8" hidden="1">#REF!</definedName>
    <definedName name="SIG_GTPL25_C9" localSheetId="0" hidden="1">#REF!</definedName>
    <definedName name="SIG_GTPL25_C9" localSheetId="2" hidden="1">#REF!</definedName>
    <definedName name="SIG_GTPL25_C9" hidden="1">#REF!</definedName>
    <definedName name="SIG_GTPL25_R1" localSheetId="0" hidden="1">#REF!</definedName>
    <definedName name="SIG_GTPL25_R1" localSheetId="2" hidden="1">#REF!</definedName>
    <definedName name="SIG_GTPL25_R1" hidden="1">#REF!</definedName>
    <definedName name="SIG_GTPL25_R10" localSheetId="0" hidden="1">#REF!</definedName>
    <definedName name="SIG_GTPL25_R10" localSheetId="2" hidden="1">#REF!</definedName>
    <definedName name="SIG_GTPL25_R10" hidden="1">#REF!</definedName>
    <definedName name="SIG_GTPL25_R11" localSheetId="0" hidden="1">#REF!</definedName>
    <definedName name="SIG_GTPL25_R11" localSheetId="2" hidden="1">#REF!</definedName>
    <definedName name="SIG_GTPL25_R11" hidden="1">#REF!</definedName>
    <definedName name="SIG_GTPL25_R12" localSheetId="0" hidden="1">#REF!</definedName>
    <definedName name="SIG_GTPL25_R12" localSheetId="2" hidden="1">#REF!</definedName>
    <definedName name="SIG_GTPL25_R12" hidden="1">#REF!</definedName>
    <definedName name="SIG_GTPL25_R13" localSheetId="0" hidden="1">#REF!</definedName>
    <definedName name="SIG_GTPL25_R13" localSheetId="2" hidden="1">#REF!</definedName>
    <definedName name="SIG_GTPL25_R13" hidden="1">#REF!</definedName>
    <definedName name="SIG_GTPL25_R14" localSheetId="0" hidden="1">#REF!</definedName>
    <definedName name="SIG_GTPL25_R14" localSheetId="2" hidden="1">#REF!</definedName>
    <definedName name="SIG_GTPL25_R14" hidden="1">#REF!</definedName>
    <definedName name="SIG_GTPL25_R15" localSheetId="0" hidden="1">#REF!</definedName>
    <definedName name="SIG_GTPL25_R15" localSheetId="2" hidden="1">#REF!</definedName>
    <definedName name="SIG_GTPL25_R15" hidden="1">#REF!</definedName>
    <definedName name="SIG_GTPL25_R16" localSheetId="0" hidden="1">#REF!</definedName>
    <definedName name="SIG_GTPL25_R16" localSheetId="2" hidden="1">#REF!</definedName>
    <definedName name="SIG_GTPL25_R16" hidden="1">#REF!</definedName>
    <definedName name="SIG_GTPL25_R17" localSheetId="0" hidden="1">#REF!</definedName>
    <definedName name="SIG_GTPL25_R17" localSheetId="2" hidden="1">#REF!</definedName>
    <definedName name="SIG_GTPL25_R17" hidden="1">#REF!</definedName>
    <definedName name="SIG_GTPL25_R18" localSheetId="0" hidden="1">#REF!</definedName>
    <definedName name="SIG_GTPL25_R18" localSheetId="2" hidden="1">#REF!</definedName>
    <definedName name="SIG_GTPL25_R18" hidden="1">#REF!</definedName>
    <definedName name="SIG_GTPL25_R19" localSheetId="0" hidden="1">#REF!</definedName>
    <definedName name="SIG_GTPL25_R19" localSheetId="2" hidden="1">#REF!</definedName>
    <definedName name="SIG_GTPL25_R19" hidden="1">#REF!</definedName>
    <definedName name="SIG_GTPL25_R2" localSheetId="0" hidden="1">#REF!</definedName>
    <definedName name="SIG_GTPL25_R2" localSheetId="2" hidden="1">#REF!</definedName>
    <definedName name="SIG_GTPL25_R2" hidden="1">#REF!</definedName>
    <definedName name="SIG_GTPL25_R20" localSheetId="0" hidden="1">#REF!</definedName>
    <definedName name="SIG_GTPL25_R20" localSheetId="2" hidden="1">#REF!</definedName>
    <definedName name="SIG_GTPL25_R20" hidden="1">#REF!</definedName>
    <definedName name="SIG_GTPL25_R21" localSheetId="0" hidden="1">#REF!</definedName>
    <definedName name="SIG_GTPL25_R21" localSheetId="2" hidden="1">#REF!</definedName>
    <definedName name="SIG_GTPL25_R21" hidden="1">#REF!</definedName>
    <definedName name="SIG_GTPL25_R22" localSheetId="0" hidden="1">#REF!</definedName>
    <definedName name="SIG_GTPL25_R22" localSheetId="2" hidden="1">#REF!</definedName>
    <definedName name="SIG_GTPL25_R22" hidden="1">#REF!</definedName>
    <definedName name="SIG_GTPL25_R23" localSheetId="0" hidden="1">#REF!</definedName>
    <definedName name="SIG_GTPL25_R23" localSheetId="2" hidden="1">#REF!</definedName>
    <definedName name="SIG_GTPL25_R23" hidden="1">#REF!</definedName>
    <definedName name="SIG_GTPL25_R24" localSheetId="0" hidden="1">#REF!</definedName>
    <definedName name="SIG_GTPL25_R24" localSheetId="2" hidden="1">#REF!</definedName>
    <definedName name="SIG_GTPL25_R24" hidden="1">#REF!</definedName>
    <definedName name="SIG_GTPL25_R25" localSheetId="0" hidden="1">#REF!</definedName>
    <definedName name="SIG_GTPL25_R25" localSheetId="2" hidden="1">#REF!</definedName>
    <definedName name="SIG_GTPL25_R25" hidden="1">#REF!</definedName>
    <definedName name="SIG_GTPL25_R26" localSheetId="0" hidden="1">#REF!</definedName>
    <definedName name="SIG_GTPL25_R26" localSheetId="2" hidden="1">#REF!</definedName>
    <definedName name="SIG_GTPL25_R26" hidden="1">#REF!</definedName>
    <definedName name="SIG_GTPL25_R27" localSheetId="0" hidden="1">#REF!</definedName>
    <definedName name="SIG_GTPL25_R27" localSheetId="2" hidden="1">#REF!</definedName>
    <definedName name="SIG_GTPL25_R27" hidden="1">#REF!</definedName>
    <definedName name="SIG_GTPL25_R28" localSheetId="0" hidden="1">#REF!</definedName>
    <definedName name="SIG_GTPL25_R28" localSheetId="2" hidden="1">#REF!</definedName>
    <definedName name="SIG_GTPL25_R28" hidden="1">#REF!</definedName>
    <definedName name="SIG_GTPL25_R3" localSheetId="0" hidden="1">#REF!</definedName>
    <definedName name="SIG_GTPL25_R3" localSheetId="2" hidden="1">#REF!</definedName>
    <definedName name="SIG_GTPL25_R3" hidden="1">#REF!</definedName>
    <definedName name="SIG_GTPL25_R31" localSheetId="0" hidden="1">#REF!</definedName>
    <definedName name="SIG_GTPL25_R31" localSheetId="2" hidden="1">#REF!</definedName>
    <definedName name="SIG_GTPL25_R31" hidden="1">#REF!</definedName>
    <definedName name="SIG_GTPL25_R32" localSheetId="0" hidden="1">#REF!</definedName>
    <definedName name="SIG_GTPL25_R32" localSheetId="2" hidden="1">#REF!</definedName>
    <definedName name="SIG_GTPL25_R32" hidden="1">#REF!</definedName>
    <definedName name="SIG_GTPL25_R33" localSheetId="0" hidden="1">#REF!</definedName>
    <definedName name="SIG_GTPL25_R33" localSheetId="2" hidden="1">#REF!</definedName>
    <definedName name="SIG_GTPL25_R33" hidden="1">#REF!</definedName>
    <definedName name="SIG_GTPL25_R34" localSheetId="0" hidden="1">#REF!</definedName>
    <definedName name="SIG_GTPL25_R34" localSheetId="2" hidden="1">#REF!</definedName>
    <definedName name="SIG_GTPL25_R34" hidden="1">#REF!</definedName>
    <definedName name="SIG_GTPL25_R35" localSheetId="0" hidden="1">#REF!</definedName>
    <definedName name="SIG_GTPL25_R35" localSheetId="2" hidden="1">#REF!</definedName>
    <definedName name="SIG_GTPL25_R35" hidden="1">#REF!</definedName>
    <definedName name="SIG_GTPL25_R36" localSheetId="0" hidden="1">#REF!</definedName>
    <definedName name="SIG_GTPL25_R36" localSheetId="2" hidden="1">#REF!</definedName>
    <definedName name="SIG_GTPL25_R36" hidden="1">#REF!</definedName>
    <definedName name="SIG_GTPL25_R4" localSheetId="0" hidden="1">#REF!</definedName>
    <definedName name="SIG_GTPL25_R4" localSheetId="2" hidden="1">#REF!</definedName>
    <definedName name="SIG_GTPL25_R4" hidden="1">#REF!</definedName>
    <definedName name="SIG_GTPL25_R43" localSheetId="0" hidden="1">#REF!</definedName>
    <definedName name="SIG_GTPL25_R43" localSheetId="2" hidden="1">#REF!</definedName>
    <definedName name="SIG_GTPL25_R43" hidden="1">#REF!</definedName>
    <definedName name="SIG_GTPL25_R44" localSheetId="0" hidden="1">#REF!</definedName>
    <definedName name="SIG_GTPL25_R44" localSheetId="2" hidden="1">#REF!</definedName>
    <definedName name="SIG_GTPL25_R44" hidden="1">#REF!</definedName>
    <definedName name="SIG_GTPL25_R45" localSheetId="0" hidden="1">#REF!</definedName>
    <definedName name="SIG_GTPL25_R45" localSheetId="2" hidden="1">#REF!</definedName>
    <definedName name="SIG_GTPL25_R45" hidden="1">#REF!</definedName>
    <definedName name="SIG_GTPL25_R46" localSheetId="0" hidden="1">#REF!</definedName>
    <definedName name="SIG_GTPL25_R46" localSheetId="2" hidden="1">#REF!</definedName>
    <definedName name="SIG_GTPL25_R46" hidden="1">#REF!</definedName>
    <definedName name="SIG_GTPL25_R47" localSheetId="0" hidden="1">#REF!</definedName>
    <definedName name="SIG_GTPL25_R47" localSheetId="2" hidden="1">#REF!</definedName>
    <definedName name="SIG_GTPL25_R47" hidden="1">#REF!</definedName>
    <definedName name="SIG_GTPL25_R48" localSheetId="0" hidden="1">#REF!</definedName>
    <definedName name="SIG_GTPL25_R48" localSheetId="2" hidden="1">#REF!</definedName>
    <definedName name="SIG_GTPL25_R48" hidden="1">#REF!</definedName>
    <definedName name="SIG_GTPL25_R49" localSheetId="0" hidden="1">#REF!</definedName>
    <definedName name="SIG_GTPL25_R49" localSheetId="2" hidden="1">#REF!</definedName>
    <definedName name="SIG_GTPL25_R49" hidden="1">#REF!</definedName>
    <definedName name="SIG_GTPL25_R5" localSheetId="0" hidden="1">#REF!</definedName>
    <definedName name="SIG_GTPL25_R5" localSheetId="2" hidden="1">#REF!</definedName>
    <definedName name="SIG_GTPL25_R5" hidden="1">#REF!</definedName>
    <definedName name="SIG_GTPL25_R50" localSheetId="0" hidden="1">#REF!</definedName>
    <definedName name="SIG_GTPL25_R50" localSheetId="2" hidden="1">#REF!</definedName>
    <definedName name="SIG_GTPL25_R50" hidden="1">#REF!</definedName>
    <definedName name="SIG_GTPL25_R51" localSheetId="0" hidden="1">#REF!</definedName>
    <definedName name="SIG_GTPL25_R51" localSheetId="2" hidden="1">#REF!</definedName>
    <definedName name="SIG_GTPL25_R51" hidden="1">#REF!</definedName>
    <definedName name="SIG_GTPL25_R52" localSheetId="0" hidden="1">#REF!</definedName>
    <definedName name="SIG_GTPL25_R52" localSheetId="2" hidden="1">#REF!</definedName>
    <definedName name="SIG_GTPL25_R52" hidden="1">#REF!</definedName>
    <definedName name="SIG_GTPL25_R53" localSheetId="0" hidden="1">#REF!</definedName>
    <definedName name="SIG_GTPL25_R53" localSheetId="2" hidden="1">#REF!</definedName>
    <definedName name="SIG_GTPL25_R53" hidden="1">#REF!</definedName>
    <definedName name="SIG_GTPL25_R54" localSheetId="0" hidden="1">#REF!</definedName>
    <definedName name="SIG_GTPL25_R54" localSheetId="2" hidden="1">#REF!</definedName>
    <definedName name="SIG_GTPL25_R54" hidden="1">#REF!</definedName>
    <definedName name="SIG_GTPL25_R55" localSheetId="0" hidden="1">#REF!</definedName>
    <definedName name="SIG_GTPL25_R55" localSheetId="2" hidden="1">#REF!</definedName>
    <definedName name="SIG_GTPL25_R55" hidden="1">#REF!</definedName>
    <definedName name="SIG_GTPL25_R56" localSheetId="0" hidden="1">#REF!</definedName>
    <definedName name="SIG_GTPL25_R56" localSheetId="2" hidden="1">#REF!</definedName>
    <definedName name="SIG_GTPL25_R56" hidden="1">#REF!</definedName>
    <definedName name="SIG_GTPL25_R57" localSheetId="0" hidden="1">#REF!</definedName>
    <definedName name="SIG_GTPL25_R57" localSheetId="2" hidden="1">#REF!</definedName>
    <definedName name="SIG_GTPL25_R57" hidden="1">#REF!</definedName>
    <definedName name="SIG_GTPL25_R58" localSheetId="0" hidden="1">#REF!</definedName>
    <definedName name="SIG_GTPL25_R58" localSheetId="2" hidden="1">#REF!</definedName>
    <definedName name="SIG_GTPL25_R58" hidden="1">#REF!</definedName>
    <definedName name="SIG_GTPL25_R59" localSheetId="0" hidden="1">#REF!</definedName>
    <definedName name="SIG_GTPL25_R59" localSheetId="2" hidden="1">#REF!</definedName>
    <definedName name="SIG_GTPL25_R59" hidden="1">#REF!</definedName>
    <definedName name="SIG_GTPL25_R6" localSheetId="0" hidden="1">#REF!</definedName>
    <definedName name="SIG_GTPL25_R6" localSheetId="2" hidden="1">#REF!</definedName>
    <definedName name="SIG_GTPL25_R6" hidden="1">#REF!</definedName>
    <definedName name="SIG_GTPL25_R60" localSheetId="0" hidden="1">#REF!</definedName>
    <definedName name="SIG_GTPL25_R60" localSheetId="2" hidden="1">#REF!</definedName>
    <definedName name="SIG_GTPL25_R60" hidden="1">#REF!</definedName>
    <definedName name="SIG_GTPL25_R61" localSheetId="0" hidden="1">#REF!</definedName>
    <definedName name="SIG_GTPL25_R61" localSheetId="2" hidden="1">#REF!</definedName>
    <definedName name="SIG_GTPL25_R61" hidden="1">#REF!</definedName>
    <definedName name="SIG_GTPL25_R62" localSheetId="0" hidden="1">#REF!</definedName>
    <definedName name="SIG_GTPL25_R62" localSheetId="2" hidden="1">#REF!</definedName>
    <definedName name="SIG_GTPL25_R62" hidden="1">#REF!</definedName>
    <definedName name="SIG_GTPL25_R63" localSheetId="0" hidden="1">#REF!</definedName>
    <definedName name="SIG_GTPL25_R63" localSheetId="2" hidden="1">#REF!</definedName>
    <definedName name="SIG_GTPL25_R63" hidden="1">#REF!</definedName>
    <definedName name="SIG_GTPL25_R64" localSheetId="0" hidden="1">#REF!</definedName>
    <definedName name="SIG_GTPL25_R64" localSheetId="2" hidden="1">#REF!</definedName>
    <definedName name="SIG_GTPL25_R64" hidden="1">#REF!</definedName>
    <definedName name="SIG_GTPL25_R65" localSheetId="0" hidden="1">#REF!</definedName>
    <definedName name="SIG_GTPL25_R65" localSheetId="2" hidden="1">#REF!</definedName>
    <definedName name="SIG_GTPL25_R65" hidden="1">#REF!</definedName>
    <definedName name="SIG_GTPL25_R67" localSheetId="0" hidden="1">#REF!</definedName>
    <definedName name="SIG_GTPL25_R67" localSheetId="2" hidden="1">#REF!</definedName>
    <definedName name="SIG_GTPL25_R67" hidden="1">#REF!</definedName>
    <definedName name="SIG_GTPL25_R68" localSheetId="0" hidden="1">#REF!</definedName>
    <definedName name="SIG_GTPL25_R68" localSheetId="2" hidden="1">#REF!</definedName>
    <definedName name="SIG_GTPL25_R68" hidden="1">#REF!</definedName>
    <definedName name="SIG_GTPL25_R69" localSheetId="0" hidden="1">#REF!</definedName>
    <definedName name="SIG_GTPL25_R69" localSheetId="2" hidden="1">#REF!</definedName>
    <definedName name="SIG_GTPL25_R69" hidden="1">#REF!</definedName>
    <definedName name="SIG_GTPL25_R7" localSheetId="0" hidden="1">#REF!</definedName>
    <definedName name="SIG_GTPL25_R7" localSheetId="2" hidden="1">#REF!</definedName>
    <definedName name="SIG_GTPL25_R7" hidden="1">#REF!</definedName>
    <definedName name="SIG_GTPL25_R70" localSheetId="0" hidden="1">#REF!</definedName>
    <definedName name="SIG_GTPL25_R70" localSheetId="2" hidden="1">#REF!</definedName>
    <definedName name="SIG_GTPL25_R70" hidden="1">#REF!</definedName>
    <definedName name="SIG_GTPL25_R71" localSheetId="0" hidden="1">#REF!</definedName>
    <definedName name="SIG_GTPL25_R71" localSheetId="2" hidden="1">#REF!</definedName>
    <definedName name="SIG_GTPL25_R71" hidden="1">#REF!</definedName>
    <definedName name="SIG_GTPL25_R72" localSheetId="0" hidden="1">#REF!</definedName>
    <definedName name="SIG_GTPL25_R72" localSheetId="2" hidden="1">#REF!</definedName>
    <definedName name="SIG_GTPL25_R72" hidden="1">#REF!</definedName>
    <definedName name="SIG_GTPL25_R73" localSheetId="0" hidden="1">#REF!</definedName>
    <definedName name="SIG_GTPL25_R73" localSheetId="2" hidden="1">#REF!</definedName>
    <definedName name="SIG_GTPL25_R73" hidden="1">#REF!</definedName>
    <definedName name="SIG_GTPL25_R74" localSheetId="0" hidden="1">#REF!</definedName>
    <definedName name="SIG_GTPL25_R74" localSheetId="2" hidden="1">#REF!</definedName>
    <definedName name="SIG_GTPL25_R74" hidden="1">#REF!</definedName>
    <definedName name="SIG_GTPL25_R75" localSheetId="0" hidden="1">#REF!</definedName>
    <definedName name="SIG_GTPL25_R75" localSheetId="2" hidden="1">#REF!</definedName>
    <definedName name="SIG_GTPL25_R75" hidden="1">#REF!</definedName>
    <definedName name="SIG_GTPL25_R76" localSheetId="0" hidden="1">#REF!</definedName>
    <definedName name="SIG_GTPL25_R76" localSheetId="2" hidden="1">#REF!</definedName>
    <definedName name="SIG_GTPL25_R76" hidden="1">#REF!</definedName>
    <definedName name="SIG_GTPL25_R77" localSheetId="0" hidden="1">#REF!</definedName>
    <definedName name="SIG_GTPL25_R77" localSheetId="2" hidden="1">#REF!</definedName>
    <definedName name="SIG_GTPL25_R77" hidden="1">#REF!</definedName>
    <definedName name="SIG_GTPL25_R78" localSheetId="0" hidden="1">#REF!</definedName>
    <definedName name="SIG_GTPL25_R78" localSheetId="2" hidden="1">#REF!</definedName>
    <definedName name="SIG_GTPL25_R78" hidden="1">#REF!</definedName>
    <definedName name="SIG_GTPL25_R79" localSheetId="0" hidden="1">#REF!</definedName>
    <definedName name="SIG_GTPL25_R79" localSheetId="2" hidden="1">#REF!</definedName>
    <definedName name="SIG_GTPL25_R79" hidden="1">#REF!</definedName>
    <definedName name="SIG_GTPL25_R8" localSheetId="0" hidden="1">#REF!</definedName>
    <definedName name="SIG_GTPL25_R8" localSheetId="2" hidden="1">#REF!</definedName>
    <definedName name="SIG_GTPL25_R8" hidden="1">#REF!</definedName>
    <definedName name="SIG_GTPL25_R80" localSheetId="0" hidden="1">#REF!</definedName>
    <definedName name="SIG_GTPL25_R80" localSheetId="2" hidden="1">#REF!</definedName>
    <definedName name="SIG_GTPL25_R80" hidden="1">#REF!</definedName>
    <definedName name="SIG_GTPL25_R81" localSheetId="0" hidden="1">#REF!</definedName>
    <definedName name="SIG_GTPL25_R81" localSheetId="2" hidden="1">#REF!</definedName>
    <definedName name="SIG_GTPL25_R81" hidden="1">#REF!</definedName>
    <definedName name="SIG_GTPL25_R82" localSheetId="0" hidden="1">#REF!</definedName>
    <definedName name="SIG_GTPL25_R82" localSheetId="2" hidden="1">#REF!</definedName>
    <definedName name="SIG_GTPL25_R82" hidden="1">#REF!</definedName>
    <definedName name="SIG_GTPL25_R83" localSheetId="0" hidden="1">#REF!</definedName>
    <definedName name="SIG_GTPL25_R83" localSheetId="2" hidden="1">#REF!</definedName>
    <definedName name="SIG_GTPL25_R83" hidden="1">#REF!</definedName>
    <definedName name="SIG_GTPL25_R84" localSheetId="0" hidden="1">#REF!</definedName>
    <definedName name="SIG_GTPL25_R84" localSheetId="2" hidden="1">#REF!</definedName>
    <definedName name="SIG_GTPL25_R84" hidden="1">#REF!</definedName>
    <definedName name="SIG_GTPL25_R85" localSheetId="0" hidden="1">#REF!</definedName>
    <definedName name="SIG_GTPL25_R85" localSheetId="2" hidden="1">#REF!</definedName>
    <definedName name="SIG_GTPL25_R85" hidden="1">#REF!</definedName>
    <definedName name="SIG_GTPL25_R86" localSheetId="0" hidden="1">#REF!</definedName>
    <definedName name="SIG_GTPL25_R86" localSheetId="2" hidden="1">#REF!</definedName>
    <definedName name="SIG_GTPL25_R86" hidden="1">#REF!</definedName>
    <definedName name="SIG_GTPL25_R87" localSheetId="0" hidden="1">#REF!</definedName>
    <definedName name="SIG_GTPL25_R87" localSheetId="2" hidden="1">#REF!</definedName>
    <definedName name="SIG_GTPL25_R87" hidden="1">#REF!</definedName>
    <definedName name="SIG_GTPL25_R88" localSheetId="0" hidden="1">#REF!</definedName>
    <definedName name="SIG_GTPL25_R88" localSheetId="2" hidden="1">#REF!</definedName>
    <definedName name="SIG_GTPL25_R88" hidden="1">#REF!</definedName>
    <definedName name="SIG_GTPL25_R89" localSheetId="0" hidden="1">#REF!</definedName>
    <definedName name="SIG_GTPL25_R89" localSheetId="2" hidden="1">#REF!</definedName>
    <definedName name="SIG_GTPL25_R89" hidden="1">#REF!</definedName>
    <definedName name="SIG_GTPL25_R9" localSheetId="0" hidden="1">#REF!</definedName>
    <definedName name="SIG_GTPL25_R9" localSheetId="2" hidden="1">#REF!</definedName>
    <definedName name="SIG_GTPL25_R9" hidden="1">#REF!</definedName>
    <definedName name="SIG_GTPL25_R90" localSheetId="0" hidden="1">#REF!</definedName>
    <definedName name="SIG_GTPL25_R90" localSheetId="2" hidden="1">#REF!</definedName>
    <definedName name="SIG_GTPL25_R90" hidden="1">#REF!</definedName>
    <definedName name="SIG_GTPL25_R91" localSheetId="0" hidden="1">#REF!</definedName>
    <definedName name="SIG_GTPL25_R91" localSheetId="2" hidden="1">#REF!</definedName>
    <definedName name="SIG_GTPL25_R91" hidden="1">#REF!</definedName>
    <definedName name="SIG_GTPL25_R92" localSheetId="0" hidden="1">#REF!</definedName>
    <definedName name="SIG_GTPL25_R92" localSheetId="2" hidden="1">#REF!</definedName>
    <definedName name="SIG_GTPL25_R92" hidden="1">#REF!</definedName>
    <definedName name="SIG_GTPL25_R93" localSheetId="0" hidden="1">#REF!</definedName>
    <definedName name="SIG_GTPL25_R93" localSheetId="2" hidden="1">#REF!</definedName>
    <definedName name="SIG_GTPL25_R93" hidden="1">#REF!</definedName>
    <definedName name="SIG_GTPL25_TITLECOL" localSheetId="0" hidden="1">#REF!</definedName>
    <definedName name="SIG_GTPL25_TITLECOL" localSheetId="2" hidden="1">#REF!</definedName>
    <definedName name="SIG_GTPL25_TITLECOL" hidden="1">#REF!</definedName>
    <definedName name="SIG_GTPL25_TITLELINE" localSheetId="0" hidden="1">#REF!</definedName>
    <definedName name="SIG_GTPL25_TITLELINE" localSheetId="2" hidden="1">#REF!</definedName>
    <definedName name="SIG_GTPL25_TITLELINE" hidden="1">#REF!</definedName>
    <definedName name="SIG_GTPL25_X1" localSheetId="0" hidden="1">#REF!</definedName>
    <definedName name="SIG_GTPL25_X1" localSheetId="2" hidden="1">#REF!</definedName>
    <definedName name="SIG_GTPL25_X1" hidden="1">#REF!</definedName>
    <definedName name="SIG_GTPL25_X10" localSheetId="0" hidden="1">#REF!</definedName>
    <definedName name="SIG_GTPL25_X10" localSheetId="2" hidden="1">#REF!</definedName>
    <definedName name="SIG_GTPL25_X10" hidden="1">#REF!</definedName>
    <definedName name="SIG_GTPL25_X11" localSheetId="0" hidden="1">#REF!</definedName>
    <definedName name="SIG_GTPL25_X11" localSheetId="2" hidden="1">#REF!</definedName>
    <definedName name="SIG_GTPL25_X11" hidden="1">#REF!</definedName>
    <definedName name="SIG_GTPL25_X14" localSheetId="0" hidden="1">#REF!</definedName>
    <definedName name="SIG_GTPL25_X14" localSheetId="2" hidden="1">#REF!</definedName>
    <definedName name="SIG_GTPL25_X14" hidden="1">#REF!</definedName>
    <definedName name="SIG_GTPL25_X15" localSheetId="0" hidden="1">#REF!</definedName>
    <definedName name="SIG_GTPL25_X15" localSheetId="2" hidden="1">#REF!</definedName>
    <definedName name="SIG_GTPL25_X15" hidden="1">#REF!</definedName>
    <definedName name="SIG_GTPL25_X16" localSheetId="0" hidden="1">#REF!</definedName>
    <definedName name="SIG_GTPL25_X16" localSheetId="2" hidden="1">#REF!</definedName>
    <definedName name="SIG_GTPL25_X16" hidden="1">#REF!</definedName>
    <definedName name="SIG_GTPL25_X17" localSheetId="0" hidden="1">#REF!</definedName>
    <definedName name="SIG_GTPL25_X17" localSheetId="2" hidden="1">#REF!</definedName>
    <definedName name="SIG_GTPL25_X17" hidden="1">#REF!</definedName>
    <definedName name="SIG_GTPL25_X18" localSheetId="0" hidden="1">#REF!</definedName>
    <definedName name="SIG_GTPL25_X18" localSheetId="2" hidden="1">#REF!</definedName>
    <definedName name="SIG_GTPL25_X18" hidden="1">#REF!</definedName>
    <definedName name="SIG_GTPL25_X19" localSheetId="0" hidden="1">#REF!</definedName>
    <definedName name="SIG_GTPL25_X19" localSheetId="2" hidden="1">#REF!</definedName>
    <definedName name="SIG_GTPL25_X19" hidden="1">#REF!</definedName>
    <definedName name="SIG_GTPL25_X2" localSheetId="0" hidden="1">#REF!</definedName>
    <definedName name="SIG_GTPL25_X2" localSheetId="2" hidden="1">#REF!</definedName>
    <definedName name="SIG_GTPL25_X2" hidden="1">#REF!</definedName>
    <definedName name="SIG_GTPL25_X22" localSheetId="0" hidden="1">#REF!</definedName>
    <definedName name="SIG_GTPL25_X22" localSheetId="2" hidden="1">#REF!</definedName>
    <definedName name="SIG_GTPL25_X22" hidden="1">#REF!</definedName>
    <definedName name="SIG_GTPL25_X23" localSheetId="0" hidden="1">#REF!</definedName>
    <definedName name="SIG_GTPL25_X23" localSheetId="2" hidden="1">#REF!</definedName>
    <definedName name="SIG_GTPL25_X23" hidden="1">#REF!</definedName>
    <definedName name="SIG_GTPL25_X24" localSheetId="0" hidden="1">#REF!</definedName>
    <definedName name="SIG_GTPL25_X24" localSheetId="2" hidden="1">#REF!</definedName>
    <definedName name="SIG_GTPL25_X24" hidden="1">#REF!</definedName>
    <definedName name="SIG_GTPL25_X25" localSheetId="0" hidden="1">#REF!</definedName>
    <definedName name="SIG_GTPL25_X25" localSheetId="2" hidden="1">#REF!</definedName>
    <definedName name="SIG_GTPL25_X25" hidden="1">#REF!</definedName>
    <definedName name="SIG_GTPL25_X26" localSheetId="0" hidden="1">#REF!</definedName>
    <definedName name="SIG_GTPL25_X26" localSheetId="2" hidden="1">#REF!</definedName>
    <definedName name="SIG_GTPL25_X26" hidden="1">#REF!</definedName>
    <definedName name="SIG_GTPL25_X27" localSheetId="0" hidden="1">#REF!</definedName>
    <definedName name="SIG_GTPL25_X27" localSheetId="2" hidden="1">#REF!</definedName>
    <definedName name="SIG_GTPL25_X27" hidden="1">#REF!</definedName>
    <definedName name="SIG_GTPL25_X3" localSheetId="0" hidden="1">#REF!</definedName>
    <definedName name="SIG_GTPL25_X3" localSheetId="2" hidden="1">#REF!</definedName>
    <definedName name="SIG_GTPL25_X3" hidden="1">#REF!</definedName>
    <definedName name="SIG_GTPL25_X30" localSheetId="0" hidden="1">#REF!</definedName>
    <definedName name="SIG_GTPL25_X30" localSheetId="2" hidden="1">#REF!</definedName>
    <definedName name="SIG_GTPL25_X30" hidden="1">#REF!</definedName>
    <definedName name="SIG_GTPL25_X31" localSheetId="0" hidden="1">#REF!</definedName>
    <definedName name="SIG_GTPL25_X31" localSheetId="2" hidden="1">#REF!</definedName>
    <definedName name="SIG_GTPL25_X31" hidden="1">#REF!</definedName>
    <definedName name="SIG_GTPL25_X32" localSheetId="0" hidden="1">#REF!</definedName>
    <definedName name="SIG_GTPL25_X32" localSheetId="2" hidden="1">#REF!</definedName>
    <definedName name="SIG_GTPL25_X32" hidden="1">#REF!</definedName>
    <definedName name="SIG_GTPL25_X33" localSheetId="0" hidden="1">#REF!</definedName>
    <definedName name="SIG_GTPL25_X33" localSheetId="2" hidden="1">#REF!</definedName>
    <definedName name="SIG_GTPL25_X33" hidden="1">#REF!</definedName>
    <definedName name="SIG_GTPL25_X34" localSheetId="0" hidden="1">#REF!</definedName>
    <definedName name="SIG_GTPL25_X34" localSheetId="2" hidden="1">#REF!</definedName>
    <definedName name="SIG_GTPL25_X34" hidden="1">#REF!</definedName>
    <definedName name="SIG_GTPL25_X35" localSheetId="0" hidden="1">#REF!</definedName>
    <definedName name="SIG_GTPL25_X35" localSheetId="2" hidden="1">#REF!</definedName>
    <definedName name="SIG_GTPL25_X35" hidden="1">#REF!</definedName>
    <definedName name="SIG_GTPL25_X36" localSheetId="0" hidden="1">#REF!</definedName>
    <definedName name="SIG_GTPL25_X36" localSheetId="2" hidden="1">#REF!</definedName>
    <definedName name="SIG_GTPL25_X36" hidden="1">#REF!</definedName>
    <definedName name="SIG_GTPL25_X37" localSheetId="0" hidden="1">#REF!</definedName>
    <definedName name="SIG_GTPL25_X37" localSheetId="2" hidden="1">#REF!</definedName>
    <definedName name="SIG_GTPL25_X37" hidden="1">#REF!</definedName>
    <definedName name="SIG_GTPL25_X38" localSheetId="0" hidden="1">#REF!</definedName>
    <definedName name="SIG_GTPL25_X38" localSheetId="2" hidden="1">#REF!</definedName>
    <definedName name="SIG_GTPL25_X38" hidden="1">#REF!</definedName>
    <definedName name="SIG_GTPL25_X39" localSheetId="0" hidden="1">#REF!</definedName>
    <definedName name="SIG_GTPL25_X39" localSheetId="2" hidden="1">#REF!</definedName>
    <definedName name="SIG_GTPL25_X39" hidden="1">#REF!</definedName>
    <definedName name="SIG_GTPL25_X40" localSheetId="0" hidden="1">#REF!</definedName>
    <definedName name="SIG_GTPL25_X40" localSheetId="2" hidden="1">#REF!</definedName>
    <definedName name="SIG_GTPL25_X40" hidden="1">#REF!</definedName>
    <definedName name="SIG_GTPL25_X41" localSheetId="0" hidden="1">#REF!</definedName>
    <definedName name="SIG_GTPL25_X41" localSheetId="2" hidden="1">#REF!</definedName>
    <definedName name="SIG_GTPL25_X41" hidden="1">#REF!</definedName>
    <definedName name="SIG_GTPL25_X42" localSheetId="0" hidden="1">#REF!</definedName>
    <definedName name="SIG_GTPL25_X42" localSheetId="2" hidden="1">#REF!</definedName>
    <definedName name="SIG_GTPL25_X42" hidden="1">#REF!</definedName>
    <definedName name="SIG_GTPL25_X43" localSheetId="0" hidden="1">#REF!</definedName>
    <definedName name="SIG_GTPL25_X43" localSheetId="2" hidden="1">#REF!</definedName>
    <definedName name="SIG_GTPL25_X43" hidden="1">#REF!</definedName>
    <definedName name="SIG_GTPL25_X6" localSheetId="0" hidden="1">#REF!</definedName>
    <definedName name="SIG_GTPL25_X6" localSheetId="2" hidden="1">#REF!</definedName>
    <definedName name="SIG_GTPL25_X6" hidden="1">#REF!</definedName>
    <definedName name="SIG_GTPL25_X7" localSheetId="0" hidden="1">#REF!</definedName>
    <definedName name="SIG_GTPL25_X7" localSheetId="2" hidden="1">#REF!</definedName>
    <definedName name="SIG_GTPL25_X7" hidden="1">#REF!</definedName>
    <definedName name="SIG_GTPL25_X8" localSheetId="0" hidden="1">#REF!</definedName>
    <definedName name="SIG_GTPL25_X8" localSheetId="2" hidden="1">#REF!</definedName>
    <definedName name="SIG_GTPL25_X8" hidden="1">#REF!</definedName>
    <definedName name="SIG_GTPL25_X9" localSheetId="0" hidden="1">#REF!</definedName>
    <definedName name="SIG_GTPL25_X9" localSheetId="2" hidden="1">#REF!</definedName>
    <definedName name="SIG_GTPL25_X9" hidden="1">#REF!</definedName>
    <definedName name="SIG_GTPL26_firstLine" localSheetId="0" hidden="1">#REF!</definedName>
    <definedName name="SIG_GTPL26_firstLine" localSheetId="2" hidden="1">#REF!</definedName>
    <definedName name="SIG_GTPL26_firstLine" hidden="1">#REF!</definedName>
    <definedName name="SIG_GTPL26_IsControlOK" localSheetId="0" hidden="1">#REF!</definedName>
    <definedName name="SIG_GTPL26_IsControlOK" localSheetId="2" hidden="1">#REF!</definedName>
    <definedName name="SIG_GTPL26_IsControlOK" hidden="1">#REF!</definedName>
    <definedName name="SIG_GTPL26_lastLine" localSheetId="0" hidden="1">#REF!</definedName>
    <definedName name="SIG_GTPL26_lastLine" localSheetId="2" hidden="1">#REF!</definedName>
    <definedName name="SIG_GTPL26_lastLine" hidden="1">#REF!</definedName>
    <definedName name="SIG_GTPL26_TITLECOL" localSheetId="0" hidden="1">#REF!</definedName>
    <definedName name="SIG_GTPL26_TITLECOL" localSheetId="2" hidden="1">#REF!</definedName>
    <definedName name="SIG_GTPL26_TITLECOL" hidden="1">#REF!</definedName>
    <definedName name="SIG_GTPL26_TITLELINE" localSheetId="0" hidden="1">#REF!</definedName>
    <definedName name="SIG_GTPL26_TITLELINE" localSheetId="2" hidden="1">#REF!</definedName>
    <definedName name="SIG_GTPL26_TITLELINE" hidden="1">#REF!</definedName>
    <definedName name="SIG_GTSC01_firstLine" localSheetId="0" hidden="1">#REF!</definedName>
    <definedName name="SIG_GTSC01_firstLine" localSheetId="2" hidden="1">#REF!</definedName>
    <definedName name="SIG_GTSC01_firstLine" hidden="1">#REF!</definedName>
    <definedName name="SIG_GTSC01_IsControlOK" localSheetId="0" hidden="1">#REF!</definedName>
    <definedName name="SIG_GTSC01_IsControlOK" localSheetId="2" hidden="1">#REF!</definedName>
    <definedName name="SIG_GTSC01_IsControlOK" hidden="1">#REF!</definedName>
    <definedName name="SIG_GTSC01_lastLine" localSheetId="0" hidden="1">#REF!</definedName>
    <definedName name="SIG_GTSC01_lastLine" localSheetId="2" hidden="1">#REF!</definedName>
    <definedName name="SIG_GTSC01_lastLine" hidden="1">#REF!</definedName>
    <definedName name="SIG_GTSC01_TITLECOL" localSheetId="0" hidden="1">#REF!</definedName>
    <definedName name="SIG_GTSC01_TITLECOL" localSheetId="2" hidden="1">#REF!</definedName>
    <definedName name="SIG_GTSC01_TITLECOL" hidden="1">#REF!</definedName>
    <definedName name="SIG_GTSC01_TITLELINE" localSheetId="0" hidden="1">#REF!</definedName>
    <definedName name="SIG_GTSC01_TITLELINE" localSheetId="2" hidden="1">#REF!</definedName>
    <definedName name="SIG_GTSC01_TITLELINE" hidden="1">#REF!</definedName>
    <definedName name="SIG_GTSC02_firstLine" localSheetId="0" hidden="1">#REF!</definedName>
    <definedName name="SIG_GTSC02_firstLine" localSheetId="2" hidden="1">#REF!</definedName>
    <definedName name="SIG_GTSC02_firstLine" hidden="1">#REF!</definedName>
    <definedName name="SIG_GTSC02_IsControlOK" localSheetId="0" hidden="1">#REF!</definedName>
    <definedName name="SIG_GTSC02_IsControlOK" localSheetId="2" hidden="1">#REF!</definedName>
    <definedName name="SIG_GTSC02_IsControlOK" hidden="1">#REF!</definedName>
    <definedName name="SIG_GTSC02_lastLine" localSheetId="0" hidden="1">#REF!</definedName>
    <definedName name="SIG_GTSC02_lastLine" localSheetId="2" hidden="1">#REF!</definedName>
    <definedName name="SIG_GTSC02_lastLine" hidden="1">#REF!</definedName>
    <definedName name="SIG_GTSC02_TITLECOL" localSheetId="0" hidden="1">#REF!</definedName>
    <definedName name="SIG_GTSC02_TITLECOL" localSheetId="2" hidden="1">#REF!</definedName>
    <definedName name="SIG_GTSC02_TITLECOL" hidden="1">#REF!</definedName>
    <definedName name="SIG_GTSC02_TITLELINE" localSheetId="0" hidden="1">#REF!</definedName>
    <definedName name="SIG_GTSC02_TITLELINE" localSheetId="2" hidden="1">#REF!</definedName>
    <definedName name="SIG_GTSC02_TITLELINE" hidden="1">#REF!</definedName>
    <definedName name="SIG_GTSC03_firstLine" localSheetId="0" hidden="1">#REF!</definedName>
    <definedName name="SIG_GTSC03_firstLine" localSheetId="2" hidden="1">#REF!</definedName>
    <definedName name="SIG_GTSC03_firstLine" hidden="1">#REF!</definedName>
    <definedName name="SIG_GTSC03_IsControlOK" localSheetId="0" hidden="1">#REF!</definedName>
    <definedName name="SIG_GTSC03_IsControlOK" localSheetId="2" hidden="1">#REF!</definedName>
    <definedName name="SIG_GTSC03_IsControlOK" hidden="1">#REF!</definedName>
    <definedName name="SIG_GTSC03_lastLine" localSheetId="0" hidden="1">#REF!</definedName>
    <definedName name="SIG_GTSC03_lastLine" localSheetId="2" hidden="1">#REF!</definedName>
    <definedName name="SIG_GTSC03_lastLine" hidden="1">#REF!</definedName>
    <definedName name="SIG_GTSC03_TITLECOL" localSheetId="0" hidden="1">#REF!</definedName>
    <definedName name="SIG_GTSC03_TITLECOL" localSheetId="2" hidden="1">#REF!</definedName>
    <definedName name="SIG_GTSC03_TITLECOL" hidden="1">#REF!</definedName>
    <definedName name="SIG_GTSC03_TITLELINE" localSheetId="0" hidden="1">#REF!</definedName>
    <definedName name="SIG_GTSC03_TITLELINE" localSheetId="2" hidden="1">#REF!</definedName>
    <definedName name="SIG_GTSC03_TITLELINE" hidden="1">#REF!</definedName>
    <definedName name="SIG_GTSC04_firstLine" localSheetId="0" hidden="1">#REF!</definedName>
    <definedName name="SIG_GTSC04_firstLine" localSheetId="2" hidden="1">#REF!</definedName>
    <definedName name="SIG_GTSC04_firstLine" hidden="1">#REF!</definedName>
    <definedName name="SIG_GTSC04_IsControlOK" localSheetId="0" hidden="1">#REF!</definedName>
    <definedName name="SIG_GTSC04_IsControlOK" localSheetId="2" hidden="1">#REF!</definedName>
    <definedName name="SIG_GTSC04_IsControlOK" hidden="1">#REF!</definedName>
    <definedName name="SIG_GTSC04_lastLine" localSheetId="0" hidden="1">#REF!</definedName>
    <definedName name="SIG_GTSC04_lastLine" localSheetId="2" hidden="1">#REF!</definedName>
    <definedName name="SIG_GTSC04_lastLine" hidden="1">#REF!</definedName>
    <definedName name="SIG_GTSC04_TITLECOL" localSheetId="0" hidden="1">#REF!</definedName>
    <definedName name="SIG_GTSC04_TITLECOL" localSheetId="2" hidden="1">#REF!</definedName>
    <definedName name="SIG_GTSC04_TITLECOL" hidden="1">#REF!</definedName>
    <definedName name="SIG_GTSC04_TITLELINE" localSheetId="0" hidden="1">#REF!</definedName>
    <definedName name="SIG_GTSC04_TITLELINE" localSheetId="2" hidden="1">#REF!</definedName>
    <definedName name="SIG_GTSC04_TITLELINE" hidden="1">#REF!</definedName>
    <definedName name="SIG_GTSD01_firstLine" localSheetId="0" hidden="1">#REF!</definedName>
    <definedName name="SIG_GTSD01_firstLine" localSheetId="2" hidden="1">#REF!</definedName>
    <definedName name="SIG_GTSD01_firstLine" hidden="1">#REF!</definedName>
    <definedName name="SIG_GTSD01_IsControlOK" localSheetId="0" hidden="1">#REF!</definedName>
    <definedName name="SIG_GTSD01_IsControlOK" localSheetId="2" hidden="1">#REF!</definedName>
    <definedName name="SIG_GTSD01_IsControlOK" hidden="1">#REF!</definedName>
    <definedName name="SIG_GTSD01_lastLine" localSheetId="0" hidden="1">#REF!</definedName>
    <definedName name="SIG_GTSD01_lastLine" localSheetId="2" hidden="1">#REF!</definedName>
    <definedName name="SIG_GTSD01_lastLine" hidden="1">#REF!</definedName>
    <definedName name="SIG_GTSD01_TITLECOL" localSheetId="0" hidden="1">#REF!</definedName>
    <definedName name="SIG_GTSD01_TITLECOL" localSheetId="2" hidden="1">#REF!</definedName>
    <definedName name="SIG_GTSD01_TITLECOL" hidden="1">#REF!</definedName>
    <definedName name="SIG_GTSD01_TITLELINE" localSheetId="0" hidden="1">#REF!</definedName>
    <definedName name="SIG_GTSD01_TITLELINE" localSheetId="2" hidden="1">#REF!</definedName>
    <definedName name="SIG_GTSD01_TITLELINE" hidden="1">#REF!</definedName>
    <definedName name="SIG_GTSP01_firstLine" localSheetId="0" hidden="1">#REF!</definedName>
    <definedName name="SIG_GTSP01_firstLine" localSheetId="2" hidden="1">#REF!</definedName>
    <definedName name="SIG_GTSP01_firstLine" hidden="1">#REF!</definedName>
    <definedName name="SIG_GTSP01_IsControlOK" localSheetId="0" hidden="1">#REF!</definedName>
    <definedName name="SIG_GTSP01_IsControlOK" localSheetId="2" hidden="1">#REF!</definedName>
    <definedName name="SIG_GTSP01_IsControlOK" hidden="1">#REF!</definedName>
    <definedName name="SIG_GTSP01_lastLine" localSheetId="0" hidden="1">#REF!</definedName>
    <definedName name="SIG_GTSP01_lastLine" localSheetId="2" hidden="1">#REF!</definedName>
    <definedName name="SIG_GTSP01_lastLine" hidden="1">#REF!</definedName>
    <definedName name="SIG_GTSP01_TITLECOL" localSheetId="0" hidden="1">#REF!</definedName>
    <definedName name="SIG_GTSP01_TITLECOL" localSheetId="2" hidden="1">#REF!</definedName>
    <definedName name="SIG_GTSP01_TITLECOL" hidden="1">#REF!</definedName>
    <definedName name="SIG_GTSP01_TITLELINE" localSheetId="0" hidden="1">#REF!</definedName>
    <definedName name="SIG_GTSP01_TITLELINE" localSheetId="2" hidden="1">#REF!</definedName>
    <definedName name="SIG_GTSP01_TITLELINE" hidden="1">#REF!</definedName>
    <definedName name="SIG_GTSP03_firstLine" localSheetId="0" hidden="1">#REF!</definedName>
    <definedName name="SIG_GTSP03_firstLine" localSheetId="2" hidden="1">#REF!</definedName>
    <definedName name="SIG_GTSP03_firstLine" hidden="1">#REF!</definedName>
    <definedName name="SIG_GTSP03_IsControlOK" localSheetId="0" hidden="1">#REF!</definedName>
    <definedName name="SIG_GTSP03_IsControlOK" localSheetId="2" hidden="1">#REF!</definedName>
    <definedName name="SIG_GTSP03_IsControlOK" hidden="1">#REF!</definedName>
    <definedName name="SIG_GTSP03_lastLine" localSheetId="0" hidden="1">#REF!</definedName>
    <definedName name="SIG_GTSP03_lastLine" localSheetId="2" hidden="1">#REF!</definedName>
    <definedName name="SIG_GTSP03_lastLine" hidden="1">#REF!</definedName>
    <definedName name="SIG_GTSP03_TITLECOL" localSheetId="0" hidden="1">#REF!</definedName>
    <definedName name="SIG_GTSP03_TITLECOL" localSheetId="2" hidden="1">#REF!</definedName>
    <definedName name="SIG_GTSP03_TITLECOL" hidden="1">#REF!</definedName>
    <definedName name="SIG_GTSP03_TITLELINE" localSheetId="0" hidden="1">#REF!</definedName>
    <definedName name="SIG_GTSP03_TITLELINE" localSheetId="2" hidden="1">#REF!</definedName>
    <definedName name="SIG_GTSP03_TITLELINE" hidden="1">#REF!</definedName>
    <definedName name="SIG_GTSP22_C1" localSheetId="0" hidden="1">#REF!</definedName>
    <definedName name="SIG_GTSP22_C1" localSheetId="2" hidden="1">#REF!</definedName>
    <definedName name="SIG_GTSP22_C1" hidden="1">#REF!</definedName>
    <definedName name="SIG_GTSP22_C2" localSheetId="0" hidden="1">#REF!</definedName>
    <definedName name="SIG_GTSP22_C2" localSheetId="2" hidden="1">#REF!</definedName>
    <definedName name="SIG_GTSP22_C2" hidden="1">#REF!</definedName>
    <definedName name="SIG_GTSP22_C3" localSheetId="0" hidden="1">#REF!</definedName>
    <definedName name="SIG_GTSP22_C3" localSheetId="2" hidden="1">#REF!</definedName>
    <definedName name="SIG_GTSP22_C3" hidden="1">#REF!</definedName>
    <definedName name="SIG_GTSP22_C4" localSheetId="0" hidden="1">#REF!</definedName>
    <definedName name="SIG_GTSP22_C4" localSheetId="2" hidden="1">#REF!</definedName>
    <definedName name="SIG_GTSP22_C4" hidden="1">#REF!</definedName>
    <definedName name="SIG_GTSP22_C5" localSheetId="0" hidden="1">#REF!</definedName>
    <definedName name="SIG_GTSP22_C5" localSheetId="2" hidden="1">#REF!</definedName>
    <definedName name="SIG_GTSP22_C5" hidden="1">#REF!</definedName>
    <definedName name="SIG_GTSP22_C6" localSheetId="0" hidden="1">#REF!</definedName>
    <definedName name="SIG_GTSP22_C6" localSheetId="2" hidden="1">#REF!</definedName>
    <definedName name="SIG_GTSP22_C6" hidden="1">#REF!</definedName>
    <definedName name="SIG_GTSP22_C7" localSheetId="0" hidden="1">#REF!</definedName>
    <definedName name="SIG_GTSP22_C7" localSheetId="2" hidden="1">#REF!</definedName>
    <definedName name="SIG_GTSP22_C7" hidden="1">#REF!</definedName>
    <definedName name="SIG_GTSP22_C8" localSheetId="0" hidden="1">#REF!</definedName>
    <definedName name="SIG_GTSP22_C8" localSheetId="2" hidden="1">#REF!</definedName>
    <definedName name="SIG_GTSP22_C8" hidden="1">#REF!</definedName>
    <definedName name="SIG_GTSP22_C9" localSheetId="0" hidden="1">#REF!</definedName>
    <definedName name="SIG_GTSP22_C9" localSheetId="2" hidden="1">#REF!</definedName>
    <definedName name="SIG_GTSP22_C9" hidden="1">#REF!</definedName>
    <definedName name="SIG_GTSP22_R1" localSheetId="0" hidden="1">#REF!</definedName>
    <definedName name="SIG_GTSP22_R1" localSheetId="2" hidden="1">#REF!</definedName>
    <definedName name="SIG_GTSP22_R1" hidden="1">#REF!</definedName>
    <definedName name="SIG_GTSP22_R10" localSheetId="0" hidden="1">#REF!</definedName>
    <definedName name="SIG_GTSP22_R10" localSheetId="2" hidden="1">#REF!</definedName>
    <definedName name="SIG_GTSP22_R10" hidden="1">#REF!</definedName>
    <definedName name="SIG_GTSP22_R11" localSheetId="0" hidden="1">#REF!</definedName>
    <definedName name="SIG_GTSP22_R11" localSheetId="2" hidden="1">#REF!</definedName>
    <definedName name="SIG_GTSP22_R11" hidden="1">#REF!</definedName>
    <definedName name="SIG_GTSP22_R12" localSheetId="0" hidden="1">#REF!</definedName>
    <definedName name="SIG_GTSP22_R12" localSheetId="2" hidden="1">#REF!</definedName>
    <definedName name="SIG_GTSP22_R12" hidden="1">#REF!</definedName>
    <definedName name="SIG_GTSP22_R13" localSheetId="0" hidden="1">#REF!</definedName>
    <definedName name="SIG_GTSP22_R13" localSheetId="2" hidden="1">#REF!</definedName>
    <definedName name="SIG_GTSP22_R13" hidden="1">#REF!</definedName>
    <definedName name="SIG_GTSP22_R14" localSheetId="0" hidden="1">#REF!</definedName>
    <definedName name="SIG_GTSP22_R14" localSheetId="2" hidden="1">#REF!</definedName>
    <definedName name="SIG_GTSP22_R14" hidden="1">#REF!</definedName>
    <definedName name="SIG_GTSP22_R15" localSheetId="0" hidden="1">#REF!</definedName>
    <definedName name="SIG_GTSP22_R15" localSheetId="2" hidden="1">#REF!</definedName>
    <definedName name="SIG_GTSP22_R15" hidden="1">#REF!</definedName>
    <definedName name="SIG_GTSP22_R16" localSheetId="0" hidden="1">#REF!</definedName>
    <definedName name="SIG_GTSP22_R16" localSheetId="2" hidden="1">#REF!</definedName>
    <definedName name="SIG_GTSP22_R16" hidden="1">#REF!</definedName>
    <definedName name="SIG_GTSP22_R17" localSheetId="0" hidden="1">#REF!</definedName>
    <definedName name="SIG_GTSP22_R17" localSheetId="2" hidden="1">#REF!</definedName>
    <definedName name="SIG_GTSP22_R17" hidden="1">#REF!</definedName>
    <definedName name="SIG_GTSP22_R18" localSheetId="0" hidden="1">#REF!</definedName>
    <definedName name="SIG_GTSP22_R18" localSheetId="2" hidden="1">#REF!</definedName>
    <definedName name="SIG_GTSP22_R18" hidden="1">#REF!</definedName>
    <definedName name="SIG_GTSP22_R19" localSheetId="0" hidden="1">#REF!</definedName>
    <definedName name="SIG_GTSP22_R19" localSheetId="2" hidden="1">#REF!</definedName>
    <definedName name="SIG_GTSP22_R19" hidden="1">#REF!</definedName>
    <definedName name="SIG_GTSP22_R2" localSheetId="0" hidden="1">#REF!</definedName>
    <definedName name="SIG_GTSP22_R2" localSheetId="2" hidden="1">#REF!</definedName>
    <definedName name="SIG_GTSP22_R2" hidden="1">#REF!</definedName>
    <definedName name="SIG_GTSP22_R20" localSheetId="0" hidden="1">#REF!</definedName>
    <definedName name="SIG_GTSP22_R20" localSheetId="2" hidden="1">#REF!</definedName>
    <definedName name="SIG_GTSP22_R20" hidden="1">#REF!</definedName>
    <definedName name="SIG_GTSP22_R21" localSheetId="0" hidden="1">#REF!</definedName>
    <definedName name="SIG_GTSP22_R21" localSheetId="2" hidden="1">#REF!</definedName>
    <definedName name="SIG_GTSP22_R21" hidden="1">#REF!</definedName>
    <definedName name="SIG_GTSP22_R22" localSheetId="0" hidden="1">#REF!</definedName>
    <definedName name="SIG_GTSP22_R22" localSheetId="2" hidden="1">#REF!</definedName>
    <definedName name="SIG_GTSP22_R22" hidden="1">#REF!</definedName>
    <definedName name="SIG_GTSP22_R23" localSheetId="0" hidden="1">#REF!</definedName>
    <definedName name="SIG_GTSP22_R23" localSheetId="2" hidden="1">#REF!</definedName>
    <definedName name="SIG_GTSP22_R23" hidden="1">#REF!</definedName>
    <definedName name="SIG_GTSP22_R24" localSheetId="0" hidden="1">#REF!</definedName>
    <definedName name="SIG_GTSP22_R24" localSheetId="2" hidden="1">#REF!</definedName>
    <definedName name="SIG_GTSP22_R24" hidden="1">#REF!</definedName>
    <definedName name="SIG_GTSP22_R25" localSheetId="0" hidden="1">#REF!</definedName>
    <definedName name="SIG_GTSP22_R25" localSheetId="2" hidden="1">#REF!</definedName>
    <definedName name="SIG_GTSP22_R25" hidden="1">#REF!</definedName>
    <definedName name="SIG_GTSP22_R26" localSheetId="0" hidden="1">#REF!</definedName>
    <definedName name="SIG_GTSP22_R26" localSheetId="2" hidden="1">#REF!</definedName>
    <definedName name="SIG_GTSP22_R26" hidden="1">#REF!</definedName>
    <definedName name="SIG_GTSP22_R27" localSheetId="0" hidden="1">#REF!</definedName>
    <definedName name="SIG_GTSP22_R27" localSheetId="2" hidden="1">#REF!</definedName>
    <definedName name="SIG_GTSP22_R27" hidden="1">#REF!</definedName>
    <definedName name="SIG_GTSP22_R28" localSheetId="0" hidden="1">#REF!</definedName>
    <definedName name="SIG_GTSP22_R28" localSheetId="2" hidden="1">#REF!</definedName>
    <definedName name="SIG_GTSP22_R28" hidden="1">#REF!</definedName>
    <definedName name="SIG_GTSP22_R29" localSheetId="0" hidden="1">#REF!</definedName>
    <definedName name="SIG_GTSP22_R29" localSheetId="2" hidden="1">#REF!</definedName>
    <definedName name="SIG_GTSP22_R29" hidden="1">#REF!</definedName>
    <definedName name="SIG_GTSP22_R3" localSheetId="0" hidden="1">#REF!</definedName>
    <definedName name="SIG_GTSP22_R3" localSheetId="2" hidden="1">#REF!</definedName>
    <definedName name="SIG_GTSP22_R3" hidden="1">#REF!</definedName>
    <definedName name="SIG_GTSP22_R30" localSheetId="0" hidden="1">#REF!</definedName>
    <definedName name="SIG_GTSP22_R30" localSheetId="2" hidden="1">#REF!</definedName>
    <definedName name="SIG_GTSP22_R30" hidden="1">#REF!</definedName>
    <definedName name="SIG_GTSP22_R31" localSheetId="0" hidden="1">#REF!</definedName>
    <definedName name="SIG_GTSP22_R31" localSheetId="2" hidden="1">#REF!</definedName>
    <definedName name="SIG_GTSP22_R31" hidden="1">#REF!</definedName>
    <definedName name="SIG_GTSP22_R32" localSheetId="0" hidden="1">#REF!</definedName>
    <definedName name="SIG_GTSP22_R32" localSheetId="2" hidden="1">#REF!</definedName>
    <definedName name="SIG_GTSP22_R32" hidden="1">#REF!</definedName>
    <definedName name="SIG_GTSP22_R33" localSheetId="0" hidden="1">#REF!</definedName>
    <definedName name="SIG_GTSP22_R33" localSheetId="2" hidden="1">#REF!</definedName>
    <definedName name="SIG_GTSP22_R33" hidden="1">#REF!</definedName>
    <definedName name="SIG_GTSP22_R34" localSheetId="0" hidden="1">#REF!</definedName>
    <definedName name="SIG_GTSP22_R34" localSheetId="2" hidden="1">#REF!</definedName>
    <definedName name="SIG_GTSP22_R34" hidden="1">#REF!</definedName>
    <definedName name="SIG_GTSP22_R35" localSheetId="0" hidden="1">#REF!</definedName>
    <definedName name="SIG_GTSP22_R35" localSheetId="2" hidden="1">#REF!</definedName>
    <definedName name="SIG_GTSP22_R35" hidden="1">#REF!</definedName>
    <definedName name="SIG_GTSP22_R36" localSheetId="0" hidden="1">#REF!</definedName>
    <definedName name="SIG_GTSP22_R36" localSheetId="2" hidden="1">#REF!</definedName>
    <definedName name="SIG_GTSP22_R36" hidden="1">#REF!</definedName>
    <definedName name="SIG_GTSP22_R37" localSheetId="0" hidden="1">#REF!</definedName>
    <definedName name="SIG_GTSP22_R37" localSheetId="2" hidden="1">#REF!</definedName>
    <definedName name="SIG_GTSP22_R37" hidden="1">#REF!</definedName>
    <definedName name="SIG_GTSP22_R38" localSheetId="0" hidden="1">#REF!</definedName>
    <definedName name="SIG_GTSP22_R38" localSheetId="2" hidden="1">#REF!</definedName>
    <definedName name="SIG_GTSP22_R38" hidden="1">#REF!</definedName>
    <definedName name="SIG_GTSP22_R39" localSheetId="0" hidden="1">#REF!</definedName>
    <definedName name="SIG_GTSP22_R39" localSheetId="2" hidden="1">#REF!</definedName>
    <definedName name="SIG_GTSP22_R39" hidden="1">#REF!</definedName>
    <definedName name="SIG_GTSP22_R4" localSheetId="0" hidden="1">#REF!</definedName>
    <definedName name="SIG_GTSP22_R4" localSheetId="2" hidden="1">#REF!</definedName>
    <definedName name="SIG_GTSP22_R4" hidden="1">#REF!</definedName>
    <definedName name="SIG_GTSP22_R40" localSheetId="0" hidden="1">#REF!</definedName>
    <definedName name="SIG_GTSP22_R40" localSheetId="2" hidden="1">#REF!</definedName>
    <definedName name="SIG_GTSP22_R40" hidden="1">#REF!</definedName>
    <definedName name="SIG_GTSP22_R41" localSheetId="0" hidden="1">#REF!</definedName>
    <definedName name="SIG_GTSP22_R41" localSheetId="2" hidden="1">#REF!</definedName>
    <definedName name="SIG_GTSP22_R41" hidden="1">#REF!</definedName>
    <definedName name="SIG_GTSP22_R42" localSheetId="0" hidden="1">#REF!</definedName>
    <definedName name="SIG_GTSP22_R42" localSheetId="2" hidden="1">#REF!</definedName>
    <definedName name="SIG_GTSP22_R42" hidden="1">#REF!</definedName>
    <definedName name="SIG_GTSP22_R43" localSheetId="0" hidden="1">#REF!</definedName>
    <definedName name="SIG_GTSP22_R43" localSheetId="2" hidden="1">#REF!</definedName>
    <definedName name="SIG_GTSP22_R43" hidden="1">#REF!</definedName>
    <definedName name="SIG_GTSP22_R44" localSheetId="0" hidden="1">#REF!</definedName>
    <definedName name="SIG_GTSP22_R44" localSheetId="2" hidden="1">#REF!</definedName>
    <definedName name="SIG_GTSP22_R44" hidden="1">#REF!</definedName>
    <definedName name="SIG_GTSP22_R45" localSheetId="0" hidden="1">#REF!</definedName>
    <definedName name="SIG_GTSP22_R45" localSheetId="2" hidden="1">#REF!</definedName>
    <definedName name="SIG_GTSP22_R45" hidden="1">#REF!</definedName>
    <definedName name="SIG_GTSP22_R46" localSheetId="0" hidden="1">#REF!</definedName>
    <definedName name="SIG_GTSP22_R46" localSheetId="2" hidden="1">#REF!</definedName>
    <definedName name="SIG_GTSP22_R46" hidden="1">#REF!</definedName>
    <definedName name="SIG_GTSP22_R47" localSheetId="0" hidden="1">#REF!</definedName>
    <definedName name="SIG_GTSP22_R47" localSheetId="2" hidden="1">#REF!</definedName>
    <definedName name="SIG_GTSP22_R47" hidden="1">#REF!</definedName>
    <definedName name="SIG_GTSP22_R48" localSheetId="0" hidden="1">#REF!</definedName>
    <definedName name="SIG_GTSP22_R48" localSheetId="2" hidden="1">#REF!</definedName>
    <definedName name="SIG_GTSP22_R48" hidden="1">#REF!</definedName>
    <definedName name="SIG_GTSP22_R49" localSheetId="0" hidden="1">#REF!</definedName>
    <definedName name="SIG_GTSP22_R49" localSheetId="2" hidden="1">#REF!</definedName>
    <definedName name="SIG_GTSP22_R49" hidden="1">#REF!</definedName>
    <definedName name="SIG_GTSP22_R5" localSheetId="0" hidden="1">#REF!</definedName>
    <definedName name="SIG_GTSP22_R5" localSheetId="2" hidden="1">#REF!</definedName>
    <definedName name="SIG_GTSP22_R5" hidden="1">#REF!</definedName>
    <definedName name="SIG_GTSP22_R50" localSheetId="0" hidden="1">#REF!</definedName>
    <definedName name="SIG_GTSP22_R50" localSheetId="2" hidden="1">#REF!</definedName>
    <definedName name="SIG_GTSP22_R50" hidden="1">#REF!</definedName>
    <definedName name="SIG_GTSP22_R51" localSheetId="0" hidden="1">#REF!</definedName>
    <definedName name="SIG_GTSP22_R51" localSheetId="2" hidden="1">#REF!</definedName>
    <definedName name="SIG_GTSP22_R51" hidden="1">#REF!</definedName>
    <definedName name="SIG_GTSP22_R52" localSheetId="0" hidden="1">#REF!</definedName>
    <definedName name="SIG_GTSP22_R52" localSheetId="2" hidden="1">#REF!</definedName>
    <definedName name="SIG_GTSP22_R52" hidden="1">#REF!</definedName>
    <definedName name="SIG_GTSP22_R53" localSheetId="0" hidden="1">#REF!</definedName>
    <definedName name="SIG_GTSP22_R53" localSheetId="2" hidden="1">#REF!</definedName>
    <definedName name="SIG_GTSP22_R53" hidden="1">#REF!</definedName>
    <definedName name="SIG_GTSP22_R54" localSheetId="0" hidden="1">#REF!</definedName>
    <definedName name="SIG_GTSP22_R54" localSheetId="2" hidden="1">#REF!</definedName>
    <definedName name="SIG_GTSP22_R54" hidden="1">#REF!</definedName>
    <definedName name="SIG_GTSP22_R55" localSheetId="0" hidden="1">#REF!</definedName>
    <definedName name="SIG_GTSP22_R55" localSheetId="2" hidden="1">#REF!</definedName>
    <definedName name="SIG_GTSP22_R55" hidden="1">#REF!</definedName>
    <definedName name="SIG_GTSP22_R56" localSheetId="0" hidden="1">#REF!</definedName>
    <definedName name="SIG_GTSP22_R56" localSheetId="2" hidden="1">#REF!</definedName>
    <definedName name="SIG_GTSP22_R56" hidden="1">#REF!</definedName>
    <definedName name="SIG_GTSP22_R57" localSheetId="0" hidden="1">#REF!</definedName>
    <definedName name="SIG_GTSP22_R57" localSheetId="2" hidden="1">#REF!</definedName>
    <definedName name="SIG_GTSP22_R57" hidden="1">#REF!</definedName>
    <definedName name="SIG_GTSP22_R6" localSheetId="0" hidden="1">#REF!</definedName>
    <definedName name="SIG_GTSP22_R6" localSheetId="2" hidden="1">#REF!</definedName>
    <definedName name="SIG_GTSP22_R6" hidden="1">#REF!</definedName>
    <definedName name="SIG_GTSP22_R60" localSheetId="0" hidden="1">#REF!</definedName>
    <definedName name="SIG_GTSP22_R60" localSheetId="2" hidden="1">#REF!</definedName>
    <definedName name="SIG_GTSP22_R60" hidden="1">#REF!</definedName>
    <definedName name="SIG_GTSP22_R61" localSheetId="0" hidden="1">#REF!</definedName>
    <definedName name="SIG_GTSP22_R61" localSheetId="2" hidden="1">#REF!</definedName>
    <definedName name="SIG_GTSP22_R61" hidden="1">#REF!</definedName>
    <definedName name="SIG_GTSP22_R65" localSheetId="0" hidden="1">#REF!</definedName>
    <definedName name="SIG_GTSP22_R65" localSheetId="2" hidden="1">#REF!</definedName>
    <definedName name="SIG_GTSP22_R65" hidden="1">#REF!</definedName>
    <definedName name="SIG_GTSP22_R66" localSheetId="0" hidden="1">#REF!</definedName>
    <definedName name="SIG_GTSP22_R66" localSheetId="2" hidden="1">#REF!</definedName>
    <definedName name="SIG_GTSP22_R66" hidden="1">#REF!</definedName>
    <definedName name="SIG_GTSP22_R67" localSheetId="0" hidden="1">#REF!</definedName>
    <definedName name="SIG_GTSP22_R67" localSheetId="2" hidden="1">#REF!</definedName>
    <definedName name="SIG_GTSP22_R67" hidden="1">#REF!</definedName>
    <definedName name="SIG_GTSP22_R68" localSheetId="0" hidden="1">#REF!</definedName>
    <definedName name="SIG_GTSP22_R68" localSheetId="2" hidden="1">#REF!</definedName>
    <definedName name="SIG_GTSP22_R68" hidden="1">#REF!</definedName>
    <definedName name="SIG_GTSP22_R69" localSheetId="0" hidden="1">#REF!</definedName>
    <definedName name="SIG_GTSP22_R69" localSheetId="2" hidden="1">#REF!</definedName>
    <definedName name="SIG_GTSP22_R69" hidden="1">#REF!</definedName>
    <definedName name="SIG_GTSP22_R7" localSheetId="0" hidden="1">#REF!</definedName>
    <definedName name="SIG_GTSP22_R7" localSheetId="2" hidden="1">#REF!</definedName>
    <definedName name="SIG_GTSP22_R7" hidden="1">#REF!</definedName>
    <definedName name="SIG_GTSP22_R70" localSheetId="0" hidden="1">#REF!</definedName>
    <definedName name="SIG_GTSP22_R70" localSheetId="2" hidden="1">#REF!</definedName>
    <definedName name="SIG_GTSP22_R70" hidden="1">#REF!</definedName>
    <definedName name="SIG_GTSP22_R71" localSheetId="0" hidden="1">#REF!</definedName>
    <definedName name="SIG_GTSP22_R71" localSheetId="2" hidden="1">#REF!</definedName>
    <definedName name="SIG_GTSP22_R71" hidden="1">#REF!</definedName>
    <definedName name="SIG_GTSP22_R72" localSheetId="0" hidden="1">#REF!</definedName>
    <definedName name="SIG_GTSP22_R72" localSheetId="2" hidden="1">#REF!</definedName>
    <definedName name="SIG_GTSP22_R72" hidden="1">#REF!</definedName>
    <definedName name="SIG_GTSP22_R73" localSheetId="0" hidden="1">#REF!</definedName>
    <definedName name="SIG_GTSP22_R73" localSheetId="2" hidden="1">#REF!</definedName>
    <definedName name="SIG_GTSP22_R73" hidden="1">#REF!</definedName>
    <definedName name="SIG_GTSP22_R74" localSheetId="0" hidden="1">#REF!</definedName>
    <definedName name="SIG_GTSP22_R74" localSheetId="2" hidden="1">#REF!</definedName>
    <definedName name="SIG_GTSP22_R74" hidden="1">#REF!</definedName>
    <definedName name="SIG_GTSP22_R8" localSheetId="0" hidden="1">#REF!</definedName>
    <definedName name="SIG_GTSP22_R8" localSheetId="2" hidden="1">#REF!</definedName>
    <definedName name="SIG_GTSP22_R8" hidden="1">#REF!</definedName>
    <definedName name="SIG_GTSP22_R9" localSheetId="0" hidden="1">#REF!</definedName>
    <definedName name="SIG_GTSP22_R9" localSheetId="2" hidden="1">#REF!</definedName>
    <definedName name="SIG_GTSP22_R9" hidden="1">#REF!</definedName>
    <definedName name="SIG_GTSP22_TITLECOL" localSheetId="0" hidden="1">#REF!</definedName>
    <definedName name="SIG_GTSP22_TITLECOL" localSheetId="2" hidden="1">#REF!</definedName>
    <definedName name="SIG_GTSP22_TITLECOL" hidden="1">#REF!</definedName>
    <definedName name="SIG_GTSP22_TITLELINE" localSheetId="0" hidden="1">#REF!</definedName>
    <definedName name="SIG_GTSP22_TITLELINE" localSheetId="2" hidden="1">#REF!</definedName>
    <definedName name="SIG_GTSP22_TITLELINE" hidden="1">#REF!</definedName>
    <definedName name="SIG_GTSP22_X1" localSheetId="0" hidden="1">#REF!</definedName>
    <definedName name="SIG_GTSP22_X1" localSheetId="2" hidden="1">#REF!</definedName>
    <definedName name="SIG_GTSP22_X1" hidden="1">#REF!</definedName>
    <definedName name="SIG_GTSP22_X10" localSheetId="0" hidden="1">#REF!</definedName>
    <definedName name="SIG_GTSP22_X10" localSheetId="2" hidden="1">#REF!</definedName>
    <definedName name="SIG_GTSP22_X10" hidden="1">#REF!</definedName>
    <definedName name="SIG_GTSP22_X104" localSheetId="0" hidden="1">#REF!</definedName>
    <definedName name="SIG_GTSP22_X104" localSheetId="2" hidden="1">#REF!</definedName>
    <definedName name="SIG_GTSP22_X104" hidden="1">#REF!</definedName>
    <definedName name="SIG_GTSP22_X105" localSheetId="0" hidden="1">#REF!</definedName>
    <definedName name="SIG_GTSP22_X105" localSheetId="2" hidden="1">#REF!</definedName>
    <definedName name="SIG_GTSP22_X105" hidden="1">#REF!</definedName>
    <definedName name="SIG_GTSP22_X106" localSheetId="0" hidden="1">#REF!</definedName>
    <definedName name="SIG_GTSP22_X106" localSheetId="2" hidden="1">#REF!</definedName>
    <definedName name="SIG_GTSP22_X106" hidden="1">#REF!</definedName>
    <definedName name="SIG_GTSP22_X107" localSheetId="0" hidden="1">#REF!</definedName>
    <definedName name="SIG_GTSP22_X107" localSheetId="2" hidden="1">#REF!</definedName>
    <definedName name="SIG_GTSP22_X107" hidden="1">#REF!</definedName>
    <definedName name="SIG_GTSP22_X108" localSheetId="0" hidden="1">#REF!</definedName>
    <definedName name="SIG_GTSP22_X108" localSheetId="2" hidden="1">#REF!</definedName>
    <definedName name="SIG_GTSP22_X108" hidden="1">#REF!</definedName>
    <definedName name="SIG_GTSP22_X109" localSheetId="0" hidden="1">#REF!</definedName>
    <definedName name="SIG_GTSP22_X109" localSheetId="2" hidden="1">#REF!</definedName>
    <definedName name="SIG_GTSP22_X109" hidden="1">#REF!</definedName>
    <definedName name="SIG_GTSP22_X11" localSheetId="0" hidden="1">#REF!</definedName>
    <definedName name="SIG_GTSP22_X11" localSheetId="2" hidden="1">#REF!</definedName>
    <definedName name="SIG_GTSP22_X11" hidden="1">#REF!</definedName>
    <definedName name="SIG_GTSP22_X110" localSheetId="0" hidden="1">#REF!</definedName>
    <definedName name="SIG_GTSP22_X110" localSheetId="2" hidden="1">#REF!</definedName>
    <definedName name="SIG_GTSP22_X110" hidden="1">#REF!</definedName>
    <definedName name="SIG_GTSP22_X111" localSheetId="0" hidden="1">#REF!</definedName>
    <definedName name="SIG_GTSP22_X111" localSheetId="2" hidden="1">#REF!</definedName>
    <definedName name="SIG_GTSP22_X111" hidden="1">#REF!</definedName>
    <definedName name="SIG_GTSP22_X113" localSheetId="0" hidden="1">#REF!</definedName>
    <definedName name="SIG_GTSP22_X113" localSheetId="2" hidden="1">#REF!</definedName>
    <definedName name="SIG_GTSP22_X113" hidden="1">#REF!</definedName>
    <definedName name="SIG_GTSP22_X114" localSheetId="0" hidden="1">#REF!</definedName>
    <definedName name="SIG_GTSP22_X114" localSheetId="2" hidden="1">#REF!</definedName>
    <definedName name="SIG_GTSP22_X114" hidden="1">#REF!</definedName>
    <definedName name="SIG_GTSP22_X115" localSheetId="0" hidden="1">#REF!</definedName>
    <definedName name="SIG_GTSP22_X115" localSheetId="2" hidden="1">#REF!</definedName>
    <definedName name="SIG_GTSP22_X115" hidden="1">#REF!</definedName>
    <definedName name="SIG_GTSP22_X116" localSheetId="0" hidden="1">#REF!</definedName>
    <definedName name="SIG_GTSP22_X116" localSheetId="2" hidden="1">#REF!</definedName>
    <definedName name="SIG_GTSP22_X116" hidden="1">#REF!</definedName>
    <definedName name="SIG_GTSP22_X117" localSheetId="0" hidden="1">#REF!</definedName>
    <definedName name="SIG_GTSP22_X117" localSheetId="2" hidden="1">#REF!</definedName>
    <definedName name="SIG_GTSP22_X117" hidden="1">#REF!</definedName>
    <definedName name="SIG_GTSP22_X118" localSheetId="0" hidden="1">#REF!</definedName>
    <definedName name="SIG_GTSP22_X118" localSheetId="2" hidden="1">#REF!</definedName>
    <definedName name="SIG_GTSP22_X118" hidden="1">#REF!</definedName>
    <definedName name="SIG_GTSP22_X119" localSheetId="0" hidden="1">#REF!</definedName>
    <definedName name="SIG_GTSP22_X119" localSheetId="2" hidden="1">#REF!</definedName>
    <definedName name="SIG_GTSP22_X119" hidden="1">#REF!</definedName>
    <definedName name="SIG_GTSP22_X12" localSheetId="0" hidden="1">#REF!</definedName>
    <definedName name="SIG_GTSP22_X12" localSheetId="2" hidden="1">#REF!</definedName>
    <definedName name="SIG_GTSP22_X12" hidden="1">#REF!</definedName>
    <definedName name="SIG_GTSP22_X120" localSheetId="0" hidden="1">#REF!</definedName>
    <definedName name="SIG_GTSP22_X120" localSheetId="2" hidden="1">#REF!</definedName>
    <definedName name="SIG_GTSP22_X120" hidden="1">#REF!</definedName>
    <definedName name="SIG_GTSP22_X121" localSheetId="0" hidden="1">#REF!</definedName>
    <definedName name="SIG_GTSP22_X121" localSheetId="2" hidden="1">#REF!</definedName>
    <definedName name="SIG_GTSP22_X121" hidden="1">#REF!</definedName>
    <definedName name="SIG_GTSP22_X122" localSheetId="0" hidden="1">#REF!</definedName>
    <definedName name="SIG_GTSP22_X122" localSheetId="2" hidden="1">#REF!</definedName>
    <definedName name="SIG_GTSP22_X122" hidden="1">#REF!</definedName>
    <definedName name="SIG_GTSP22_X123" localSheetId="0" hidden="1">#REF!</definedName>
    <definedName name="SIG_GTSP22_X123" localSheetId="2" hidden="1">#REF!</definedName>
    <definedName name="SIG_GTSP22_X123" hidden="1">#REF!</definedName>
    <definedName name="SIG_GTSP22_X124" localSheetId="0" hidden="1">#REF!</definedName>
    <definedName name="SIG_GTSP22_X124" localSheetId="2" hidden="1">#REF!</definedName>
    <definedName name="SIG_GTSP22_X124" hidden="1">#REF!</definedName>
    <definedName name="SIG_GTSP22_X125" localSheetId="0" hidden="1">#REF!</definedName>
    <definedName name="SIG_GTSP22_X125" localSheetId="2" hidden="1">#REF!</definedName>
    <definedName name="SIG_GTSP22_X125" hidden="1">#REF!</definedName>
    <definedName name="SIG_GTSP22_X126" localSheetId="0" hidden="1">#REF!</definedName>
    <definedName name="SIG_GTSP22_X126" localSheetId="2" hidden="1">#REF!</definedName>
    <definedName name="SIG_GTSP22_X126" hidden="1">#REF!</definedName>
    <definedName name="SIG_GTSP22_X127" localSheetId="0" hidden="1">#REF!</definedName>
    <definedName name="SIG_GTSP22_X127" localSheetId="2" hidden="1">#REF!</definedName>
    <definedName name="SIG_GTSP22_X127" hidden="1">#REF!</definedName>
    <definedName name="SIG_GTSP22_X128" localSheetId="0" hidden="1">#REF!</definedName>
    <definedName name="SIG_GTSP22_X128" localSheetId="2" hidden="1">#REF!</definedName>
    <definedName name="SIG_GTSP22_X128" hidden="1">#REF!</definedName>
    <definedName name="SIG_GTSP22_X129" localSheetId="0" hidden="1">#REF!</definedName>
    <definedName name="SIG_GTSP22_X129" localSheetId="2" hidden="1">#REF!</definedName>
    <definedName name="SIG_GTSP22_X129" hidden="1">#REF!</definedName>
    <definedName name="SIG_GTSP22_X13" localSheetId="0" hidden="1">#REF!</definedName>
    <definedName name="SIG_GTSP22_X13" localSheetId="2" hidden="1">#REF!</definedName>
    <definedName name="SIG_GTSP22_X13" hidden="1">#REF!</definedName>
    <definedName name="SIG_GTSP22_X130" localSheetId="0" hidden="1">#REF!</definedName>
    <definedName name="SIG_GTSP22_X130" localSheetId="2" hidden="1">#REF!</definedName>
    <definedName name="SIG_GTSP22_X130" hidden="1">#REF!</definedName>
    <definedName name="SIG_GTSP22_X131" localSheetId="0" hidden="1">#REF!</definedName>
    <definedName name="SIG_GTSP22_X131" localSheetId="2" hidden="1">#REF!</definedName>
    <definedName name="SIG_GTSP22_X131" hidden="1">#REF!</definedName>
    <definedName name="SIG_GTSP22_X133" localSheetId="0" hidden="1">#REF!</definedName>
    <definedName name="SIG_GTSP22_X133" localSheetId="2" hidden="1">#REF!</definedName>
    <definedName name="SIG_GTSP22_X133" hidden="1">#REF!</definedName>
    <definedName name="SIG_GTSP22_X135" localSheetId="0" hidden="1">#REF!</definedName>
    <definedName name="SIG_GTSP22_X135" localSheetId="2" hidden="1">#REF!</definedName>
    <definedName name="SIG_GTSP22_X135" hidden="1">#REF!</definedName>
    <definedName name="SIG_GTSP22_X14" localSheetId="0" hidden="1">#REF!</definedName>
    <definedName name="SIG_GTSP22_X14" localSheetId="2" hidden="1">#REF!</definedName>
    <definedName name="SIG_GTSP22_X14" hidden="1">#REF!</definedName>
    <definedName name="SIG_GTSP22_X141" localSheetId="0" hidden="1">#REF!</definedName>
    <definedName name="SIG_GTSP22_X141" localSheetId="2" hidden="1">#REF!</definedName>
    <definedName name="SIG_GTSP22_X141" hidden="1">#REF!</definedName>
    <definedName name="SIG_GTSP22_X142" localSheetId="0" hidden="1">#REF!</definedName>
    <definedName name="SIG_GTSP22_X142" localSheetId="2" hidden="1">#REF!</definedName>
    <definedName name="SIG_GTSP22_X142" hidden="1">#REF!</definedName>
    <definedName name="SIG_GTSP22_X144" localSheetId="0" hidden="1">#REF!</definedName>
    <definedName name="SIG_GTSP22_X144" localSheetId="2" hidden="1">#REF!</definedName>
    <definedName name="SIG_GTSP22_X144" hidden="1">#REF!</definedName>
    <definedName name="SIG_GTSP22_X148" localSheetId="0" hidden="1">#REF!</definedName>
    <definedName name="SIG_GTSP22_X148" localSheetId="2" hidden="1">#REF!</definedName>
    <definedName name="SIG_GTSP22_X148" hidden="1">#REF!</definedName>
    <definedName name="SIG_GTSP22_X15" localSheetId="0" hidden="1">#REF!</definedName>
    <definedName name="SIG_GTSP22_X15" localSheetId="2" hidden="1">#REF!</definedName>
    <definedName name="SIG_GTSP22_X15" hidden="1">#REF!</definedName>
    <definedName name="SIG_GTSP22_X151" localSheetId="0" hidden="1">#REF!</definedName>
    <definedName name="SIG_GTSP22_X151" localSheetId="2" hidden="1">#REF!</definedName>
    <definedName name="SIG_GTSP22_X151" hidden="1">#REF!</definedName>
    <definedName name="SIG_GTSP22_X154" localSheetId="0" hidden="1">#REF!</definedName>
    <definedName name="SIG_GTSP22_X154" localSheetId="2" hidden="1">#REF!</definedName>
    <definedName name="SIG_GTSP22_X154" hidden="1">#REF!</definedName>
    <definedName name="SIG_GTSP22_X157" localSheetId="0" hidden="1">#REF!</definedName>
    <definedName name="SIG_GTSP22_X157" localSheetId="2" hidden="1">#REF!</definedName>
    <definedName name="SIG_GTSP22_X157" hidden="1">#REF!</definedName>
    <definedName name="SIG_GTSP22_X158" localSheetId="0" hidden="1">#REF!</definedName>
    <definedName name="SIG_GTSP22_X158" localSheetId="2" hidden="1">#REF!</definedName>
    <definedName name="SIG_GTSP22_X158" hidden="1">#REF!</definedName>
    <definedName name="SIG_GTSP22_X161" localSheetId="0" hidden="1">#REF!</definedName>
    <definedName name="SIG_GTSP22_X161" localSheetId="2" hidden="1">#REF!</definedName>
    <definedName name="SIG_GTSP22_X161" hidden="1">#REF!</definedName>
    <definedName name="SIG_GTSP22_X162" localSheetId="0" hidden="1">#REF!</definedName>
    <definedName name="SIG_GTSP22_X162" localSheetId="2" hidden="1">#REF!</definedName>
    <definedName name="SIG_GTSP22_X162" hidden="1">#REF!</definedName>
    <definedName name="SIG_GTSP22_X163" localSheetId="0" hidden="1">#REF!</definedName>
    <definedName name="SIG_GTSP22_X163" localSheetId="2" hidden="1">#REF!</definedName>
    <definedName name="SIG_GTSP22_X163" hidden="1">#REF!</definedName>
    <definedName name="SIG_GTSP22_X164" localSheetId="0" hidden="1">#REF!</definedName>
    <definedName name="SIG_GTSP22_X164" localSheetId="2" hidden="1">#REF!</definedName>
    <definedName name="SIG_GTSP22_X164" hidden="1">#REF!</definedName>
    <definedName name="SIG_GTSP22_X165" localSheetId="0" hidden="1">#REF!</definedName>
    <definedName name="SIG_GTSP22_X165" localSheetId="2" hidden="1">#REF!</definedName>
    <definedName name="SIG_GTSP22_X165" hidden="1">#REF!</definedName>
    <definedName name="SIG_GTSP22_X166" localSheetId="0" hidden="1">#REF!</definedName>
    <definedName name="SIG_GTSP22_X166" localSheetId="2" hidden="1">#REF!</definedName>
    <definedName name="SIG_GTSP22_X166" hidden="1">#REF!</definedName>
    <definedName name="SIG_GTSP22_X167" localSheetId="0" hidden="1">#REF!</definedName>
    <definedName name="SIG_GTSP22_X167" localSheetId="2" hidden="1">#REF!</definedName>
    <definedName name="SIG_GTSP22_X167" hidden="1">#REF!</definedName>
    <definedName name="SIG_GTSP22_X168" localSheetId="0" hidden="1">#REF!</definedName>
    <definedName name="SIG_GTSP22_X168" localSheetId="2" hidden="1">#REF!</definedName>
    <definedName name="SIG_GTSP22_X168" hidden="1">#REF!</definedName>
    <definedName name="SIG_GTSP22_X169" localSheetId="0" hidden="1">#REF!</definedName>
    <definedName name="SIG_GTSP22_X169" localSheetId="2" hidden="1">#REF!</definedName>
    <definedName name="SIG_GTSP22_X169" hidden="1">#REF!</definedName>
    <definedName name="SIG_GTSP22_X17" localSheetId="0" hidden="1">#REF!</definedName>
    <definedName name="SIG_GTSP22_X17" localSheetId="2" hidden="1">#REF!</definedName>
    <definedName name="SIG_GTSP22_X17" hidden="1">#REF!</definedName>
    <definedName name="SIG_GTSP22_X172" localSheetId="0" hidden="1">#REF!</definedName>
    <definedName name="SIG_GTSP22_X172" localSheetId="2" hidden="1">#REF!</definedName>
    <definedName name="SIG_GTSP22_X172" hidden="1">#REF!</definedName>
    <definedName name="SIG_GTSP22_X173" localSheetId="0" hidden="1">#REF!</definedName>
    <definedName name="SIG_GTSP22_X173" localSheetId="2" hidden="1">#REF!</definedName>
    <definedName name="SIG_GTSP22_X173" hidden="1">#REF!</definedName>
    <definedName name="SIG_GTSP22_X174" localSheetId="0" hidden="1">#REF!</definedName>
    <definedName name="SIG_GTSP22_X174" localSheetId="2" hidden="1">#REF!</definedName>
    <definedName name="SIG_GTSP22_X174" hidden="1">#REF!</definedName>
    <definedName name="SIG_GTSP22_X175" localSheetId="0" hidden="1">#REF!</definedName>
    <definedName name="SIG_GTSP22_X175" localSheetId="2" hidden="1">#REF!</definedName>
    <definedName name="SIG_GTSP22_X175" hidden="1">#REF!</definedName>
    <definedName name="SIG_GTSP22_X176" localSheetId="0" hidden="1">#REF!</definedName>
    <definedName name="SIG_GTSP22_X176" localSheetId="2" hidden="1">#REF!</definedName>
    <definedName name="SIG_GTSP22_X176" hidden="1">#REF!</definedName>
    <definedName name="SIG_GTSP22_X177" localSheetId="0" hidden="1">#REF!</definedName>
    <definedName name="SIG_GTSP22_X177" localSheetId="2" hidden="1">#REF!</definedName>
    <definedName name="SIG_GTSP22_X177" hidden="1">#REF!</definedName>
    <definedName name="SIG_GTSP22_X179" localSheetId="0" hidden="1">#REF!</definedName>
    <definedName name="SIG_GTSP22_X179" localSheetId="2" hidden="1">#REF!</definedName>
    <definedName name="SIG_GTSP22_X179" hidden="1">#REF!</definedName>
    <definedName name="SIG_GTSP22_X18" localSheetId="0" hidden="1">#REF!</definedName>
    <definedName name="SIG_GTSP22_X18" localSheetId="2" hidden="1">#REF!</definedName>
    <definedName name="SIG_GTSP22_X18" hidden="1">#REF!</definedName>
    <definedName name="SIG_GTSP22_X181" localSheetId="0" hidden="1">#REF!</definedName>
    <definedName name="SIG_GTSP22_X181" localSheetId="2" hidden="1">#REF!</definedName>
    <definedName name="SIG_GTSP22_X181" hidden="1">#REF!</definedName>
    <definedName name="SIG_GTSP22_X184" localSheetId="0" hidden="1">#REF!</definedName>
    <definedName name="SIG_GTSP22_X184" localSheetId="2" hidden="1">#REF!</definedName>
    <definedName name="SIG_GTSP22_X184" hidden="1">#REF!</definedName>
    <definedName name="SIG_GTSP22_X185" localSheetId="0" hidden="1">#REF!</definedName>
    <definedName name="SIG_GTSP22_X185" localSheetId="2" hidden="1">#REF!</definedName>
    <definedName name="SIG_GTSP22_X185" hidden="1">#REF!</definedName>
    <definedName name="SIG_GTSP22_X186" localSheetId="0" hidden="1">#REF!</definedName>
    <definedName name="SIG_GTSP22_X186" localSheetId="2" hidden="1">#REF!</definedName>
    <definedName name="SIG_GTSP22_X186" hidden="1">#REF!</definedName>
    <definedName name="SIG_GTSP22_X187" localSheetId="0" hidden="1">#REF!</definedName>
    <definedName name="SIG_GTSP22_X187" localSheetId="2" hidden="1">#REF!</definedName>
    <definedName name="SIG_GTSP22_X187" hidden="1">#REF!</definedName>
    <definedName name="SIG_GTSP22_X188" localSheetId="0" hidden="1">#REF!</definedName>
    <definedName name="SIG_GTSP22_X188" localSheetId="2" hidden="1">#REF!</definedName>
    <definedName name="SIG_GTSP22_X188" hidden="1">#REF!</definedName>
    <definedName name="SIG_GTSP22_X189" localSheetId="0" hidden="1">#REF!</definedName>
    <definedName name="SIG_GTSP22_X189" localSheetId="2" hidden="1">#REF!</definedName>
    <definedName name="SIG_GTSP22_X189" hidden="1">#REF!</definedName>
    <definedName name="SIG_GTSP22_X19" localSheetId="0" hidden="1">#REF!</definedName>
    <definedName name="SIG_GTSP22_X19" localSheetId="2" hidden="1">#REF!</definedName>
    <definedName name="SIG_GTSP22_X19" hidden="1">#REF!</definedName>
    <definedName name="SIG_GTSP22_X190" localSheetId="0" hidden="1">#REF!</definedName>
    <definedName name="SIG_GTSP22_X190" localSheetId="2" hidden="1">#REF!</definedName>
    <definedName name="SIG_GTSP22_X190" hidden="1">#REF!</definedName>
    <definedName name="SIG_GTSP22_X191" localSheetId="0" hidden="1">#REF!</definedName>
    <definedName name="SIG_GTSP22_X191" localSheetId="2" hidden="1">#REF!</definedName>
    <definedName name="SIG_GTSP22_X191" hidden="1">#REF!</definedName>
    <definedName name="SIG_GTSP22_X192" localSheetId="0" hidden="1">#REF!</definedName>
    <definedName name="SIG_GTSP22_X192" localSheetId="2" hidden="1">#REF!</definedName>
    <definedName name="SIG_GTSP22_X192" hidden="1">#REF!</definedName>
    <definedName name="SIG_GTSP22_X193" localSheetId="0" hidden="1">#REF!</definedName>
    <definedName name="SIG_GTSP22_X193" localSheetId="2" hidden="1">#REF!</definedName>
    <definedName name="SIG_GTSP22_X193" hidden="1">#REF!</definedName>
    <definedName name="SIG_GTSP22_X194" localSheetId="0" hidden="1">#REF!</definedName>
    <definedName name="SIG_GTSP22_X194" localSheetId="2" hidden="1">#REF!</definedName>
    <definedName name="SIG_GTSP22_X194" hidden="1">#REF!</definedName>
    <definedName name="SIG_GTSP22_X196" localSheetId="0" hidden="1">#REF!</definedName>
    <definedName name="SIG_GTSP22_X196" localSheetId="2" hidden="1">#REF!</definedName>
    <definedName name="SIG_GTSP22_X196" hidden="1">#REF!</definedName>
    <definedName name="SIG_GTSP22_X197" localSheetId="0" hidden="1">#REF!</definedName>
    <definedName name="SIG_GTSP22_X197" localSheetId="2" hidden="1">#REF!</definedName>
    <definedName name="SIG_GTSP22_X197" hidden="1">#REF!</definedName>
    <definedName name="SIG_GTSP22_X198" localSheetId="0" hidden="1">#REF!</definedName>
    <definedName name="SIG_GTSP22_X198" localSheetId="2" hidden="1">#REF!</definedName>
    <definedName name="SIG_GTSP22_X198" hidden="1">#REF!</definedName>
    <definedName name="SIG_GTSP22_X199" localSheetId="0" hidden="1">#REF!</definedName>
    <definedName name="SIG_GTSP22_X199" localSheetId="2" hidden="1">#REF!</definedName>
    <definedName name="SIG_GTSP22_X199" hidden="1">#REF!</definedName>
    <definedName name="SIG_GTSP22_X20" localSheetId="0" hidden="1">#REF!</definedName>
    <definedName name="SIG_GTSP22_X20" localSheetId="2" hidden="1">#REF!</definedName>
    <definedName name="SIG_GTSP22_X20" hidden="1">#REF!</definedName>
    <definedName name="SIG_GTSP22_X200" localSheetId="0" hidden="1">#REF!</definedName>
    <definedName name="SIG_GTSP22_X200" localSheetId="2" hidden="1">#REF!</definedName>
    <definedName name="SIG_GTSP22_X200" hidden="1">#REF!</definedName>
    <definedName name="SIG_GTSP22_X201" localSheetId="0" hidden="1">#REF!</definedName>
    <definedName name="SIG_GTSP22_X201" localSheetId="2" hidden="1">#REF!</definedName>
    <definedName name="SIG_GTSP22_X201" hidden="1">#REF!</definedName>
    <definedName name="SIG_GTSP22_X203" localSheetId="0" hidden="1">#REF!</definedName>
    <definedName name="SIG_GTSP22_X203" localSheetId="2" hidden="1">#REF!</definedName>
    <definedName name="SIG_GTSP22_X203" hidden="1">#REF!</definedName>
    <definedName name="SIG_GTSP22_X205" localSheetId="0" hidden="1">#REF!</definedName>
    <definedName name="SIG_GTSP22_X205" localSheetId="2" hidden="1">#REF!</definedName>
    <definedName name="SIG_GTSP22_X205" hidden="1">#REF!</definedName>
    <definedName name="SIG_GTSP22_X208" localSheetId="0" hidden="1">#REF!</definedName>
    <definedName name="SIG_GTSP22_X208" localSheetId="2" hidden="1">#REF!</definedName>
    <definedName name="SIG_GTSP22_X208" hidden="1">#REF!</definedName>
    <definedName name="SIG_GTSP22_X209" localSheetId="0" hidden="1">#REF!</definedName>
    <definedName name="SIG_GTSP22_X209" localSheetId="2" hidden="1">#REF!</definedName>
    <definedName name="SIG_GTSP22_X209" hidden="1">#REF!</definedName>
    <definedName name="SIG_GTSP22_X210" localSheetId="0" hidden="1">#REF!</definedName>
    <definedName name="SIG_GTSP22_X210" localSheetId="2" hidden="1">#REF!</definedName>
    <definedName name="SIG_GTSP22_X210" hidden="1">#REF!</definedName>
    <definedName name="SIG_GTSP22_X211" localSheetId="0" hidden="1">#REF!</definedName>
    <definedName name="SIG_GTSP22_X211" localSheetId="2" hidden="1">#REF!</definedName>
    <definedName name="SIG_GTSP22_X211" hidden="1">#REF!</definedName>
    <definedName name="SIG_GTSP22_X212" localSheetId="0" hidden="1">#REF!</definedName>
    <definedName name="SIG_GTSP22_X212" localSheetId="2" hidden="1">#REF!</definedName>
    <definedName name="SIG_GTSP22_X212" hidden="1">#REF!</definedName>
    <definedName name="SIG_GTSP22_X213" localSheetId="0" hidden="1">#REF!</definedName>
    <definedName name="SIG_GTSP22_X213" localSheetId="2" hidden="1">#REF!</definedName>
    <definedName name="SIG_GTSP22_X213" hidden="1">#REF!</definedName>
    <definedName name="SIG_GTSP22_X214" localSheetId="0" hidden="1">#REF!</definedName>
    <definedName name="SIG_GTSP22_X214" localSheetId="2" hidden="1">#REF!</definedName>
    <definedName name="SIG_GTSP22_X214" hidden="1">#REF!</definedName>
    <definedName name="SIG_GTSP22_X215" localSheetId="0" hidden="1">#REF!</definedName>
    <definedName name="SIG_GTSP22_X215" localSheetId="2" hidden="1">#REF!</definedName>
    <definedName name="SIG_GTSP22_X215" hidden="1">#REF!</definedName>
    <definedName name="SIG_GTSP22_X216" localSheetId="0" hidden="1">#REF!</definedName>
    <definedName name="SIG_GTSP22_X216" localSheetId="2" hidden="1">#REF!</definedName>
    <definedName name="SIG_GTSP22_X216" hidden="1">#REF!</definedName>
    <definedName name="SIG_GTSP22_X217" localSheetId="0" hidden="1">#REF!</definedName>
    <definedName name="SIG_GTSP22_X217" localSheetId="2" hidden="1">#REF!</definedName>
    <definedName name="SIG_GTSP22_X217" hidden="1">#REF!</definedName>
    <definedName name="SIG_GTSP22_X218" localSheetId="0" hidden="1">#REF!</definedName>
    <definedName name="SIG_GTSP22_X218" localSheetId="2" hidden="1">#REF!</definedName>
    <definedName name="SIG_GTSP22_X218" hidden="1">#REF!</definedName>
    <definedName name="SIG_GTSP22_X22" localSheetId="0" hidden="1">#REF!</definedName>
    <definedName name="SIG_GTSP22_X22" localSheetId="2" hidden="1">#REF!</definedName>
    <definedName name="SIG_GTSP22_X22" hidden="1">#REF!</definedName>
    <definedName name="SIG_GTSP22_X222" localSheetId="0" hidden="1">#REF!</definedName>
    <definedName name="SIG_GTSP22_X222" localSheetId="2" hidden="1">#REF!</definedName>
    <definedName name="SIG_GTSP22_X222" hidden="1">#REF!</definedName>
    <definedName name="SIG_GTSP22_X223" localSheetId="0" hidden="1">#REF!</definedName>
    <definedName name="SIG_GTSP22_X223" localSheetId="2" hidden="1">#REF!</definedName>
    <definedName name="SIG_GTSP22_X223" hidden="1">#REF!</definedName>
    <definedName name="SIG_GTSP22_X224" localSheetId="0" hidden="1">#REF!</definedName>
    <definedName name="SIG_GTSP22_X224" localSheetId="2" hidden="1">#REF!</definedName>
    <definedName name="SIG_GTSP22_X224" hidden="1">#REF!</definedName>
    <definedName name="SIG_GTSP22_X225" localSheetId="0" hidden="1">#REF!</definedName>
    <definedName name="SIG_GTSP22_X225" localSheetId="2" hidden="1">#REF!</definedName>
    <definedName name="SIG_GTSP22_X225" hidden="1">#REF!</definedName>
    <definedName name="SIG_GTSP22_X226" localSheetId="0" hidden="1">#REF!</definedName>
    <definedName name="SIG_GTSP22_X226" localSheetId="2" hidden="1">#REF!</definedName>
    <definedName name="SIG_GTSP22_X226" hidden="1">#REF!</definedName>
    <definedName name="SIG_GTSP22_X227" localSheetId="0" hidden="1">#REF!</definedName>
    <definedName name="SIG_GTSP22_X227" localSheetId="2" hidden="1">#REF!</definedName>
    <definedName name="SIG_GTSP22_X227" hidden="1">#REF!</definedName>
    <definedName name="SIG_GTSP22_X229" localSheetId="0" hidden="1">#REF!</definedName>
    <definedName name="SIG_GTSP22_X229" localSheetId="2" hidden="1">#REF!</definedName>
    <definedName name="SIG_GTSP22_X229" hidden="1">#REF!</definedName>
    <definedName name="SIG_GTSP22_X231" localSheetId="0" hidden="1">#REF!</definedName>
    <definedName name="SIG_GTSP22_X231" localSheetId="2" hidden="1">#REF!</definedName>
    <definedName name="SIG_GTSP22_X231" hidden="1">#REF!</definedName>
    <definedName name="SIG_GTSP22_X234" localSheetId="0" hidden="1">#REF!</definedName>
    <definedName name="SIG_GTSP22_X234" localSheetId="2" hidden="1">#REF!</definedName>
    <definedName name="SIG_GTSP22_X234" hidden="1">#REF!</definedName>
    <definedName name="SIG_GTSP22_X235" localSheetId="0" hidden="1">#REF!</definedName>
    <definedName name="SIG_GTSP22_X235" localSheetId="2" hidden="1">#REF!</definedName>
    <definedName name="SIG_GTSP22_X235" hidden="1">#REF!</definedName>
    <definedName name="SIG_GTSP22_X236" localSheetId="0" hidden="1">#REF!</definedName>
    <definedName name="SIG_GTSP22_X236" localSheetId="2" hidden="1">#REF!</definedName>
    <definedName name="SIG_GTSP22_X236" hidden="1">#REF!</definedName>
    <definedName name="SIG_GTSP22_X237" localSheetId="0" hidden="1">#REF!</definedName>
    <definedName name="SIG_GTSP22_X237" localSheetId="2" hidden="1">#REF!</definedName>
    <definedName name="SIG_GTSP22_X237" hidden="1">#REF!</definedName>
    <definedName name="SIG_GTSP22_X238" localSheetId="0" hidden="1">#REF!</definedName>
    <definedName name="SIG_GTSP22_X238" localSheetId="2" hidden="1">#REF!</definedName>
    <definedName name="SIG_GTSP22_X238" hidden="1">#REF!</definedName>
    <definedName name="SIG_GTSP22_X239" localSheetId="0" hidden="1">#REF!</definedName>
    <definedName name="SIG_GTSP22_X239" localSheetId="2" hidden="1">#REF!</definedName>
    <definedName name="SIG_GTSP22_X239" hidden="1">#REF!</definedName>
    <definedName name="SIG_GTSP22_X24" localSheetId="0" hidden="1">#REF!</definedName>
    <definedName name="SIG_GTSP22_X24" localSheetId="2" hidden="1">#REF!</definedName>
    <definedName name="SIG_GTSP22_X24" hidden="1">#REF!</definedName>
    <definedName name="SIG_GTSP22_X240" localSheetId="0" hidden="1">#REF!</definedName>
    <definedName name="SIG_GTSP22_X240" localSheetId="2" hidden="1">#REF!</definedName>
    <definedName name="SIG_GTSP22_X240" hidden="1">#REF!</definedName>
    <definedName name="SIG_GTSP22_X241" localSheetId="0" hidden="1">#REF!</definedName>
    <definedName name="SIG_GTSP22_X241" localSheetId="2" hidden="1">#REF!</definedName>
    <definedName name="SIG_GTSP22_X241" hidden="1">#REF!</definedName>
    <definedName name="SIG_GTSP22_X242" localSheetId="0" hidden="1">#REF!</definedName>
    <definedName name="SIG_GTSP22_X242" localSheetId="2" hidden="1">#REF!</definedName>
    <definedName name="SIG_GTSP22_X242" hidden="1">#REF!</definedName>
    <definedName name="SIG_GTSP22_X243" localSheetId="0" hidden="1">#REF!</definedName>
    <definedName name="SIG_GTSP22_X243" localSheetId="2" hidden="1">#REF!</definedName>
    <definedName name="SIG_GTSP22_X243" hidden="1">#REF!</definedName>
    <definedName name="SIG_GTSP22_X244" localSheetId="0" hidden="1">#REF!</definedName>
    <definedName name="SIG_GTSP22_X244" localSheetId="2" hidden="1">#REF!</definedName>
    <definedName name="SIG_GTSP22_X244" hidden="1">#REF!</definedName>
    <definedName name="SIG_GTSP22_X245" localSheetId="0" hidden="1">#REF!</definedName>
    <definedName name="SIG_GTSP22_X245" localSheetId="2" hidden="1">#REF!</definedName>
    <definedName name="SIG_GTSP22_X245" hidden="1">#REF!</definedName>
    <definedName name="SIG_GTSP22_X246" localSheetId="0" hidden="1">#REF!</definedName>
    <definedName name="SIG_GTSP22_X246" localSheetId="2" hidden="1">#REF!</definedName>
    <definedName name="SIG_GTSP22_X246" hidden="1">#REF!</definedName>
    <definedName name="SIG_GTSP22_X247" localSheetId="0" hidden="1">#REF!</definedName>
    <definedName name="SIG_GTSP22_X247" localSheetId="2" hidden="1">#REF!</definedName>
    <definedName name="SIG_GTSP22_X247" hidden="1">#REF!</definedName>
    <definedName name="SIG_GTSP22_X248" localSheetId="0" hidden="1">#REF!</definedName>
    <definedName name="SIG_GTSP22_X248" localSheetId="2" hidden="1">#REF!</definedName>
    <definedName name="SIG_GTSP22_X248" hidden="1">#REF!</definedName>
    <definedName name="SIG_GTSP22_X249" localSheetId="0" hidden="1">#REF!</definedName>
    <definedName name="SIG_GTSP22_X249" localSheetId="2" hidden="1">#REF!</definedName>
    <definedName name="SIG_GTSP22_X249" hidden="1">#REF!</definedName>
    <definedName name="SIG_GTSP22_X250" localSheetId="0" hidden="1">#REF!</definedName>
    <definedName name="SIG_GTSP22_X250" localSheetId="2" hidden="1">#REF!</definedName>
    <definedName name="SIG_GTSP22_X250" hidden="1">#REF!</definedName>
    <definedName name="SIG_GTSP22_X251" localSheetId="0" hidden="1">#REF!</definedName>
    <definedName name="SIG_GTSP22_X251" localSheetId="2" hidden="1">#REF!</definedName>
    <definedName name="SIG_GTSP22_X251" hidden="1">#REF!</definedName>
    <definedName name="SIG_GTSP22_X252" localSheetId="0" hidden="1">#REF!</definedName>
    <definedName name="SIG_GTSP22_X252" localSheetId="2" hidden="1">#REF!</definedName>
    <definedName name="SIG_GTSP22_X252" hidden="1">#REF!</definedName>
    <definedName name="SIG_GTSP22_X253" localSheetId="0" hidden="1">#REF!</definedName>
    <definedName name="SIG_GTSP22_X253" localSheetId="2" hidden="1">#REF!</definedName>
    <definedName name="SIG_GTSP22_X253" hidden="1">#REF!</definedName>
    <definedName name="SIG_GTSP22_X254" localSheetId="0" hidden="1">#REF!</definedName>
    <definedName name="SIG_GTSP22_X254" localSheetId="2" hidden="1">#REF!</definedName>
    <definedName name="SIG_GTSP22_X254" hidden="1">#REF!</definedName>
    <definedName name="SIG_GTSP22_X255" localSheetId="0" hidden="1">#REF!</definedName>
    <definedName name="SIG_GTSP22_X255" localSheetId="2" hidden="1">#REF!</definedName>
    <definedName name="SIG_GTSP22_X255" hidden="1">#REF!</definedName>
    <definedName name="SIG_GTSP22_X256" localSheetId="0" hidden="1">#REF!</definedName>
    <definedName name="SIG_GTSP22_X256" localSheetId="2" hidden="1">#REF!</definedName>
    <definedName name="SIG_GTSP22_X256" hidden="1">#REF!</definedName>
    <definedName name="SIG_GTSP22_X257" localSheetId="0" hidden="1">#REF!</definedName>
    <definedName name="SIG_GTSP22_X257" localSheetId="2" hidden="1">#REF!</definedName>
    <definedName name="SIG_GTSP22_X257" hidden="1">#REF!</definedName>
    <definedName name="SIG_GTSP22_X258" localSheetId="0" hidden="1">#REF!</definedName>
    <definedName name="SIG_GTSP22_X258" localSheetId="2" hidden="1">#REF!</definedName>
    <definedName name="SIG_GTSP22_X258" hidden="1">#REF!</definedName>
    <definedName name="SIG_GTSP22_X259" localSheetId="0" hidden="1">#REF!</definedName>
    <definedName name="SIG_GTSP22_X259" localSheetId="2" hidden="1">#REF!</definedName>
    <definedName name="SIG_GTSP22_X259" hidden="1">#REF!</definedName>
    <definedName name="SIG_GTSP22_X260" localSheetId="0" hidden="1">#REF!</definedName>
    <definedName name="SIG_GTSP22_X260" localSheetId="2" hidden="1">#REF!</definedName>
    <definedName name="SIG_GTSP22_X260" hidden="1">#REF!</definedName>
    <definedName name="SIG_GTSP22_X261" localSheetId="0" hidden="1">#REF!</definedName>
    <definedName name="SIG_GTSP22_X261" localSheetId="2" hidden="1">#REF!</definedName>
    <definedName name="SIG_GTSP22_X261" hidden="1">#REF!</definedName>
    <definedName name="SIG_GTSP22_X262" localSheetId="0" hidden="1">#REF!</definedName>
    <definedName name="SIG_GTSP22_X262" localSheetId="2" hidden="1">#REF!</definedName>
    <definedName name="SIG_GTSP22_X262" hidden="1">#REF!</definedName>
    <definedName name="SIG_GTSP22_X263" localSheetId="0" hidden="1">#REF!</definedName>
    <definedName name="SIG_GTSP22_X263" localSheetId="2" hidden="1">#REF!</definedName>
    <definedName name="SIG_GTSP22_X263" hidden="1">#REF!</definedName>
    <definedName name="SIG_GTSP22_X264" localSheetId="0" hidden="1">#REF!</definedName>
    <definedName name="SIG_GTSP22_X264" localSheetId="2" hidden="1">#REF!</definedName>
    <definedName name="SIG_GTSP22_X264" hidden="1">#REF!</definedName>
    <definedName name="SIG_GTSP22_X265" localSheetId="0" hidden="1">#REF!</definedName>
    <definedName name="SIG_GTSP22_X265" localSheetId="2" hidden="1">#REF!</definedName>
    <definedName name="SIG_GTSP22_X265" hidden="1">#REF!</definedName>
    <definedName name="SIG_GTSP22_X266" localSheetId="0" hidden="1">#REF!</definedName>
    <definedName name="SIG_GTSP22_X266" localSheetId="2" hidden="1">#REF!</definedName>
    <definedName name="SIG_GTSP22_X266" hidden="1">#REF!</definedName>
    <definedName name="SIG_GTSP22_X267" localSheetId="0" hidden="1">#REF!</definedName>
    <definedName name="SIG_GTSP22_X267" localSheetId="2" hidden="1">#REF!</definedName>
    <definedName name="SIG_GTSP22_X267" hidden="1">#REF!</definedName>
    <definedName name="SIG_GTSP22_X268" localSheetId="0" hidden="1">#REF!</definedName>
    <definedName name="SIG_GTSP22_X268" localSheetId="2" hidden="1">#REF!</definedName>
    <definedName name="SIG_GTSP22_X268" hidden="1">#REF!</definedName>
    <definedName name="SIG_GTSP22_X269" localSheetId="0" hidden="1">#REF!</definedName>
    <definedName name="SIG_GTSP22_X269" localSheetId="2" hidden="1">#REF!</definedName>
    <definedName name="SIG_GTSP22_X269" hidden="1">#REF!</definedName>
    <definedName name="SIG_GTSP22_X270" localSheetId="0" hidden="1">#REF!</definedName>
    <definedName name="SIG_GTSP22_X270" localSheetId="2" hidden="1">#REF!</definedName>
    <definedName name="SIG_GTSP22_X270" hidden="1">#REF!</definedName>
    <definedName name="SIG_GTSP22_X271" localSheetId="0" hidden="1">#REF!</definedName>
    <definedName name="SIG_GTSP22_X271" localSheetId="2" hidden="1">#REF!</definedName>
    <definedName name="SIG_GTSP22_X271" hidden="1">#REF!</definedName>
    <definedName name="SIG_GTSP22_X272" localSheetId="0" hidden="1">#REF!</definedName>
    <definedName name="SIG_GTSP22_X272" localSheetId="2" hidden="1">#REF!</definedName>
    <definedName name="SIG_GTSP22_X272" hidden="1">#REF!</definedName>
    <definedName name="SIG_GTSP22_X273" localSheetId="0" hidden="1">#REF!</definedName>
    <definedName name="SIG_GTSP22_X273" localSheetId="2" hidden="1">#REF!</definedName>
    <definedName name="SIG_GTSP22_X273" hidden="1">#REF!</definedName>
    <definedName name="SIG_GTSP22_X274" localSheetId="0" hidden="1">#REF!</definedName>
    <definedName name="SIG_GTSP22_X274" localSheetId="2" hidden="1">#REF!</definedName>
    <definedName name="SIG_GTSP22_X274" hidden="1">#REF!</definedName>
    <definedName name="SIG_GTSP22_X275" localSheetId="0" hidden="1">#REF!</definedName>
    <definedName name="SIG_GTSP22_X275" localSheetId="2" hidden="1">#REF!</definedName>
    <definedName name="SIG_GTSP22_X275" hidden="1">#REF!</definedName>
    <definedName name="SIG_GTSP22_X276" localSheetId="0" hidden="1">#REF!</definedName>
    <definedName name="SIG_GTSP22_X276" localSheetId="2" hidden="1">#REF!</definedName>
    <definedName name="SIG_GTSP22_X276" hidden="1">#REF!</definedName>
    <definedName name="SIG_GTSP22_X277" localSheetId="0" hidden="1">#REF!</definedName>
    <definedName name="SIG_GTSP22_X277" localSheetId="2" hidden="1">#REF!</definedName>
    <definedName name="SIG_GTSP22_X277" hidden="1">#REF!</definedName>
    <definedName name="SIG_GTSP22_X278" localSheetId="0" hidden="1">#REF!</definedName>
    <definedName name="SIG_GTSP22_X278" localSheetId="2" hidden="1">#REF!</definedName>
    <definedName name="SIG_GTSP22_X278" hidden="1">#REF!</definedName>
    <definedName name="SIG_GTSP22_X279" localSheetId="0" hidden="1">#REF!</definedName>
    <definedName name="SIG_GTSP22_X279" localSheetId="2" hidden="1">#REF!</definedName>
    <definedName name="SIG_GTSP22_X279" hidden="1">#REF!</definedName>
    <definedName name="SIG_GTSP22_X280" localSheetId="0" hidden="1">#REF!</definedName>
    <definedName name="SIG_GTSP22_X280" localSheetId="2" hidden="1">#REF!</definedName>
    <definedName name="SIG_GTSP22_X280" hidden="1">#REF!</definedName>
    <definedName name="SIG_GTSP22_X281" localSheetId="0" hidden="1">#REF!</definedName>
    <definedName name="SIG_GTSP22_X281" localSheetId="2" hidden="1">#REF!</definedName>
    <definedName name="SIG_GTSP22_X281" hidden="1">#REF!</definedName>
    <definedName name="SIG_GTSP22_X282" localSheetId="0" hidden="1">#REF!</definedName>
    <definedName name="SIG_GTSP22_X282" localSheetId="2" hidden="1">#REF!</definedName>
    <definedName name="SIG_GTSP22_X282" hidden="1">#REF!</definedName>
    <definedName name="SIG_GTSP22_X283" localSheetId="0" hidden="1">#REF!</definedName>
    <definedName name="SIG_GTSP22_X283" localSheetId="2" hidden="1">#REF!</definedName>
    <definedName name="SIG_GTSP22_X283" hidden="1">#REF!</definedName>
    <definedName name="SIG_GTSP22_X284" localSheetId="0" hidden="1">#REF!</definedName>
    <definedName name="SIG_GTSP22_X284" localSheetId="2" hidden="1">#REF!</definedName>
    <definedName name="SIG_GTSP22_X284" hidden="1">#REF!</definedName>
    <definedName name="SIG_GTSP22_X285" localSheetId="0" hidden="1">#REF!</definedName>
    <definedName name="SIG_GTSP22_X285" localSheetId="2" hidden="1">#REF!</definedName>
    <definedName name="SIG_GTSP22_X285" hidden="1">#REF!</definedName>
    <definedName name="SIG_GTSP22_X286" localSheetId="0" hidden="1">#REF!</definedName>
    <definedName name="SIG_GTSP22_X286" localSheetId="2" hidden="1">#REF!</definedName>
    <definedName name="SIG_GTSP22_X286" hidden="1">#REF!</definedName>
    <definedName name="SIG_GTSP22_X287" localSheetId="0" hidden="1">#REF!</definedName>
    <definedName name="SIG_GTSP22_X287" localSheetId="2" hidden="1">#REF!</definedName>
    <definedName name="SIG_GTSP22_X287" hidden="1">#REF!</definedName>
    <definedName name="SIG_GTSP22_X288" localSheetId="0" hidden="1">#REF!</definedName>
    <definedName name="SIG_GTSP22_X288" localSheetId="2" hidden="1">#REF!</definedName>
    <definedName name="SIG_GTSP22_X288" hidden="1">#REF!</definedName>
    <definedName name="SIG_GTSP22_X289" localSheetId="0" hidden="1">#REF!</definedName>
    <definedName name="SIG_GTSP22_X289" localSheetId="2" hidden="1">#REF!</definedName>
    <definedName name="SIG_GTSP22_X289" hidden="1">#REF!</definedName>
    <definedName name="SIG_GTSP22_X290" localSheetId="0" hidden="1">#REF!</definedName>
    <definedName name="SIG_GTSP22_X290" localSheetId="2" hidden="1">#REF!</definedName>
    <definedName name="SIG_GTSP22_X290" hidden="1">#REF!</definedName>
    <definedName name="SIG_GTSP22_X291" localSheetId="0" hidden="1">#REF!</definedName>
    <definedName name="SIG_GTSP22_X291" localSheetId="2" hidden="1">#REF!</definedName>
    <definedName name="SIG_GTSP22_X291" hidden="1">#REF!</definedName>
    <definedName name="SIG_GTSP22_X292" localSheetId="0" hidden="1">#REF!</definedName>
    <definedName name="SIG_GTSP22_X292" localSheetId="2" hidden="1">#REF!</definedName>
    <definedName name="SIG_GTSP22_X292" hidden="1">#REF!</definedName>
    <definedName name="SIG_GTSP22_X293" localSheetId="0" hidden="1">#REF!</definedName>
    <definedName name="SIG_GTSP22_X293" localSheetId="2" hidden="1">#REF!</definedName>
    <definedName name="SIG_GTSP22_X293" hidden="1">#REF!</definedName>
    <definedName name="SIG_GTSP22_X296" localSheetId="0" hidden="1">#REF!</definedName>
    <definedName name="SIG_GTSP22_X296" localSheetId="2" hidden="1">#REF!</definedName>
    <definedName name="SIG_GTSP22_X296" hidden="1">#REF!</definedName>
    <definedName name="SIG_GTSP22_X297" localSheetId="0" hidden="1">#REF!</definedName>
    <definedName name="SIG_GTSP22_X297" localSheetId="2" hidden="1">#REF!</definedName>
    <definedName name="SIG_GTSP22_X297" hidden="1">#REF!</definedName>
    <definedName name="SIG_GTSP22_X3" localSheetId="0" hidden="1">#REF!</definedName>
    <definedName name="SIG_GTSP22_X3" localSheetId="2" hidden="1">#REF!</definedName>
    <definedName name="SIG_GTSP22_X3" hidden="1">#REF!</definedName>
    <definedName name="SIG_GTSP22_X30" localSheetId="0" hidden="1">#REF!</definedName>
    <definedName name="SIG_GTSP22_X30" localSheetId="2" hidden="1">#REF!</definedName>
    <definedName name="SIG_GTSP22_X30" hidden="1">#REF!</definedName>
    <definedName name="SIG_GTSP22_X301" localSheetId="0" hidden="1">#REF!</definedName>
    <definedName name="SIG_GTSP22_X301" localSheetId="2" hidden="1">#REF!</definedName>
    <definedName name="SIG_GTSP22_X301" hidden="1">#REF!</definedName>
    <definedName name="SIG_GTSP22_X302" localSheetId="0" hidden="1">#REF!</definedName>
    <definedName name="SIG_GTSP22_X302" localSheetId="2" hidden="1">#REF!</definedName>
    <definedName name="SIG_GTSP22_X302" hidden="1">#REF!</definedName>
    <definedName name="SIG_GTSP22_X303" localSheetId="0" hidden="1">#REF!</definedName>
    <definedName name="SIG_GTSP22_X303" localSheetId="2" hidden="1">#REF!</definedName>
    <definedName name="SIG_GTSP22_X303" hidden="1">#REF!</definedName>
    <definedName name="SIG_GTSP22_X304" localSheetId="0" hidden="1">#REF!</definedName>
    <definedName name="SIG_GTSP22_X304" localSheetId="2" hidden="1">#REF!</definedName>
    <definedName name="SIG_GTSP22_X304" hidden="1">#REF!</definedName>
    <definedName name="SIG_GTSP22_X305" localSheetId="0" hidden="1">#REF!</definedName>
    <definedName name="SIG_GTSP22_X305" localSheetId="2" hidden="1">#REF!</definedName>
    <definedName name="SIG_GTSP22_X305" hidden="1">#REF!</definedName>
    <definedName name="SIG_GTSP22_X306" localSheetId="0" hidden="1">#REF!</definedName>
    <definedName name="SIG_GTSP22_X306" localSheetId="2" hidden="1">#REF!</definedName>
    <definedName name="SIG_GTSP22_X306" hidden="1">#REF!</definedName>
    <definedName name="SIG_GTSP22_X307" localSheetId="0" hidden="1">#REF!</definedName>
    <definedName name="SIG_GTSP22_X307" localSheetId="2" hidden="1">#REF!</definedName>
    <definedName name="SIG_GTSP22_X307" hidden="1">#REF!</definedName>
    <definedName name="SIG_GTSP22_X308" localSheetId="0" hidden="1">#REF!</definedName>
    <definedName name="SIG_GTSP22_X308" localSheetId="2" hidden="1">#REF!</definedName>
    <definedName name="SIG_GTSP22_X308" hidden="1">#REF!</definedName>
    <definedName name="SIG_GTSP22_X309" localSheetId="0" hidden="1">#REF!</definedName>
    <definedName name="SIG_GTSP22_X309" localSheetId="2" hidden="1">#REF!</definedName>
    <definedName name="SIG_GTSP22_X309" hidden="1">#REF!</definedName>
    <definedName name="SIG_GTSP22_X310" localSheetId="0" hidden="1">#REF!</definedName>
    <definedName name="SIG_GTSP22_X310" localSheetId="2" hidden="1">#REF!</definedName>
    <definedName name="SIG_GTSP22_X310" hidden="1">#REF!</definedName>
    <definedName name="SIG_GTSP22_X311" localSheetId="0" hidden="1">#REF!</definedName>
    <definedName name="SIG_GTSP22_X311" localSheetId="2" hidden="1">#REF!</definedName>
    <definedName name="SIG_GTSP22_X311" hidden="1">#REF!</definedName>
    <definedName name="SIG_GTSP22_X312" localSheetId="0" hidden="1">#REF!</definedName>
    <definedName name="SIG_GTSP22_X312" localSheetId="2" hidden="1">#REF!</definedName>
    <definedName name="SIG_GTSP22_X312" hidden="1">#REF!</definedName>
    <definedName name="SIG_GTSP22_X313" localSheetId="0" hidden="1">#REF!</definedName>
    <definedName name="SIG_GTSP22_X313" localSheetId="2" hidden="1">#REF!</definedName>
    <definedName name="SIG_GTSP22_X313" hidden="1">#REF!</definedName>
    <definedName name="SIG_GTSP22_X314" localSheetId="0" hidden="1">#REF!</definedName>
    <definedName name="SIG_GTSP22_X314" localSheetId="2" hidden="1">#REF!</definedName>
    <definedName name="SIG_GTSP22_X314" hidden="1">#REF!</definedName>
    <definedName name="SIG_GTSP22_X315" localSheetId="0" hidden="1">#REF!</definedName>
    <definedName name="SIG_GTSP22_X315" localSheetId="2" hidden="1">#REF!</definedName>
    <definedName name="SIG_GTSP22_X315" hidden="1">#REF!</definedName>
    <definedName name="SIG_GTSP22_X316" localSheetId="0" hidden="1">#REF!</definedName>
    <definedName name="SIG_GTSP22_X316" localSheetId="2" hidden="1">#REF!</definedName>
    <definedName name="SIG_GTSP22_X316" hidden="1">#REF!</definedName>
    <definedName name="SIG_GTSP22_X317" localSheetId="0" hidden="1">#REF!</definedName>
    <definedName name="SIG_GTSP22_X317" localSheetId="2" hidden="1">#REF!</definedName>
    <definedName name="SIG_GTSP22_X317" hidden="1">#REF!</definedName>
    <definedName name="SIG_GTSP22_X318" localSheetId="0" hidden="1">#REF!</definedName>
    <definedName name="SIG_GTSP22_X318" localSheetId="2" hidden="1">#REF!</definedName>
    <definedName name="SIG_GTSP22_X318" hidden="1">#REF!</definedName>
    <definedName name="SIG_GTSP22_X319" localSheetId="0" hidden="1">#REF!</definedName>
    <definedName name="SIG_GTSP22_X319" localSheetId="2" hidden="1">#REF!</definedName>
    <definedName name="SIG_GTSP22_X319" hidden="1">#REF!</definedName>
    <definedName name="SIG_GTSP22_X320" localSheetId="0" hidden="1">#REF!</definedName>
    <definedName name="SIG_GTSP22_X320" localSheetId="2" hidden="1">#REF!</definedName>
    <definedName name="SIG_GTSP22_X320" hidden="1">#REF!</definedName>
    <definedName name="SIG_GTSP22_X325" localSheetId="0" hidden="1">#REF!</definedName>
    <definedName name="SIG_GTSP22_X325" localSheetId="2" hidden="1">#REF!</definedName>
    <definedName name="SIG_GTSP22_X325" hidden="1">#REF!</definedName>
    <definedName name="SIG_GTSP22_X326" localSheetId="0" hidden="1">#REF!</definedName>
    <definedName name="SIG_GTSP22_X326" localSheetId="2" hidden="1">#REF!</definedName>
    <definedName name="SIG_GTSP22_X326" hidden="1">#REF!</definedName>
    <definedName name="SIG_GTSP22_X327" localSheetId="0" hidden="1">#REF!</definedName>
    <definedName name="SIG_GTSP22_X327" localSheetId="2" hidden="1">#REF!</definedName>
    <definedName name="SIG_GTSP22_X327" hidden="1">#REF!</definedName>
    <definedName name="SIG_GTSP22_X328" localSheetId="0" hidden="1">#REF!</definedName>
    <definedName name="SIG_GTSP22_X328" localSheetId="2" hidden="1">#REF!</definedName>
    <definedName name="SIG_GTSP22_X328" hidden="1">#REF!</definedName>
    <definedName name="SIG_GTSP22_X329" localSheetId="0" hidden="1">#REF!</definedName>
    <definedName name="SIG_GTSP22_X329" localSheetId="2" hidden="1">#REF!</definedName>
    <definedName name="SIG_GTSP22_X329" hidden="1">#REF!</definedName>
    <definedName name="SIG_GTSP22_X33" localSheetId="0" hidden="1">#REF!</definedName>
    <definedName name="SIG_GTSP22_X33" localSheetId="2" hidden="1">#REF!</definedName>
    <definedName name="SIG_GTSP22_X33" hidden="1">#REF!</definedName>
    <definedName name="SIG_GTSP22_X330" localSheetId="0" hidden="1">#REF!</definedName>
    <definedName name="SIG_GTSP22_X330" localSheetId="2" hidden="1">#REF!</definedName>
    <definedName name="SIG_GTSP22_X330" hidden="1">#REF!</definedName>
    <definedName name="SIG_GTSP22_X331" localSheetId="0" hidden="1">#REF!</definedName>
    <definedName name="SIG_GTSP22_X331" localSheetId="2" hidden="1">#REF!</definedName>
    <definedName name="SIG_GTSP22_X331" hidden="1">#REF!</definedName>
    <definedName name="SIG_GTSP22_X332" localSheetId="0" hidden="1">#REF!</definedName>
    <definedName name="SIG_GTSP22_X332" localSheetId="2" hidden="1">#REF!</definedName>
    <definedName name="SIG_GTSP22_X332" hidden="1">#REF!</definedName>
    <definedName name="SIG_GTSP22_X345" localSheetId="0" hidden="1">#REF!</definedName>
    <definedName name="SIG_GTSP22_X345" localSheetId="2" hidden="1">#REF!</definedName>
    <definedName name="SIG_GTSP22_X345" hidden="1">#REF!</definedName>
    <definedName name="SIG_GTSP22_X346" localSheetId="0" hidden="1">#REF!</definedName>
    <definedName name="SIG_GTSP22_X346" localSheetId="2" hidden="1">#REF!</definedName>
    <definedName name="SIG_GTSP22_X346" hidden="1">#REF!</definedName>
    <definedName name="SIG_GTSP22_X347" localSheetId="0" hidden="1">#REF!</definedName>
    <definedName name="SIG_GTSP22_X347" localSheetId="2" hidden="1">#REF!</definedName>
    <definedName name="SIG_GTSP22_X347" hidden="1">#REF!</definedName>
    <definedName name="SIG_GTSP22_X348" localSheetId="0" hidden="1">#REF!</definedName>
    <definedName name="SIG_GTSP22_X348" localSheetId="2" hidden="1">#REF!</definedName>
    <definedName name="SIG_GTSP22_X348" hidden="1">#REF!</definedName>
    <definedName name="SIG_GTSP22_X349" localSheetId="0" hidden="1">#REF!</definedName>
    <definedName name="SIG_GTSP22_X349" localSheetId="2" hidden="1">#REF!</definedName>
    <definedName name="SIG_GTSP22_X349" hidden="1">#REF!</definedName>
    <definedName name="SIG_GTSP22_X350" localSheetId="0" hidden="1">#REF!</definedName>
    <definedName name="SIG_GTSP22_X350" localSheetId="2" hidden="1">#REF!</definedName>
    <definedName name="SIG_GTSP22_X350" hidden="1">#REF!</definedName>
    <definedName name="SIG_GTSP22_X351" localSheetId="0" hidden="1">#REF!</definedName>
    <definedName name="SIG_GTSP22_X351" localSheetId="2" hidden="1">#REF!</definedName>
    <definedName name="SIG_GTSP22_X351" hidden="1">#REF!</definedName>
    <definedName name="SIG_GTSP22_X352" localSheetId="0" hidden="1">#REF!</definedName>
    <definedName name="SIG_GTSP22_X352" localSheetId="2" hidden="1">#REF!</definedName>
    <definedName name="SIG_GTSP22_X352" hidden="1">#REF!</definedName>
    <definedName name="SIG_GTSP22_X37" localSheetId="0" hidden="1">#REF!</definedName>
    <definedName name="SIG_GTSP22_X37" localSheetId="2" hidden="1">#REF!</definedName>
    <definedName name="SIG_GTSP22_X37" hidden="1">#REF!</definedName>
    <definedName name="SIG_GTSP22_X38" localSheetId="0" hidden="1">#REF!</definedName>
    <definedName name="SIG_GTSP22_X38" localSheetId="2" hidden="1">#REF!</definedName>
    <definedName name="SIG_GTSP22_X38" hidden="1">#REF!</definedName>
    <definedName name="SIG_GTSP22_X385" localSheetId="0" hidden="1">#REF!</definedName>
    <definedName name="SIG_GTSP22_X385" localSheetId="2" hidden="1">#REF!</definedName>
    <definedName name="SIG_GTSP22_X385" hidden="1">#REF!</definedName>
    <definedName name="SIG_GTSP22_X386" localSheetId="0" hidden="1">#REF!</definedName>
    <definedName name="SIG_GTSP22_X386" localSheetId="2" hidden="1">#REF!</definedName>
    <definedName name="SIG_GTSP22_X386" hidden="1">#REF!</definedName>
    <definedName name="SIG_GTSP22_X387" localSheetId="0" hidden="1">#REF!</definedName>
    <definedName name="SIG_GTSP22_X387" localSheetId="2" hidden="1">#REF!</definedName>
    <definedName name="SIG_GTSP22_X387" hidden="1">#REF!</definedName>
    <definedName name="SIG_GTSP22_X388" localSheetId="0" hidden="1">#REF!</definedName>
    <definedName name="SIG_GTSP22_X388" localSheetId="2" hidden="1">#REF!</definedName>
    <definedName name="SIG_GTSP22_X388" hidden="1">#REF!</definedName>
    <definedName name="SIG_GTSP22_X389" localSheetId="0" hidden="1">#REF!</definedName>
    <definedName name="SIG_GTSP22_X389" localSheetId="2" hidden="1">#REF!</definedName>
    <definedName name="SIG_GTSP22_X389" hidden="1">#REF!</definedName>
    <definedName name="SIG_GTSP22_X390" localSheetId="0" hidden="1">#REF!</definedName>
    <definedName name="SIG_GTSP22_X390" localSheetId="2" hidden="1">#REF!</definedName>
    <definedName name="SIG_GTSP22_X390" hidden="1">#REF!</definedName>
    <definedName name="SIG_GTSP22_X391" localSheetId="0" hidden="1">#REF!</definedName>
    <definedName name="SIG_GTSP22_X391" localSheetId="2" hidden="1">#REF!</definedName>
    <definedName name="SIG_GTSP22_X391" hidden="1">#REF!</definedName>
    <definedName name="SIG_GTSP22_X392" localSheetId="0" hidden="1">#REF!</definedName>
    <definedName name="SIG_GTSP22_X392" localSheetId="2" hidden="1">#REF!</definedName>
    <definedName name="SIG_GTSP22_X392" hidden="1">#REF!</definedName>
    <definedName name="SIG_GTSP22_X4" localSheetId="0" hidden="1">#REF!</definedName>
    <definedName name="SIG_GTSP22_X4" localSheetId="2" hidden="1">#REF!</definedName>
    <definedName name="SIG_GTSP22_X4" hidden="1">#REF!</definedName>
    <definedName name="SIG_GTSP22_X405" localSheetId="0" hidden="1">#REF!</definedName>
    <definedName name="SIG_GTSP22_X405" localSheetId="2" hidden="1">#REF!</definedName>
    <definedName name="SIG_GTSP22_X405" hidden="1">#REF!</definedName>
    <definedName name="SIG_GTSP22_X41" localSheetId="0" hidden="1">#REF!</definedName>
    <definedName name="SIG_GTSP22_X41" localSheetId="2" hidden="1">#REF!</definedName>
    <definedName name="SIG_GTSP22_X41" hidden="1">#REF!</definedName>
    <definedName name="SIG_GTSP22_X410" localSheetId="0" hidden="1">#REF!</definedName>
    <definedName name="SIG_GTSP22_X410" localSheetId="2" hidden="1">#REF!</definedName>
    <definedName name="SIG_GTSP22_X410" hidden="1">#REF!</definedName>
    <definedName name="SIG_GTSP22_X411" localSheetId="0" hidden="1">#REF!</definedName>
    <definedName name="SIG_GTSP22_X411" localSheetId="2" hidden="1">#REF!</definedName>
    <definedName name="SIG_GTSP22_X411" hidden="1">#REF!</definedName>
    <definedName name="SIG_GTSP22_X412" localSheetId="0" hidden="1">#REF!</definedName>
    <definedName name="SIG_GTSP22_X412" localSheetId="2" hidden="1">#REF!</definedName>
    <definedName name="SIG_GTSP22_X412" hidden="1">#REF!</definedName>
    <definedName name="SIG_GTSP22_X413" localSheetId="0" hidden="1">#REF!</definedName>
    <definedName name="SIG_GTSP22_X413" localSheetId="2" hidden="1">#REF!</definedName>
    <definedName name="SIG_GTSP22_X413" hidden="1">#REF!</definedName>
    <definedName name="SIG_GTSP22_X414" localSheetId="0" hidden="1">#REF!</definedName>
    <definedName name="SIG_GTSP22_X414" localSheetId="2" hidden="1">#REF!</definedName>
    <definedName name="SIG_GTSP22_X414" hidden="1">#REF!</definedName>
    <definedName name="SIG_GTSP22_X420" localSheetId="0" hidden="1">#REF!</definedName>
    <definedName name="SIG_GTSP22_X420" localSheetId="2" hidden="1">#REF!</definedName>
    <definedName name="SIG_GTSP22_X420" hidden="1">#REF!</definedName>
    <definedName name="SIG_GTSP22_X44" localSheetId="0" hidden="1">#REF!</definedName>
    <definedName name="SIG_GTSP22_X44" localSheetId="2" hidden="1">#REF!</definedName>
    <definedName name="SIG_GTSP22_X44" hidden="1">#REF!</definedName>
    <definedName name="SIG_GTSP22_X440" localSheetId="0" hidden="1">#REF!</definedName>
    <definedName name="SIG_GTSP22_X440" localSheetId="2" hidden="1">#REF!</definedName>
    <definedName name="SIG_GTSP22_X440" hidden="1">#REF!</definedName>
    <definedName name="SIG_GTSP22_X441" localSheetId="0" hidden="1">#REF!</definedName>
    <definedName name="SIG_GTSP22_X441" localSheetId="2" hidden="1">#REF!</definedName>
    <definedName name="SIG_GTSP22_X441" hidden="1">#REF!</definedName>
    <definedName name="SIG_GTSP22_X442" localSheetId="0" hidden="1">#REF!</definedName>
    <definedName name="SIG_GTSP22_X442" localSheetId="2" hidden="1">#REF!</definedName>
    <definedName name="SIG_GTSP22_X442" hidden="1">#REF!</definedName>
    <definedName name="SIG_GTSP22_X443" localSheetId="0" hidden="1">#REF!</definedName>
    <definedName name="SIG_GTSP22_X443" localSheetId="2" hidden="1">#REF!</definedName>
    <definedName name="SIG_GTSP22_X443" hidden="1">#REF!</definedName>
    <definedName name="SIG_GTSP22_X444" localSheetId="0" hidden="1">#REF!</definedName>
    <definedName name="SIG_GTSP22_X444" localSheetId="2" hidden="1">#REF!</definedName>
    <definedName name="SIG_GTSP22_X444" hidden="1">#REF!</definedName>
    <definedName name="SIG_GTSP22_X445" localSheetId="0" hidden="1">#REF!</definedName>
    <definedName name="SIG_GTSP22_X445" localSheetId="2" hidden="1">#REF!</definedName>
    <definedName name="SIG_GTSP22_X445" hidden="1">#REF!</definedName>
    <definedName name="SIG_GTSP22_X446" localSheetId="0" hidden="1">#REF!</definedName>
    <definedName name="SIG_GTSP22_X446" localSheetId="2" hidden="1">#REF!</definedName>
    <definedName name="SIG_GTSP22_X446" hidden="1">#REF!</definedName>
    <definedName name="SIG_GTSP22_X447" localSheetId="0" hidden="1">#REF!</definedName>
    <definedName name="SIG_GTSP22_X447" localSheetId="2" hidden="1">#REF!</definedName>
    <definedName name="SIG_GTSP22_X447" hidden="1">#REF!</definedName>
    <definedName name="SIG_GTSP22_X448" localSheetId="0" hidden="1">#REF!</definedName>
    <definedName name="SIG_GTSP22_X448" localSheetId="2" hidden="1">#REF!</definedName>
    <definedName name="SIG_GTSP22_X448" hidden="1">#REF!</definedName>
    <definedName name="SIG_GTSP22_X449" localSheetId="0" hidden="1">#REF!</definedName>
    <definedName name="SIG_GTSP22_X449" localSheetId="2" hidden="1">#REF!</definedName>
    <definedName name="SIG_GTSP22_X449" hidden="1">#REF!</definedName>
    <definedName name="SIG_GTSP22_X450" localSheetId="0" hidden="1">#REF!</definedName>
    <definedName name="SIG_GTSP22_X450" localSheetId="2" hidden="1">#REF!</definedName>
    <definedName name="SIG_GTSP22_X450" hidden="1">#REF!</definedName>
    <definedName name="SIG_GTSP22_X451" localSheetId="0" hidden="1">#REF!</definedName>
    <definedName name="SIG_GTSP22_X451" localSheetId="2" hidden="1">#REF!</definedName>
    <definedName name="SIG_GTSP22_X451" hidden="1">#REF!</definedName>
    <definedName name="SIG_GTSP22_X452" localSheetId="0" hidden="1">#REF!</definedName>
    <definedName name="SIG_GTSP22_X452" localSheetId="2" hidden="1">#REF!</definedName>
    <definedName name="SIG_GTSP22_X452" hidden="1">#REF!</definedName>
    <definedName name="SIG_GTSP22_X453" localSheetId="0" hidden="1">#REF!</definedName>
    <definedName name="SIG_GTSP22_X453" localSheetId="2" hidden="1">#REF!</definedName>
    <definedName name="SIG_GTSP22_X453" hidden="1">#REF!</definedName>
    <definedName name="SIG_GTSP22_X454" localSheetId="0" hidden="1">#REF!</definedName>
    <definedName name="SIG_GTSP22_X454" localSheetId="2" hidden="1">#REF!</definedName>
    <definedName name="SIG_GTSP22_X454" hidden="1">#REF!</definedName>
    <definedName name="SIG_GTSP22_X455" localSheetId="0" hidden="1">#REF!</definedName>
    <definedName name="SIG_GTSP22_X455" localSheetId="2" hidden="1">#REF!</definedName>
    <definedName name="SIG_GTSP22_X455" hidden="1">#REF!</definedName>
    <definedName name="SIG_GTSP22_X456" localSheetId="0" hidden="1">#REF!</definedName>
    <definedName name="SIG_GTSP22_X456" localSheetId="2" hidden="1">#REF!</definedName>
    <definedName name="SIG_GTSP22_X456" hidden="1">#REF!</definedName>
    <definedName name="SIG_GTSP22_X457" localSheetId="0" hidden="1">#REF!</definedName>
    <definedName name="SIG_GTSP22_X457" localSheetId="2" hidden="1">#REF!</definedName>
    <definedName name="SIG_GTSP22_X457" hidden="1">#REF!</definedName>
    <definedName name="SIG_GTSP22_X458" localSheetId="0" hidden="1">#REF!</definedName>
    <definedName name="SIG_GTSP22_X458" localSheetId="2" hidden="1">#REF!</definedName>
    <definedName name="SIG_GTSP22_X458" hidden="1">#REF!</definedName>
    <definedName name="SIG_GTSP22_X459" localSheetId="0" hidden="1">#REF!</definedName>
    <definedName name="SIG_GTSP22_X459" localSheetId="2" hidden="1">#REF!</definedName>
    <definedName name="SIG_GTSP22_X459" hidden="1">#REF!</definedName>
    <definedName name="SIG_GTSP22_X460" localSheetId="0" hidden="1">#REF!</definedName>
    <definedName name="SIG_GTSP22_X460" localSheetId="2" hidden="1">#REF!</definedName>
    <definedName name="SIG_GTSP22_X460" hidden="1">#REF!</definedName>
    <definedName name="SIG_GTSP22_X461" localSheetId="0" hidden="1">#REF!</definedName>
    <definedName name="SIG_GTSP22_X461" localSheetId="2" hidden="1">#REF!</definedName>
    <definedName name="SIG_GTSP22_X461" hidden="1">#REF!</definedName>
    <definedName name="SIG_GTSP22_X462" localSheetId="0" hidden="1">#REF!</definedName>
    <definedName name="SIG_GTSP22_X462" localSheetId="2" hidden="1">#REF!</definedName>
    <definedName name="SIG_GTSP22_X462" hidden="1">#REF!</definedName>
    <definedName name="SIG_GTSP22_X463" localSheetId="0" hidden="1">#REF!</definedName>
    <definedName name="SIG_GTSP22_X463" localSheetId="2" hidden="1">#REF!</definedName>
    <definedName name="SIG_GTSP22_X463" hidden="1">#REF!</definedName>
    <definedName name="SIG_GTSP22_X464" localSheetId="0" hidden="1">#REF!</definedName>
    <definedName name="SIG_GTSP22_X464" localSheetId="2" hidden="1">#REF!</definedName>
    <definedName name="SIG_GTSP22_X464" hidden="1">#REF!</definedName>
    <definedName name="SIG_GTSP22_X465" localSheetId="0" hidden="1">#REF!</definedName>
    <definedName name="SIG_GTSP22_X465" localSheetId="2" hidden="1">#REF!</definedName>
    <definedName name="SIG_GTSP22_X465" hidden="1">#REF!</definedName>
    <definedName name="SIG_GTSP22_X466" localSheetId="0" hidden="1">#REF!</definedName>
    <definedName name="SIG_GTSP22_X466" localSheetId="2" hidden="1">#REF!</definedName>
    <definedName name="SIG_GTSP22_X466" hidden="1">#REF!</definedName>
    <definedName name="SIG_GTSP22_X467" localSheetId="0" hidden="1">#REF!</definedName>
    <definedName name="SIG_GTSP22_X467" localSheetId="2" hidden="1">#REF!</definedName>
    <definedName name="SIG_GTSP22_X467" hidden="1">#REF!</definedName>
    <definedName name="SIG_GTSP22_X468" localSheetId="0" hidden="1">#REF!</definedName>
    <definedName name="SIG_GTSP22_X468" localSheetId="2" hidden="1">#REF!</definedName>
    <definedName name="SIG_GTSP22_X468" hidden="1">#REF!</definedName>
    <definedName name="SIG_GTSP22_X469" localSheetId="0" hidden="1">#REF!</definedName>
    <definedName name="SIG_GTSP22_X469" localSheetId="2" hidden="1">#REF!</definedName>
    <definedName name="SIG_GTSP22_X469" hidden="1">#REF!</definedName>
    <definedName name="SIG_GTSP22_X470" localSheetId="0" hidden="1">#REF!</definedName>
    <definedName name="SIG_GTSP22_X470" localSheetId="2" hidden="1">#REF!</definedName>
    <definedName name="SIG_GTSP22_X470" hidden="1">#REF!</definedName>
    <definedName name="SIG_GTSP22_X471" localSheetId="0" hidden="1">#REF!</definedName>
    <definedName name="SIG_GTSP22_X471" localSheetId="2" hidden="1">#REF!</definedName>
    <definedName name="SIG_GTSP22_X471" hidden="1">#REF!</definedName>
    <definedName name="SIG_GTSP22_X472" localSheetId="0" hidden="1">#REF!</definedName>
    <definedName name="SIG_GTSP22_X472" localSheetId="2" hidden="1">#REF!</definedName>
    <definedName name="SIG_GTSP22_X472" hidden="1">#REF!</definedName>
    <definedName name="SIG_GTSP22_X473" localSheetId="0" hidden="1">#REF!</definedName>
    <definedName name="SIG_GTSP22_X473" localSheetId="2" hidden="1">#REF!</definedName>
    <definedName name="SIG_GTSP22_X473" hidden="1">#REF!</definedName>
    <definedName name="SIG_GTSP22_X474" localSheetId="0" hidden="1">#REF!</definedName>
    <definedName name="SIG_GTSP22_X474" localSheetId="2" hidden="1">#REF!</definedName>
    <definedName name="SIG_GTSP22_X474" hidden="1">#REF!</definedName>
    <definedName name="SIG_GTSP22_X475" localSheetId="0" hidden="1">#REF!</definedName>
    <definedName name="SIG_GTSP22_X475" localSheetId="2" hidden="1">#REF!</definedName>
    <definedName name="SIG_GTSP22_X475" hidden="1">#REF!</definedName>
    <definedName name="SIG_GTSP22_X476" localSheetId="0" hidden="1">#REF!</definedName>
    <definedName name="SIG_GTSP22_X476" localSheetId="2" hidden="1">#REF!</definedName>
    <definedName name="SIG_GTSP22_X476" hidden="1">#REF!</definedName>
    <definedName name="SIG_GTSP22_X477" localSheetId="0" hidden="1">#REF!</definedName>
    <definedName name="SIG_GTSP22_X477" localSheetId="2" hidden="1">#REF!</definedName>
    <definedName name="SIG_GTSP22_X477" hidden="1">#REF!</definedName>
    <definedName name="SIG_GTSP22_X478" localSheetId="0" hidden="1">#REF!</definedName>
    <definedName name="SIG_GTSP22_X478" localSheetId="2" hidden="1">#REF!</definedName>
    <definedName name="SIG_GTSP22_X478" hidden="1">#REF!</definedName>
    <definedName name="SIG_GTSP22_X479" localSheetId="0" hidden="1">#REF!</definedName>
    <definedName name="SIG_GTSP22_X479" localSheetId="2" hidden="1">#REF!</definedName>
    <definedName name="SIG_GTSP22_X479" hidden="1">#REF!</definedName>
    <definedName name="SIG_GTSP22_X48" localSheetId="0" hidden="1">#REF!</definedName>
    <definedName name="SIG_GTSP22_X48" localSheetId="2" hidden="1">#REF!</definedName>
    <definedName name="SIG_GTSP22_X48" hidden="1">#REF!</definedName>
    <definedName name="SIG_GTSP22_X480" localSheetId="0" hidden="1">#REF!</definedName>
    <definedName name="SIG_GTSP22_X480" localSheetId="2" hidden="1">#REF!</definedName>
    <definedName name="SIG_GTSP22_X480" hidden="1">#REF!</definedName>
    <definedName name="SIG_GTSP22_X481" localSheetId="0" hidden="1">#REF!</definedName>
    <definedName name="SIG_GTSP22_X481" localSheetId="2" hidden="1">#REF!</definedName>
    <definedName name="SIG_GTSP22_X481" hidden="1">#REF!</definedName>
    <definedName name="SIG_GTSP22_X482" localSheetId="0" hidden="1">#REF!</definedName>
    <definedName name="SIG_GTSP22_X482" localSheetId="2" hidden="1">#REF!</definedName>
    <definedName name="SIG_GTSP22_X482" hidden="1">#REF!</definedName>
    <definedName name="SIG_GTSP22_X483" localSheetId="0" hidden="1">#REF!</definedName>
    <definedName name="SIG_GTSP22_X483" localSheetId="2" hidden="1">#REF!</definedName>
    <definedName name="SIG_GTSP22_X483" hidden="1">#REF!</definedName>
    <definedName name="SIG_GTSP22_X484" localSheetId="0" hidden="1">#REF!</definedName>
    <definedName name="SIG_GTSP22_X484" localSheetId="2" hidden="1">#REF!</definedName>
    <definedName name="SIG_GTSP22_X484" hidden="1">#REF!</definedName>
    <definedName name="SIG_GTSP22_X485" localSheetId="0" hidden="1">#REF!</definedName>
    <definedName name="SIG_GTSP22_X485" localSheetId="2" hidden="1">#REF!</definedName>
    <definedName name="SIG_GTSP22_X485" hidden="1">#REF!</definedName>
    <definedName name="SIG_GTSP22_X486" localSheetId="0" hidden="1">#REF!</definedName>
    <definedName name="SIG_GTSP22_X486" localSheetId="2" hidden="1">#REF!</definedName>
    <definedName name="SIG_GTSP22_X486" hidden="1">#REF!</definedName>
    <definedName name="SIG_GTSP22_X487" localSheetId="0" hidden="1">#REF!</definedName>
    <definedName name="SIG_GTSP22_X487" localSheetId="2" hidden="1">#REF!</definedName>
    <definedName name="SIG_GTSP22_X487" hidden="1">#REF!</definedName>
    <definedName name="SIG_GTSP22_X488" localSheetId="0" hidden="1">#REF!</definedName>
    <definedName name="SIG_GTSP22_X488" localSheetId="2" hidden="1">#REF!</definedName>
    <definedName name="SIG_GTSP22_X488" hidden="1">#REF!</definedName>
    <definedName name="SIG_GTSP22_X489" localSheetId="0" hidden="1">#REF!</definedName>
    <definedName name="SIG_GTSP22_X489" localSheetId="2" hidden="1">#REF!</definedName>
    <definedName name="SIG_GTSP22_X489" hidden="1">#REF!</definedName>
    <definedName name="SIG_GTSP22_X49" localSheetId="0" hidden="1">#REF!</definedName>
    <definedName name="SIG_GTSP22_X49" localSheetId="2" hidden="1">#REF!</definedName>
    <definedName name="SIG_GTSP22_X49" hidden="1">#REF!</definedName>
    <definedName name="SIG_GTSP22_X490" localSheetId="0" hidden="1">#REF!</definedName>
    <definedName name="SIG_GTSP22_X490" localSheetId="2" hidden="1">#REF!</definedName>
    <definedName name="SIG_GTSP22_X490" hidden="1">#REF!</definedName>
    <definedName name="SIG_GTSP22_X491" localSheetId="0" hidden="1">#REF!</definedName>
    <definedName name="SIG_GTSP22_X491" localSheetId="2" hidden="1">#REF!</definedName>
    <definedName name="SIG_GTSP22_X491" hidden="1">#REF!</definedName>
    <definedName name="SIG_GTSP22_X492" localSheetId="0" hidden="1">#REF!</definedName>
    <definedName name="SIG_GTSP22_X492" localSheetId="2" hidden="1">#REF!</definedName>
    <definedName name="SIG_GTSP22_X492" hidden="1">#REF!</definedName>
    <definedName name="SIG_GTSP22_X493" localSheetId="0" hidden="1">#REF!</definedName>
    <definedName name="SIG_GTSP22_X493" localSheetId="2" hidden="1">#REF!</definedName>
    <definedName name="SIG_GTSP22_X493" hidden="1">#REF!</definedName>
    <definedName name="SIG_GTSP22_X494" localSheetId="0" hidden="1">#REF!</definedName>
    <definedName name="SIG_GTSP22_X494" localSheetId="2" hidden="1">#REF!</definedName>
    <definedName name="SIG_GTSP22_X494" hidden="1">#REF!</definedName>
    <definedName name="SIG_GTSP22_X495" localSheetId="0" hidden="1">#REF!</definedName>
    <definedName name="SIG_GTSP22_X495" localSheetId="2" hidden="1">#REF!</definedName>
    <definedName name="SIG_GTSP22_X495" hidden="1">#REF!</definedName>
    <definedName name="SIG_GTSP22_X496" localSheetId="0" hidden="1">#REF!</definedName>
    <definedName name="SIG_GTSP22_X496" localSheetId="2" hidden="1">#REF!</definedName>
    <definedName name="SIG_GTSP22_X496" hidden="1">#REF!</definedName>
    <definedName name="SIG_GTSP22_X497" localSheetId="0" hidden="1">#REF!</definedName>
    <definedName name="SIG_GTSP22_X497" localSheetId="2" hidden="1">#REF!</definedName>
    <definedName name="SIG_GTSP22_X497" hidden="1">#REF!</definedName>
    <definedName name="SIG_GTSP22_X498" localSheetId="0" hidden="1">#REF!</definedName>
    <definedName name="SIG_GTSP22_X498" localSheetId="2" hidden="1">#REF!</definedName>
    <definedName name="SIG_GTSP22_X498" hidden="1">#REF!</definedName>
    <definedName name="SIG_GTSP22_X499" localSheetId="0" hidden="1">#REF!</definedName>
    <definedName name="SIG_GTSP22_X499" localSheetId="2" hidden="1">#REF!</definedName>
    <definedName name="SIG_GTSP22_X499" hidden="1">#REF!</definedName>
    <definedName name="SIG_GTSP22_X5" localSheetId="0" hidden="1">#REF!</definedName>
    <definedName name="SIG_GTSP22_X5" localSheetId="2" hidden="1">#REF!</definedName>
    <definedName name="SIG_GTSP22_X5" hidden="1">#REF!</definedName>
    <definedName name="SIG_GTSP22_X500" localSheetId="0" hidden="1">#REF!</definedName>
    <definedName name="SIG_GTSP22_X500" localSheetId="2" hidden="1">#REF!</definedName>
    <definedName name="SIG_GTSP22_X500" hidden="1">#REF!</definedName>
    <definedName name="SIG_GTSP22_X501" localSheetId="0" hidden="1">#REF!</definedName>
    <definedName name="SIG_GTSP22_X501" localSheetId="2" hidden="1">#REF!</definedName>
    <definedName name="SIG_GTSP22_X501" hidden="1">#REF!</definedName>
    <definedName name="SIG_GTSP22_X502" localSheetId="0" hidden="1">#REF!</definedName>
    <definedName name="SIG_GTSP22_X502" localSheetId="2" hidden="1">#REF!</definedName>
    <definedName name="SIG_GTSP22_X502" hidden="1">#REF!</definedName>
    <definedName name="SIG_GTSP22_X503" localSheetId="0" hidden="1">#REF!</definedName>
    <definedName name="SIG_GTSP22_X503" localSheetId="2" hidden="1">#REF!</definedName>
    <definedName name="SIG_GTSP22_X503" hidden="1">#REF!</definedName>
    <definedName name="SIG_GTSP22_X504" localSheetId="0" hidden="1">#REF!</definedName>
    <definedName name="SIG_GTSP22_X504" localSheetId="2" hidden="1">#REF!</definedName>
    <definedName name="SIG_GTSP22_X504" hidden="1">#REF!</definedName>
    <definedName name="SIG_GTSP22_X505" localSheetId="0" hidden="1">#REF!</definedName>
    <definedName name="SIG_GTSP22_X505" localSheetId="2" hidden="1">#REF!</definedName>
    <definedName name="SIG_GTSP22_X505" hidden="1">#REF!</definedName>
    <definedName name="SIG_GTSP22_X506" localSheetId="0" hidden="1">#REF!</definedName>
    <definedName name="SIG_GTSP22_X506" localSheetId="2" hidden="1">#REF!</definedName>
    <definedName name="SIG_GTSP22_X506" hidden="1">#REF!</definedName>
    <definedName name="SIG_GTSP22_X507" localSheetId="0" hidden="1">#REF!</definedName>
    <definedName name="SIG_GTSP22_X507" localSheetId="2" hidden="1">#REF!</definedName>
    <definedName name="SIG_GTSP22_X507" hidden="1">#REF!</definedName>
    <definedName name="SIG_GTSP22_X508" localSheetId="0" hidden="1">#REF!</definedName>
    <definedName name="SIG_GTSP22_X508" localSheetId="2" hidden="1">#REF!</definedName>
    <definedName name="SIG_GTSP22_X508" hidden="1">#REF!</definedName>
    <definedName name="SIG_GTSP22_X509" localSheetId="0" hidden="1">#REF!</definedName>
    <definedName name="SIG_GTSP22_X509" localSheetId="2" hidden="1">#REF!</definedName>
    <definedName name="SIG_GTSP22_X509" hidden="1">#REF!</definedName>
    <definedName name="SIG_GTSP22_X51" localSheetId="0" hidden="1">#REF!</definedName>
    <definedName name="SIG_GTSP22_X51" localSheetId="2" hidden="1">#REF!</definedName>
    <definedName name="SIG_GTSP22_X51" hidden="1">#REF!</definedName>
    <definedName name="SIG_GTSP22_X510" localSheetId="0" hidden="1">#REF!</definedName>
    <definedName name="SIG_GTSP22_X510" localSheetId="2" hidden="1">#REF!</definedName>
    <definedName name="SIG_GTSP22_X510" hidden="1">#REF!</definedName>
    <definedName name="SIG_GTSP22_X511" localSheetId="0" hidden="1">#REF!</definedName>
    <definedName name="SIG_GTSP22_X511" localSheetId="2" hidden="1">#REF!</definedName>
    <definedName name="SIG_GTSP22_X511" hidden="1">#REF!</definedName>
    <definedName name="SIG_GTSP22_X512" localSheetId="0" hidden="1">#REF!</definedName>
    <definedName name="SIG_GTSP22_X512" localSheetId="2" hidden="1">#REF!</definedName>
    <definedName name="SIG_GTSP22_X512" hidden="1">#REF!</definedName>
    <definedName name="SIG_GTSP22_X513" localSheetId="0" hidden="1">#REF!</definedName>
    <definedName name="SIG_GTSP22_X513" localSheetId="2" hidden="1">#REF!</definedName>
    <definedName name="SIG_GTSP22_X513" hidden="1">#REF!</definedName>
    <definedName name="SIG_GTSP22_X514" localSheetId="0" hidden="1">#REF!</definedName>
    <definedName name="SIG_GTSP22_X514" localSheetId="2" hidden="1">#REF!</definedName>
    <definedName name="SIG_GTSP22_X514" hidden="1">#REF!</definedName>
    <definedName name="SIG_GTSP22_X519" localSheetId="0" hidden="1">#REF!</definedName>
    <definedName name="SIG_GTSP22_X519" localSheetId="2" hidden="1">#REF!</definedName>
    <definedName name="SIG_GTSP22_X519" hidden="1">#REF!</definedName>
    <definedName name="SIG_GTSP22_X52" localSheetId="0" hidden="1">#REF!</definedName>
    <definedName name="SIG_GTSP22_X52" localSheetId="2" hidden="1">#REF!</definedName>
    <definedName name="SIG_GTSP22_X52" hidden="1">#REF!</definedName>
    <definedName name="SIG_GTSP22_X524" localSheetId="0" hidden="1">#REF!</definedName>
    <definedName name="SIG_GTSP22_X524" localSheetId="2" hidden="1">#REF!</definedName>
    <definedName name="SIG_GTSP22_X524" hidden="1">#REF!</definedName>
    <definedName name="SIG_GTSP22_X529" localSheetId="0" hidden="1">#REF!</definedName>
    <definedName name="SIG_GTSP22_X529" localSheetId="2" hidden="1">#REF!</definedName>
    <definedName name="SIG_GTSP22_X529" hidden="1">#REF!</definedName>
    <definedName name="SIG_GTSP22_X53" localSheetId="0" hidden="1">#REF!</definedName>
    <definedName name="SIG_GTSP22_X53" localSheetId="2" hidden="1">#REF!</definedName>
    <definedName name="SIG_GTSP22_X53" hidden="1">#REF!</definedName>
    <definedName name="SIG_GTSP22_X530" localSheetId="0" hidden="1">#REF!</definedName>
    <definedName name="SIG_GTSP22_X530" localSheetId="2" hidden="1">#REF!</definedName>
    <definedName name="SIG_GTSP22_X530" hidden="1">#REF!</definedName>
    <definedName name="SIG_GTSP22_X531" localSheetId="0" hidden="1">#REF!</definedName>
    <definedName name="SIG_GTSP22_X531" localSheetId="2" hidden="1">#REF!</definedName>
    <definedName name="SIG_GTSP22_X531" hidden="1">#REF!</definedName>
    <definedName name="SIG_GTSP22_X532" localSheetId="0" hidden="1">#REF!</definedName>
    <definedName name="SIG_GTSP22_X532" localSheetId="2" hidden="1">#REF!</definedName>
    <definedName name="SIG_GTSP22_X532" hidden="1">#REF!</definedName>
    <definedName name="SIG_GTSP22_X533" localSheetId="0" hidden="1">#REF!</definedName>
    <definedName name="SIG_GTSP22_X533" localSheetId="2" hidden="1">#REF!</definedName>
    <definedName name="SIG_GTSP22_X533" hidden="1">#REF!</definedName>
    <definedName name="SIG_GTSP22_X534" localSheetId="0" hidden="1">#REF!</definedName>
    <definedName name="SIG_GTSP22_X534" localSheetId="2" hidden="1">#REF!</definedName>
    <definedName name="SIG_GTSP22_X534" hidden="1">#REF!</definedName>
    <definedName name="SIG_GTSP22_X535" localSheetId="0" hidden="1">#REF!</definedName>
    <definedName name="SIG_GTSP22_X535" localSheetId="2" hidden="1">#REF!</definedName>
    <definedName name="SIG_GTSP22_X535" hidden="1">#REF!</definedName>
    <definedName name="SIG_GTSP22_X536" localSheetId="0" hidden="1">#REF!</definedName>
    <definedName name="SIG_GTSP22_X536" localSheetId="2" hidden="1">#REF!</definedName>
    <definedName name="SIG_GTSP22_X536" hidden="1">#REF!</definedName>
    <definedName name="SIG_GTSP22_X537" localSheetId="0" hidden="1">#REF!</definedName>
    <definedName name="SIG_GTSP22_X537" localSheetId="2" hidden="1">#REF!</definedName>
    <definedName name="SIG_GTSP22_X537" hidden="1">#REF!</definedName>
    <definedName name="SIG_GTSP22_X538" localSheetId="0" hidden="1">#REF!</definedName>
    <definedName name="SIG_GTSP22_X538" localSheetId="2" hidden="1">#REF!</definedName>
    <definedName name="SIG_GTSP22_X538" hidden="1">#REF!</definedName>
    <definedName name="SIG_GTSP22_X539" localSheetId="0" hidden="1">#REF!</definedName>
    <definedName name="SIG_GTSP22_X539" localSheetId="2" hidden="1">#REF!</definedName>
    <definedName name="SIG_GTSP22_X539" hidden="1">#REF!</definedName>
    <definedName name="SIG_GTSP22_X54" localSheetId="0" hidden="1">#REF!</definedName>
    <definedName name="SIG_GTSP22_X54" localSheetId="2" hidden="1">#REF!</definedName>
    <definedName name="SIG_GTSP22_X54" hidden="1">#REF!</definedName>
    <definedName name="SIG_GTSP22_X540" localSheetId="0" hidden="1">#REF!</definedName>
    <definedName name="SIG_GTSP22_X540" localSheetId="2" hidden="1">#REF!</definedName>
    <definedName name="SIG_GTSP22_X540" hidden="1">#REF!</definedName>
    <definedName name="SIG_GTSP22_X541" localSheetId="0" hidden="1">#REF!</definedName>
    <definedName name="SIG_GTSP22_X541" localSheetId="2" hidden="1">#REF!</definedName>
    <definedName name="SIG_GTSP22_X541" hidden="1">#REF!</definedName>
    <definedName name="SIG_GTSP22_X542" localSheetId="0" hidden="1">#REF!</definedName>
    <definedName name="SIG_GTSP22_X542" localSheetId="2" hidden="1">#REF!</definedName>
    <definedName name="SIG_GTSP22_X542" hidden="1">#REF!</definedName>
    <definedName name="SIG_GTSP22_X543" localSheetId="0" hidden="1">#REF!</definedName>
    <definedName name="SIG_GTSP22_X543" localSheetId="2" hidden="1">#REF!</definedName>
    <definedName name="SIG_GTSP22_X543" hidden="1">#REF!</definedName>
    <definedName name="SIG_GTSP22_X544" localSheetId="0" hidden="1">#REF!</definedName>
    <definedName name="SIG_GTSP22_X544" localSheetId="2" hidden="1">#REF!</definedName>
    <definedName name="SIG_GTSP22_X544" hidden="1">#REF!</definedName>
    <definedName name="SIG_GTSP22_X545" localSheetId="0" hidden="1">#REF!</definedName>
    <definedName name="SIG_GTSP22_X545" localSheetId="2" hidden="1">#REF!</definedName>
    <definedName name="SIG_GTSP22_X545" hidden="1">#REF!</definedName>
    <definedName name="SIG_GTSP22_X546" localSheetId="0" hidden="1">#REF!</definedName>
    <definedName name="SIG_GTSP22_X546" localSheetId="2" hidden="1">#REF!</definedName>
    <definedName name="SIG_GTSP22_X546" hidden="1">#REF!</definedName>
    <definedName name="SIG_GTSP22_X547" localSheetId="0" hidden="1">#REF!</definedName>
    <definedName name="SIG_GTSP22_X547" localSheetId="2" hidden="1">#REF!</definedName>
    <definedName name="SIG_GTSP22_X547" hidden="1">#REF!</definedName>
    <definedName name="SIG_GTSP22_X548" localSheetId="0" hidden="1">#REF!</definedName>
    <definedName name="SIG_GTSP22_X548" localSheetId="2" hidden="1">#REF!</definedName>
    <definedName name="SIG_GTSP22_X548" hidden="1">#REF!</definedName>
    <definedName name="SIG_GTSP22_X549" localSheetId="0" hidden="1">#REF!</definedName>
    <definedName name="SIG_GTSP22_X549" localSheetId="2" hidden="1">#REF!</definedName>
    <definedName name="SIG_GTSP22_X549" hidden="1">#REF!</definedName>
    <definedName name="SIG_GTSP22_X55" localSheetId="0" hidden="1">#REF!</definedName>
    <definedName name="SIG_GTSP22_X55" localSheetId="2" hidden="1">#REF!</definedName>
    <definedName name="SIG_GTSP22_X55" hidden="1">#REF!</definedName>
    <definedName name="SIG_GTSP22_X550" localSheetId="0" hidden="1">#REF!</definedName>
    <definedName name="SIG_GTSP22_X550" localSheetId="2" hidden="1">#REF!</definedName>
    <definedName name="SIG_GTSP22_X550" hidden="1">#REF!</definedName>
    <definedName name="SIG_GTSP22_X551" localSheetId="0" hidden="1">#REF!</definedName>
    <definedName name="SIG_GTSP22_X551" localSheetId="2" hidden="1">#REF!</definedName>
    <definedName name="SIG_GTSP22_X551" hidden="1">#REF!</definedName>
    <definedName name="SIG_GTSP22_X552" localSheetId="0" hidden="1">#REF!</definedName>
    <definedName name="SIG_GTSP22_X552" localSheetId="2" hidden="1">#REF!</definedName>
    <definedName name="SIG_GTSP22_X552" hidden="1">#REF!</definedName>
    <definedName name="SIG_GTSP22_X553" localSheetId="0" hidden="1">#REF!</definedName>
    <definedName name="SIG_GTSP22_X553" localSheetId="2" hidden="1">#REF!</definedName>
    <definedName name="SIG_GTSP22_X553" hidden="1">#REF!</definedName>
    <definedName name="SIG_GTSP22_X554" localSheetId="0" hidden="1">#REF!</definedName>
    <definedName name="SIG_GTSP22_X554" localSheetId="2" hidden="1">#REF!</definedName>
    <definedName name="SIG_GTSP22_X554" hidden="1">#REF!</definedName>
    <definedName name="SIG_GTSP22_X555" localSheetId="0" hidden="1">#REF!</definedName>
    <definedName name="SIG_GTSP22_X555" localSheetId="2" hidden="1">#REF!</definedName>
    <definedName name="SIG_GTSP22_X555" hidden="1">#REF!</definedName>
    <definedName name="SIG_GTSP22_X556" localSheetId="0" hidden="1">#REF!</definedName>
    <definedName name="SIG_GTSP22_X556" localSheetId="2" hidden="1">#REF!</definedName>
    <definedName name="SIG_GTSP22_X556" hidden="1">#REF!</definedName>
    <definedName name="SIG_GTSP22_X557" localSheetId="0" hidden="1">#REF!</definedName>
    <definedName name="SIG_GTSP22_X557" localSheetId="2" hidden="1">#REF!</definedName>
    <definedName name="SIG_GTSP22_X557" hidden="1">#REF!</definedName>
    <definedName name="SIG_GTSP22_X558" localSheetId="0" hidden="1">#REF!</definedName>
    <definedName name="SIG_GTSP22_X558" localSheetId="2" hidden="1">#REF!</definedName>
    <definedName name="SIG_GTSP22_X558" hidden="1">#REF!</definedName>
    <definedName name="SIG_GTSP22_X559" localSheetId="0" hidden="1">#REF!</definedName>
    <definedName name="SIG_GTSP22_X559" localSheetId="2" hidden="1">#REF!</definedName>
    <definedName name="SIG_GTSP22_X559" hidden="1">#REF!</definedName>
    <definedName name="SIG_GTSP22_X56" localSheetId="0" hidden="1">#REF!</definedName>
    <definedName name="SIG_GTSP22_X56" localSheetId="2" hidden="1">#REF!</definedName>
    <definedName name="SIG_GTSP22_X56" hidden="1">#REF!</definedName>
    <definedName name="SIG_GTSP22_X560" localSheetId="0" hidden="1">#REF!</definedName>
    <definedName name="SIG_GTSP22_X560" localSheetId="2" hidden="1">#REF!</definedName>
    <definedName name="SIG_GTSP22_X560" hidden="1">#REF!</definedName>
    <definedName name="SIG_GTSP22_X561" localSheetId="0" hidden="1">#REF!</definedName>
    <definedName name="SIG_GTSP22_X561" localSheetId="2" hidden="1">#REF!</definedName>
    <definedName name="SIG_GTSP22_X561" hidden="1">#REF!</definedName>
    <definedName name="SIG_GTSP22_X562" localSheetId="0" hidden="1">#REF!</definedName>
    <definedName name="SIG_GTSP22_X562" localSheetId="2" hidden="1">#REF!</definedName>
    <definedName name="SIG_GTSP22_X562" hidden="1">#REF!</definedName>
    <definedName name="SIG_GTSP22_X563" localSheetId="0" hidden="1">#REF!</definedName>
    <definedName name="SIG_GTSP22_X563" localSheetId="2" hidden="1">#REF!</definedName>
    <definedName name="SIG_GTSP22_X563" hidden="1">#REF!</definedName>
    <definedName name="SIG_GTSP22_X564" localSheetId="0" hidden="1">#REF!</definedName>
    <definedName name="SIG_GTSP22_X564" localSheetId="2" hidden="1">#REF!</definedName>
    <definedName name="SIG_GTSP22_X564" hidden="1">#REF!</definedName>
    <definedName name="SIG_GTSP22_X565" localSheetId="0" hidden="1">#REF!</definedName>
    <definedName name="SIG_GTSP22_X565" localSheetId="2" hidden="1">#REF!</definedName>
    <definedName name="SIG_GTSP22_X565" hidden="1">#REF!</definedName>
    <definedName name="SIG_GTSP22_X566" localSheetId="0" hidden="1">#REF!</definedName>
    <definedName name="SIG_GTSP22_X566" localSheetId="2" hidden="1">#REF!</definedName>
    <definedName name="SIG_GTSP22_X566" hidden="1">#REF!</definedName>
    <definedName name="SIG_GTSP22_X567" localSheetId="0" hidden="1">#REF!</definedName>
    <definedName name="SIG_GTSP22_X567" localSheetId="2" hidden="1">#REF!</definedName>
    <definedName name="SIG_GTSP22_X567" hidden="1">#REF!</definedName>
    <definedName name="SIG_GTSP22_X568" localSheetId="0" hidden="1">#REF!</definedName>
    <definedName name="SIG_GTSP22_X568" localSheetId="2" hidden="1">#REF!</definedName>
    <definedName name="SIG_GTSP22_X568" hidden="1">#REF!</definedName>
    <definedName name="SIG_GTSP22_X569" localSheetId="0" hidden="1">#REF!</definedName>
    <definedName name="SIG_GTSP22_X569" localSheetId="2" hidden="1">#REF!</definedName>
    <definedName name="SIG_GTSP22_X569" hidden="1">#REF!</definedName>
    <definedName name="SIG_GTSP22_X57" localSheetId="0" hidden="1">#REF!</definedName>
    <definedName name="SIG_GTSP22_X57" localSheetId="2" hidden="1">#REF!</definedName>
    <definedName name="SIG_GTSP22_X57" hidden="1">#REF!</definedName>
    <definedName name="SIG_GTSP22_X570" localSheetId="0" hidden="1">#REF!</definedName>
    <definedName name="SIG_GTSP22_X570" localSheetId="2" hidden="1">#REF!</definedName>
    <definedName name="SIG_GTSP22_X570" hidden="1">#REF!</definedName>
    <definedName name="SIG_GTSP22_X571" localSheetId="0" hidden="1">#REF!</definedName>
    <definedName name="SIG_GTSP22_X571" localSheetId="2" hidden="1">#REF!</definedName>
    <definedName name="SIG_GTSP22_X571" hidden="1">#REF!</definedName>
    <definedName name="SIG_GTSP22_X572" localSheetId="0" hidden="1">#REF!</definedName>
    <definedName name="SIG_GTSP22_X572" localSheetId="2" hidden="1">#REF!</definedName>
    <definedName name="SIG_GTSP22_X572" hidden="1">#REF!</definedName>
    <definedName name="SIG_GTSP22_X573" localSheetId="0" hidden="1">#REF!</definedName>
    <definedName name="SIG_GTSP22_X573" localSheetId="2" hidden="1">#REF!</definedName>
    <definedName name="SIG_GTSP22_X573" hidden="1">#REF!</definedName>
    <definedName name="SIG_GTSP22_X574" localSheetId="0" hidden="1">#REF!</definedName>
    <definedName name="SIG_GTSP22_X574" localSheetId="2" hidden="1">#REF!</definedName>
    <definedName name="SIG_GTSP22_X574" hidden="1">#REF!</definedName>
    <definedName name="SIG_GTSP22_X575" localSheetId="0" hidden="1">#REF!</definedName>
    <definedName name="SIG_GTSP22_X575" localSheetId="2" hidden="1">#REF!</definedName>
    <definedName name="SIG_GTSP22_X575" hidden="1">#REF!</definedName>
    <definedName name="SIG_GTSP22_X576" localSheetId="0" hidden="1">#REF!</definedName>
    <definedName name="SIG_GTSP22_X576" localSheetId="2" hidden="1">#REF!</definedName>
    <definedName name="SIG_GTSP22_X576" hidden="1">#REF!</definedName>
    <definedName name="SIG_GTSP22_X577" localSheetId="0" hidden="1">#REF!</definedName>
    <definedName name="SIG_GTSP22_X577" localSheetId="2" hidden="1">#REF!</definedName>
    <definedName name="SIG_GTSP22_X577" hidden="1">#REF!</definedName>
    <definedName name="SIG_GTSP22_X578" localSheetId="0" hidden="1">#REF!</definedName>
    <definedName name="SIG_GTSP22_X578" localSheetId="2" hidden="1">#REF!</definedName>
    <definedName name="SIG_GTSP22_X578" hidden="1">#REF!</definedName>
    <definedName name="SIG_GTSP22_X579" localSheetId="0" hidden="1">#REF!</definedName>
    <definedName name="SIG_GTSP22_X579" localSheetId="2" hidden="1">#REF!</definedName>
    <definedName name="SIG_GTSP22_X579" hidden="1">#REF!</definedName>
    <definedName name="SIG_GTSP22_X58" localSheetId="0" hidden="1">#REF!</definedName>
    <definedName name="SIG_GTSP22_X58" localSheetId="2" hidden="1">#REF!</definedName>
    <definedName name="SIG_GTSP22_X58" hidden="1">#REF!</definedName>
    <definedName name="SIG_GTSP22_X580" localSheetId="0" hidden="1">#REF!</definedName>
    <definedName name="SIG_GTSP22_X580" localSheetId="2" hidden="1">#REF!</definedName>
    <definedName name="SIG_GTSP22_X580" hidden="1">#REF!</definedName>
    <definedName name="SIG_GTSP22_X581" localSheetId="0" hidden="1">#REF!</definedName>
    <definedName name="SIG_GTSP22_X581" localSheetId="2" hidden="1">#REF!</definedName>
    <definedName name="SIG_GTSP22_X581" hidden="1">#REF!</definedName>
    <definedName name="SIG_GTSP22_X582" localSheetId="0" hidden="1">#REF!</definedName>
    <definedName name="SIG_GTSP22_X582" localSheetId="2" hidden="1">#REF!</definedName>
    <definedName name="SIG_GTSP22_X582" hidden="1">#REF!</definedName>
    <definedName name="SIG_GTSP22_X583" localSheetId="0" hidden="1">#REF!</definedName>
    <definedName name="SIG_GTSP22_X583" localSheetId="2" hidden="1">#REF!</definedName>
    <definedName name="SIG_GTSP22_X583" hidden="1">#REF!</definedName>
    <definedName name="SIG_GTSP22_X584" localSheetId="0" hidden="1">#REF!</definedName>
    <definedName name="SIG_GTSP22_X584" localSheetId="2" hidden="1">#REF!</definedName>
    <definedName name="SIG_GTSP22_X584" hidden="1">#REF!</definedName>
    <definedName name="SIG_GTSP22_X585" localSheetId="0" hidden="1">#REF!</definedName>
    <definedName name="SIG_GTSP22_X585" localSheetId="2" hidden="1">#REF!</definedName>
    <definedName name="SIG_GTSP22_X585" hidden="1">#REF!</definedName>
    <definedName name="SIG_GTSP22_X586" localSheetId="0" hidden="1">#REF!</definedName>
    <definedName name="SIG_GTSP22_X586" localSheetId="2" hidden="1">#REF!</definedName>
    <definedName name="SIG_GTSP22_X586" hidden="1">#REF!</definedName>
    <definedName name="SIG_GTSP22_X587" localSheetId="0" hidden="1">#REF!</definedName>
    <definedName name="SIG_GTSP22_X587" localSheetId="2" hidden="1">#REF!</definedName>
    <definedName name="SIG_GTSP22_X587" hidden="1">#REF!</definedName>
    <definedName name="SIG_GTSP22_X588" localSheetId="0" hidden="1">#REF!</definedName>
    <definedName name="SIG_GTSP22_X588" localSheetId="2" hidden="1">#REF!</definedName>
    <definedName name="SIG_GTSP22_X588" hidden="1">#REF!</definedName>
    <definedName name="SIG_GTSP22_X589" localSheetId="0" hidden="1">#REF!</definedName>
    <definedName name="SIG_GTSP22_X589" localSheetId="2" hidden="1">#REF!</definedName>
    <definedName name="SIG_GTSP22_X589" hidden="1">#REF!</definedName>
    <definedName name="SIG_GTSP22_X59" localSheetId="0" hidden="1">#REF!</definedName>
    <definedName name="SIG_GTSP22_X59" localSheetId="2" hidden="1">#REF!</definedName>
    <definedName name="SIG_GTSP22_X59" hidden="1">#REF!</definedName>
    <definedName name="SIG_GTSP22_X590" localSheetId="0" hidden="1">#REF!</definedName>
    <definedName name="SIG_GTSP22_X590" localSheetId="2" hidden="1">#REF!</definedName>
    <definedName name="SIG_GTSP22_X590" hidden="1">#REF!</definedName>
    <definedName name="SIG_GTSP22_X597" localSheetId="0" hidden="1">#REF!</definedName>
    <definedName name="SIG_GTSP22_X597" localSheetId="2" hidden="1">#REF!</definedName>
    <definedName name="SIG_GTSP22_X597" hidden="1">#REF!</definedName>
    <definedName name="SIG_GTSP22_X598" localSheetId="0" hidden="1">#REF!</definedName>
    <definedName name="SIG_GTSP22_X598" localSheetId="2" hidden="1">#REF!</definedName>
    <definedName name="SIG_GTSP22_X598" hidden="1">#REF!</definedName>
    <definedName name="SIG_GTSP22_X599" localSheetId="0" hidden="1">#REF!</definedName>
    <definedName name="SIG_GTSP22_X599" localSheetId="2" hidden="1">#REF!</definedName>
    <definedName name="SIG_GTSP22_X599" hidden="1">#REF!</definedName>
    <definedName name="SIG_GTSP22_X6" localSheetId="0" hidden="1">#REF!</definedName>
    <definedName name="SIG_GTSP22_X6" localSheetId="2" hidden="1">#REF!</definedName>
    <definedName name="SIG_GTSP22_X6" hidden="1">#REF!</definedName>
    <definedName name="SIG_GTSP22_X60" localSheetId="0" hidden="1">#REF!</definedName>
    <definedName name="SIG_GTSP22_X60" localSheetId="2" hidden="1">#REF!</definedName>
    <definedName name="SIG_GTSP22_X60" hidden="1">#REF!</definedName>
    <definedName name="SIG_GTSP22_X600" localSheetId="0" hidden="1">#REF!</definedName>
    <definedName name="SIG_GTSP22_X600" localSheetId="2" hidden="1">#REF!</definedName>
    <definedName name="SIG_GTSP22_X600" hidden="1">#REF!</definedName>
    <definedName name="SIG_GTSP22_X601" localSheetId="0" hidden="1">#REF!</definedName>
    <definedName name="SIG_GTSP22_X601" localSheetId="2" hidden="1">#REF!</definedName>
    <definedName name="SIG_GTSP22_X601" hidden="1">#REF!</definedName>
    <definedName name="SIG_GTSP22_X602" localSheetId="0" hidden="1">#REF!</definedName>
    <definedName name="SIG_GTSP22_X602" localSheetId="2" hidden="1">#REF!</definedName>
    <definedName name="SIG_GTSP22_X602" hidden="1">#REF!</definedName>
    <definedName name="SIG_GTSP22_X603" localSheetId="0" hidden="1">#REF!</definedName>
    <definedName name="SIG_GTSP22_X603" localSheetId="2" hidden="1">#REF!</definedName>
    <definedName name="SIG_GTSP22_X603" hidden="1">#REF!</definedName>
    <definedName name="SIG_GTSP22_X604" localSheetId="0" hidden="1">#REF!</definedName>
    <definedName name="SIG_GTSP22_X604" localSheetId="2" hidden="1">#REF!</definedName>
    <definedName name="SIG_GTSP22_X604" hidden="1">#REF!</definedName>
    <definedName name="SIG_GTSP22_X605" localSheetId="0" hidden="1">#REF!</definedName>
    <definedName name="SIG_GTSP22_X605" localSheetId="2" hidden="1">#REF!</definedName>
    <definedName name="SIG_GTSP22_X605" hidden="1">#REF!</definedName>
    <definedName name="SIG_GTSP22_X606" localSheetId="0" hidden="1">#REF!</definedName>
    <definedName name="SIG_GTSP22_X606" localSheetId="2" hidden="1">#REF!</definedName>
    <definedName name="SIG_GTSP22_X606" hidden="1">#REF!</definedName>
    <definedName name="SIG_GTSP22_X607" localSheetId="0" hidden="1">#REF!</definedName>
    <definedName name="SIG_GTSP22_X607" localSheetId="2" hidden="1">#REF!</definedName>
    <definedName name="SIG_GTSP22_X607" hidden="1">#REF!</definedName>
    <definedName name="SIG_GTSP22_X608" localSheetId="0" hidden="1">#REF!</definedName>
    <definedName name="SIG_GTSP22_X608" localSheetId="2" hidden="1">#REF!</definedName>
    <definedName name="SIG_GTSP22_X608" hidden="1">#REF!</definedName>
    <definedName name="SIG_GTSP22_X609" localSheetId="0" hidden="1">#REF!</definedName>
    <definedName name="SIG_GTSP22_X609" localSheetId="2" hidden="1">#REF!</definedName>
    <definedName name="SIG_GTSP22_X609" hidden="1">#REF!</definedName>
    <definedName name="SIG_GTSP22_X61" localSheetId="0" hidden="1">#REF!</definedName>
    <definedName name="SIG_GTSP22_X61" localSheetId="2" hidden="1">#REF!</definedName>
    <definedName name="SIG_GTSP22_X61" hidden="1">#REF!</definedName>
    <definedName name="SIG_GTSP22_X610" localSheetId="0" hidden="1">#REF!</definedName>
    <definedName name="SIG_GTSP22_X610" localSheetId="2" hidden="1">#REF!</definedName>
    <definedName name="SIG_GTSP22_X610" hidden="1">#REF!</definedName>
    <definedName name="SIG_GTSP22_X611" localSheetId="0" hidden="1">#REF!</definedName>
    <definedName name="SIG_GTSP22_X611" localSheetId="2" hidden="1">#REF!</definedName>
    <definedName name="SIG_GTSP22_X611" hidden="1">#REF!</definedName>
    <definedName name="SIG_GTSP22_X612" localSheetId="0" hidden="1">#REF!</definedName>
    <definedName name="SIG_GTSP22_X612" localSheetId="2" hidden="1">#REF!</definedName>
    <definedName name="SIG_GTSP22_X612" hidden="1">#REF!</definedName>
    <definedName name="SIG_GTSP22_X613" localSheetId="0" hidden="1">#REF!</definedName>
    <definedName name="SIG_GTSP22_X613" localSheetId="2" hidden="1">#REF!</definedName>
    <definedName name="SIG_GTSP22_X613" hidden="1">#REF!</definedName>
    <definedName name="SIG_GTSP22_X614" localSheetId="0" hidden="1">#REF!</definedName>
    <definedName name="SIG_GTSP22_X614" localSheetId="2" hidden="1">#REF!</definedName>
    <definedName name="SIG_GTSP22_X614" hidden="1">#REF!</definedName>
    <definedName name="SIG_GTSP22_X615" localSheetId="0" hidden="1">#REF!</definedName>
    <definedName name="SIG_GTSP22_X615" localSheetId="2" hidden="1">#REF!</definedName>
    <definedName name="SIG_GTSP22_X615" hidden="1">#REF!</definedName>
    <definedName name="SIG_GTSP22_X616" localSheetId="0" hidden="1">#REF!</definedName>
    <definedName name="SIG_GTSP22_X616" localSheetId="2" hidden="1">#REF!</definedName>
    <definedName name="SIG_GTSP22_X616" hidden="1">#REF!</definedName>
    <definedName name="SIG_GTSP22_X617" localSheetId="0" hidden="1">#REF!</definedName>
    <definedName name="SIG_GTSP22_X617" localSheetId="2" hidden="1">#REF!</definedName>
    <definedName name="SIG_GTSP22_X617" hidden="1">#REF!</definedName>
    <definedName name="SIG_GTSP22_X618" localSheetId="0" hidden="1">#REF!</definedName>
    <definedName name="SIG_GTSP22_X618" localSheetId="2" hidden="1">#REF!</definedName>
    <definedName name="SIG_GTSP22_X618" hidden="1">#REF!</definedName>
    <definedName name="SIG_GTSP22_X619" localSheetId="0" hidden="1">#REF!</definedName>
    <definedName name="SIG_GTSP22_X619" localSheetId="2" hidden="1">#REF!</definedName>
    <definedName name="SIG_GTSP22_X619" hidden="1">#REF!</definedName>
    <definedName name="SIG_GTSP22_X62" localSheetId="0" hidden="1">#REF!</definedName>
    <definedName name="SIG_GTSP22_X62" localSheetId="2" hidden="1">#REF!</definedName>
    <definedName name="SIG_GTSP22_X62" hidden="1">#REF!</definedName>
    <definedName name="SIG_GTSP22_X620" localSheetId="0" hidden="1">#REF!</definedName>
    <definedName name="SIG_GTSP22_X620" localSheetId="2" hidden="1">#REF!</definedName>
    <definedName name="SIG_GTSP22_X620" hidden="1">#REF!</definedName>
    <definedName name="SIG_GTSP22_X621" localSheetId="0" hidden="1">#REF!</definedName>
    <definedName name="SIG_GTSP22_X621" localSheetId="2" hidden="1">#REF!</definedName>
    <definedName name="SIG_GTSP22_X621" hidden="1">#REF!</definedName>
    <definedName name="SIG_GTSP22_X622" localSheetId="0" hidden="1">#REF!</definedName>
    <definedName name="SIG_GTSP22_X622" localSheetId="2" hidden="1">#REF!</definedName>
    <definedName name="SIG_GTSP22_X622" hidden="1">#REF!</definedName>
    <definedName name="SIG_GTSP22_X623" localSheetId="0" hidden="1">#REF!</definedName>
    <definedName name="SIG_GTSP22_X623" localSheetId="2" hidden="1">#REF!</definedName>
    <definedName name="SIG_GTSP22_X623" hidden="1">#REF!</definedName>
    <definedName name="SIG_GTSP22_X624" localSheetId="0" hidden="1">#REF!</definedName>
    <definedName name="SIG_GTSP22_X624" localSheetId="2" hidden="1">#REF!</definedName>
    <definedName name="SIG_GTSP22_X624" hidden="1">#REF!</definedName>
    <definedName name="SIG_GTSP22_X625" localSheetId="0" hidden="1">#REF!</definedName>
    <definedName name="SIG_GTSP22_X625" localSheetId="2" hidden="1">#REF!</definedName>
    <definedName name="SIG_GTSP22_X625" hidden="1">#REF!</definedName>
    <definedName name="SIG_GTSP22_X626" localSheetId="0" hidden="1">#REF!</definedName>
    <definedName name="SIG_GTSP22_X626" localSheetId="2" hidden="1">#REF!</definedName>
    <definedName name="SIG_GTSP22_X626" hidden="1">#REF!</definedName>
    <definedName name="SIG_GTSP22_X627" localSheetId="0" hidden="1">#REF!</definedName>
    <definedName name="SIG_GTSP22_X627" localSheetId="2" hidden="1">#REF!</definedName>
    <definedName name="SIG_GTSP22_X627" hidden="1">#REF!</definedName>
    <definedName name="SIG_GTSP22_X628" localSheetId="0" hidden="1">#REF!</definedName>
    <definedName name="SIG_GTSP22_X628" localSheetId="2" hidden="1">#REF!</definedName>
    <definedName name="SIG_GTSP22_X628" hidden="1">#REF!</definedName>
    <definedName name="SIG_GTSP22_X629" localSheetId="0" hidden="1">#REF!</definedName>
    <definedName name="SIG_GTSP22_X629" localSheetId="2" hidden="1">#REF!</definedName>
    <definedName name="SIG_GTSP22_X629" hidden="1">#REF!</definedName>
    <definedName name="SIG_GTSP22_X63" localSheetId="0" hidden="1">#REF!</definedName>
    <definedName name="SIG_GTSP22_X63" localSheetId="2" hidden="1">#REF!</definedName>
    <definedName name="SIG_GTSP22_X63" hidden="1">#REF!</definedName>
    <definedName name="SIG_GTSP22_X630" localSheetId="0" hidden="1">#REF!</definedName>
    <definedName name="SIG_GTSP22_X630" localSheetId="2" hidden="1">#REF!</definedName>
    <definedName name="SIG_GTSP22_X630" hidden="1">#REF!</definedName>
    <definedName name="SIG_GTSP22_X631" localSheetId="0" hidden="1">#REF!</definedName>
    <definedName name="SIG_GTSP22_X631" localSheetId="2" hidden="1">#REF!</definedName>
    <definedName name="SIG_GTSP22_X631" hidden="1">#REF!</definedName>
    <definedName name="SIG_GTSP22_X632" localSheetId="0" hidden="1">#REF!</definedName>
    <definedName name="SIG_GTSP22_X632" localSheetId="2" hidden="1">#REF!</definedName>
    <definedName name="SIG_GTSP22_X632" hidden="1">#REF!</definedName>
    <definedName name="SIG_GTSP22_X633" localSheetId="0" hidden="1">#REF!</definedName>
    <definedName name="SIG_GTSP22_X633" localSheetId="2" hidden="1">#REF!</definedName>
    <definedName name="SIG_GTSP22_X633" hidden="1">#REF!</definedName>
    <definedName name="SIG_GTSP22_X634" localSheetId="0" hidden="1">#REF!</definedName>
    <definedName name="SIG_GTSP22_X634" localSheetId="2" hidden="1">#REF!</definedName>
    <definedName name="SIG_GTSP22_X634" hidden="1">#REF!</definedName>
    <definedName name="SIG_GTSP22_X635" localSheetId="0" hidden="1">#REF!</definedName>
    <definedName name="SIG_GTSP22_X635" localSheetId="2" hidden="1">#REF!</definedName>
    <definedName name="SIG_GTSP22_X635" hidden="1">#REF!</definedName>
    <definedName name="SIG_GTSP22_X636" localSheetId="0" hidden="1">#REF!</definedName>
    <definedName name="SIG_GTSP22_X636" localSheetId="2" hidden="1">#REF!</definedName>
    <definedName name="SIG_GTSP22_X636" hidden="1">#REF!</definedName>
    <definedName name="SIG_GTSP22_X637" localSheetId="0" hidden="1">#REF!</definedName>
    <definedName name="SIG_GTSP22_X637" localSheetId="2" hidden="1">#REF!</definedName>
    <definedName name="SIG_GTSP22_X637" hidden="1">#REF!</definedName>
    <definedName name="SIG_GTSP22_X638" localSheetId="0" hidden="1">#REF!</definedName>
    <definedName name="SIG_GTSP22_X638" localSheetId="2" hidden="1">#REF!</definedName>
    <definedName name="SIG_GTSP22_X638" hidden="1">#REF!</definedName>
    <definedName name="SIG_GTSP22_X639" localSheetId="0" hidden="1">#REF!</definedName>
    <definedName name="SIG_GTSP22_X639" localSheetId="2" hidden="1">#REF!</definedName>
    <definedName name="SIG_GTSP22_X639" hidden="1">#REF!</definedName>
    <definedName name="SIG_GTSP22_X64" localSheetId="0" hidden="1">#REF!</definedName>
    <definedName name="SIG_GTSP22_X64" localSheetId="2" hidden="1">#REF!</definedName>
    <definedName name="SIG_GTSP22_X64" hidden="1">#REF!</definedName>
    <definedName name="SIG_GTSP22_X640" localSheetId="0" hidden="1">#REF!</definedName>
    <definedName name="SIG_GTSP22_X640" localSheetId="2" hidden="1">#REF!</definedName>
    <definedName name="SIG_GTSP22_X640" hidden="1">#REF!</definedName>
    <definedName name="SIG_GTSP22_X645" localSheetId="0" hidden="1">#REF!</definedName>
    <definedName name="SIG_GTSP22_X645" localSheetId="2" hidden="1">#REF!</definedName>
    <definedName name="SIG_GTSP22_X645" hidden="1">#REF!</definedName>
    <definedName name="SIG_GTSP22_X646" localSheetId="0" hidden="1">#REF!</definedName>
    <definedName name="SIG_GTSP22_X646" localSheetId="2" hidden="1">#REF!</definedName>
    <definedName name="SIG_GTSP22_X646" hidden="1">#REF!</definedName>
    <definedName name="SIG_GTSP22_X647" localSheetId="0" hidden="1">#REF!</definedName>
    <definedName name="SIG_GTSP22_X647" localSheetId="2" hidden="1">#REF!</definedName>
    <definedName name="SIG_GTSP22_X647" hidden="1">#REF!</definedName>
    <definedName name="SIG_GTSP22_X648" localSheetId="0" hidden="1">#REF!</definedName>
    <definedName name="SIG_GTSP22_X648" localSheetId="2" hidden="1">#REF!</definedName>
    <definedName name="SIG_GTSP22_X648" hidden="1">#REF!</definedName>
    <definedName name="SIG_GTSP22_X649" localSheetId="0" hidden="1">#REF!</definedName>
    <definedName name="SIG_GTSP22_X649" localSheetId="2" hidden="1">#REF!</definedName>
    <definedName name="SIG_GTSP22_X649" hidden="1">#REF!</definedName>
    <definedName name="SIG_GTSP22_X65" localSheetId="0" hidden="1">#REF!</definedName>
    <definedName name="SIG_GTSP22_X65" localSheetId="2" hidden="1">#REF!</definedName>
    <definedName name="SIG_GTSP22_X65" hidden="1">#REF!</definedName>
    <definedName name="SIG_GTSP22_X650" localSheetId="0" hidden="1">#REF!</definedName>
    <definedName name="SIG_GTSP22_X650" localSheetId="2" hidden="1">#REF!</definedName>
    <definedName name="SIG_GTSP22_X650" hidden="1">#REF!</definedName>
    <definedName name="SIG_GTSP22_X651" localSheetId="0" hidden="1">#REF!</definedName>
    <definedName name="SIG_GTSP22_X651" localSheetId="2" hidden="1">#REF!</definedName>
    <definedName name="SIG_GTSP22_X651" hidden="1">#REF!</definedName>
    <definedName name="SIG_GTSP22_X652" localSheetId="0" hidden="1">#REF!</definedName>
    <definedName name="SIG_GTSP22_X652" localSheetId="2" hidden="1">#REF!</definedName>
    <definedName name="SIG_GTSP22_X652" hidden="1">#REF!</definedName>
    <definedName name="SIG_GTSP22_X653" localSheetId="0" hidden="1">#REF!</definedName>
    <definedName name="SIG_GTSP22_X653" localSheetId="2" hidden="1">#REF!</definedName>
    <definedName name="SIG_GTSP22_X653" hidden="1">#REF!</definedName>
    <definedName name="SIG_GTSP22_X654" localSheetId="0" hidden="1">#REF!</definedName>
    <definedName name="SIG_GTSP22_X654" localSheetId="2" hidden="1">#REF!</definedName>
    <definedName name="SIG_GTSP22_X654" hidden="1">#REF!</definedName>
    <definedName name="SIG_GTSP22_X655" localSheetId="0" hidden="1">#REF!</definedName>
    <definedName name="SIG_GTSP22_X655" localSheetId="2" hidden="1">#REF!</definedName>
    <definedName name="SIG_GTSP22_X655" hidden="1">#REF!</definedName>
    <definedName name="SIG_GTSP22_X656" localSheetId="0" hidden="1">#REF!</definedName>
    <definedName name="SIG_GTSP22_X656" localSheetId="2" hidden="1">#REF!</definedName>
    <definedName name="SIG_GTSP22_X656" hidden="1">#REF!</definedName>
    <definedName name="SIG_GTSP22_X66" localSheetId="0" hidden="1">#REF!</definedName>
    <definedName name="SIG_GTSP22_X66" localSheetId="2" hidden="1">#REF!</definedName>
    <definedName name="SIG_GTSP22_X66" hidden="1">#REF!</definedName>
    <definedName name="SIG_GTSP22_X67" localSheetId="0" hidden="1">#REF!</definedName>
    <definedName name="SIG_GTSP22_X67" localSheetId="2" hidden="1">#REF!</definedName>
    <definedName name="SIG_GTSP22_X67" hidden="1">#REF!</definedName>
    <definedName name="SIG_GTSP22_X69" localSheetId="0" hidden="1">#REF!</definedName>
    <definedName name="SIG_GTSP22_X69" localSheetId="2" hidden="1">#REF!</definedName>
    <definedName name="SIG_GTSP22_X69" hidden="1">#REF!</definedName>
    <definedName name="SIG_GTSP22_X7" localSheetId="0" hidden="1">#REF!</definedName>
    <definedName name="SIG_GTSP22_X7" localSheetId="2" hidden="1">#REF!</definedName>
    <definedName name="SIG_GTSP22_X7" hidden="1">#REF!</definedName>
    <definedName name="SIG_GTSP22_X70" localSheetId="0" hidden="1">#REF!</definedName>
    <definedName name="SIG_GTSP22_X70" localSheetId="2" hidden="1">#REF!</definedName>
    <definedName name="SIG_GTSP22_X70" hidden="1">#REF!</definedName>
    <definedName name="SIG_GTSP22_X74" localSheetId="0" hidden="1">#REF!</definedName>
    <definedName name="SIG_GTSP22_X74" localSheetId="2" hidden="1">#REF!</definedName>
    <definedName name="SIG_GTSP22_X74" hidden="1">#REF!</definedName>
    <definedName name="SIG_GTSP22_X75" localSheetId="0" hidden="1">#REF!</definedName>
    <definedName name="SIG_GTSP22_X75" localSheetId="2" hidden="1">#REF!</definedName>
    <definedName name="SIG_GTSP22_X75" hidden="1">#REF!</definedName>
    <definedName name="SIG_GTSP22_X8" localSheetId="0" hidden="1">#REF!</definedName>
    <definedName name="SIG_GTSP22_X8" localSheetId="2" hidden="1">#REF!</definedName>
    <definedName name="SIG_GTSP22_X8" hidden="1">#REF!</definedName>
    <definedName name="SIG_GTSP22_X84" localSheetId="0" hidden="1">#REF!</definedName>
    <definedName name="SIG_GTSP22_X84" localSheetId="2" hidden="1">#REF!</definedName>
    <definedName name="SIG_GTSP22_X84" hidden="1">#REF!</definedName>
    <definedName name="SIG_GTSP22_X9" localSheetId="0" hidden="1">#REF!</definedName>
    <definedName name="SIG_GTSP22_X9" localSheetId="2" hidden="1">#REF!</definedName>
    <definedName name="SIG_GTSP22_X9" hidden="1">#REF!</definedName>
    <definedName name="SIG_GTSP22_X90" localSheetId="0" hidden="1">#REF!</definedName>
    <definedName name="SIG_GTSP22_X90" localSheetId="2" hidden="1">#REF!</definedName>
    <definedName name="SIG_GTSP22_X90" hidden="1">#REF!</definedName>
    <definedName name="SIG_GTSP22_X91" localSheetId="0" hidden="1">#REF!</definedName>
    <definedName name="SIG_GTSP22_X91" localSheetId="2" hidden="1">#REF!</definedName>
    <definedName name="SIG_GTSP22_X91" hidden="1">#REF!</definedName>
    <definedName name="SIG_GTSP22_X92" localSheetId="0" hidden="1">#REF!</definedName>
    <definedName name="SIG_GTSP22_X92" localSheetId="2" hidden="1">#REF!</definedName>
    <definedName name="SIG_GTSP22_X92" hidden="1">#REF!</definedName>
    <definedName name="SIG_GTSP22_X93" localSheetId="0" hidden="1">#REF!</definedName>
    <definedName name="SIG_GTSP22_X93" localSheetId="2" hidden="1">#REF!</definedName>
    <definedName name="SIG_GTSP22_X93" hidden="1">#REF!</definedName>
    <definedName name="SIG_GTSP22_X94" localSheetId="0" hidden="1">#REF!</definedName>
    <definedName name="SIG_GTSP22_X94" localSheetId="2" hidden="1">#REF!</definedName>
    <definedName name="SIG_GTSP22_X94" hidden="1">#REF!</definedName>
    <definedName name="SIG_GTSP22_X95" localSheetId="0" hidden="1">#REF!</definedName>
    <definedName name="SIG_GTSP22_X95" localSheetId="2" hidden="1">#REF!</definedName>
    <definedName name="SIG_GTSP22_X95" hidden="1">#REF!</definedName>
    <definedName name="SIG_GTSP22_X97" localSheetId="0" hidden="1">#REF!</definedName>
    <definedName name="SIG_GTSP22_X97" localSheetId="2" hidden="1">#REF!</definedName>
    <definedName name="SIG_GTSP22_X97" hidden="1">#REF!</definedName>
    <definedName name="SIG_GTST01_firstLine" localSheetId="0" hidden="1">#REF!</definedName>
    <definedName name="SIG_GTST01_firstLine" localSheetId="2" hidden="1">#REF!</definedName>
    <definedName name="SIG_GTST01_firstLine" hidden="1">#REF!</definedName>
    <definedName name="SIG_GTST01_IsControlOK" localSheetId="0" hidden="1">#REF!</definedName>
    <definedName name="SIG_GTST01_IsControlOK" localSheetId="2" hidden="1">#REF!</definedName>
    <definedName name="SIG_GTST01_IsControlOK" hidden="1">#REF!</definedName>
    <definedName name="SIG_GTST01_lastLine" localSheetId="0" hidden="1">#REF!</definedName>
    <definedName name="SIG_GTST01_lastLine" localSheetId="2" hidden="1">#REF!</definedName>
    <definedName name="SIG_GTST01_lastLine" hidden="1">#REF!</definedName>
    <definedName name="SIG_GTST01_TITLECOL" localSheetId="0" hidden="1">#REF!</definedName>
    <definedName name="SIG_GTST01_TITLECOL" localSheetId="2" hidden="1">#REF!</definedName>
    <definedName name="SIG_GTST01_TITLECOL" hidden="1">#REF!</definedName>
    <definedName name="SIG_GTST01_TITLELINE" localSheetId="0" hidden="1">#REF!</definedName>
    <definedName name="SIG_GTST01_TITLELINE" localSheetId="2" hidden="1">#REF!</definedName>
    <definedName name="SIG_GTST01_TITLELINE" hidden="1">#REF!</definedName>
    <definedName name="SIG_GTST40_firstLine" localSheetId="0" hidden="1">#REF!</definedName>
    <definedName name="SIG_GTST40_firstLine" localSheetId="2" hidden="1">#REF!</definedName>
    <definedName name="SIG_GTST40_firstLine" hidden="1">#REF!</definedName>
    <definedName name="SIG_GTST40_IsControlOK" localSheetId="0" hidden="1">#REF!</definedName>
    <definedName name="SIG_GTST40_IsControlOK" localSheetId="2" hidden="1">#REF!</definedName>
    <definedName name="SIG_GTST40_IsControlOK" hidden="1">#REF!</definedName>
    <definedName name="SIG_GTST40_lastLine" localSheetId="0" hidden="1">#REF!</definedName>
    <definedName name="SIG_GTST40_lastLine" localSheetId="2" hidden="1">#REF!</definedName>
    <definedName name="SIG_GTST40_lastLine" hidden="1">#REF!</definedName>
    <definedName name="SIG_GTST40_TITLECOL" localSheetId="0" hidden="1">#REF!</definedName>
    <definedName name="SIG_GTST40_TITLECOL" localSheetId="2" hidden="1">#REF!</definedName>
    <definedName name="SIG_GTST40_TITLECOL" hidden="1">#REF!</definedName>
    <definedName name="SIG_GTST40_TITLELINE" localSheetId="0" hidden="1">#REF!</definedName>
    <definedName name="SIG_GTST40_TITLELINE" localSheetId="2" hidden="1">#REF!</definedName>
    <definedName name="SIG_GTST40_TITLELINE" hidden="1">#REF!</definedName>
    <definedName name="SIG_LngApp" localSheetId="0" hidden="1">#REF!</definedName>
    <definedName name="SIG_LngApp" localSheetId="2" hidden="1">#REF!</definedName>
    <definedName name="SIG_LngApp" hidden="1">#REF!</definedName>
    <definedName name="SIG_NullVisible" localSheetId="0" hidden="1">#REF!</definedName>
    <definedName name="SIG_NullVisible" localSheetId="2" hidden="1">#REF!</definedName>
    <definedName name="SIG_NullVisible" hidden="1">#REF!</definedName>
    <definedName name="SIG_PTBD_GMMC01" localSheetId="0" hidden="1">#REF!</definedName>
    <definedName name="SIG_PTBD_GMMC01" localSheetId="2" hidden="1">#REF!</definedName>
    <definedName name="SIG_PTBD_GMMC01" hidden="1">#REF!</definedName>
    <definedName name="SIG_PTBD_GMMC02" localSheetId="0" hidden="1">#REF!</definedName>
    <definedName name="SIG_PTBD_GMMC02" localSheetId="2" hidden="1">#REF!</definedName>
    <definedName name="SIG_PTBD_GMMC02" hidden="1">#REF!</definedName>
    <definedName name="SIG_PTBD_GMMC03" localSheetId="0" hidden="1">#REF!</definedName>
    <definedName name="SIG_PTBD_GMMC03" localSheetId="2" hidden="1">#REF!</definedName>
    <definedName name="SIG_PTBD_GMMC03" hidden="1">#REF!</definedName>
    <definedName name="SIG_PTBD_GMMC04" localSheetId="0" hidden="1">#REF!</definedName>
    <definedName name="SIG_PTBD_GMMC04" localSheetId="2" hidden="1">#REF!</definedName>
    <definedName name="SIG_PTBD_GMMC04" hidden="1">#REF!</definedName>
    <definedName name="SIG_PTBD_GMMC20" localSheetId="0" hidden="1">#REF!</definedName>
    <definedName name="SIG_PTBD_GMMC20" localSheetId="2" hidden="1">#REF!</definedName>
    <definedName name="SIG_PTBD_GMMC20" hidden="1">#REF!</definedName>
    <definedName name="SIG_PTBD_GMOR01" localSheetId="0" hidden="1">#REF!</definedName>
    <definedName name="SIG_PTBD_GMOR01" localSheetId="2" hidden="1">#REF!</definedName>
    <definedName name="SIG_PTBD_GMOR01" hidden="1">#REF!</definedName>
    <definedName name="SIG_PTBD_GMOR02" localSheetId="0" hidden="1">#REF!</definedName>
    <definedName name="SIG_PTBD_GMOR02" localSheetId="2" hidden="1">#REF!</definedName>
    <definedName name="SIG_PTBD_GMOR02" hidden="1">#REF!</definedName>
    <definedName name="SIG_PTBD_GMOR03" localSheetId="0" hidden="1">#REF!</definedName>
    <definedName name="SIG_PTBD_GMOR03" localSheetId="2" hidden="1">#REF!</definedName>
    <definedName name="SIG_PTBD_GMOR03" hidden="1">#REF!</definedName>
    <definedName name="SIG_PTBD_GMOR04" localSheetId="0" hidden="1">#REF!</definedName>
    <definedName name="SIG_PTBD_GMOR04" localSheetId="2" hidden="1">#REF!</definedName>
    <definedName name="SIG_PTBD_GMOR04" hidden="1">#REF!</definedName>
    <definedName name="SIG_PTBD_GMSP01" localSheetId="0" hidden="1">#REF!</definedName>
    <definedName name="SIG_PTBD_GMSP01" localSheetId="2" hidden="1">#REF!</definedName>
    <definedName name="SIG_PTBD_GMSP01" hidden="1">#REF!</definedName>
    <definedName name="SIG_PTBD_GMSP02" localSheetId="0" hidden="1">#REF!</definedName>
    <definedName name="SIG_PTBD_GMSP02" localSheetId="2" hidden="1">#REF!</definedName>
    <definedName name="SIG_PTBD_GMSP02" hidden="1">#REF!</definedName>
    <definedName name="SIG_PTBD_GMTO01" localSheetId="0" hidden="1">#REF!</definedName>
    <definedName name="SIG_PTBD_GMTO01" localSheetId="2" hidden="1">#REF!</definedName>
    <definedName name="SIG_PTBD_GMTO01" hidden="1">#REF!</definedName>
    <definedName name="SIG_PTBD_GMTO02" localSheetId="0" hidden="1">#REF!</definedName>
    <definedName name="SIG_PTBD_GMTO02" localSheetId="2" hidden="1">#REF!</definedName>
    <definedName name="SIG_PTBD_GMTO02" hidden="1">#REF!</definedName>
    <definedName name="SIG_PTBD_GMTO03" localSheetId="0" hidden="1">#REF!</definedName>
    <definedName name="SIG_PTBD_GMTO03" localSheetId="2" hidden="1">#REF!</definedName>
    <definedName name="SIG_PTBD_GMTO03" hidden="1">#REF!</definedName>
    <definedName name="SIG_PTBD_GMTO04" localSheetId="0" hidden="1">#REF!</definedName>
    <definedName name="SIG_PTBD_GMTO04" localSheetId="2" hidden="1">#REF!</definedName>
    <definedName name="SIG_PTBD_GMTO04" hidden="1">#REF!</definedName>
    <definedName name="SIG_PTBD_GMTO05" localSheetId="0" hidden="1">#REF!</definedName>
    <definedName name="SIG_PTBD_GMTO05" localSheetId="2" hidden="1">#REF!</definedName>
    <definedName name="SIG_PTBD_GMTO05" hidden="1">#REF!</definedName>
    <definedName name="SIG_PTBD_GMTO06" localSheetId="0" hidden="1">#REF!</definedName>
    <definedName name="SIG_PTBD_GMTO06" localSheetId="2" hidden="1">#REF!</definedName>
    <definedName name="SIG_PTBD_GMTO06" hidden="1">#REF!</definedName>
    <definedName name="SIG_PTBD_GMTO07" localSheetId="0" hidden="1">#REF!</definedName>
    <definedName name="SIG_PTBD_GMTO07" localSheetId="2" hidden="1">#REF!</definedName>
    <definedName name="SIG_PTBD_GMTO07" hidden="1">#REF!</definedName>
    <definedName name="SIG_PTBD_GTAF01" localSheetId="0" hidden="1">#REF!</definedName>
    <definedName name="SIG_PTBD_GTAF01" localSheetId="2" hidden="1">#REF!</definedName>
    <definedName name="SIG_PTBD_GTAF01" hidden="1">#REF!</definedName>
    <definedName name="SIG_PTBD_GTAF02" localSheetId="0" hidden="1">#REF!</definedName>
    <definedName name="SIG_PTBD_GTAF02" localSheetId="2" hidden="1">#REF!</definedName>
    <definedName name="SIG_PTBD_GTAF02" hidden="1">#REF!</definedName>
    <definedName name="SIG_PTBD_GTAF03" localSheetId="0" hidden="1">#REF!</definedName>
    <definedName name="SIG_PTBD_GTAF03" localSheetId="2" hidden="1">#REF!</definedName>
    <definedName name="SIG_PTBD_GTAF03" hidden="1">#REF!</definedName>
    <definedName name="SIG_PTBD_GTBIL01" localSheetId="0" hidden="1">#REF!</definedName>
    <definedName name="SIG_PTBD_GTBIL01" localSheetId="2" hidden="1">#REF!</definedName>
    <definedName name="SIG_PTBD_GTBIL01" hidden="1">#REF!</definedName>
    <definedName name="SIG_PTBD_GTPL01" localSheetId="0" hidden="1">#REF!</definedName>
    <definedName name="SIG_PTBD_GTPL01" localSheetId="2" hidden="1">#REF!</definedName>
    <definedName name="SIG_PTBD_GTPL01" hidden="1">#REF!</definedName>
    <definedName name="SIG_PTBD_GTPL26" localSheetId="0" hidden="1">#REF!</definedName>
    <definedName name="SIG_PTBD_GTPL26" localSheetId="2" hidden="1">#REF!</definedName>
    <definedName name="SIG_PTBD_GTPL26" hidden="1">#REF!</definedName>
    <definedName name="SIG_PTBD_GTSC01" localSheetId="0" hidden="1">#REF!</definedName>
    <definedName name="SIG_PTBD_GTSC01" localSheetId="2" hidden="1">#REF!</definedName>
    <definedName name="SIG_PTBD_GTSC01" hidden="1">#REF!</definedName>
    <definedName name="SIG_PTBD_GTSC02" localSheetId="0" hidden="1">#REF!</definedName>
    <definedName name="SIG_PTBD_GTSC02" localSheetId="2" hidden="1">#REF!</definedName>
    <definedName name="SIG_PTBD_GTSC02" hidden="1">#REF!</definedName>
    <definedName name="SIG_PTBD_GTSC03" localSheetId="0" hidden="1">#REF!</definedName>
    <definedName name="SIG_PTBD_GTSC03" localSheetId="2" hidden="1">#REF!</definedName>
    <definedName name="SIG_PTBD_GTSC03" hidden="1">#REF!</definedName>
    <definedName name="SIG_PTBD_GTSC04" localSheetId="0" hidden="1">#REF!</definedName>
    <definedName name="SIG_PTBD_GTSC04" localSheetId="2" hidden="1">#REF!</definedName>
    <definedName name="SIG_PTBD_GTSC04" hidden="1">#REF!</definedName>
    <definedName name="SIG_PTBD_GTSD01" localSheetId="0" hidden="1">#REF!</definedName>
    <definedName name="SIG_PTBD_GTSD01" localSheetId="2" hidden="1">#REF!</definedName>
    <definedName name="SIG_PTBD_GTSD01" hidden="1">#REF!</definedName>
    <definedName name="SIG_PTBD_GTSP01" localSheetId="0" hidden="1">#REF!</definedName>
    <definedName name="SIG_PTBD_GTSP01" localSheetId="2" hidden="1">#REF!</definedName>
    <definedName name="SIG_PTBD_GTSP01" hidden="1">#REF!</definedName>
    <definedName name="SIG_PTBD_GTSP03" localSheetId="0" hidden="1">#REF!</definedName>
    <definedName name="SIG_PTBD_GTSP03" localSheetId="2" hidden="1">#REF!</definedName>
    <definedName name="SIG_PTBD_GTSP03" hidden="1">#REF!</definedName>
    <definedName name="SIG_PTBD_GTST01" localSheetId="0" hidden="1">#REF!</definedName>
    <definedName name="SIG_PTBD_GTST01" localSheetId="2" hidden="1">#REF!</definedName>
    <definedName name="SIG_PTBD_GTST01" hidden="1">#REF!</definedName>
    <definedName name="SIG_PTBD_GTST40" localSheetId="0" hidden="1">#REF!</definedName>
    <definedName name="SIG_PTBD_GTST40" localSheetId="2" hidden="1">#REF!</definedName>
    <definedName name="SIG_PTBD_GTST40" hidden="1">#REF!</definedName>
    <definedName name="SIG_PTHG_GMMC01" localSheetId="0" hidden="1">#REF!</definedName>
    <definedName name="SIG_PTHG_GMMC01" localSheetId="2" hidden="1">#REF!</definedName>
    <definedName name="SIG_PTHG_GMMC01" hidden="1">#REF!</definedName>
    <definedName name="SIG_PTHG_GMMC02" localSheetId="0" hidden="1">#REF!</definedName>
    <definedName name="SIG_PTHG_GMMC02" localSheetId="2" hidden="1">#REF!</definedName>
    <definedName name="SIG_PTHG_GMMC02" hidden="1">#REF!</definedName>
    <definedName name="SIG_PTHG_GMMC03" localSheetId="0" hidden="1">#REF!</definedName>
    <definedName name="SIG_PTHG_GMMC03" localSheetId="2" hidden="1">#REF!</definedName>
    <definedName name="SIG_PTHG_GMMC03" hidden="1">#REF!</definedName>
    <definedName name="SIG_PTHG_GMMC04" localSheetId="0" hidden="1">#REF!</definedName>
    <definedName name="SIG_PTHG_GMMC04" localSheetId="2" hidden="1">#REF!</definedName>
    <definedName name="SIG_PTHG_GMMC04" hidden="1">#REF!</definedName>
    <definedName name="SIG_PTHG_GMMC20" localSheetId="0" hidden="1">#REF!</definedName>
    <definedName name="SIG_PTHG_GMMC20" localSheetId="2" hidden="1">#REF!</definedName>
    <definedName name="SIG_PTHG_GMMC20" hidden="1">#REF!</definedName>
    <definedName name="SIG_PTHG_GMOR01" localSheetId="0" hidden="1">#REF!</definedName>
    <definedName name="SIG_PTHG_GMOR01" localSheetId="2" hidden="1">#REF!</definedName>
    <definedName name="SIG_PTHG_GMOR01" hidden="1">#REF!</definedName>
    <definedName name="SIG_PTHG_GMOR02" localSheetId="0" hidden="1">#REF!</definedName>
    <definedName name="SIG_PTHG_GMOR02" localSheetId="2" hidden="1">#REF!</definedName>
    <definedName name="SIG_PTHG_GMOR02" hidden="1">#REF!</definedName>
    <definedName name="SIG_PTHG_GMOR03" localSheetId="0" hidden="1">#REF!</definedName>
    <definedName name="SIG_PTHG_GMOR03" localSheetId="2" hidden="1">#REF!</definedName>
    <definedName name="SIG_PTHG_GMOR03" hidden="1">#REF!</definedName>
    <definedName name="SIG_PTHG_GMOR04" localSheetId="0" hidden="1">#REF!</definedName>
    <definedName name="SIG_PTHG_GMOR04" localSheetId="2" hidden="1">#REF!</definedName>
    <definedName name="SIG_PTHG_GMOR04" hidden="1">#REF!</definedName>
    <definedName name="SIG_PTHG_GMSP01" localSheetId="0" hidden="1">#REF!</definedName>
    <definedName name="SIG_PTHG_GMSP01" localSheetId="2" hidden="1">#REF!</definedName>
    <definedName name="SIG_PTHG_GMSP01" hidden="1">#REF!</definedName>
    <definedName name="SIG_PTHG_GMSP02" localSheetId="0" hidden="1">#REF!</definedName>
    <definedName name="SIG_PTHG_GMSP02" localSheetId="2" hidden="1">#REF!</definedName>
    <definedName name="SIG_PTHG_GMSP02" hidden="1">#REF!</definedName>
    <definedName name="SIG_PTHG_GMTO01" localSheetId="0" hidden="1">#REF!</definedName>
    <definedName name="SIG_PTHG_GMTO01" localSheetId="2" hidden="1">#REF!</definedName>
    <definedName name="SIG_PTHG_GMTO01" hidden="1">#REF!</definedName>
    <definedName name="SIG_PTHG_GMTO02" localSheetId="0" hidden="1">#REF!</definedName>
    <definedName name="SIG_PTHG_GMTO02" localSheetId="2" hidden="1">#REF!</definedName>
    <definedName name="SIG_PTHG_GMTO02" hidden="1">#REF!</definedName>
    <definedName name="SIG_PTHG_GMTO03" localSheetId="0" hidden="1">#REF!</definedName>
    <definedName name="SIG_PTHG_GMTO03" localSheetId="2" hidden="1">#REF!</definedName>
    <definedName name="SIG_PTHG_GMTO03" hidden="1">#REF!</definedName>
    <definedName name="SIG_PTHG_GMTO04" localSheetId="0" hidden="1">#REF!</definedName>
    <definedName name="SIG_PTHG_GMTO04" localSheetId="2" hidden="1">#REF!</definedName>
    <definedName name="SIG_PTHG_GMTO04" hidden="1">#REF!</definedName>
    <definedName name="SIG_PTHG_GMTO05" localSheetId="0" hidden="1">#REF!</definedName>
    <definedName name="SIG_PTHG_GMTO05" localSheetId="2" hidden="1">#REF!</definedName>
    <definedName name="SIG_PTHG_GMTO05" hidden="1">#REF!</definedName>
    <definedName name="SIG_PTHG_GMTO06" localSheetId="0" hidden="1">#REF!</definedName>
    <definedName name="SIG_PTHG_GMTO06" localSheetId="2" hidden="1">#REF!</definedName>
    <definedName name="SIG_PTHG_GMTO06" hidden="1">#REF!</definedName>
    <definedName name="SIG_PTHG_GMTO07" localSheetId="0" hidden="1">#REF!</definedName>
    <definedName name="SIG_PTHG_GMTO07" localSheetId="2" hidden="1">#REF!</definedName>
    <definedName name="SIG_PTHG_GMTO07" hidden="1">#REF!</definedName>
    <definedName name="SIG_PTHG_GTAF01" localSheetId="0" hidden="1">#REF!</definedName>
    <definedName name="SIG_PTHG_GTAF01" localSheetId="2" hidden="1">#REF!</definedName>
    <definedName name="SIG_PTHG_GTAF01" hidden="1">#REF!</definedName>
    <definedName name="SIG_PTHG_GTAF02" localSheetId="0" hidden="1">#REF!</definedName>
    <definedName name="SIG_PTHG_GTAF02" localSheetId="2" hidden="1">#REF!</definedName>
    <definedName name="SIG_PTHG_GTAF02" hidden="1">#REF!</definedName>
    <definedName name="SIG_PTHG_GTAF03" localSheetId="0" hidden="1">#REF!</definedName>
    <definedName name="SIG_PTHG_GTAF03" localSheetId="2" hidden="1">#REF!</definedName>
    <definedName name="SIG_PTHG_GTAF03" hidden="1">#REF!</definedName>
    <definedName name="SIG_PTHG_GTBIL01" localSheetId="0" hidden="1">#REF!</definedName>
    <definedName name="SIG_PTHG_GTBIL01" localSheetId="2" hidden="1">#REF!</definedName>
    <definedName name="SIG_PTHG_GTBIL01" hidden="1">#REF!</definedName>
    <definedName name="SIG_PTHG_GTPL01" localSheetId="0" hidden="1">#REF!</definedName>
    <definedName name="SIG_PTHG_GTPL01" localSheetId="2" hidden="1">#REF!</definedName>
    <definedName name="SIG_PTHG_GTPL01" hidden="1">#REF!</definedName>
    <definedName name="SIG_PTHG_GTPL26" localSheetId="0" hidden="1">#REF!</definedName>
    <definedName name="SIG_PTHG_GTPL26" localSheetId="2" hidden="1">#REF!</definedName>
    <definedName name="SIG_PTHG_GTPL26" hidden="1">#REF!</definedName>
    <definedName name="SIG_PTHG_GTSC01" localSheetId="0" hidden="1">#REF!</definedName>
    <definedName name="SIG_PTHG_GTSC01" localSheetId="2" hidden="1">#REF!</definedName>
    <definedName name="SIG_PTHG_GTSC01" hidden="1">#REF!</definedName>
    <definedName name="SIG_PTHG_GTSC02" localSheetId="0" hidden="1">#REF!</definedName>
    <definedName name="SIG_PTHG_GTSC02" localSheetId="2" hidden="1">#REF!</definedName>
    <definedName name="SIG_PTHG_GTSC02" hidden="1">#REF!</definedName>
    <definedName name="SIG_PTHG_GTSC03" localSheetId="0" hidden="1">#REF!</definedName>
    <definedName name="SIG_PTHG_GTSC03" localSheetId="2" hidden="1">#REF!</definedName>
    <definedName name="SIG_PTHG_GTSC03" hidden="1">#REF!</definedName>
    <definedName name="SIG_PTHG_GTSC04" localSheetId="0" hidden="1">#REF!</definedName>
    <definedName name="SIG_PTHG_GTSC04" localSheetId="2" hidden="1">#REF!</definedName>
    <definedName name="SIG_PTHG_GTSC04" hidden="1">#REF!</definedName>
    <definedName name="SIG_PTHG_GTSD01" localSheetId="0" hidden="1">#REF!</definedName>
    <definedName name="SIG_PTHG_GTSD01" localSheetId="2" hidden="1">#REF!</definedName>
    <definedName name="SIG_PTHG_GTSD01" hidden="1">#REF!</definedName>
    <definedName name="SIG_PTHG_GTSP01" localSheetId="0" hidden="1">#REF!</definedName>
    <definedName name="SIG_PTHG_GTSP01" localSheetId="2" hidden="1">#REF!</definedName>
    <definedName name="SIG_PTHG_GTSP01" hidden="1">#REF!</definedName>
    <definedName name="SIG_PTHG_GTSP03" localSheetId="0" hidden="1">#REF!</definedName>
    <definedName name="SIG_PTHG_GTSP03" localSheetId="2" hidden="1">#REF!</definedName>
    <definedName name="SIG_PTHG_GTSP03" hidden="1">#REF!</definedName>
    <definedName name="SIG_PTHG_GTST01" localSheetId="0" hidden="1">#REF!</definedName>
    <definedName name="SIG_PTHG_GTST01" localSheetId="2" hidden="1">#REF!</definedName>
    <definedName name="SIG_PTHG_GTST01" hidden="1">#REF!</definedName>
    <definedName name="SIG_PTHG_GTST40" localSheetId="0" hidden="1">#REF!</definedName>
    <definedName name="SIG_PTHG_GTST40" localSheetId="2" hidden="1">#REF!</definedName>
    <definedName name="SIG_PTHG_GTST40" hidden="1">#REF!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jñkf" localSheetId="0">#REF!</definedName>
    <definedName name="sljñkf" localSheetId="2">#REF!</definedName>
    <definedName name="sljñkf">#REF!</definedName>
    <definedName name="slrkjfu" localSheetId="0" hidden="1">{#N/A,#N/A,FALSE,"PropertyInfo"}</definedName>
    <definedName name="slrkjfu" localSheetId="1" hidden="1">{#N/A,#N/A,FALSE,"PropertyInfo"}</definedName>
    <definedName name="slrkjfu" localSheetId="4" hidden="1">{#N/A,#N/A,FALSE,"PropertyInfo"}</definedName>
    <definedName name="slrkjfu" localSheetId="2" hidden="1">{#N/A,#N/A,FALSE,"PropertyInfo"}</definedName>
    <definedName name="slrkjfu" hidden="1">{#N/A,#N/A,FALSE,"PropertyInfo"}</definedName>
    <definedName name="SM_CurrentYearHyplnk" localSheetId="0">#REF!</definedName>
    <definedName name="SM_CurrentYearHyplnk" localSheetId="2">#REF!</definedName>
    <definedName name="SM_CurrentYearHyplnk">#REF!</definedName>
    <definedName name="SM_PriorYearHyplnk" localSheetId="0">#REF!</definedName>
    <definedName name="SM_PriorYearHyplnk" localSheetId="2">#REF!</definedName>
    <definedName name="SM_PriorYearHyplnk">#REF!</definedName>
    <definedName name="SM_WholeSheet" localSheetId="0">#REF!</definedName>
    <definedName name="SM_WholeSheet" localSheetId="2">#REF!</definedName>
    <definedName name="SM_WholeSheet">#REF!</definedName>
    <definedName name="Soca" localSheetId="0">#REF!</definedName>
    <definedName name="Soca" localSheetId="2">#REF!</definedName>
    <definedName name="Soca">#REF!</definedName>
    <definedName name="Soergo" localSheetId="0">#REF!</definedName>
    <definedName name="Soergo" localSheetId="2">#REF!</definedName>
    <definedName name="Soergo">#REF!</definedName>
    <definedName name="Software_Options" localSheetId="0">#REF!</definedName>
    <definedName name="Software_Options" localSheetId="2">#REF!</definedName>
    <definedName name="Software_Options">#REF!</definedName>
    <definedName name="soja" localSheetId="0">#REF!</definedName>
    <definedName name="soja" localSheetId="2">#REF!</definedName>
    <definedName name="soja">#REF!</definedName>
    <definedName name="soja1" localSheetId="0">#REF!</definedName>
    <definedName name="soja1" localSheetId="2">#REF!</definedName>
    <definedName name="soja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P" localSheetId="0">#REF!</definedName>
    <definedName name="SP" localSheetId="2">#REF!</definedName>
    <definedName name="SP">#REF!</definedName>
    <definedName name="Spread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sheetBuilder_1" localSheetId="0" hidden="1">#REF!</definedName>
    <definedName name="SpreadsheetBuilder_1" localSheetId="2" hidden="1">#REF!</definedName>
    <definedName name="SpreadsheetBuilder_1" hidden="1">#REF!</definedName>
    <definedName name="srsrs" localSheetId="0">#REF!</definedName>
    <definedName name="srsrs" localSheetId="2">#REF!</definedName>
    <definedName name="srsrs">#REF!</definedName>
    <definedName name="ss" localSheetId="0" hidden="1">#REF!</definedName>
    <definedName name="ss" localSheetId="2" hidden="1">#REF!</definedName>
    <definedName name="ss" hidden="1">#REF!</definedName>
    <definedName name="sss" localSheetId="0" hidden="1">{#N/A,#N/A,FALSE,"Historical";#N/A,#N/A,FALSE,"EPS-Purchase";#N/A,#N/A,FALSE,"EPS-Pool";#N/A,#N/A,FALSE,"DCF";"Market Share",#N/A,FALSE,"Revenue";"Revenue",#N/A,FALSE,"Revenue"}</definedName>
    <definedName name="sss" localSheetId="1" hidden="1">{#N/A,#N/A,FALSE,"Historical";#N/A,#N/A,FALSE,"EPS-Purchase";#N/A,#N/A,FALSE,"EPS-Pool";#N/A,#N/A,FALSE,"DCF";"Market Share",#N/A,FALSE,"Revenue";"Revenue",#N/A,FALSE,"Revenue"}</definedName>
    <definedName name="sss" localSheetId="4" hidden="1">{#N/A,#N/A,FALSE,"Historical";#N/A,#N/A,FALSE,"EPS-Purchase";#N/A,#N/A,FALSE,"EPS-Pool";#N/A,#N/A,FALSE,"DCF";"Market Share",#N/A,FALSE,"Revenue";"Revenue",#N/A,FALSE,"Revenue"}</definedName>
    <definedName name="sss" localSheetId="2" hidden="1">{#N/A,#N/A,FALSE,"Historical";#N/A,#N/A,FALSE,"EPS-Purchase";#N/A,#N/A,FALSE,"EPS-Pool";#N/A,#N/A,FALSE,"DCF";"Market Share",#N/A,FALSE,"Revenue";"Revenue",#N/A,FALSE,"Revenue"}</definedName>
    <definedName name="sss" hidden="1">{#N/A,#N/A,FALSE,"Historical";#N/A,#N/A,FALSE,"EPS-Purchase";#N/A,#N/A,FALSE,"EPS-Pool";#N/A,#N/A,FALSE,"DCF";"Market Share",#N/A,FALSE,"Revenue";"Revenue",#N/A,FALSE,"Revenue"}</definedName>
    <definedName name="sssqws2" localSheetId="0">#REF!</definedName>
    <definedName name="sssqws2" localSheetId="2">#REF!</definedName>
    <definedName name="sssqws2">#REF!</definedName>
    <definedName name="sssss" localSheetId="0" hidden="1">{"PARTE1",#N/A,FALSE,"Plan1"}</definedName>
    <definedName name="sssss" localSheetId="1" hidden="1">{"PARTE1",#N/A,FALSE,"Plan1"}</definedName>
    <definedName name="sssss" localSheetId="4" hidden="1">{"PARTE1",#N/A,FALSE,"Plan1"}</definedName>
    <definedName name="sssss" localSheetId="2" hidden="1">{"PARTE1",#N/A,FALSE,"Plan1"}</definedName>
    <definedName name="sssss" hidden="1">{"PARTE1",#N/A,FALSE,"Plan1"}</definedName>
    <definedName name="SSSSSSSSS" localSheetId="0" hidden="1">{"PARTE1",#N/A,FALSE,"Plan1"}</definedName>
    <definedName name="SSSSSSSSS" localSheetId="1" hidden="1">{"PARTE1",#N/A,FALSE,"Plan1"}</definedName>
    <definedName name="SSSSSSSSS" localSheetId="4" hidden="1">{"PARTE1",#N/A,FALSE,"Plan1"}</definedName>
    <definedName name="SSSSSSSSS" localSheetId="2" hidden="1">{"PARTE1",#N/A,FALSE,"Plan1"}</definedName>
    <definedName name="SSSSSSSSS" hidden="1">{"PARTE1",#N/A,FALSE,"Plan1"}</definedName>
    <definedName name="STAFE" localSheetId="0">#REF!</definedName>
    <definedName name="STAFE" localSheetId="2">#REF!</definedName>
    <definedName name="STAFE">#REF!</definedName>
    <definedName name="STBCR" localSheetId="0">#REF!</definedName>
    <definedName name="STBCR" localSheetId="2">#REF!</definedName>
    <definedName name="STBCR">#REF!</definedName>
    <definedName name="STBD" localSheetId="0">#REF!</definedName>
    <definedName name="STBD" localSheetId="2">#REF!</definedName>
    <definedName name="STBD">#REF!</definedName>
    <definedName name="STCR" localSheetId="0">#REF!</definedName>
    <definedName name="STCR" localSheetId="2">#REF!</definedName>
    <definedName name="STCR">#REF!</definedName>
    <definedName name="STD" localSheetId="0">#REF!</definedName>
    <definedName name="STD" localSheetId="2">#REF!</definedName>
    <definedName name="STD">#REF!</definedName>
    <definedName name="Strat_1_Def" localSheetId="0">#REF!</definedName>
    <definedName name="Strat_1_Def" localSheetId="2">#REF!</definedName>
    <definedName name="Strat_1_Def">#REF!</definedName>
    <definedName name="Strat_1_It" localSheetId="0">#REF!</definedName>
    <definedName name="Strat_1_It" localSheetId="2">#REF!</definedName>
    <definedName name="Strat_1_It">#REF!</definedName>
    <definedName name="Strat_1_T" localSheetId="0">#REF!</definedName>
    <definedName name="Strat_1_T" localSheetId="2">#REF!</definedName>
    <definedName name="Strat_1_T">#REF!</definedName>
    <definedName name="Strat_2_Def" localSheetId="0">#REF!</definedName>
    <definedName name="Strat_2_Def" localSheetId="2">#REF!</definedName>
    <definedName name="Strat_2_Def">#REF!</definedName>
    <definedName name="Strat_2_It" localSheetId="0">#REF!</definedName>
    <definedName name="Strat_2_It" localSheetId="2">#REF!</definedName>
    <definedName name="Strat_2_It">#REF!</definedName>
    <definedName name="Strat_2_T" localSheetId="0">#REF!</definedName>
    <definedName name="Strat_2_T" localSheetId="2">#REF!</definedName>
    <definedName name="Strat_2_T">#REF!</definedName>
    <definedName name="Strat_Def" localSheetId="0">#REF!</definedName>
    <definedName name="Strat_Def" localSheetId="2">#REF!</definedName>
    <definedName name="Strat_Def">#REF!</definedName>
    <definedName name="Strat_T_It" localSheetId="0">#REF!</definedName>
    <definedName name="Strat_T_It" localSheetId="2">#REF!</definedName>
    <definedName name="Strat_T_It">#REF!</definedName>
    <definedName name="Strat_T_T" localSheetId="0">#REF!</definedName>
    <definedName name="Strat_T_T" localSheetId="2">#REF!</definedName>
    <definedName name="Strat_T_T">#REF!</definedName>
    <definedName name="strMonth" localSheetId="0">#REF!</definedName>
    <definedName name="strMonth" localSheetId="2">#REF!</definedName>
    <definedName name="strMonth">#REF!</definedName>
    <definedName name="strMonthLng" localSheetId="0">#REF!</definedName>
    <definedName name="strMonthLng" localSheetId="2">#REF!</definedName>
    <definedName name="strMonthLng">#REF!</definedName>
    <definedName name="STWBD_StatToolsConfidenceInterval_AnalysisType" hidden="1">" 0"</definedName>
    <definedName name="STWBD_StatToolsConfidenceInterval_CalculateMeanInterval" hidden="1">"TRUE"</definedName>
    <definedName name="STWBD_StatToolsConfidenceInterval_CalculateStdDevInterval" hidden="1">"TRUE"</definedName>
    <definedName name="STWBD_StatToolsConfidenceInterval_DefaultDataFormat" hidden="1">" 0"</definedName>
    <definedName name="STWBD_StatToolsConfidenceInterval_HasDefaultInfo" hidden="1">"TRUE"</definedName>
    <definedName name="STWBD_StatToolsConfidenceInterval_MeanConfidenceLevel" hidden="1">" .95"</definedName>
    <definedName name="STWBD_StatToolsConfidenceInterval_StdDevConfidenceLevel" hidden="1">" .95"</definedName>
    <definedName name="STWBD_StatToolsConfidenceInterval_VariableList" hidden="1">1</definedName>
    <definedName name="STWBD_StatToolsConfidenceInterval_VariableList_1" hidden="1">"U_x0001_VG18C68F7C_x0001_"</definedName>
    <definedName name="STWBD_StatToolsConfidenceInterval_VarSelectorDefaultDataSet" hidden="1">"DG1557C622"</definedName>
    <definedName name="STWBD_StatToolsOneVarSummary_Count" hidden="1">"TRUE"</definedName>
    <definedName name="STWBD_StatToolsOneVarSummary_DefaultDataFormat" hidden="1">" 0"</definedName>
    <definedName name="STWBD_StatToolsOneVarSummary_FirstQuartile" hidden="1">"TRUE"</definedName>
    <definedName name="STWBD_StatToolsOneVarSummary_HasDefaultInfo" hidden="1">"TRUE"</definedName>
    <definedName name="STWBD_StatToolsOneVarSummary_InterQuartileRange" hidden="1">"TRUE"</definedName>
    <definedName name="STWBD_StatToolsOneVarSummary_Kurtosis" hidden="1">"TRUE"</definedName>
    <definedName name="STWBD_StatToolsOneVarSummary_Maximum" hidden="1">"TRUE"</definedName>
    <definedName name="STWBD_StatToolsOneVarSummary_Mean" hidden="1">"TRUE"</definedName>
    <definedName name="STWBD_StatToolsOneVarSummary_MeanAbsDeviation" hidden="1">"TRUE"</definedName>
    <definedName name="STWBD_StatToolsOneVarSummary_Median" hidden="1">"TRUE"</definedName>
    <definedName name="STWBD_StatToolsOneVarSummary_Minimum" hidden="1">"TRUE"</definedName>
    <definedName name="STWBD_StatToolsOneVarSummary_OtherPercentiles" hidden="1">"TRUE"</definedName>
    <definedName name="STWBD_StatToolsOneVarSummary_PercentileList" hidden="1">" .01, .025, .05, .1, .2, .8, .9, .95, .975, .99"</definedName>
    <definedName name="STWBD_StatToolsOneVarSummary_Range" hidden="1">"TRUE"</definedName>
    <definedName name="STWBD_StatToolsOneVarSummary_Skewness" hidden="1">"TRUE"</definedName>
    <definedName name="STWBD_StatToolsOneVarSummary_StandardDeviation" hidden="1">"TRUE"</definedName>
    <definedName name="STWBD_StatToolsOneVarSummary_Sum" hidden="1">"TRUE"</definedName>
    <definedName name="STWBD_StatToolsOneVarSummary_ThirdQuartile" hidden="1">"TRUE"</definedName>
    <definedName name="STWBD_StatToolsOneVarSummary_VariableList" hidden="1">4</definedName>
    <definedName name="STWBD_StatToolsOneVarSummary_VariableList_1" hidden="1">"U_x0001_VG2D1B584C_x0001_"</definedName>
    <definedName name="STWBD_StatToolsOneVarSummary_VariableList_2" hidden="1">"U_x0001_VG421EEB3_x0001_"</definedName>
    <definedName name="STWBD_StatToolsOneVarSummary_VariableList_3" hidden="1">"U_x0001_VG2000A935_x0001_"</definedName>
    <definedName name="STWBD_StatToolsOneVarSummary_VariableList_4" hidden="1">"U_x0001_VG330F36D6_x0001_"</definedName>
    <definedName name="STWBD_StatToolsOneVarSummary_Variance" hidden="1">"TRUE"</definedName>
    <definedName name="STWBD_StatToolsOneVarSummary_VarSelectorDefaultDataSet" hidden="1">"ALL DATA SETS"</definedName>
    <definedName name="STWBD_StatToolsRegression_blockList" hidden="1">"-1"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"TRUE"</definedName>
    <definedName name="STWBD_StatToolsRegression_GraphFittedValueVsXValue" hidden="1">"FALSE"</definedName>
    <definedName name="STWBD_StatToolsRegression_GraphResidualVsFittedValue" hidden="1">"TRUE"</definedName>
    <definedName name="STWBD_StatToolsRegression_GraphResidualVsXValue" hidden="1">"FALSE"</definedName>
    <definedName name="STWBD_StatToolsRegression_HasDefaultInfo" hidden="1">"TRUE"</definedName>
    <definedName name="STWBD_StatToolsRegression_IncludePrediction" hidden="1">"FALSE"</definedName>
    <definedName name="STWBD_StatToolsRegression_IncludeSteps" hidden="1">"FALSE"</definedName>
    <definedName name="STWBD_StatToolsRegression_NumberOfBlocks" hidden="1">" 0"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"U_x0001_VG2D35B001_x0001_"</definedName>
    <definedName name="STWBD_StatToolsRegression_VariableListIndependent" hidden="1">1</definedName>
    <definedName name="STWBD_StatToolsRegression_VariableListIndependent_1" hidden="1">"U_x0001_VG18C68F7C_x0001_"</definedName>
    <definedName name="STWBD_StatToolsRegression_VarSelectorDefaultDataSet" hidden="1">"ALL DATA SETS"</definedName>
    <definedName name="Sub_quimica" localSheetId="0">#REF!</definedName>
    <definedName name="Sub_quimica" localSheetId="2">#REF!</definedName>
    <definedName name="Sub_quimica">#REF!</definedName>
    <definedName name="SUBPLATFORM" localSheetId="0">#REF!</definedName>
    <definedName name="SUBPLATFORM" localSheetId="2">#REF!</definedName>
    <definedName name="SUBPLATFORM">#REF!</definedName>
    <definedName name="sucata" localSheetId="0" hidden="1">{#N/A,#N/A,FALSE,"PACCIL";#N/A,#N/A,FALSE,"PAITACAN";#N/A,#N/A,FALSE,"PARECO";#N/A,#N/A,FALSE,"PA62";#N/A,#N/A,FALSE,"PAFINAL";#N/A,#N/A,FALSE,"PARECONF";#N/A,#N/A,FALSE,"PARECOND"}</definedName>
    <definedName name="sucata" localSheetId="1" hidden="1">{#N/A,#N/A,FALSE,"PACCIL";#N/A,#N/A,FALSE,"PAITACAN";#N/A,#N/A,FALSE,"PARECO";#N/A,#N/A,FALSE,"PA62";#N/A,#N/A,FALSE,"PAFINAL";#N/A,#N/A,FALSE,"PARECONF";#N/A,#N/A,FALSE,"PARECOND"}</definedName>
    <definedName name="sucata" localSheetId="4" hidden="1">{#N/A,#N/A,FALSE,"PACCIL";#N/A,#N/A,FALSE,"PAITACAN";#N/A,#N/A,FALSE,"PARECO";#N/A,#N/A,FALSE,"PA62";#N/A,#N/A,FALSE,"PAFINAL";#N/A,#N/A,FALSE,"PARECONF";#N/A,#N/A,FALSE,"PARECOND"}</definedName>
    <definedName name="sucata" localSheetId="2" hidden="1">{#N/A,#N/A,FALSE,"PACCIL";#N/A,#N/A,FALSE,"PAITACAN";#N/A,#N/A,FALSE,"PARECO";#N/A,#N/A,FALSE,"PA62";#N/A,#N/A,FALSE,"PAFINAL";#N/A,#N/A,FALSE,"PARECONF";#N/A,#N/A,FALSE,"PARECOND"}</definedName>
    <definedName name="sucata" hidden="1">{#N/A,#N/A,FALSE,"PACCIL";#N/A,#N/A,FALSE,"PAITACAN";#N/A,#N/A,FALSE,"PARECO";#N/A,#N/A,FALSE,"PA62";#N/A,#N/A,FALSE,"PAFINAL";#N/A,#N/A,FALSE,"PARECONF";#N/A,#N/A,FALSE,"PARECOND"}</definedName>
    <definedName name="SUI" localSheetId="0">#REF!</definedName>
    <definedName name="SUI" localSheetId="2">#REF!</definedName>
    <definedName name="SUI">#REF!</definedName>
    <definedName name="SUIP" localSheetId="0">#REF!</definedName>
    <definedName name="SUIP" localSheetId="2">#REF!</definedName>
    <definedName name="SUIP">#REF!</definedName>
    <definedName name="Sumario" localSheetId="0" hidden="1">{#N/A,#N/A,FALSE,"SGP";#N/A,#N/A,FALSE,"SGI";#N/A,#N/A,FALSE,"SGC";#N/A,#N/A,FALSE,"SGS";#N/A,#N/A,FALSE,"SGB"}</definedName>
    <definedName name="Sumario" localSheetId="1" hidden="1">{#N/A,#N/A,FALSE,"SGP";#N/A,#N/A,FALSE,"SGI";#N/A,#N/A,FALSE,"SGC";#N/A,#N/A,FALSE,"SGS";#N/A,#N/A,FALSE,"SGB"}</definedName>
    <definedName name="Sumario" localSheetId="4" hidden="1">{#N/A,#N/A,FALSE,"SGP";#N/A,#N/A,FALSE,"SGI";#N/A,#N/A,FALSE,"SGC";#N/A,#N/A,FALSE,"SGS";#N/A,#N/A,FALSE,"SGB"}</definedName>
    <definedName name="Sumario" localSheetId="2" hidden="1">{#N/A,#N/A,FALSE,"SGP";#N/A,#N/A,FALSE,"SGI";#N/A,#N/A,FALSE,"SGC";#N/A,#N/A,FALSE,"SGS";#N/A,#N/A,FALSE,"SGB"}</definedName>
    <definedName name="Sumario" hidden="1">{#N/A,#N/A,FALSE,"SGP";#N/A,#N/A,FALSE,"SGI";#N/A,#N/A,FALSE,"SGC";#N/A,#N/A,FALSE,"SGS";#N/A,#N/A,FALSE,"SGB"}</definedName>
    <definedName name="Sumário" localSheetId="0" hidden="1">{#N/A,#N/A,FALSE,"SGP";#N/A,#N/A,FALSE,"SGI";#N/A,#N/A,FALSE,"SGC";#N/A,#N/A,FALSE,"SGS";#N/A,#N/A,FALSE,"SGB"}</definedName>
    <definedName name="Sumário" localSheetId="1" hidden="1">{#N/A,#N/A,FALSE,"SGP";#N/A,#N/A,FALSE,"SGI";#N/A,#N/A,FALSE,"SGC";#N/A,#N/A,FALSE,"SGS";#N/A,#N/A,FALSE,"SGB"}</definedName>
    <definedName name="Sumário" localSheetId="4" hidden="1">{#N/A,#N/A,FALSE,"SGP";#N/A,#N/A,FALSE,"SGI";#N/A,#N/A,FALSE,"SGC";#N/A,#N/A,FALSE,"SGS";#N/A,#N/A,FALSE,"SGB"}</definedName>
    <definedName name="Sumário" localSheetId="2" hidden="1">{#N/A,#N/A,FALSE,"SGP";#N/A,#N/A,FALSE,"SGI";#N/A,#N/A,FALSE,"SGC";#N/A,#N/A,FALSE,"SGS";#N/A,#N/A,FALSE,"SGB"}</definedName>
    <definedName name="Sumário" hidden="1">{#N/A,#N/A,FALSE,"SGP";#N/A,#N/A,FALSE,"SGI";#N/A,#N/A,FALSE,"SGC";#N/A,#N/A,FALSE,"SGS";#N/A,#N/A,FALSE,"SGB"}</definedName>
    <definedName name="summary" localSheetId="0">#REF!</definedName>
    <definedName name="summary" localSheetId="2">#REF!</definedName>
    <definedName name="summary">#REF!</definedName>
    <definedName name="Summary_Table" localSheetId="0">#REF!</definedName>
    <definedName name="Summary_Table" localSheetId="2">#REF!</definedName>
    <definedName name="Summary_Table">#REF!</definedName>
    <definedName name="summary2" localSheetId="0">#REF!</definedName>
    <definedName name="summary2" localSheetId="2">#REF!</definedName>
    <definedName name="summary2">#REF!</definedName>
    <definedName name="SummaryCOKnownProtection" localSheetId="0">#REF!</definedName>
    <definedName name="SummaryCOKnownProtection" localSheetId="2">#REF!</definedName>
    <definedName name="SummaryCOKnownProtection">#REF!</definedName>
    <definedName name="SummaryCOLikelyProtection" localSheetId="0">#REF!</definedName>
    <definedName name="SummaryCOLikelyProtection" localSheetId="2">#REF!</definedName>
    <definedName name="SummaryCOLikelyProtection">#REF!</definedName>
    <definedName name="SummaryKnownProtection" localSheetId="0">#REF!</definedName>
    <definedName name="SummaryKnownProtection" localSheetId="2">#REF!</definedName>
    <definedName name="SummaryKnownProtection">#REF!</definedName>
    <definedName name="SummaryLikely1Protection" localSheetId="0">#REF!</definedName>
    <definedName name="SummaryLikely1Protection" localSheetId="2">#REF!</definedName>
    <definedName name="SummaryLikely1Protection">#REF!</definedName>
    <definedName name="SummaryLikely2Protection" localSheetId="0">#REF!</definedName>
    <definedName name="SummaryLikely2Protection" localSheetId="2">#REF!</definedName>
    <definedName name="SummaryLikely2Protection">#REF!</definedName>
    <definedName name="Suprimento_de_Milho" localSheetId="0">#REF!</definedName>
    <definedName name="Suprimento_de_Milho" localSheetId="2">#REF!</definedName>
    <definedName name="Suprimento_de_Milho">#REF!</definedName>
    <definedName name="sw" localSheetId="0" hidden="1">{#N/A,#N/A,FALSE,"Aging Summary";#N/A,#N/A,FALSE,"Ratio Analysis";#N/A,#N/A,FALSE,"Test 120 Day Accts";#N/A,#N/A,FALSE,"Tickmarks"}</definedName>
    <definedName name="sw" localSheetId="1" hidden="1">{#N/A,#N/A,FALSE,"Aging Summary";#N/A,#N/A,FALSE,"Ratio Analysis";#N/A,#N/A,FALSE,"Test 120 Day Accts";#N/A,#N/A,FALSE,"Tickmarks"}</definedName>
    <definedName name="sw" localSheetId="4" hidden="1">{#N/A,#N/A,FALSE,"Aging Summary";#N/A,#N/A,FALSE,"Ratio Analysis";#N/A,#N/A,FALSE,"Test 120 Day Accts";#N/A,#N/A,FALSE,"Tickmarks"}</definedName>
    <definedName name="sw" localSheetId="2" hidden="1">{#N/A,#N/A,FALSE,"Aging Summary";#N/A,#N/A,FALSE,"Ratio Analysis";#N/A,#N/A,FALSE,"Test 120 Day Accts";#N/A,#N/A,FALSE,"Tickmarks"}</definedName>
    <definedName name="sw" hidden="1">{#N/A,#N/A,FALSE,"Aging Summary";#N/A,#N/A,FALSE,"Ratio Analysis";#N/A,#N/A,FALSE,"Test 120 Day Accts";#N/A,#N/A,FALSE,"Tickmarks"}</definedName>
    <definedName name="Swvu.inputs._.raw._.data." localSheetId="0" hidden="1">#REF!</definedName>
    <definedName name="Swvu.inputs._.raw._.data." localSheetId="2" hidden="1">#REF!</definedName>
    <definedName name="Swvu.inputs._.raw._.data." hidden="1">#REF!</definedName>
    <definedName name="Swvu.summary1." localSheetId="0" hidden="1">#REF!</definedName>
    <definedName name="Swvu.summary1." localSheetId="2" hidden="1">#REF!</definedName>
    <definedName name="Swvu.summary1." hidden="1">#REF!</definedName>
    <definedName name="Swvu.summary2." localSheetId="0" hidden="1">#REF!</definedName>
    <definedName name="Swvu.summary2." localSheetId="2" hidden="1">#REF!</definedName>
    <definedName name="Swvu.summary2." hidden="1">#REF!</definedName>
    <definedName name="Swvu.summary3." localSheetId="0" hidden="1">#REF!</definedName>
    <definedName name="Swvu.summary3." localSheetId="2" hidden="1">#REF!</definedName>
    <definedName name="Swvu.summary3." hidden="1">#REF!</definedName>
    <definedName name="SWW" localSheetId="0" hidden="1">{#N/A,#N/A,FALSE,"Aging Summary";#N/A,#N/A,FALSE,"Ratio Analysis";#N/A,#N/A,FALSE,"Test 120 Day Accts";#N/A,#N/A,FALSE,"Tickmarks"}</definedName>
    <definedName name="SWW" localSheetId="1" hidden="1">{#N/A,#N/A,FALSE,"Aging Summary";#N/A,#N/A,FALSE,"Ratio Analysis";#N/A,#N/A,FALSE,"Test 120 Day Accts";#N/A,#N/A,FALSE,"Tickmarks"}</definedName>
    <definedName name="SWW" localSheetId="4" hidden="1">{#N/A,#N/A,FALSE,"Aging Summary";#N/A,#N/A,FALSE,"Ratio Analysis";#N/A,#N/A,FALSE,"Test 120 Day Accts";#N/A,#N/A,FALSE,"Tickmarks"}</definedName>
    <definedName name="SWW" localSheetId="2" hidden="1">{#N/A,#N/A,FALSE,"Aging Summary";#N/A,#N/A,FALSE,"Ratio Analysis";#N/A,#N/A,FALSE,"Test 120 Day Accts";#N/A,#N/A,FALSE,"Tickmarks"}</definedName>
    <definedName name="SWW" hidden="1">{#N/A,#N/A,FALSE,"Aging Summary";#N/A,#N/A,FALSE,"Ratio Analysis";#N/A,#N/A,FALSE,"Test 120 Day Accts";#N/A,#N/A,FALSE,"Tickmarks"}</definedName>
    <definedName name="t">1</definedName>
    <definedName name="T_" localSheetId="0">#REF!</definedName>
    <definedName name="T_" localSheetId="2">#REF!</definedName>
    <definedName name="T_">#REF!</definedName>
    <definedName name="T_Diferencias" localSheetId="0">#REF!</definedName>
    <definedName name="T_Diferencias" localSheetId="2">#REF!</definedName>
    <definedName name="T_Diferencias">#REF!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ela1">#N/A</definedName>
    <definedName name="tabla" localSheetId="0">#REF!</definedName>
    <definedName name="tabla" localSheetId="2">#REF!</definedName>
    <definedName name="tabla">#REF!</definedName>
    <definedName name="tabta" localSheetId="0" hidden="1">{#N/A,#N/A,FALSE,"Aging Summary";#N/A,#N/A,FALSE,"Ratio Analysis";#N/A,#N/A,FALSE,"Test 120 Day Accts";#N/A,#N/A,FALSE,"Tickmarks"}</definedName>
    <definedName name="tabta" localSheetId="1" hidden="1">{#N/A,#N/A,FALSE,"Aging Summary";#N/A,#N/A,FALSE,"Ratio Analysis";#N/A,#N/A,FALSE,"Test 120 Day Accts";#N/A,#N/A,FALSE,"Tickmarks"}</definedName>
    <definedName name="tabta" localSheetId="4" hidden="1">{#N/A,#N/A,FALSE,"Aging Summary";#N/A,#N/A,FALSE,"Ratio Analysis";#N/A,#N/A,FALSE,"Test 120 Day Accts";#N/A,#N/A,FALSE,"Tickmarks"}</definedName>
    <definedName name="tabta" localSheetId="2" hidden="1">{#N/A,#N/A,FALSE,"Aging Summary";#N/A,#N/A,FALSE,"Ratio Analysis";#N/A,#N/A,FALSE,"Test 120 Day Accts";#N/A,#N/A,FALSE,"Tickmarks"}</definedName>
    <definedName name="tabta" hidden="1">{#N/A,#N/A,FALSE,"Aging Summary";#N/A,#N/A,FALSE,"Ratio Analysis";#N/A,#N/A,FALSE,"Test 120 Day Accts";#N/A,#N/A,FALSE,"Tickmarks"}</definedName>
    <definedName name="TAicker" localSheetId="0">#REF!</definedName>
    <definedName name="TAicker" localSheetId="2">#REF!</definedName>
    <definedName name="TAicker">#REF!</definedName>
    <definedName name="Talhão" localSheetId="0">#REF!</definedName>
    <definedName name="Talhão" localSheetId="2">#REF!</definedName>
    <definedName name="Talhão">#REF!</definedName>
    <definedName name="tania" localSheetId="0" hidden="1">{#N/A,#N/A,FALSE,"PACCIL";#N/A,#N/A,FALSE,"PAITACAN";#N/A,#N/A,FALSE,"PARECO";#N/A,#N/A,FALSE,"PA62";#N/A,#N/A,FALSE,"PAFINAL";#N/A,#N/A,FALSE,"PARECONF";#N/A,#N/A,FALSE,"PARECOND"}</definedName>
    <definedName name="tania" localSheetId="1" hidden="1">{#N/A,#N/A,FALSE,"PACCIL";#N/A,#N/A,FALSE,"PAITACAN";#N/A,#N/A,FALSE,"PARECO";#N/A,#N/A,FALSE,"PA62";#N/A,#N/A,FALSE,"PAFINAL";#N/A,#N/A,FALSE,"PARECONF";#N/A,#N/A,FALSE,"PARECOND"}</definedName>
    <definedName name="tania" localSheetId="4" hidden="1">{#N/A,#N/A,FALSE,"PACCIL";#N/A,#N/A,FALSE,"PAITACAN";#N/A,#N/A,FALSE,"PARECO";#N/A,#N/A,FALSE,"PA62";#N/A,#N/A,FALSE,"PAFINAL";#N/A,#N/A,FALSE,"PARECONF";#N/A,#N/A,FALSE,"PARECOND"}</definedName>
    <definedName name="tania" localSheetId="2" hidden="1">{#N/A,#N/A,FALSE,"PACCIL";#N/A,#N/A,FALSE,"PAITACAN";#N/A,#N/A,FALSE,"PARECO";#N/A,#N/A,FALSE,"PA62";#N/A,#N/A,FALSE,"PAFINAL";#N/A,#N/A,FALSE,"PARECONF";#N/A,#N/A,FALSE,"PARECOND"}</definedName>
    <definedName name="tania" hidden="1">{#N/A,#N/A,FALSE,"PACCIL";#N/A,#N/A,FALSE,"PAITACAN";#N/A,#N/A,FALSE,"PARECO";#N/A,#N/A,FALSE,"PA62";#N/A,#N/A,FALSE,"PAFINAL";#N/A,#N/A,FALSE,"PARECONF";#N/A,#N/A,FALSE,"PARECOND"}</definedName>
    <definedName name="TAREFAS" localSheetId="0">#REF!</definedName>
    <definedName name="TAREFAS" localSheetId="2">#REF!</definedName>
    <definedName name="TAREFAS">#REF!</definedName>
    <definedName name="TAX" localSheetId="0">#REF!</definedName>
    <definedName name="TAX" localSheetId="2">#REF!</definedName>
    <definedName name="TAX">#REF!</definedName>
    <definedName name="Tax_Effect_Income" localSheetId="0">#REF!</definedName>
    <definedName name="Tax_Effect_Income" localSheetId="2">#REF!</definedName>
    <definedName name="Tax_Effect_Income">#REF!</definedName>
    <definedName name="Tax_Effect_Liabs" localSheetId="0">#REF!</definedName>
    <definedName name="Tax_Effect_Liabs" localSheetId="2">#REF!</definedName>
    <definedName name="Tax_Effect_Liabs">#REF!</definedName>
    <definedName name="Tax_Effect_RetEarn" localSheetId="0">#REF!</definedName>
    <definedName name="Tax_Effect_RetEarn" localSheetId="2">#REF!</definedName>
    <definedName name="Tax_Effect_RetEarn">#REF!</definedName>
    <definedName name="Tax_Rate" localSheetId="0">#REF!</definedName>
    <definedName name="Tax_Rate" localSheetId="2">#REF!</definedName>
    <definedName name="Tax_Rate">#REF!</definedName>
    <definedName name="taxburden_scenario" localSheetId="0">#REF!</definedName>
    <definedName name="taxburden_scenario" localSheetId="2">#REF!</definedName>
    <definedName name="taxburden_scenario">#REF!</definedName>
    <definedName name="TBdbName" hidden="1">"88D5BF544BE111D2B8C5006097494125.mdb"</definedName>
    <definedName name="TbPy530057" localSheetId="0">#REF!</definedName>
    <definedName name="TbPy530057" localSheetId="2">#REF!</definedName>
    <definedName name="TbPy530057">#REF!</definedName>
    <definedName name="TbPy530159" localSheetId="0">#REF!</definedName>
    <definedName name="TbPy530159" localSheetId="2">#REF!</definedName>
    <definedName name="TbPy530159">#REF!</definedName>
    <definedName name="TC" localSheetId="0">#REF!</definedName>
    <definedName name="TC" localSheetId="2">#REF!</definedName>
    <definedName name="TC">#REF!</definedName>
    <definedName name="te" localSheetId="0" hidden="1">{#N/A,#N/A,FALSE,"5-1";#N/A,#N/A,FALSE,"5-2";#N/A,#N/A,FALSE,"5-6";#N/A,#N/A,FALSE,"5-9";#N/A,#N/A,FALSE,"5-15";#N/A,#N/A,FALSE,"5-32";#N/A,#N/A,FALSE,"5-34"}</definedName>
    <definedName name="te" localSheetId="1" hidden="1">{#N/A,#N/A,FALSE,"5-1";#N/A,#N/A,FALSE,"5-2";#N/A,#N/A,FALSE,"5-6";#N/A,#N/A,FALSE,"5-9";#N/A,#N/A,FALSE,"5-15";#N/A,#N/A,FALSE,"5-32";#N/A,#N/A,FALSE,"5-34"}</definedName>
    <definedName name="te" localSheetId="4" hidden="1">{#N/A,#N/A,FALSE,"5-1";#N/A,#N/A,FALSE,"5-2";#N/A,#N/A,FALSE,"5-6";#N/A,#N/A,FALSE,"5-9";#N/A,#N/A,FALSE,"5-15";#N/A,#N/A,FALSE,"5-32";#N/A,#N/A,FALSE,"5-34"}</definedName>
    <definedName name="te" localSheetId="2" hidden="1">{#N/A,#N/A,FALSE,"5-1";#N/A,#N/A,FALSE,"5-2";#N/A,#N/A,FALSE,"5-6";#N/A,#N/A,FALSE,"5-9";#N/A,#N/A,FALSE,"5-15";#N/A,#N/A,FALSE,"5-32";#N/A,#N/A,FALSE,"5-34"}</definedName>
    <definedName name="te" hidden="1">{#N/A,#N/A,FALSE,"5-1";#N/A,#N/A,FALSE,"5-2";#N/A,#N/A,FALSE,"5-6";#N/A,#N/A,FALSE,"5-9";#N/A,#N/A,FALSE,"5-15";#N/A,#N/A,FALSE,"5-32";#N/A,#N/A,FALSE,"5-34"}</definedName>
    <definedName name="Tech" localSheetId="0">#REF!</definedName>
    <definedName name="Tech" localSheetId="2">#REF!</definedName>
    <definedName name="Tech">#REF!</definedName>
    <definedName name="techld" localSheetId="0">#REF!</definedName>
    <definedName name="techld" localSheetId="2">#REF!</definedName>
    <definedName name="techld">#REF!</definedName>
    <definedName name="TechPCS" localSheetId="0">#REF!</definedName>
    <definedName name="TechPCS" localSheetId="2">#REF!</definedName>
    <definedName name="TechPCS">#REF!</definedName>
    <definedName name="TECNOFIBRAS" localSheetId="0" hidden="1">{"'PXR_6500'!$A$1:$I$124"}</definedName>
    <definedName name="TECNOFIBRAS" localSheetId="1" hidden="1">{"'PXR_6500'!$A$1:$I$124"}</definedName>
    <definedName name="TECNOFIBRAS" localSheetId="4" hidden="1">{"'PXR_6500'!$A$1:$I$124"}</definedName>
    <definedName name="TECNOFIBRAS" localSheetId="2" hidden="1">{"'PXR_6500'!$A$1:$I$124"}</definedName>
    <definedName name="TECNOFIBRAS" hidden="1">{"'PXR_6500'!$A$1:$I$124"}</definedName>
    <definedName name="TECNOFIBRAS2" localSheetId="0" hidden="1">{"'PXR_6500'!$A$1:$I$124"}</definedName>
    <definedName name="TECNOFIBRAS2" localSheetId="1" hidden="1">{"'PXR_6500'!$A$1:$I$124"}</definedName>
    <definedName name="TECNOFIBRAS2" localSheetId="4" hidden="1">{"'PXR_6500'!$A$1:$I$124"}</definedName>
    <definedName name="TECNOFIBRAS2" localSheetId="2" hidden="1">{"'PXR_6500'!$A$1:$I$124"}</definedName>
    <definedName name="TECNOFIBRAS2" hidden="1">{"'PXR_6500'!$A$1:$I$124"}</definedName>
    <definedName name="tempName" localSheetId="0">#REF!</definedName>
    <definedName name="tempName" localSheetId="2">#REF!</definedName>
    <definedName name="tempName">#REF!</definedName>
    <definedName name="test" localSheetId="0" hidden="1">{#N/A,#N/A,FALSE,"FlCx99";#N/A,#N/A,FALSE,"Dívida99"}</definedName>
    <definedName name="test" localSheetId="1" hidden="1">{#N/A,#N/A,FALSE,"FlCx99";#N/A,#N/A,FALSE,"Dívida99"}</definedName>
    <definedName name="test" localSheetId="4" hidden="1">{#N/A,#N/A,FALSE,"FlCx99";#N/A,#N/A,FALSE,"Dívida99"}</definedName>
    <definedName name="test" localSheetId="2" hidden="1">{#N/A,#N/A,FALSE,"FlCx99";#N/A,#N/A,FALSE,"Dívida99"}</definedName>
    <definedName name="test" hidden="1">{#N/A,#N/A,FALSE,"FlCx99";#N/A,#N/A,FALSE,"Dívida99"}</definedName>
    <definedName name="Test_Targ" localSheetId="0">#REF!</definedName>
    <definedName name="Test_Targ" localSheetId="2">#REF!</definedName>
    <definedName name="Test_Targ">#REF!</definedName>
    <definedName name="TEST0" localSheetId="0">#REF!</definedName>
    <definedName name="TEST0" localSheetId="2">#REF!</definedName>
    <definedName name="TEST0">#REF!</definedName>
    <definedName name="TEST1" localSheetId="0">#REF!</definedName>
    <definedName name="TEST1" localSheetId="2">#REF!</definedName>
    <definedName name="TEST1">#REF!</definedName>
    <definedName name="TEST10" localSheetId="0">#REF!</definedName>
    <definedName name="TEST10" localSheetId="2">#REF!</definedName>
    <definedName name="TEST10">#REF!</definedName>
    <definedName name="TEST11" localSheetId="0">#REF!</definedName>
    <definedName name="TEST11" localSheetId="2">#REF!</definedName>
    <definedName name="TEST11">#REF!</definedName>
    <definedName name="TEST12" localSheetId="0">#REF!</definedName>
    <definedName name="TEST12" localSheetId="2">#REF!</definedName>
    <definedName name="TEST12">#REF!</definedName>
    <definedName name="TEST13" localSheetId="0">#REF!</definedName>
    <definedName name="TEST13" localSheetId="2">#REF!</definedName>
    <definedName name="TEST13">#REF!</definedName>
    <definedName name="TEST14" localSheetId="0">#REF!</definedName>
    <definedName name="TEST14" localSheetId="2">#REF!</definedName>
    <definedName name="TEST14">#REF!</definedName>
    <definedName name="TEST15" localSheetId="0">#REF!</definedName>
    <definedName name="TEST15" localSheetId="2">#REF!</definedName>
    <definedName name="TEST15">#REF!</definedName>
    <definedName name="TEST16" localSheetId="0">#REF!</definedName>
    <definedName name="TEST16" localSheetId="2">#REF!</definedName>
    <definedName name="TEST16">#REF!</definedName>
    <definedName name="TEST17" localSheetId="0">#REF!</definedName>
    <definedName name="TEST17" localSheetId="2">#REF!</definedName>
    <definedName name="TEST17">#REF!</definedName>
    <definedName name="TEST18" localSheetId="0">#REF!</definedName>
    <definedName name="TEST18" localSheetId="2">#REF!</definedName>
    <definedName name="TEST18">#REF!</definedName>
    <definedName name="TEST19" localSheetId="0">#REF!</definedName>
    <definedName name="TEST19" localSheetId="2">#REF!</definedName>
    <definedName name="TEST19">#REF!</definedName>
    <definedName name="test2" localSheetId="0" hidden="1">{#N/A,#N/A,FALSE,"FlCx99";#N/A,#N/A,FALSE,"Dívida99"}</definedName>
    <definedName name="test2" localSheetId="1" hidden="1">{#N/A,#N/A,FALSE,"FlCx99";#N/A,#N/A,FALSE,"Dívida99"}</definedName>
    <definedName name="test2" localSheetId="4" hidden="1">{#N/A,#N/A,FALSE,"FlCx99";#N/A,#N/A,FALSE,"Dívida99"}</definedName>
    <definedName name="test2" localSheetId="2" hidden="1">{#N/A,#N/A,FALSE,"FlCx99";#N/A,#N/A,FALSE,"Dívida99"}</definedName>
    <definedName name="test2" hidden="1">{#N/A,#N/A,FALSE,"FlCx99";#N/A,#N/A,FALSE,"Dívida99"}</definedName>
    <definedName name="TEST20" localSheetId="0">#REF!</definedName>
    <definedName name="TEST20" localSheetId="2">#REF!</definedName>
    <definedName name="TEST20">#REF!</definedName>
    <definedName name="TEST21" localSheetId="0">#REF!</definedName>
    <definedName name="TEST21" localSheetId="2">#REF!</definedName>
    <definedName name="TEST21">#REF!</definedName>
    <definedName name="TEST22" localSheetId="0">#REF!</definedName>
    <definedName name="TEST22" localSheetId="2">#REF!</definedName>
    <definedName name="TEST22">#REF!</definedName>
    <definedName name="TEST3" localSheetId="0">#REF!</definedName>
    <definedName name="TEST3" localSheetId="2">#REF!</definedName>
    <definedName name="TEST3">#REF!</definedName>
    <definedName name="TEST4" localSheetId="0">#REF!</definedName>
    <definedName name="TEST4" localSheetId="2">#REF!</definedName>
    <definedName name="TEST4">#REF!</definedName>
    <definedName name="TEST5" localSheetId="0">#REF!</definedName>
    <definedName name="TEST5" localSheetId="2">#REF!</definedName>
    <definedName name="TEST5">#REF!</definedName>
    <definedName name="TEST53" localSheetId="0">#REF!</definedName>
    <definedName name="TEST53" localSheetId="2">#REF!</definedName>
    <definedName name="TEST53">#REF!</definedName>
    <definedName name="TEST54" localSheetId="0">#REF!</definedName>
    <definedName name="TEST54" localSheetId="2">#REF!</definedName>
    <definedName name="TEST54">#REF!</definedName>
    <definedName name="TEST55" localSheetId="0">#REF!</definedName>
    <definedName name="TEST55" localSheetId="2">#REF!</definedName>
    <definedName name="TEST55">#REF!</definedName>
    <definedName name="TEST56" localSheetId="0">#REF!</definedName>
    <definedName name="TEST56" localSheetId="2">#REF!</definedName>
    <definedName name="TEST56">#REF!</definedName>
    <definedName name="TEST57" localSheetId="0">#REF!</definedName>
    <definedName name="TEST57" localSheetId="2">#REF!</definedName>
    <definedName name="TEST57">#REF!</definedName>
    <definedName name="TEST58" localSheetId="0">#REF!</definedName>
    <definedName name="TEST58" localSheetId="2">#REF!</definedName>
    <definedName name="TEST58">#REF!</definedName>
    <definedName name="TEST59" localSheetId="0">#REF!</definedName>
    <definedName name="TEST59" localSheetId="2">#REF!</definedName>
    <definedName name="TEST59">#REF!</definedName>
    <definedName name="TEST6" localSheetId="0">#REF!</definedName>
    <definedName name="TEST6" localSheetId="2">#REF!</definedName>
    <definedName name="TEST6">#REF!</definedName>
    <definedName name="TEST60" localSheetId="0">#REF!</definedName>
    <definedName name="TEST60" localSheetId="2">#REF!</definedName>
    <definedName name="TEST60">#REF!</definedName>
    <definedName name="TEST7" localSheetId="0">#REF!</definedName>
    <definedName name="TEST7" localSheetId="2">#REF!</definedName>
    <definedName name="TEST7">#REF!</definedName>
    <definedName name="TEST8" localSheetId="0">#REF!</definedName>
    <definedName name="TEST8" localSheetId="2">#REF!</definedName>
    <definedName name="TEST8">#REF!</definedName>
    <definedName name="TEST9" localSheetId="0">#REF!</definedName>
    <definedName name="TEST9" localSheetId="2">#REF!</definedName>
    <definedName name="TEST9">#REF!</definedName>
    <definedName name="teste" localSheetId="0" hidden="1">{#N/A,#N/A,TRUE,"Resumo de Preços"}</definedName>
    <definedName name="teste" localSheetId="1" hidden="1">{#N/A,#N/A,TRUE,"Resumo de Preços"}</definedName>
    <definedName name="teste" localSheetId="4" hidden="1">{#N/A,#N/A,TRUE,"Resumo de Preços"}</definedName>
    <definedName name="teste" localSheetId="2" hidden="1">{#N/A,#N/A,TRUE,"Resumo de Preços"}</definedName>
    <definedName name="teste" hidden="1">{#N/A,#N/A,TRUE,"Resumo de Preços"}</definedName>
    <definedName name="TESTHKEY" localSheetId="0">#REF!</definedName>
    <definedName name="TESTHKEY" localSheetId="2">#REF!</definedName>
    <definedName name="TESTHKEY">#REF!</definedName>
    <definedName name="TESTKEYS" localSheetId="0">#REF!</definedName>
    <definedName name="TESTKEYS" localSheetId="2">#REF!</definedName>
    <definedName name="TESTKEYS">#REF!</definedName>
    <definedName name="TESTVKEY" localSheetId="0">#REF!</definedName>
    <definedName name="TESTVKEY" localSheetId="2">#REF!</definedName>
    <definedName name="TESTVKEY">#REF!</definedName>
    <definedName name="testvkey2" localSheetId="0">#REF!</definedName>
    <definedName name="testvkey2" localSheetId="2">#REF!</definedName>
    <definedName name="testvkey2">#REF!</definedName>
    <definedName name="TextRefCopy1" localSheetId="0">#REF!</definedName>
    <definedName name="TextRefCopy1" localSheetId="2">#REF!</definedName>
    <definedName name="TextRefCopy1">#REF!</definedName>
    <definedName name="TextRefCopy15" localSheetId="0">#REF!</definedName>
    <definedName name="TextRefCopy15" localSheetId="2">#REF!</definedName>
    <definedName name="TextRefCopy15">#REF!</definedName>
    <definedName name="TextRefCopy2" localSheetId="0">#REF!</definedName>
    <definedName name="TextRefCopy2" localSheetId="2">#REF!</definedName>
    <definedName name="TextRefCopy2">#REF!</definedName>
    <definedName name="TextRefCopy20" localSheetId="0">#REF!</definedName>
    <definedName name="TextRefCopy20" localSheetId="2">#REF!</definedName>
    <definedName name="TextRefCopy20">#REF!</definedName>
    <definedName name="TextRefCopy3" localSheetId="0">#REF!</definedName>
    <definedName name="TextRefCopy3" localSheetId="2">#REF!</definedName>
    <definedName name="TextRefCopy3">#REF!</definedName>
    <definedName name="TextRefCopy4" localSheetId="0">#REF!</definedName>
    <definedName name="TextRefCopy4" localSheetId="2">#REF!</definedName>
    <definedName name="TextRefCopy4">#REF!</definedName>
    <definedName name="TextRefCopy5" localSheetId="0">#REF!</definedName>
    <definedName name="TextRefCopy5" localSheetId="2">#REF!</definedName>
    <definedName name="TextRefCopy5">#REF!</definedName>
    <definedName name="TextRefCopy6" localSheetId="0">#REF!</definedName>
    <definedName name="TextRefCopy6" localSheetId="2">#REF!</definedName>
    <definedName name="TextRefCopy6">#REF!</definedName>
    <definedName name="TextRefCopyRangeCount" hidden="1">4</definedName>
    <definedName name="thm" localSheetId="0">#REF!</definedName>
    <definedName name="thm" localSheetId="2">#REF!</definedName>
    <definedName name="thm">#REF!</definedName>
    <definedName name="thp" localSheetId="0">#REF!</definedName>
    <definedName name="thp" localSheetId="2">#REF!</definedName>
    <definedName name="thp">#REF!</definedName>
    <definedName name="Threshold" localSheetId="0">#REF!</definedName>
    <definedName name="Threshold" localSheetId="2">#REF!</definedName>
    <definedName name="Threshold">#REF!</definedName>
    <definedName name="Threshold_for_Accumulating" localSheetId="0">#REF!</definedName>
    <definedName name="Threshold_for_Accumulating" localSheetId="2">#REF!</definedName>
    <definedName name="Threshold_for_Accumulating">#REF!</definedName>
    <definedName name="Ticker" localSheetId="0">#REF!</definedName>
    <definedName name="Ticker" localSheetId="2">#REF!</definedName>
    <definedName name="Ticker">#REF!</definedName>
    <definedName name="Time.Sheet.Contabilidade" localSheetId="0" hidden="1">Main.SAPF4Help()</definedName>
    <definedName name="Time.Sheet.Contabilidade" localSheetId="1" hidden="1">Main.SAPF4Help()</definedName>
    <definedName name="Time.Sheet.Contabilidade" localSheetId="4" hidden="1">Main.SAPF4Help()</definedName>
    <definedName name="Time.Sheet.Contabilidade" localSheetId="2" hidden="1">Main.SAPF4Help()</definedName>
    <definedName name="Time.Sheet.Contabilidade" hidden="1">Main.SAPF4Help()</definedName>
    <definedName name="Tipo" localSheetId="0">#REF!</definedName>
    <definedName name="Tipo" localSheetId="2">#REF!</definedName>
    <definedName name="Tipo">#REF!</definedName>
    <definedName name="Tipo_Agua" localSheetId="0">#REF!</definedName>
    <definedName name="Tipo_Agua" localSheetId="2">#REF!</definedName>
    <definedName name="Tipo_Agua">#REF!</definedName>
    <definedName name="Tipo_contrato" localSheetId="0">#REF!</definedName>
    <definedName name="Tipo_contrato" localSheetId="2">#REF!</definedName>
    <definedName name="Tipo_contrato">#REF!</definedName>
    <definedName name="Tipo_operação" localSheetId="0">#REF!</definedName>
    <definedName name="Tipo_operação" localSheetId="2">#REF!</definedName>
    <definedName name="Tipo_operação">#REF!</definedName>
    <definedName name="Tipoativo" localSheetId="0">#REF!</definedName>
    <definedName name="Tipoativo" localSheetId="2">#REF!</definedName>
    <definedName name="Tipoativo">#REF!</definedName>
    <definedName name="tipos_alteracao" localSheetId="0">#REF!</definedName>
    <definedName name="tipos_alteracao" localSheetId="2">#REF!</definedName>
    <definedName name="tipos_alteracao">#REF!</definedName>
    <definedName name="TO" localSheetId="0">#REF!</definedName>
    <definedName name="TO" localSheetId="2">#REF!</definedName>
    <definedName name="TO">#REF!</definedName>
    <definedName name="top" localSheetId="0" hidden="1">{"Page1",#N/A,FALSE,"CompCo";"Page2",#N/A,FALSE,"CompCo"}</definedName>
    <definedName name="top" localSheetId="1" hidden="1">{"Page1",#N/A,FALSE,"CompCo";"Page2",#N/A,FALSE,"CompCo"}</definedName>
    <definedName name="top" localSheetId="4" hidden="1">{"Page1",#N/A,FALSE,"CompCo";"Page2",#N/A,FALSE,"CompCo"}</definedName>
    <definedName name="top" localSheetId="2" hidden="1">{"Page1",#N/A,FALSE,"CompCo";"Page2",#N/A,FALSE,"CompCo"}</definedName>
    <definedName name="top" hidden="1">{"Page1",#N/A,FALSE,"CompCo";"Page2",#N/A,FALSE,"CompCo"}</definedName>
    <definedName name="TopLine" localSheetId="0">#REF!</definedName>
    <definedName name="TopLine" localSheetId="2">#REF!</definedName>
    <definedName name="TopLine">#REF!</definedName>
    <definedName name="Tot_knw_Xfoot" localSheetId="0">#REF!</definedName>
    <definedName name="Tot_knw_Xfoot" localSheetId="2">#REF!</definedName>
    <definedName name="Tot_knw_Xfoot">#REF!</definedName>
    <definedName name="Tot_lik_Xfoot" localSheetId="0">#REF!</definedName>
    <definedName name="Tot_lik_Xfoot" localSheetId="2">#REF!</definedName>
    <definedName name="Tot_lik_Xfoot">#REF!</definedName>
    <definedName name="Tot_lik_Xfoot_ex" localSheetId="0">#REF!</definedName>
    <definedName name="Tot_lik_Xfoot_ex" localSheetId="2">#REF!</definedName>
    <definedName name="Tot_lik_Xfoot_ex">#REF!</definedName>
    <definedName name="Tot_lik_Xfoot_ext" localSheetId="0">#REF!</definedName>
    <definedName name="Tot_lik_Xfoot_ext" localSheetId="2">#REF!</definedName>
    <definedName name="Tot_lik_Xfoot_ext">#REF!</definedName>
    <definedName name="Total_Assets" localSheetId="0">#REF!</definedName>
    <definedName name="Total_Assets" localSheetId="2">#REF!</definedName>
    <definedName name="Total_Assets">#REF!</definedName>
    <definedName name="TOTAL_KNOWN" localSheetId="0">#REF!</definedName>
    <definedName name="TOTAL_KNOWN" localSheetId="2">#REF!</definedName>
    <definedName name="TOTAL_KNOWN">#REF!</definedName>
    <definedName name="total1" localSheetId="0">#REF!</definedName>
    <definedName name="total1" localSheetId="2">#REF!</definedName>
    <definedName name="total1">#REF!</definedName>
    <definedName name="total2" localSheetId="0">#REF!</definedName>
    <definedName name="total2" localSheetId="2">#REF!</definedName>
    <definedName name="total2">#REF!</definedName>
    <definedName name="total3" localSheetId="0">#REF!</definedName>
    <definedName name="total3" localSheetId="2">#REF!</definedName>
    <definedName name="total3">#REF!</definedName>
    <definedName name="TotalCarryOver" localSheetId="0">#REF!</definedName>
    <definedName name="TotalCarryOver" localSheetId="2">#REF!</definedName>
    <definedName name="TotalCarryOver">#REF!</definedName>
    <definedName name="TotalCurrentYear" localSheetId="0">#REF!</definedName>
    <definedName name="TotalCurrentYear" localSheetId="2">#REF!</definedName>
    <definedName name="TotalCurrentYear">#REF!</definedName>
    <definedName name="TotalKnownCheck" localSheetId="0">#REF!</definedName>
    <definedName name="TotalKnownCheck" localSheetId="2">#REF!</definedName>
    <definedName name="TotalKnownCheck">#REF!</definedName>
    <definedName name="TotExp" localSheetId="0">#REF!</definedName>
    <definedName name="TotExp" localSheetId="2">#REF!</definedName>
    <definedName name="TotExp">#REF!</definedName>
    <definedName name="TotSummExp" localSheetId="0">#REF!</definedName>
    <definedName name="TotSummExp" localSheetId="2">#REF!</definedName>
    <definedName name="TotSummExp">#REF!</definedName>
    <definedName name="TP" localSheetId="0">#REF!</definedName>
    <definedName name="TP" localSheetId="2">#REF!</definedName>
    <definedName name="TP">#REF!</definedName>
    <definedName name="TR\" localSheetId="0" hidden="1">{#N/A,#N/A,FALSE,"Aging Summary";#N/A,#N/A,FALSE,"Ratio Analysis";#N/A,#N/A,FALSE,"Test 120 Day Accts";#N/A,#N/A,FALSE,"Tickmarks"}</definedName>
    <definedName name="TR\" localSheetId="1" hidden="1">{#N/A,#N/A,FALSE,"Aging Summary";#N/A,#N/A,FALSE,"Ratio Analysis";#N/A,#N/A,FALSE,"Test 120 Day Accts";#N/A,#N/A,FALSE,"Tickmarks"}</definedName>
    <definedName name="TR\" localSheetId="4" hidden="1">{#N/A,#N/A,FALSE,"Aging Summary";#N/A,#N/A,FALSE,"Ratio Analysis";#N/A,#N/A,FALSE,"Test 120 Day Accts";#N/A,#N/A,FALSE,"Tickmarks"}</definedName>
    <definedName name="TR\" localSheetId="2" hidden="1">{#N/A,#N/A,FALSE,"Aging Summary";#N/A,#N/A,FALSE,"Ratio Analysis";#N/A,#N/A,FALSE,"Test 120 Day Accts";#N/A,#N/A,FALSE,"Tickmarks"}</definedName>
    <definedName name="TR\" hidden="1">{#N/A,#N/A,FALSE,"Aging Summary";#N/A,#N/A,FALSE,"Ratio Analysis";#N/A,#N/A,FALSE,"Test 120 Day Accts";#N/A,#N/A,FALSE,"Tickmarks"}</definedName>
    <definedName name="Transparencia" localSheetId="0">#REF!</definedName>
    <definedName name="Transparencia" localSheetId="2">#REF!</definedName>
    <definedName name="Transparencia">#REF!</definedName>
    <definedName name="TRAT_AGUA" localSheetId="0">#REF!</definedName>
    <definedName name="TRAT_AGUA" localSheetId="2">#REF!</definedName>
    <definedName name="TRAT_AGUA">#REF!</definedName>
    <definedName name="TratC" localSheetId="0">#REF!</definedName>
    <definedName name="TratC" localSheetId="2">#REF!</definedName>
    <definedName name="TratC">#REF!</definedName>
    <definedName name="Trigo" localSheetId="0">#REF!</definedName>
    <definedName name="Trigo" localSheetId="2">#REF!</definedName>
    <definedName name="Trigo">#REF!</definedName>
    <definedName name="trim" localSheetId="0">#REF!</definedName>
    <definedName name="trim" localSheetId="2">#REF!</definedName>
    <definedName name="trim">#REF!</definedName>
    <definedName name="Trimestres" localSheetId="0">#REF!</definedName>
    <definedName name="Trimestres" localSheetId="2">#REF!</definedName>
    <definedName name="Trimestres">#REF!</definedName>
    <definedName name="Troia_Modelo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_Modelo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_Modelo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_Modelo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_Modelo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Modelo" localSheetId="0" hidden="1">{"summary1",#N/A,TRUE,"Comps";"summary2",#N/A,TRUE,"Comps";"summary3",#N/A,TRUE,"Comps"}</definedName>
    <definedName name="TroiaModelo" localSheetId="1" hidden="1">{"summary1",#N/A,TRUE,"Comps";"summary2",#N/A,TRUE,"Comps";"summary3",#N/A,TRUE,"Comps"}</definedName>
    <definedName name="TroiaModelo" localSheetId="4" hidden="1">{"summary1",#N/A,TRUE,"Comps";"summary2",#N/A,TRUE,"Comps";"summary3",#N/A,TRUE,"Comps"}</definedName>
    <definedName name="TroiaModelo" localSheetId="2" hidden="1">{"summary1",#N/A,TRUE,"Comps";"summary2",#N/A,TRUE,"Comps";"summary3",#N/A,TRUE,"Comps"}</definedName>
    <definedName name="TroiaModelo" hidden="1">{"summary1",#N/A,TRUE,"Comps";"summary2",#N/A,TRUE,"Comps";"summary3",#N/A,TRUE,"Comps"}</definedName>
    <definedName name="Troiav1" localSheetId="0" hidden="1">{"inputs raw data",#N/A,TRUE,"INPUT"}</definedName>
    <definedName name="Troiav1" localSheetId="1" hidden="1">{"inputs raw data",#N/A,TRUE,"INPUT"}</definedName>
    <definedName name="Troiav1" localSheetId="4" hidden="1">{"inputs raw data",#N/A,TRUE,"INPUT"}</definedName>
    <definedName name="Troiav1" localSheetId="2" hidden="1">{"inputs raw data",#N/A,TRUE,"INPUT"}</definedName>
    <definedName name="Troiav1" hidden="1">{"inputs raw data",#N/A,TRUE,"INPUT"}</definedName>
    <definedName name="TS" localSheetId="0">#REF!</definedName>
    <definedName name="TS" localSheetId="2">#REF!</definedName>
    <definedName name="TS">#REF!</definedName>
    <definedName name="tt" localSheetId="0" hidden="1">{"mgmt forecast",#N/A,FALSE,"Mgmt Forecast";"dcf table",#N/A,FALSE,"Mgmt Forecast";"sensitivity",#N/A,FALSE,"Mgmt Forecast";"table inputs",#N/A,FALSE,"Mgmt Forecast";"calculations",#N/A,FALSE,"Mgmt Forecast"}</definedName>
    <definedName name="tt" localSheetId="1" hidden="1">{"mgmt forecast",#N/A,FALSE,"Mgmt Forecast";"dcf table",#N/A,FALSE,"Mgmt Forecast";"sensitivity",#N/A,FALSE,"Mgmt Forecast";"table inputs",#N/A,FALSE,"Mgmt Forecast";"calculations",#N/A,FALSE,"Mgmt Forecast"}</definedName>
    <definedName name="tt" localSheetId="4" hidden="1">{"mgmt forecast",#N/A,FALSE,"Mgmt Forecast";"dcf table",#N/A,FALSE,"Mgmt Forecast";"sensitivity",#N/A,FALSE,"Mgmt Forecast";"table inputs",#N/A,FALSE,"Mgmt Forecast";"calculations",#N/A,FALSE,"Mgmt Forecast"}</definedName>
    <definedName name="tt" localSheetId="2" hidden="1">{"mgmt forecast",#N/A,FALSE,"Mgmt Forecast";"dcf table",#N/A,FALSE,"Mgmt Forecast";"sensitivity",#N/A,FALSE,"Mgmt Forecast";"table inputs",#N/A,FALSE,"Mgmt Forecast";"calculations",#N/A,FALSE,"Mgmt Forecast"}</definedName>
    <definedName name="tt" hidden="1">{"mgmt forecast",#N/A,FALSE,"Mgmt Forecast";"dcf table",#N/A,FALSE,"Mgmt Forecast";"sensitivity",#N/A,FALSE,"Mgmt Forecast";"table inputs",#N/A,FALSE,"Mgmt Forecast";"calculations",#N/A,FALSE,"Mgmt Forecast"}</definedName>
    <definedName name="TtlCdtR" localSheetId="0">#REF!</definedName>
    <definedName name="TtlCdtR" localSheetId="2">#REF!</definedName>
    <definedName name="TtlCdtR">#REF!</definedName>
    <definedName name="TtlFA" localSheetId="0">#REF!</definedName>
    <definedName name="TtlFA" localSheetId="2">#REF!</definedName>
    <definedName name="TtlFA">#REF!</definedName>
    <definedName name="TtlMktR" localSheetId="0">#REF!</definedName>
    <definedName name="TtlMktR" localSheetId="2">#REF!</definedName>
    <definedName name="TtlMktR">#REF!</definedName>
    <definedName name="TtlWC" localSheetId="0">#REF!</definedName>
    <definedName name="TtlWC" localSheetId="2">#REF!</definedName>
    <definedName name="TtlWC">#REF!</definedName>
    <definedName name="TTT" localSheetId="0" hidden="1">#REF!</definedName>
    <definedName name="TTT" localSheetId="2" hidden="1">#REF!</definedName>
    <definedName name="TTT" hidden="1">#REF!</definedName>
    <definedName name="TWD" localSheetId="0">#REF!</definedName>
    <definedName name="TWD" localSheetId="2">#REF!</definedName>
    <definedName name="TWD">#REF!</definedName>
    <definedName name="u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" localSheetId="2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.S." localSheetId="0">#REF!</definedName>
    <definedName name="U.S." localSheetId="2">#REF!</definedName>
    <definedName name="U.S.">#REF!</definedName>
    <definedName name="U_" localSheetId="0">#REF!</definedName>
    <definedName name="U_" localSheetId="2">#REF!</definedName>
    <definedName name="U_">#REF!</definedName>
    <definedName name="UK" localSheetId="0" hidden="1">{"PARTE1",#N/A,FALSE,"Plan1"}</definedName>
    <definedName name="UK" localSheetId="1" hidden="1">{"PARTE1",#N/A,FALSE,"Plan1"}</definedName>
    <definedName name="UK" localSheetId="4" hidden="1">{"PARTE1",#N/A,FALSE,"Plan1"}</definedName>
    <definedName name="UK" localSheetId="2" hidden="1">{"PARTE1",#N/A,FALSE,"Plan1"}</definedName>
    <definedName name="UK" hidden="1">{"PARTE1",#N/A,FALSE,"Plan1"}</definedName>
    <definedName name="Unidade" localSheetId="0">#REF!</definedName>
    <definedName name="Unidade" localSheetId="2">#REF!</definedName>
    <definedName name="Unidade">#REF!</definedName>
    <definedName name="Unidade_" localSheetId="0">#REF!</definedName>
    <definedName name="Unidade_" localSheetId="2">#REF!</definedName>
    <definedName name="Unidade_">#REF!</definedName>
    <definedName name="unnegocio" localSheetId="0">#REF!</definedName>
    <definedName name="unnegocio" localSheetId="2">#REF!</definedName>
    <definedName name="unnegocio">#REF!</definedName>
    <definedName name="USD" localSheetId="0">#REF!</definedName>
    <definedName name="USD" localSheetId="2">#REF!</definedName>
    <definedName name="USD">#REF!</definedName>
    <definedName name="USDBRL" localSheetId="0">#REF!</definedName>
    <definedName name="USDBRL" localSheetId="2">#REF!</definedName>
    <definedName name="USDBRL">#REF!</definedName>
    <definedName name="usdeur" localSheetId="0">#REF!</definedName>
    <definedName name="usdeur" localSheetId="2">#REF!</definedName>
    <definedName name="usdeur">#REF!</definedName>
    <definedName name="UTA" localSheetId="0">#REF!</definedName>
    <definedName name="UTA" localSheetId="2">#REF!</definedName>
    <definedName name="UTA">#REF!</definedName>
    <definedName name="Utilizacion" localSheetId="0">#REF!</definedName>
    <definedName name="Utilizacion" localSheetId="2">#REF!</definedName>
    <definedName name="Utilizacion">#REF!</definedName>
    <definedName name="uu" localSheetId="0" hidden="1">{#N/A,#N/A,FALSE,"SGP";#N/A,#N/A,FALSE,"SGI";#N/A,#N/A,FALSE,"SGC";#N/A,#N/A,FALSE,"SGS";#N/A,#N/A,FALSE,"SGB"}</definedName>
    <definedName name="uu" localSheetId="1" hidden="1">{#N/A,#N/A,FALSE,"SGP";#N/A,#N/A,FALSE,"SGI";#N/A,#N/A,FALSE,"SGC";#N/A,#N/A,FALSE,"SGS";#N/A,#N/A,FALSE,"SGB"}</definedName>
    <definedName name="uu" localSheetId="4" hidden="1">{#N/A,#N/A,FALSE,"SGP";#N/A,#N/A,FALSE,"SGI";#N/A,#N/A,FALSE,"SGC";#N/A,#N/A,FALSE,"SGS";#N/A,#N/A,FALSE,"SGB"}</definedName>
    <definedName name="uu" localSheetId="2" hidden="1">{#N/A,#N/A,FALSE,"SGP";#N/A,#N/A,FALSE,"SGI";#N/A,#N/A,FALSE,"SGC";#N/A,#N/A,FALSE,"SGS";#N/A,#N/A,FALSE,"SGB"}</definedName>
    <definedName name="uu" hidden="1">{#N/A,#N/A,FALSE,"SGP";#N/A,#N/A,FALSE,"SGI";#N/A,#N/A,FALSE,"SGC";#N/A,#N/A,FALSE,"SGS";#N/A,#N/A,FALSE,"SGB"}</definedName>
    <definedName name="uuu" localSheetId="0" hidden="1">{#N/A,#N/A,FALSE,"SGP";#N/A,#N/A,FALSE,"SGI";#N/A,#N/A,FALSE,"SGC";#N/A,#N/A,FALSE,"SGS";#N/A,#N/A,FALSE,"SGB"}</definedName>
    <definedName name="uuu" localSheetId="1" hidden="1">{#N/A,#N/A,FALSE,"SGP";#N/A,#N/A,FALSE,"SGI";#N/A,#N/A,FALSE,"SGC";#N/A,#N/A,FALSE,"SGS";#N/A,#N/A,FALSE,"SGB"}</definedName>
    <definedName name="uuu" localSheetId="4" hidden="1">{#N/A,#N/A,FALSE,"SGP";#N/A,#N/A,FALSE,"SGI";#N/A,#N/A,FALSE,"SGC";#N/A,#N/A,FALSE,"SGS";#N/A,#N/A,FALSE,"SGB"}</definedName>
    <definedName name="uuu" localSheetId="2" hidden="1">{#N/A,#N/A,FALSE,"SGP";#N/A,#N/A,FALSE,"SGI";#N/A,#N/A,FALSE,"SGC";#N/A,#N/A,FALSE,"SGS";#N/A,#N/A,FALSE,"SGB"}</definedName>
    <definedName name="uuu" hidden="1">{#N/A,#N/A,FALSE,"SGP";#N/A,#N/A,FALSE,"SGI";#N/A,#N/A,FALSE,"SGC";#N/A,#N/A,FALSE,"SGS";#N/A,#N/A,FALSE,"SGB"}</definedName>
    <definedName name="Uuuu" localSheetId="0" hidden="1">{"PARTE1",#N/A,FALSE,"Plan1"}</definedName>
    <definedName name="Uuuu" localSheetId="1" hidden="1">{"PARTE1",#N/A,FALSE,"Plan1"}</definedName>
    <definedName name="Uuuu" localSheetId="4" hidden="1">{"PARTE1",#N/A,FALSE,"Plan1"}</definedName>
    <definedName name="Uuuu" localSheetId="2" hidden="1">{"PARTE1",#N/A,FALSE,"Plan1"}</definedName>
    <definedName name="Uuuu" hidden="1">{"PARTE1",#N/A,FALSE,"Plan1"}</definedName>
    <definedName name="ux" localSheetId="0">#REF!</definedName>
    <definedName name="ux" localSheetId="2">#REF!</definedName>
    <definedName name="ux">#REF!</definedName>
    <definedName name="V" localSheetId="0" hidden="1">{#N/A,#N/A,FALSE,"FlCx99";#N/A,#N/A,FALSE,"Dívida99"}</definedName>
    <definedName name="V" localSheetId="1" hidden="1">{#N/A,#N/A,FALSE,"FlCx99";#N/A,#N/A,FALSE,"Dívida99"}</definedName>
    <definedName name="V" localSheetId="4" hidden="1">{#N/A,#N/A,FALSE,"FlCx99";#N/A,#N/A,FALSE,"Dívida99"}</definedName>
    <definedName name="V" localSheetId="2" hidden="1">{#N/A,#N/A,FALSE,"FlCx99";#N/A,#N/A,FALSE,"Dívida99"}</definedName>
    <definedName name="V" hidden="1">{#N/A,#N/A,FALSE,"FlCx99";#N/A,#N/A,FALSE,"Dívida99"}</definedName>
    <definedName name="V_" localSheetId="0">#REF!</definedName>
    <definedName name="V_" localSheetId="2">#REF!</definedName>
    <definedName name="V_">#REF!</definedName>
    <definedName name="V_SUm" localSheetId="0" hidden="1">{#N/A,#N/A,FALSE,"Summary";#N/A,#N/A,FALSE,"Base Materials";#N/A,#N/A,FALSE,"Construction";#N/A,#N/A,FALSE,"Packaging";#N/A,#N/A,FALSE,"Transportation"}</definedName>
    <definedName name="V_SUm" localSheetId="1" hidden="1">{#N/A,#N/A,FALSE,"Summary";#N/A,#N/A,FALSE,"Base Materials";#N/A,#N/A,FALSE,"Construction";#N/A,#N/A,FALSE,"Packaging";#N/A,#N/A,FALSE,"Transportation"}</definedName>
    <definedName name="V_SUm" localSheetId="4" hidden="1">{#N/A,#N/A,FALSE,"Summary";#N/A,#N/A,FALSE,"Base Materials";#N/A,#N/A,FALSE,"Construction";#N/A,#N/A,FALSE,"Packaging";#N/A,#N/A,FALSE,"Transportation"}</definedName>
    <definedName name="V_SUm" localSheetId="2" hidden="1">{#N/A,#N/A,FALSE,"Summary";#N/A,#N/A,FALSE,"Base Materials";#N/A,#N/A,FALSE,"Construction";#N/A,#N/A,FALSE,"Packaging";#N/A,#N/A,FALSE,"Transportation"}</definedName>
    <definedName name="V_SUm" hidden="1">{#N/A,#N/A,FALSE,"Summary";#N/A,#N/A,FALSE,"Base Materials";#N/A,#N/A,FALSE,"Construction";#N/A,#N/A,FALSE,"Packaging";#N/A,#N/A,FALSE,"Transportation"}</definedName>
    <definedName name="V0" localSheetId="0" hidden="1">{#N/A,#N/A,FALSE,"FlCx99";#N/A,#N/A,FALSE,"Dívida99"}</definedName>
    <definedName name="V0" localSheetId="1" hidden="1">{#N/A,#N/A,FALSE,"FlCx99";#N/A,#N/A,FALSE,"Dívida99"}</definedName>
    <definedName name="V0" localSheetId="4" hidden="1">{#N/A,#N/A,FALSE,"FlCx99";#N/A,#N/A,FALSE,"Dívida99"}</definedName>
    <definedName name="V0" localSheetId="2" hidden="1">{#N/A,#N/A,FALSE,"FlCx99";#N/A,#N/A,FALSE,"Dívida99"}</definedName>
    <definedName name="V0" hidden="1">{#N/A,#N/A,FALSE,"FlCx99";#N/A,#N/A,FALSE,"Dívida99"}</definedName>
    <definedName name="Vail" localSheetId="0" hidden="1">{"PVGraph2",#N/A,FALSE,"PV Data"}</definedName>
    <definedName name="Vail" localSheetId="1" hidden="1">{"PVGraph2",#N/A,FALSE,"PV Data"}</definedName>
    <definedName name="Vail" localSheetId="4" hidden="1">{"PVGraph2",#N/A,FALSE,"PV Data"}</definedName>
    <definedName name="Vail" localSheetId="2" hidden="1">{"PVGraph2",#N/A,FALSE,"PV Data"}</definedName>
    <definedName name="Vail" hidden="1">{"PVGraph2",#N/A,FALSE,"PV Data"}</definedName>
    <definedName name="val" localSheetId="0" hidden="1">{#N/A,#N/A,FALSE,"Base Materials";#N/A,#N/A,FALSE,"Construction";#N/A,#N/A,FALSE,"Packaging";#N/A,#N/A,FALSE,"Transportation"}</definedName>
    <definedName name="val" localSheetId="1" hidden="1">{#N/A,#N/A,FALSE,"Base Materials";#N/A,#N/A,FALSE,"Construction";#N/A,#N/A,FALSE,"Packaging";#N/A,#N/A,FALSE,"Transportation"}</definedName>
    <definedName name="val" localSheetId="4" hidden="1">{#N/A,#N/A,FALSE,"Base Materials";#N/A,#N/A,FALSE,"Construction";#N/A,#N/A,FALSE,"Packaging";#N/A,#N/A,FALSE,"Transportation"}</definedName>
    <definedName name="val" localSheetId="2" hidden="1">{#N/A,#N/A,FALSE,"Base Materials";#N/A,#N/A,FALSE,"Construction";#N/A,#N/A,FALSE,"Packaging";#N/A,#N/A,FALSE,"Transportation"}</definedName>
    <definedName name="val" hidden="1">{#N/A,#N/A,FALSE,"Base Materials";#N/A,#N/A,FALSE,"Construction";#N/A,#N/A,FALSE,"Packaging";#N/A,#N/A,FALSE,"Transportation"}</definedName>
    <definedName name="val\" localSheetId="0" hidden="1">{#N/A,#N/A,FALSE,"Summary";#N/A,#N/A,FALSE,"Base Materials";#N/A,#N/A,FALSE,"Construction";#N/A,#N/A,FALSE,"Packaging";#N/A,#N/A,FALSE,"Transportation"}</definedName>
    <definedName name="val\" localSheetId="1" hidden="1">{#N/A,#N/A,FALSE,"Summary";#N/A,#N/A,FALSE,"Base Materials";#N/A,#N/A,FALSE,"Construction";#N/A,#N/A,FALSE,"Packaging";#N/A,#N/A,FALSE,"Transportation"}</definedName>
    <definedName name="val\" localSheetId="4" hidden="1">{#N/A,#N/A,FALSE,"Summary";#N/A,#N/A,FALSE,"Base Materials";#N/A,#N/A,FALSE,"Construction";#N/A,#N/A,FALSE,"Packaging";#N/A,#N/A,FALSE,"Transportation"}</definedName>
    <definedName name="val\" localSheetId="2" hidden="1">{#N/A,#N/A,FALSE,"Summary";#N/A,#N/A,FALSE,"Base Materials";#N/A,#N/A,FALSE,"Construction";#N/A,#N/A,FALSE,"Packaging";#N/A,#N/A,FALSE,"Transportation"}</definedName>
    <definedName name="val\" hidden="1">{#N/A,#N/A,FALSE,"Summary";#N/A,#N/A,FALSE,"Base Materials";#N/A,#N/A,FALSE,"Construction";#N/A,#N/A,FALSE,"Packaging";#N/A,#N/A,FALSE,"Transportation"}</definedName>
    <definedName name="ValorTierra" localSheetId="0">#REF!</definedName>
    <definedName name="ValorTierra" localSheetId="2">#REF!</definedName>
    <definedName name="ValorTierra">#REF!</definedName>
    <definedName name="Valuación" localSheetId="0">#REF!</definedName>
    <definedName name="Valuación" localSheetId="2">#REF!</definedName>
    <definedName name="Valuación">#REF!</definedName>
    <definedName name="Vanessa" localSheetId="0" hidden="1">{#N/A,#N/A,FALSE,"Aging Summary";#N/A,#N/A,FALSE,"Ratio Analysis";#N/A,#N/A,FALSE,"Test 120 Day Accts";#N/A,#N/A,FALSE,"Tickmarks"}</definedName>
    <definedName name="Vanessa" localSheetId="1" hidden="1">{#N/A,#N/A,FALSE,"Aging Summary";#N/A,#N/A,FALSE,"Ratio Analysis";#N/A,#N/A,FALSE,"Test 120 Day Accts";#N/A,#N/A,FALSE,"Tickmarks"}</definedName>
    <definedName name="Vanessa" localSheetId="4" hidden="1">{#N/A,#N/A,FALSE,"Aging Summary";#N/A,#N/A,FALSE,"Ratio Analysis";#N/A,#N/A,FALSE,"Test 120 Day Accts";#N/A,#N/A,FALSE,"Tickmarks"}</definedName>
    <definedName name="Vanessa" localSheetId="2" hidden="1">{#N/A,#N/A,FALSE,"Aging Summary";#N/A,#N/A,FALSE,"Ratio Analysis";#N/A,#N/A,FALSE,"Test 120 Day Accts";#N/A,#N/A,FALSE,"Tickmarks"}</definedName>
    <definedName name="Vanessa" hidden="1">{#N/A,#N/A,FALSE,"Aging Summary";#N/A,#N/A,FALSE,"Ratio Analysis";#N/A,#N/A,FALSE,"Test 120 Day Accts";#N/A,#N/A,FALSE,"Tickmarks"}</definedName>
    <definedName name="VAT" localSheetId="0">#REF!</definedName>
    <definedName name="VAT" localSheetId="2">#REF!</definedName>
    <definedName name="VAT">#REF!</definedName>
    <definedName name="VBA_VERSION" hidden="1">"1.10.1e"</definedName>
    <definedName name="VC" localSheetId="0">#REF!</definedName>
    <definedName name="VC" localSheetId="2">#REF!</definedName>
    <definedName name="VC">#REF!</definedName>
    <definedName name="veja" localSheetId="0">#REF!</definedName>
    <definedName name="veja" localSheetId="2">#REF!</definedName>
    <definedName name="veja">#REF!</definedName>
    <definedName name="Vencimento" localSheetId="0">#REF!</definedName>
    <definedName name="Vencimento" localSheetId="2">#REF!</definedName>
    <definedName name="Vencimento">#REF!</definedName>
    <definedName name="vencimentos" localSheetId="0">#REF!</definedName>
    <definedName name="vencimentos" localSheetId="2">#REF!</definedName>
    <definedName name="vencimentos">#REF!</definedName>
    <definedName name="vencimientos" localSheetId="0">#REF!</definedName>
    <definedName name="vencimientos" localSheetId="2">#REF!</definedName>
    <definedName name="vencimientos">#REF!</definedName>
    <definedName name="ventas" localSheetId="0">#REF!</definedName>
    <definedName name="ventas" localSheetId="2">#REF!</definedName>
    <definedName name="ventas">#REF!</definedName>
    <definedName name="VERLUCRO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localSheetId="1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localSheetId="4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localSheetId="2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SION" localSheetId="0">#REF!</definedName>
    <definedName name="VERSION" localSheetId="2">#REF!</definedName>
    <definedName name="VERSION">#REF!</definedName>
    <definedName name="VFVV" localSheetId="0" hidden="1">{#N/A,#N/A,FALSE,"Aging Summary";#N/A,#N/A,FALSE,"Ratio Analysis";#N/A,#N/A,FALSE,"Test 120 Day Accts";#N/A,#N/A,FALSE,"Tickmarks"}</definedName>
    <definedName name="VFVV" localSheetId="1" hidden="1">{#N/A,#N/A,FALSE,"Aging Summary";#N/A,#N/A,FALSE,"Ratio Analysis";#N/A,#N/A,FALSE,"Test 120 Day Accts";#N/A,#N/A,FALSE,"Tickmarks"}</definedName>
    <definedName name="VFVV" localSheetId="4" hidden="1">{#N/A,#N/A,FALSE,"Aging Summary";#N/A,#N/A,FALSE,"Ratio Analysis";#N/A,#N/A,FALSE,"Test 120 Day Accts";#N/A,#N/A,FALSE,"Tickmarks"}</definedName>
    <definedName name="VFVV" localSheetId="2" hidden="1">{#N/A,#N/A,FALSE,"Aging Summary";#N/A,#N/A,FALSE,"Ratio Analysis";#N/A,#N/A,FALSE,"Test 120 Day Accts";#N/A,#N/A,FALSE,"Tickmarks"}</definedName>
    <definedName name="VFVV" hidden="1">{#N/A,#N/A,FALSE,"Aging Summary";#N/A,#N/A,FALSE,"Ratio Analysis";#N/A,#N/A,FALSE,"Test 120 Day Accts";#N/A,#N/A,FALSE,"Tickmarks"}</definedName>
    <definedName name="VGT" localSheetId="0" hidden="1">{#N/A,#N/A,FALSE,"Aging Summary";#N/A,#N/A,FALSE,"Ratio Analysis";#N/A,#N/A,FALSE,"Test 120 Day Accts";#N/A,#N/A,FALSE,"Tickmarks"}</definedName>
    <definedName name="VGT" localSheetId="1" hidden="1">{#N/A,#N/A,FALSE,"Aging Summary";#N/A,#N/A,FALSE,"Ratio Analysis";#N/A,#N/A,FALSE,"Test 120 Day Accts";#N/A,#N/A,FALSE,"Tickmarks"}</definedName>
    <definedName name="VGT" localSheetId="4" hidden="1">{#N/A,#N/A,FALSE,"Aging Summary";#N/A,#N/A,FALSE,"Ratio Analysis";#N/A,#N/A,FALSE,"Test 120 Day Accts";#N/A,#N/A,FALSE,"Tickmarks"}</definedName>
    <definedName name="VGT" localSheetId="2" hidden="1">{#N/A,#N/A,FALSE,"Aging Summary";#N/A,#N/A,FALSE,"Ratio Analysis";#N/A,#N/A,FALSE,"Test 120 Day Accts";#N/A,#N/A,FALSE,"Tickmarks"}</definedName>
    <definedName name="VGT" hidden="1">{#N/A,#N/A,FALSE,"Aging Summary";#N/A,#N/A,FALSE,"Ratio Analysis";#N/A,#N/A,FALSE,"Test 120 Day Accts";#N/A,#N/A,FALSE,"Tickmarks"}</definedName>
    <definedName name="VGTS" localSheetId="0" hidden="1">{#N/A,#N/A,FALSE,"Aging Summary";#N/A,#N/A,FALSE,"Ratio Analysis";#N/A,#N/A,FALSE,"Test 120 Day Accts";#N/A,#N/A,FALSE,"Tickmarks"}</definedName>
    <definedName name="VGTS" localSheetId="1" hidden="1">{#N/A,#N/A,FALSE,"Aging Summary";#N/A,#N/A,FALSE,"Ratio Analysis";#N/A,#N/A,FALSE,"Test 120 Day Accts";#N/A,#N/A,FALSE,"Tickmarks"}</definedName>
    <definedName name="VGTS" localSheetId="4" hidden="1">{#N/A,#N/A,FALSE,"Aging Summary";#N/A,#N/A,FALSE,"Ratio Analysis";#N/A,#N/A,FALSE,"Test 120 Day Accts";#N/A,#N/A,FALSE,"Tickmarks"}</definedName>
    <definedName name="VGTS" localSheetId="2" hidden="1">{#N/A,#N/A,FALSE,"Aging Summary";#N/A,#N/A,FALSE,"Ratio Analysis";#N/A,#N/A,FALSE,"Test 120 Day Accts";#N/A,#N/A,FALSE,"Tickmarks"}</definedName>
    <definedName name="VGTS" hidden="1">{#N/A,#N/A,FALSE,"Aging Summary";#N/A,#N/A,FALSE,"Ratio Analysis";#N/A,#N/A,FALSE,"Test 120 Day Accts";#N/A,#N/A,FALSE,"Tickmarks"}</definedName>
    <definedName name="vhc" localSheetId="0" hidden="1">{#N/A,#N/A,FALSE,"FlCx99";#N/A,#N/A,FALSE,"Dívida99"}</definedName>
    <definedName name="vhc" localSheetId="1" hidden="1">{#N/A,#N/A,FALSE,"FlCx99";#N/A,#N/A,FALSE,"Dívida99"}</definedName>
    <definedName name="vhc" localSheetId="4" hidden="1">{#N/A,#N/A,FALSE,"FlCx99";#N/A,#N/A,FALSE,"Dívida99"}</definedName>
    <definedName name="vhc" localSheetId="2" hidden="1">{#N/A,#N/A,FALSE,"FlCx99";#N/A,#N/A,FALSE,"Dívida99"}</definedName>
    <definedName name="vhc" hidden="1">{#N/A,#N/A,FALSE,"FlCx99";#N/A,#N/A,FALSE,"Dívida99"}</definedName>
    <definedName name="Villa" localSheetId="0" hidden="1">{#N/A,#N/A,FALSE,"Aging Summary";#N/A,#N/A,FALSE,"Ratio Analysis";#N/A,#N/A,FALSE,"Test 120 Day Accts";#N/A,#N/A,FALSE,"Tickmarks"}</definedName>
    <definedName name="Villa" localSheetId="1" hidden="1">{#N/A,#N/A,FALSE,"Aging Summary";#N/A,#N/A,FALSE,"Ratio Analysis";#N/A,#N/A,FALSE,"Test 120 Day Accts";#N/A,#N/A,FALSE,"Tickmarks"}</definedName>
    <definedName name="Villa" localSheetId="4" hidden="1">{#N/A,#N/A,FALSE,"Aging Summary";#N/A,#N/A,FALSE,"Ratio Analysis";#N/A,#N/A,FALSE,"Test 120 Day Accts";#N/A,#N/A,FALSE,"Tickmarks"}</definedName>
    <definedName name="Villa" localSheetId="2" hidden="1">{#N/A,#N/A,FALSE,"Aging Summary";#N/A,#N/A,FALSE,"Ratio Analysis";#N/A,#N/A,FALSE,"Test 120 Day Accts";#N/A,#N/A,FALSE,"Tickmarks"}</definedName>
    <definedName name="Villa" hidden="1">{#N/A,#N/A,FALSE,"Aging Summary";#N/A,#N/A,FALSE,"Ratio Analysis";#N/A,#N/A,FALSE,"Test 120 Day Accts";#N/A,#N/A,FALSE,"Tickmarks"}</definedName>
    <definedName name="virginia" localSheetId="0" hidden="1">{#N/A,#N/A,FALSE,"PACCIL";#N/A,#N/A,FALSE,"PAITACAN";#N/A,#N/A,FALSE,"PARECO";#N/A,#N/A,FALSE,"PA62";#N/A,#N/A,FALSE,"PAFINAL";#N/A,#N/A,FALSE,"PARECONF";#N/A,#N/A,FALSE,"PARECOND"}</definedName>
    <definedName name="virginia" localSheetId="1" hidden="1">{#N/A,#N/A,FALSE,"PACCIL";#N/A,#N/A,FALSE,"PAITACAN";#N/A,#N/A,FALSE,"PARECO";#N/A,#N/A,FALSE,"PA62";#N/A,#N/A,FALSE,"PAFINAL";#N/A,#N/A,FALSE,"PARECONF";#N/A,#N/A,FALSE,"PARECOND"}</definedName>
    <definedName name="virginia" localSheetId="4" hidden="1">{#N/A,#N/A,FALSE,"PACCIL";#N/A,#N/A,FALSE,"PAITACAN";#N/A,#N/A,FALSE,"PARECO";#N/A,#N/A,FALSE,"PA62";#N/A,#N/A,FALSE,"PAFINAL";#N/A,#N/A,FALSE,"PARECONF";#N/A,#N/A,FALSE,"PARECOND"}</definedName>
    <definedName name="virginia" localSheetId="2" hidden="1">{#N/A,#N/A,FALSE,"PACCIL";#N/A,#N/A,FALSE,"PAITACAN";#N/A,#N/A,FALSE,"PARECO";#N/A,#N/A,FALSE,"PA62";#N/A,#N/A,FALSE,"PAFINAL";#N/A,#N/A,FALSE,"PARECONF";#N/A,#N/A,FALSE,"PARECOND"}</definedName>
    <definedName name="virginia" hidden="1">{#N/A,#N/A,FALSE,"PACCIL";#N/A,#N/A,FALSE,"PAITACAN";#N/A,#N/A,FALSE,"PARECO";#N/A,#N/A,FALSE,"PA62";#N/A,#N/A,FALSE,"PAFINAL";#N/A,#N/A,FALSE,"PARECONF";#N/A,#N/A,FALSE,"PARECOND"}</definedName>
    <definedName name="vpphold" localSheetId="0">#REF!</definedName>
    <definedName name="vpphold" localSheetId="2">#REF!</definedName>
    <definedName name="vpphold">#REF!</definedName>
    <definedName name="VRD" localSheetId="0" hidden="1">{#N/A,#N/A,FALSE,"Aging Summary";#N/A,#N/A,FALSE,"Ratio Analysis";#N/A,#N/A,FALSE,"Test 120 Day Accts";#N/A,#N/A,FALSE,"Tickmarks"}</definedName>
    <definedName name="VRD" localSheetId="1" hidden="1">{#N/A,#N/A,FALSE,"Aging Summary";#N/A,#N/A,FALSE,"Ratio Analysis";#N/A,#N/A,FALSE,"Test 120 Day Accts";#N/A,#N/A,FALSE,"Tickmarks"}</definedName>
    <definedName name="VRD" localSheetId="4" hidden="1">{#N/A,#N/A,FALSE,"Aging Summary";#N/A,#N/A,FALSE,"Ratio Analysis";#N/A,#N/A,FALSE,"Test 120 Day Accts";#N/A,#N/A,FALSE,"Tickmarks"}</definedName>
    <definedName name="VRD" localSheetId="2" hidden="1">{#N/A,#N/A,FALSE,"Aging Summary";#N/A,#N/A,FALSE,"Ratio Analysis";#N/A,#N/A,FALSE,"Test 120 Day Accts";#N/A,#N/A,FALSE,"Tickmarks"}</definedName>
    <definedName name="VRD" hidden="1">{#N/A,#N/A,FALSE,"Aging Summary";#N/A,#N/A,FALSE,"Ratio Analysis";#N/A,#N/A,FALSE,"Test 120 Day Accts";#N/A,#N/A,FALSE,"Tickmarks"}</definedName>
    <definedName name="vru" localSheetId="0" hidden="1">{"AnnualRentRoll",#N/A,FALSE,"RentRoll"}</definedName>
    <definedName name="vru" localSheetId="1" hidden="1">{"AnnualRentRoll",#N/A,FALSE,"RentRoll"}</definedName>
    <definedName name="vru" localSheetId="4" hidden="1">{"AnnualRentRoll",#N/A,FALSE,"RentRoll"}</definedName>
    <definedName name="vru" localSheetId="2" hidden="1">{"AnnualRentRoll",#N/A,FALSE,"RentRoll"}</definedName>
    <definedName name="vru" hidden="1">{"AnnualRentRoll",#N/A,FALSE,"RentRoll"}</definedName>
    <definedName name="VTO" localSheetId="0">#REF!</definedName>
    <definedName name="VTO" localSheetId="2">#REF!</definedName>
    <definedName name="VTO">#REF!</definedName>
    <definedName name="vtoañoc" localSheetId="0">#REF!</definedName>
    <definedName name="vtoañoc" localSheetId="2">#REF!</definedName>
    <definedName name="vtoañoc">#REF!</definedName>
    <definedName name="vtoañon" localSheetId="0">#REF!</definedName>
    <definedName name="vtoañon" localSheetId="2">#REF!</definedName>
    <definedName name="vtoañon">#REF!</definedName>
    <definedName name="vtoaños" localSheetId="0">#REF!</definedName>
    <definedName name="vtoaños" localSheetId="2">#REF!</definedName>
    <definedName name="vtoaños">#REF!</definedName>
    <definedName name="vtoshold1" localSheetId="0">#REF!</definedName>
    <definedName name="vtoshold1" localSheetId="2">#REF!</definedName>
    <definedName name="vtoshold1">#REF!</definedName>
    <definedName name="vtoshold2" localSheetId="0">#REF!</definedName>
    <definedName name="vtoshold2" localSheetId="2">#REF!</definedName>
    <definedName name="vtoshold2">#REF!</definedName>
    <definedName name="VTOSN" localSheetId="0">#REF!</definedName>
    <definedName name="VTOSN" localSheetId="2">#REF!</definedName>
    <definedName name="VTOSN">#REF!</definedName>
    <definedName name="vur" localSheetId="0" hidden="1">#REF!</definedName>
    <definedName name="vur" localSheetId="2" hidden="1">#REF!</definedName>
    <definedName name="vur" hidden="1">#REF!</definedName>
    <definedName name="vural" localSheetId="0" hidden="1">#REF!</definedName>
    <definedName name="vural" localSheetId="2" hidden="1">#REF!</definedName>
    <definedName name="vural" hidden="1">#REF!</definedName>
    <definedName name="vvbb" localSheetId="0" hidden="1">{"tabela",#N/A,FALSE,"Tabela";"decoração",#N/A,FALSE,"Decor.";"Informações",#N/A,FALSE,"Inform."}</definedName>
    <definedName name="vvbb" localSheetId="1" hidden="1">{"tabela",#N/A,FALSE,"Tabela";"decoração",#N/A,FALSE,"Decor.";"Informações",#N/A,FALSE,"Inform."}</definedName>
    <definedName name="vvbb" localSheetId="4" hidden="1">{"tabela",#N/A,FALSE,"Tabela";"decoração",#N/A,FALSE,"Decor.";"Informações",#N/A,FALSE,"Inform."}</definedName>
    <definedName name="vvbb" localSheetId="2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0" hidden="1">{#N/A,#N/A,FALSE,"Plan1";#N/A,#N/A,FALSE,"Plan2"}</definedName>
    <definedName name="vvcbnb" localSheetId="1" hidden="1">{#N/A,#N/A,FALSE,"Plan1";#N/A,#N/A,FALSE,"Plan2"}</definedName>
    <definedName name="vvcbnb" localSheetId="4" hidden="1">{#N/A,#N/A,FALSE,"Plan1";#N/A,#N/A,FALSE,"Plan2"}</definedName>
    <definedName name="vvcbnb" localSheetId="2" hidden="1">{#N/A,#N/A,FALSE,"Plan1";#N/A,#N/A,FALSE,"Plan2"}</definedName>
    <definedName name="vvcbnb" hidden="1">{#N/A,#N/A,FALSE,"Plan1";#N/A,#N/A,FALSE,"Plan2"}</definedName>
    <definedName name="vvvvv" localSheetId="0" hidden="1">{#N/A,#N/A,FALSE,"Plan1";#N/A,#N/A,FALSE,"Plan2"}</definedName>
    <definedName name="vvvvv" localSheetId="1" hidden="1">{#N/A,#N/A,FALSE,"Plan1";#N/A,#N/A,FALSE,"Plan2"}</definedName>
    <definedName name="vvvvv" localSheetId="4" hidden="1">{#N/A,#N/A,FALSE,"Plan1";#N/A,#N/A,FALSE,"Plan2"}</definedName>
    <definedName name="vvvvv" localSheetId="2" hidden="1">{#N/A,#N/A,FALSE,"Plan1";#N/A,#N/A,FALSE,"Plan2"}</definedName>
    <definedName name="vvvvv" hidden="1">{#N/A,#N/A,FALSE,"Plan1";#N/A,#N/A,FALSE,"Plan2"}</definedName>
    <definedName name="vvvvvv" localSheetId="0" hidden="1">{#N/A,#N/A,FALSE,"Plan1";#N/A,#N/A,FALSE,"Plan2"}</definedName>
    <definedName name="vvvvvv" localSheetId="1" hidden="1">{#N/A,#N/A,FALSE,"Plan1";#N/A,#N/A,FALSE,"Plan2"}</definedName>
    <definedName name="vvvvvv" localSheetId="4" hidden="1">{#N/A,#N/A,FALSE,"Plan1";#N/A,#N/A,FALSE,"Plan2"}</definedName>
    <definedName name="vvvvvv" localSheetId="2" hidden="1">{#N/A,#N/A,FALSE,"Plan1";#N/A,#N/A,FALSE,"Plan2"}</definedName>
    <definedName name="vvvvvv" hidden="1">{#N/A,#N/A,FALSE,"Plan1";#N/A,#N/A,FALSE,"Plan2"}</definedName>
    <definedName name="w" localSheetId="0" hidden="1">#REF!</definedName>
    <definedName name="w" localSheetId="2" hidden="1">#REF!</definedName>
    <definedName name="w" hidden="1">#REF!</definedName>
    <definedName name="W_" localSheetId="0">#REF!</definedName>
    <definedName name="W_" localSheetId="2">#REF!</definedName>
    <definedName name="W_">#REF!</definedName>
    <definedName name="WACC3" localSheetId="0" hidden="1">{"adj95mult",#N/A,FALSE,"COMPCO";"adj95est",#N/A,FALSE,"COMPCO"}</definedName>
    <definedName name="WACC3" localSheetId="1" hidden="1">{"adj95mult",#N/A,FALSE,"COMPCO";"adj95est",#N/A,FALSE,"COMPCO"}</definedName>
    <definedName name="WACC3" localSheetId="4" hidden="1">{"adj95mult",#N/A,FALSE,"COMPCO";"adj95est",#N/A,FALSE,"COMPCO"}</definedName>
    <definedName name="WACC3" localSheetId="2" hidden="1">{"adj95mult",#N/A,FALSE,"COMPCO";"adj95est",#N/A,FALSE,"COMPCO"}</definedName>
    <definedName name="WACC3" hidden="1">{"adj95mult",#N/A,FALSE,"COMPCO";"adj95est",#N/A,FALSE,"COMPCO"}</definedName>
    <definedName name="wcom" localSheetId="0" hidden="1">{"IS",#N/A,FALSE,"IS";"RPTIS",#N/A,FALSE,"RPTIS";"STATS",#N/A,FALSE,"STATS";"BS",#N/A,FALSE,"BS"}</definedName>
    <definedName name="wcom" localSheetId="1" hidden="1">{"IS",#N/A,FALSE,"IS";"RPTIS",#N/A,FALSE,"RPTIS";"STATS",#N/A,FALSE,"STATS";"BS",#N/A,FALSE,"BS"}</definedName>
    <definedName name="wcom" localSheetId="4" hidden="1">{"IS",#N/A,FALSE,"IS";"RPTIS",#N/A,FALSE,"RPTIS";"STATS",#N/A,FALSE,"STATS";"BS",#N/A,FALSE,"BS"}</definedName>
    <definedName name="wcom" localSheetId="2" hidden="1">{"IS",#N/A,FALSE,"IS";"RPTIS",#N/A,FALSE,"RPTIS";"STATS",#N/A,FALSE,"STATS";"BS",#N/A,FALSE,"BS"}</definedName>
    <definedName name="wcom" hidden="1">{"IS",#N/A,FALSE,"IS";"RPTIS",#N/A,FALSE,"RPTIS";"STATS",#N/A,FALSE,"STATS";"BS",#N/A,FALSE,"BS"}</definedName>
    <definedName name="we" localSheetId="0" hidden="1">{#N/A,#N/A,FALSE,"OperatingAssumptions"}</definedName>
    <definedName name="we" localSheetId="1" hidden="1">{#N/A,#N/A,FALSE,"OperatingAssumptions"}</definedName>
    <definedName name="we" localSheetId="4" hidden="1">{#N/A,#N/A,FALSE,"OperatingAssumptions"}</definedName>
    <definedName name="we" localSheetId="2" hidden="1">{#N/A,#N/A,FALSE,"OperatingAssumptions"}</definedName>
    <definedName name="we" hidden="1">{#N/A,#N/A,FALSE,"OperatingAssumptions"}</definedName>
    <definedName name="wee" localSheetId="0" hidden="1">#REF!</definedName>
    <definedName name="wee" localSheetId="2" hidden="1">#REF!</definedName>
    <definedName name="wee" hidden="1">#REF!</definedName>
    <definedName name="WeekNumbers" localSheetId="0">#REF!</definedName>
    <definedName name="WeekNumbers" localSheetId="2">#REF!</definedName>
    <definedName name="WeekNumbers">#REF!</definedName>
    <definedName name="werr" localSheetId="0" hidden="1">{#N/A,#N/A,FALSE,"OperatingAssumptions"}</definedName>
    <definedName name="werr" localSheetId="1" hidden="1">{#N/A,#N/A,FALSE,"OperatingAssumptions"}</definedName>
    <definedName name="werr" localSheetId="4" hidden="1">{#N/A,#N/A,FALSE,"OperatingAssumptions"}</definedName>
    <definedName name="werr" localSheetId="2" hidden="1">{#N/A,#N/A,FALSE,"OperatingAssumptions"}</definedName>
    <definedName name="werr" hidden="1">{#N/A,#N/A,FALSE,"OperatingAssumptions"}</definedName>
    <definedName name="wesent" localSheetId="0">#REF!</definedName>
    <definedName name="wesent" localSheetId="2">#REF!</definedName>
    <definedName name="wesent">#REF!</definedName>
    <definedName name="what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hat" localSheetId="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hat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hat" localSheetId="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hat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orkday_USD" localSheetId="0">OFFSET(#REF!,0,0,'Breakdown Alocação de Despesas'!countUSD)</definedName>
    <definedName name="workday_USD" localSheetId="1">OFFSET(#REF!,0,0,countUSD)</definedName>
    <definedName name="workday_USD" localSheetId="4">OFFSET(#REF!,0,0,countUSD)</definedName>
    <definedName name="workday_USD" localSheetId="2">OFFSET(#REF!,0,0,'Rateio Fopag'!countUSD)</definedName>
    <definedName name="workday_USD">OFFSET(#REF!,0,0,countUSD)</definedName>
    <definedName name="workdays_DI">#N/A</definedName>
    <definedName name="WQS" localSheetId="0" hidden="1">{"preco1",#N/A,TRUE,"Analise preços";"peq",#N/A,TRUE,"Analise preços";"resu",#N/A,TRUE,"TOTAL"}</definedName>
    <definedName name="WQS" localSheetId="1" hidden="1">{"preco1",#N/A,TRUE,"Analise preços";"peq",#N/A,TRUE,"Analise preços";"resu",#N/A,TRUE,"TOTAL"}</definedName>
    <definedName name="WQS" localSheetId="4" hidden="1">{"preco1",#N/A,TRUE,"Analise preços";"peq",#N/A,TRUE,"Analise preços";"resu",#N/A,TRUE,"TOTAL"}</definedName>
    <definedName name="WQS" localSheetId="2" hidden="1">{"preco1",#N/A,TRUE,"Analise preços";"peq",#N/A,TRUE,"Analise preços";"resu",#N/A,TRUE,"TOTAL"}</definedName>
    <definedName name="WQS" hidden="1">{"preco1",#N/A,TRUE,"Analise preços";"peq",#N/A,TRUE,"Analise preços";"resu",#N/A,TRUE,"TOTAL"}</definedName>
    <definedName name="WQWQ" localSheetId="0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QWQ" localSheetId="1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QWQ" localSheetId="4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QWQ" localSheetId="2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QWQ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bg" localSheetId="0" hidden="1">{"summary1",#N/A,TRUE,"Comps";"summary2",#N/A,TRUE,"Comps";"summary3",#N/A,TRUE,"Comps"}</definedName>
    <definedName name="wrbg" localSheetId="1" hidden="1">{"summary1",#N/A,TRUE,"Comps";"summary2",#N/A,TRUE,"Comps";"summary3",#N/A,TRUE,"Comps"}</definedName>
    <definedName name="wrbg" localSheetId="4" hidden="1">{"summary1",#N/A,TRUE,"Comps";"summary2",#N/A,TRUE,"Comps";"summary3",#N/A,TRUE,"Comps"}</definedName>
    <definedName name="wrbg" localSheetId="2" hidden="1">{"summary1",#N/A,TRUE,"Comps";"summary2",#N/A,TRUE,"Comps";"summary3",#N/A,TRUE,"Comps"}</definedName>
    <definedName name="wrbg" hidden="1">{"summary1",#N/A,TRUE,"Comps";"summary2",#N/A,TRUE,"Comps";"summary3",#N/A,TRUE,"Comps"}</definedName>
    <definedName name="wre" localSheetId="0" hidden="1">{#N/A,#N/A,FALSE,"1321";#N/A,#N/A,FALSE,"1324";#N/A,#N/A,FALSE,"1333";#N/A,#N/A,FALSE,"1371"}</definedName>
    <definedName name="wre" localSheetId="1" hidden="1">{#N/A,#N/A,FALSE,"1321";#N/A,#N/A,FALSE,"1324";#N/A,#N/A,FALSE,"1333";#N/A,#N/A,FALSE,"1371"}</definedName>
    <definedName name="wre" localSheetId="4" hidden="1">{#N/A,#N/A,FALSE,"1321";#N/A,#N/A,FALSE,"1324";#N/A,#N/A,FALSE,"1333";#N/A,#N/A,FALSE,"1371"}</definedName>
    <definedName name="wre" localSheetId="2" hidden="1">{#N/A,#N/A,FALSE,"1321";#N/A,#N/A,FALSE,"1324";#N/A,#N/A,FALSE,"1333";#N/A,#N/A,FALSE,"1371"}</definedName>
    <definedName name="wre" hidden="1">{#N/A,#N/A,FALSE,"1321";#N/A,#N/A,FALSE,"1324";#N/A,#N/A,FALSE,"1333";#N/A,#N/A,FALSE,"1371"}</definedName>
    <definedName name="wrgb" localSheetId="0" hidden="1">{"inputs raw data",#N/A,TRUE,"INPUT"}</definedName>
    <definedName name="wrgb" localSheetId="1" hidden="1">{"inputs raw data",#N/A,TRUE,"INPUT"}</definedName>
    <definedName name="wrgb" localSheetId="4" hidden="1">{"inputs raw data",#N/A,TRUE,"INPUT"}</definedName>
    <definedName name="wrgb" localSheetId="2" hidden="1">{"inputs raw data",#N/A,TRUE,"INPUT"}</definedName>
    <definedName name="wrgb" hidden="1">{"inputs raw data",#N/A,TRUE,"INPUT"}</definedName>
    <definedName name="wrghf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ghf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ghf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ghf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gh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n.01." localSheetId="0" hidden="1">{#N/A,#N/A,FALSE,"1321";#N/A,#N/A,FALSE,"1324";#N/A,#N/A,FALSE,"1333";#N/A,#N/A,FALSE,"1371"}</definedName>
    <definedName name="wrn.01." localSheetId="1" hidden="1">{#N/A,#N/A,FALSE,"1321";#N/A,#N/A,FALSE,"1324";#N/A,#N/A,FALSE,"1333";#N/A,#N/A,FALSE,"1371"}</definedName>
    <definedName name="wrn.01." localSheetId="4" hidden="1">{#N/A,#N/A,FALSE,"1321";#N/A,#N/A,FALSE,"1324";#N/A,#N/A,FALSE,"1333";#N/A,#N/A,FALSE,"1371"}</definedName>
    <definedName name="wrn.01." localSheetId="2" hidden="1">{#N/A,#N/A,FALSE,"1321";#N/A,#N/A,FALSE,"1324";#N/A,#N/A,FALSE,"1333";#N/A,#N/A,FALSE,"1371"}</definedName>
    <definedName name="wrn.01." hidden="1">{#N/A,#N/A,FALSE,"1321";#N/A,#N/A,FALSE,"1324";#N/A,#N/A,FALSE,"1333";#N/A,#N/A,FALSE,"1371"}</definedName>
    <definedName name="wrn.1." localSheetId="0" hidden="1">{"cover",#N/A,TRUE,"Cover";"toc1",#N/A,TRUE,"TOC";"ts1",#N/A,TRUE,"Transaction Summary";"ei",#N/A,TRUE,"Earnings Impact";"ad",#N/A,TRUE,"accretion dilution"}</definedName>
    <definedName name="wrn.1." localSheetId="1" hidden="1">{"cover",#N/A,TRUE,"Cover";"toc1",#N/A,TRUE,"TOC";"ts1",#N/A,TRUE,"Transaction Summary";"ei",#N/A,TRUE,"Earnings Impact";"ad",#N/A,TRUE,"accretion dilution"}</definedName>
    <definedName name="wrn.1." localSheetId="4" hidden="1">{"cover",#N/A,TRUE,"Cover";"toc1",#N/A,TRUE,"TOC";"ts1",#N/A,TRUE,"Transaction Summary";"ei",#N/A,TRUE,"Earnings Impact";"ad",#N/A,TRUE,"accretion dilution"}</definedName>
    <definedName name="wrn.1." localSheetId="2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0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4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2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.Per._.Cent._.Success." localSheetId="0" hidden="1">{#N/A,"10% Success",FALSE,"Sales Forecast";#N/A,#N/A,FALSE,"Sheet2"}</definedName>
    <definedName name="wrn.10._.Per._.Cent._.Success." localSheetId="1" hidden="1">{#N/A,"10% Success",FALSE,"Sales Forecast";#N/A,#N/A,FALSE,"Sheet2"}</definedName>
    <definedName name="wrn.10._.Per._.Cent._.Success." localSheetId="4" hidden="1">{#N/A,"10% Success",FALSE,"Sales Forecast";#N/A,#N/A,FALSE,"Sheet2"}</definedName>
    <definedName name="wrn.10._.Per._.Cent._.Success." localSheetId="2" hidden="1">{#N/A,"10% Success",FALSE,"Sales Forecast";#N/A,#N/A,FALSE,"Sheet2"}</definedName>
    <definedName name="wrn.10._.Per._.Cent._.Success." hidden="1">{#N/A,"10% Success",FALSE,"Sales Forecast";#N/A,#N/A,FALSE,"Sheet2"}</definedName>
    <definedName name="wrn.100._.Per._.Cent._.Success." localSheetId="0" hidden="1">{#N/A,"100% Success",TRUE,"Sales Forecast";#N/A,#N/A,TRUE,"Sheet2"}</definedName>
    <definedName name="wrn.100._.Per._.Cent._.Success." localSheetId="1" hidden="1">{#N/A,"100% Success",TRUE,"Sales Forecast";#N/A,#N/A,TRUE,"Sheet2"}</definedName>
    <definedName name="wrn.100._.Per._.Cent._.Success." localSheetId="4" hidden="1">{#N/A,"100% Success",TRUE,"Sales Forecast";#N/A,#N/A,TRUE,"Sheet2"}</definedName>
    <definedName name="wrn.100._.Per._.Cent._.Success." localSheetId="2" hidden="1">{#N/A,"100% Success",TRUE,"Sales Forecast";#N/A,#N/A,TRUE,"Sheet2"}</definedName>
    <definedName name="wrn.100._.Per._.Cent._.Success." hidden="1">{#N/A,"100% Success",TRUE,"Sales Forecast";#N/A,#N/A,TRUE,"Sheet2"}</definedName>
    <definedName name="wrn.11." localSheetId="0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4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2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0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4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2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0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4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2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0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4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2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0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4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2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0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4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2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0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4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2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0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4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2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0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4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2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localSheetId="0" hidden="1">{"cover",#N/A,TRUE,"Cover";"toc1",#N/A,TRUE,"TOC";"ts1",#N/A,TRUE,"Transaction Summary";"ei1",#N/A,TRUE,"Earnings Impact";"ad1",#N/A,TRUE,"accretion dilution"}</definedName>
    <definedName name="wrn.2." localSheetId="1" hidden="1">{"cover",#N/A,TRUE,"Cover";"toc1",#N/A,TRUE,"TOC";"ts1",#N/A,TRUE,"Transaction Summary";"ei1",#N/A,TRUE,"Earnings Impact";"ad1",#N/A,TRUE,"accretion dilution"}</definedName>
    <definedName name="wrn.2." localSheetId="4" hidden="1">{"cover",#N/A,TRUE,"Cover";"toc1",#N/A,TRUE,"TOC";"ts1",#N/A,TRUE,"Transaction Summary";"ei1",#N/A,TRUE,"Earnings Impact";"ad1",#N/A,TRUE,"accretion dilution"}</definedName>
    <definedName name="wrn.2." localSheetId="2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0." localSheetId="0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4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2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localSheetId="0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4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2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0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4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2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0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4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2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0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4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2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0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4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2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0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4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2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0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4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2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0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4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2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0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4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2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0" hidden="1">{"cover",#N/A,TRUE,"Cover";"toc1",#N/A,TRUE,"TOC";"ts1",#N/A,TRUE,"Transaction Summary";"ei2",#N/A,TRUE,"Earnings Impact";"ad2",#N/A,TRUE,"accretion dilution"}</definedName>
    <definedName name="wrn.3." localSheetId="1" hidden="1">{"cover",#N/A,TRUE,"Cover";"toc1",#N/A,TRUE,"TOC";"ts1",#N/A,TRUE,"Transaction Summary";"ei2",#N/A,TRUE,"Earnings Impact";"ad2",#N/A,TRUE,"accretion dilution"}</definedName>
    <definedName name="wrn.3." localSheetId="4" hidden="1">{"cover",#N/A,TRUE,"Cover";"toc1",#N/A,TRUE,"TOC";"ts1",#N/A,TRUE,"Transaction Summary";"ei2",#N/A,TRUE,"Earnings Impact";"ad2",#N/A,TRUE,"accretion dilution"}</definedName>
    <definedName name="wrn.3." localSheetId="2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0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4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2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.Per._.Cent." localSheetId="0" hidden="1">{#N/A,"30% Success",TRUE,"Sales Forecast";#N/A,#N/A,TRUE,"Sheet2"}</definedName>
    <definedName name="wrn.30._.Per._.Cent." localSheetId="1" hidden="1">{#N/A,"30% Success",TRUE,"Sales Forecast";#N/A,#N/A,TRUE,"Sheet2"}</definedName>
    <definedName name="wrn.30._.Per._.Cent." localSheetId="4" hidden="1">{#N/A,"30% Success",TRUE,"Sales Forecast";#N/A,#N/A,TRUE,"Sheet2"}</definedName>
    <definedName name="wrn.30._.Per._.Cent." localSheetId="2" hidden="1">{#N/A,"30% Success",TRUE,"Sales Forecast";#N/A,#N/A,TRUE,"Sheet2"}</definedName>
    <definedName name="wrn.30._.Per._.Cent." hidden="1">{#N/A,"30% Success",TRUE,"Sales Forecast";#N/A,#N/A,TRUE,"Sheet2"}</definedName>
    <definedName name="wrn.31." localSheetId="0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4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2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0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4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2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0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4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2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0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4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2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0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4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2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0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4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2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0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4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2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0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4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2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0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4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2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0" hidden="1">{"toc1",#N/A,FALSE,"TOC";"cover",#N/A,FALSE,"Cover";"ts1",#N/A,FALSE,"Transaction Summary";"ei3",#N/A,FALSE,"Earnings Impact";"ad3",#N/A,FALSE,"accretion dilution"}</definedName>
    <definedName name="wrn.4." localSheetId="1" hidden="1">{"toc1",#N/A,FALSE,"TOC";"cover",#N/A,FALSE,"Cover";"ts1",#N/A,FALSE,"Transaction Summary";"ei3",#N/A,FALSE,"Earnings Impact";"ad3",#N/A,FALSE,"accretion dilution"}</definedName>
    <definedName name="wrn.4." localSheetId="4" hidden="1">{"toc1",#N/A,FALSE,"TOC";"cover",#N/A,FALSE,"Cover";"ts1",#N/A,FALSE,"Transaction Summary";"ei3",#N/A,FALSE,"Earnings Impact";"ad3",#N/A,FALSE,"accretion dilution"}</definedName>
    <definedName name="wrn.4." localSheetId="2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0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4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2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0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4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2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0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4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2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0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4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2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0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4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2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0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4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2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0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4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2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4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0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4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2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0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4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2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0" hidden="1">{"cover",#N/A,TRUE,"Cover";"toc2",#N/A,TRUE,"TOC";"ts1",#N/A,TRUE,"Transaction Summary";"ei",#N/A,TRUE,"Earnings Impact";"ad",#N/A,TRUE,"accretion dilution";"hg",#N/A,TRUE,"Has-Gets"}</definedName>
    <definedName name="wrn.5." localSheetId="1" hidden="1">{"cover",#N/A,TRUE,"Cover";"toc2",#N/A,TRUE,"TOC";"ts1",#N/A,TRUE,"Transaction Summary";"ei",#N/A,TRUE,"Earnings Impact";"ad",#N/A,TRUE,"accretion dilution";"hg",#N/A,TRUE,"Has-Gets"}</definedName>
    <definedName name="wrn.5." localSheetId="4" hidden="1">{"cover",#N/A,TRUE,"Cover";"toc2",#N/A,TRUE,"TOC";"ts1",#N/A,TRUE,"Transaction Summary";"ei",#N/A,TRUE,"Earnings Impact";"ad",#N/A,TRUE,"accretion dilution";"hg",#N/A,TRUE,"Has-Gets"}</definedName>
    <definedName name="wrn.5." localSheetId="2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0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4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2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0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4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2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0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4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2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0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4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2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0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4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2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0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4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2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0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4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2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0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4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2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0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4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2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0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4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2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0" hidden="1">{"cover",#N/A,TRUE,"Cover";"toc2",#N/A,TRUE,"TOC";"ts1",#N/A,TRUE,"Transaction Summary";"ei1",#N/A,TRUE,"Earnings Impact";"ad1",#N/A,TRUE,"accretion dilution";"hg1",#N/A,TRUE,"Has-Gets"}</definedName>
    <definedName name="wrn.6." localSheetId="1" hidden="1">{"cover",#N/A,TRUE,"Cover";"toc2",#N/A,TRUE,"TOC";"ts1",#N/A,TRUE,"Transaction Summary";"ei1",#N/A,TRUE,"Earnings Impact";"ad1",#N/A,TRUE,"accretion dilution";"hg1",#N/A,TRUE,"Has-Gets"}</definedName>
    <definedName name="wrn.6." localSheetId="4" hidden="1">{"cover",#N/A,TRUE,"Cover";"toc2",#N/A,TRUE,"TOC";"ts1",#N/A,TRUE,"Transaction Summary";"ei1",#N/A,TRUE,"Earnings Impact";"ad1",#N/A,TRUE,"accretion dilution";"hg1",#N/A,TRUE,"Has-Gets"}</definedName>
    <definedName name="wrn.6." localSheetId="2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0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4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0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4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2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0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4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2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0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4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2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0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4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2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0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4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2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0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4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2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0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4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2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0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4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2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0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4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2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0" hidden="1">{"cover",#N/A,TRUE,"Cover";"toc2",#N/A,TRUE,"TOC";"ts1",#N/A,TRUE,"Transaction Summary";"ei2c",#N/A,TRUE,"Earnings Impact";"ad2",#N/A,TRUE,"accretion dilution";"hg2",#N/A,TRUE,"Has-Gets"}</definedName>
    <definedName name="wrn.7." localSheetId="1" hidden="1">{"cover",#N/A,TRUE,"Cover";"toc2",#N/A,TRUE,"TOC";"ts1",#N/A,TRUE,"Transaction Summary";"ei2c",#N/A,TRUE,"Earnings Impact";"ad2",#N/A,TRUE,"accretion dilution";"hg2",#N/A,TRUE,"Has-Gets"}</definedName>
    <definedName name="wrn.7." localSheetId="4" hidden="1">{"cover",#N/A,TRUE,"Cover";"toc2",#N/A,TRUE,"TOC";"ts1",#N/A,TRUE,"Transaction Summary";"ei2c",#N/A,TRUE,"Earnings Impact";"ad2",#N/A,TRUE,"accretion dilution";"hg2",#N/A,TRUE,"Has-Gets"}</definedName>
    <definedName name="wrn.7." localSheetId="2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0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4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2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.Per._.Cent._.Success." localSheetId="0" hidden="1">{#N/A,"70% Success",FALSE,"Sales Forecast";#N/A,#N/A,FALSE,"Sheet2"}</definedName>
    <definedName name="wrn.70._.Per._.Cent._.Success." localSheetId="1" hidden="1">{#N/A,"70% Success",FALSE,"Sales Forecast";#N/A,#N/A,FALSE,"Sheet2"}</definedName>
    <definedName name="wrn.70._.Per._.Cent._.Success." localSheetId="4" hidden="1">{#N/A,"70% Success",FALSE,"Sales Forecast";#N/A,#N/A,FALSE,"Sheet2"}</definedName>
    <definedName name="wrn.70._.Per._.Cent._.Success." localSheetId="2" hidden="1">{#N/A,"70% Success",FALSE,"Sales Forecast";#N/A,#N/A,FALSE,"Sheet2"}</definedName>
    <definedName name="wrn.70._.Per._.Cent._.Success." hidden="1">{#N/A,"70% Success",FALSE,"Sales Forecast";#N/A,#N/A,FALSE,"Sheet2"}</definedName>
    <definedName name="wrn.71." localSheetId="0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4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2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0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4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2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0" hidden="1">{"cover",#N/A,TRUE,"Cover";"toc2",#N/A,TRUE,"TOC";"ts1",#N/A,TRUE,"Transaction Summary";"ei3",#N/A,TRUE,"Earnings Impact";"ad3",#N/A,TRUE,"accretion dilution";"hg3",#N/A,TRUE,"Has-Gets"}</definedName>
    <definedName name="wrn.8." localSheetId="1" hidden="1">{"cover",#N/A,TRUE,"Cover";"toc2",#N/A,TRUE,"TOC";"ts1",#N/A,TRUE,"Transaction Summary";"ei3",#N/A,TRUE,"Earnings Impact";"ad3",#N/A,TRUE,"accretion dilution";"hg3",#N/A,TRUE,"Has-Gets"}</definedName>
    <definedName name="wrn.8." localSheetId="4" hidden="1">{"cover",#N/A,TRUE,"Cover";"toc2",#N/A,TRUE,"TOC";"ts1",#N/A,TRUE,"Transaction Summary";"ei3",#N/A,TRUE,"Earnings Impact";"ad3",#N/A,TRUE,"accretion dilution";"hg3",#N/A,TRUE,"Has-Gets"}</definedName>
    <definedName name="wrn.8." localSheetId="2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0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4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2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7년._.9월._.임차현황." localSheetId="0" hidden="1">{#N/A,#N/A,FALSE,"동부"}</definedName>
    <definedName name="wrn.97년._.9월._.임차현황." localSheetId="1" hidden="1">{#N/A,#N/A,FALSE,"동부"}</definedName>
    <definedName name="wrn.97년._.9월._.임차현황." localSheetId="4" hidden="1">{#N/A,#N/A,FALSE,"동부"}</definedName>
    <definedName name="wrn.97년._.9월._.임차현황." localSheetId="2" hidden="1">{#N/A,#N/A,FALSE,"동부"}</definedName>
    <definedName name="wrn.97년._.9월._.임차현황." hidden="1">{#N/A,#N/A,FALSE,"동부"}</definedName>
    <definedName name="wrn.Accretion." localSheetId="0" hidden="1">{"Accretion",#N/A,FALSE,"Assum"}</definedName>
    <definedName name="wrn.Accretion." localSheetId="1" hidden="1">{"Accretion",#N/A,FALSE,"Assum"}</definedName>
    <definedName name="wrn.Accretion." localSheetId="4" hidden="1">{"Accretion",#N/A,FALSE,"Assum"}</definedName>
    <definedName name="wrn.Accretion." localSheetId="2" hidden="1">{"Accretion",#N/A,FALSE,"Assum"}</definedName>
    <definedName name="wrn.Accretion." hidden="1">{"Accretion",#N/A,FALSE,"Assum"}</definedName>
    <definedName name="wrn.acmp." localSheetId="0" hidden="1">{#N/A,#N/A,FALSE,"SGP";#N/A,#N/A,FALSE,"SGI";#N/A,#N/A,FALSE,"SGC";#N/A,#N/A,FALSE,"SGS";#N/A,#N/A,FALSE,"SGB"}</definedName>
    <definedName name="wrn.acmp." localSheetId="1" hidden="1">{#N/A,#N/A,FALSE,"SGP";#N/A,#N/A,FALSE,"SGI";#N/A,#N/A,FALSE,"SGC";#N/A,#N/A,FALSE,"SGS";#N/A,#N/A,FALSE,"SGB"}</definedName>
    <definedName name="wrn.acmp." localSheetId="4" hidden="1">{#N/A,#N/A,FALSE,"SGP";#N/A,#N/A,FALSE,"SGI";#N/A,#N/A,FALSE,"SGC";#N/A,#N/A,FALSE,"SGS";#N/A,#N/A,FALSE,"SGB"}</definedName>
    <definedName name="wrn.acmp." localSheetId="2" hidden="1">{#N/A,#N/A,FALSE,"SGP";#N/A,#N/A,FALSE,"SGI";#N/A,#N/A,FALSE,"SGC";#N/A,#N/A,FALSE,"SGS";#N/A,#N/A,FALSE,"SGB"}</definedName>
    <definedName name="wrn.acmp." hidden="1">{#N/A,#N/A,FALSE,"SGP";#N/A,#N/A,FALSE,"SGI";#N/A,#N/A,FALSE,"SGC";#N/A,#N/A,FALSE,"SGS";#N/A,#N/A,FALSE,"SGB"}</definedName>
    <definedName name="wrn.Acquisition_matrix." localSheetId="0" hidden="1">{"Acq_matrix",#N/A,FALSE,"Acquisition Matrix"}</definedName>
    <definedName name="wrn.Acquisition_matrix." localSheetId="1" hidden="1">{"Acq_matrix",#N/A,FALSE,"Acquisition Matrix"}</definedName>
    <definedName name="wrn.Acquisition_matrix." localSheetId="4" hidden="1">{"Acq_matrix",#N/A,FALSE,"Acquisition Matrix"}</definedName>
    <definedName name="wrn.Acquisition_matrix." localSheetId="2" hidden="1">{"Acq_matrix",#N/A,FALSE,"Acquisition Matrix"}</definedName>
    <definedName name="wrn.Acquisition_matrix." hidden="1">{"Acq_matrix",#N/A,FALSE,"Acquisition Matrix"}</definedName>
    <definedName name="wrn.adj95." localSheetId="0" hidden="1">{"adj95mult",#N/A,FALSE,"COMPCO";"adj95est",#N/A,FALSE,"COMPCO"}</definedName>
    <definedName name="wrn.adj95." localSheetId="1" hidden="1">{"adj95mult",#N/A,FALSE,"COMPCO";"adj95est",#N/A,FALSE,"COMPCO"}</definedName>
    <definedName name="wrn.adj95." localSheetId="4" hidden="1">{"adj95mult",#N/A,FALSE,"COMPCO";"adj95est",#N/A,FALSE,"COMPCO"}</definedName>
    <definedName name="wrn.adj95." localSheetId="2" hidden="1">{"adj95mult",#N/A,FALSE,"COMPCO";"adj95est",#N/A,FALSE,"COMPCO"}</definedName>
    <definedName name="wrn.adj95." hidden="1">{"adj95mult",#N/A,FALSE,"COMPCO";"adj95est",#N/A,FALSE,"COMPCO"}</definedName>
    <definedName name="wrn.adj95a" localSheetId="0" hidden="1">{"adj95mult",#N/A,FALSE,"COMPCO";"adj95est",#N/A,FALSE,"COMPCO"}</definedName>
    <definedName name="wrn.adj95a" localSheetId="1" hidden="1">{"adj95mult",#N/A,FALSE,"COMPCO";"adj95est",#N/A,FALSE,"COMPCO"}</definedName>
    <definedName name="wrn.adj95a" localSheetId="4" hidden="1">{"adj95mult",#N/A,FALSE,"COMPCO";"adj95est",#N/A,FALSE,"COMPCO"}</definedName>
    <definedName name="wrn.adj95a" localSheetId="2" hidden="1">{"adj95mult",#N/A,FALSE,"COMPCO";"adj95est",#N/A,FALSE,"COMPCO"}</definedName>
    <definedName name="wrn.adj95a" hidden="1">{"adj95mult",#N/A,FALSE,"COMPCO";"adj95est",#N/A,FALSE,"COMPCO"}</definedName>
    <definedName name="wrn.administracion." localSheetId="0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1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4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2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2" localSheetId="0" hidden="1">{#N/A,#N/A,FALSE,"Aging Summary";#N/A,#N/A,FALSE,"Ratio Analysis";#N/A,#N/A,FALSE,"Test 120 Day Accts";#N/A,#N/A,FALSE,"Tickmarks"}</definedName>
    <definedName name="wrn.Aging._.and._.Trend._.Analysis2" localSheetId="1" hidden="1">{#N/A,#N/A,FALSE,"Aging Summary";#N/A,#N/A,FALSE,"Ratio Analysis";#N/A,#N/A,FALSE,"Test 120 Day Accts";#N/A,#N/A,FALSE,"Tickmarks"}</definedName>
    <definedName name="wrn.Aging._.and._.Trend._.Analysis2" localSheetId="4" hidden="1">{#N/A,#N/A,FALSE,"Aging Summary";#N/A,#N/A,FALSE,"Ratio Analysis";#N/A,#N/A,FALSE,"Test 120 Day Accts";#N/A,#N/A,FALSE,"Tickmarks"}</definedName>
    <definedName name="wrn.Aging._.and._.Trend._.Analysis2" localSheetId="2" hidden="1">{#N/A,#N/A,FALSE,"Aging Summary";#N/A,#N/A,FALSE,"Ratio Analysis";#N/A,#N/A,FALSE,"Test 120 Day Accts";#N/A,#N/A,FALSE,"Tickmarks"}</definedName>
    <definedName name="wrn.Aging._.and._.Trend._.Analysis2" hidden="1">{#N/A,#N/A,FALSE,"Aging Summary";#N/A,#N/A,FALSE,"Ratio Analysis";#N/A,#N/A,FALSE,"Test 120 Day Accts";#N/A,#N/A,FALSE,"Tickmarks"}</definedName>
    <definedName name="wrn.ALAN." localSheetId="0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localSheetId="0" hidden="1">{#N/A,#N/A,FALSE,"TradeSumm";#N/A,#N/A,FALSE,"StatsSumm"}</definedName>
    <definedName name="wrn.Alex." localSheetId="1" hidden="1">{#N/A,#N/A,FALSE,"TradeSumm";#N/A,#N/A,FALSE,"StatsSumm"}</definedName>
    <definedName name="wrn.Alex." localSheetId="4" hidden="1">{#N/A,#N/A,FALSE,"TradeSumm";#N/A,#N/A,FALSE,"StatsSumm"}</definedName>
    <definedName name="wrn.Alex." localSheetId="2" hidden="1">{#N/A,#N/A,FALSE,"TradeSumm";#N/A,#N/A,FALSE,"StatsSumm"}</definedName>
    <definedName name="wrn.Alex." hidden="1">{#N/A,#N/A,FALSE,"TradeSumm";#N/A,#N/A,FALSE,"StatsSumm"}</definedName>
    <definedName name="wrn.ALL." localSheetId="0" hidden="1">{#N/A,#N/A,FALSE,"DCF";#N/A,#N/A,FALSE,"WACC";#N/A,#N/A,FALSE,"Sales_EBIT";#N/A,#N/A,FALSE,"Capex_Depreciation";#N/A,#N/A,FALSE,"WC";#N/A,#N/A,FALSE,"Interest";#N/A,#N/A,FALSE,"Assumptions"}</definedName>
    <definedName name="wrn.ALL." localSheetId="1" hidden="1">{#N/A,#N/A,FALSE,"DCF";#N/A,#N/A,FALSE,"WACC";#N/A,#N/A,FALSE,"Sales_EBIT";#N/A,#N/A,FALSE,"Capex_Depreciation";#N/A,#N/A,FALSE,"WC";#N/A,#N/A,FALSE,"Interest";#N/A,#N/A,FALSE,"Assumptions"}</definedName>
    <definedName name="wrn.ALL." localSheetId="4" hidden="1">{#N/A,#N/A,FALSE,"DCF";#N/A,#N/A,FALSE,"WACC";#N/A,#N/A,FALSE,"Sales_EBIT";#N/A,#N/A,FALSE,"Capex_Depreciation";#N/A,#N/A,FALSE,"WC";#N/A,#N/A,FALSE,"Interest";#N/A,#N/A,FALSE,"Assumptions"}</definedName>
    <definedName name="wrn.ALL." localSheetId="2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input.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igator." localSheetId="0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1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4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2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NALISIS._.SENSIBILIDAD." localSheetId="0" hidden="1">{#N/A,#N/A,FALSE,"BALANCE";#N/A,#N/A,FALSE,"CUENTA DE PYG";#N/A,#N/A,FALSE,"RATIOS"}</definedName>
    <definedName name="wrn.ANALISIS._.SENSIBILIDAD." localSheetId="1" hidden="1">{#N/A,#N/A,FALSE,"BALANCE";#N/A,#N/A,FALSE,"CUENTA DE PYG";#N/A,#N/A,FALSE,"RATIOS"}</definedName>
    <definedName name="wrn.ANALISIS._.SENSIBILIDAD." localSheetId="4" hidden="1">{#N/A,#N/A,FALSE,"BALANCE";#N/A,#N/A,FALSE,"CUENTA DE PYG";#N/A,#N/A,FALSE,"RATIOS"}</definedName>
    <definedName name="wrn.ANALISIS._.SENSIBILIDAD." localSheetId="2" hidden="1">{#N/A,#N/A,FALSE,"BALANCE";#N/A,#N/A,FALSE,"CUENTA DE PYG";#N/A,#N/A,FALSE,"RATIOS"}</definedName>
    <definedName name="wrn.ANALISIS._.SENSIBILIDAD." hidden="1">{#N/A,#N/A,FALSE,"BALANCE";#N/A,#N/A,FALSE,"CUENTA DE PYG";#N/A,#N/A,FALSE,"RATIOS"}</definedName>
    <definedName name="wrn.AnnualRentRoll" localSheetId="0" hidden="1">{"AnnualRentRoll",#N/A,FALSE,"RentRoll"}</definedName>
    <definedName name="wrn.AnnualRentRoll" localSheetId="1" hidden="1">{"AnnualRentRoll",#N/A,FALSE,"RentRoll"}</definedName>
    <definedName name="wrn.AnnualRentRoll" localSheetId="4" hidden="1">{"AnnualRentRoll",#N/A,FALSE,"RentRoll"}</definedName>
    <definedName name="wrn.AnnualRentRoll" localSheetId="2" hidden="1">{"AnnualRentRoll",#N/A,FALSE,"RentRoll"}</definedName>
    <definedName name="wrn.AnnualRentRoll" hidden="1">{"AnnualRentRoll",#N/A,FALSE,"RentRoll"}</definedName>
    <definedName name="wrn.AnnualRentRoll." localSheetId="0" hidden="1">{"AnnualRentRoll",#N/A,FALSE,"RentRoll"}</definedName>
    <definedName name="wrn.AnnualRentRoll." localSheetId="1" hidden="1">{"AnnualRentRoll",#N/A,FALSE,"RentRoll"}</definedName>
    <definedName name="wrn.AnnualRentRoll." localSheetId="4" hidden="1">{"AnnualRentRoll",#N/A,FALSE,"RentRoll"}</definedName>
    <definedName name="wrn.AnnualRentRoll." localSheetId="2" hidden="1">{"AnnualRentRoll",#N/A,FALSE,"RentRoll"}</definedName>
    <definedName name="wrn.AnnualRentRoll." hidden="1">{"AnnualRentRoll",#N/A,FALSE,"RentRoll"}</definedName>
    <definedName name="wrn.AQUIROR._.DCF." localSheetId="0" hidden="1">{"AQUIRORDCF",#N/A,FALSE,"Merger consequences";"Acquirorassns",#N/A,FALSE,"Merger consequences"}</definedName>
    <definedName name="wrn.AQUIROR._.DCF." localSheetId="1" hidden="1">{"AQUIRORDCF",#N/A,FALSE,"Merger consequences";"Acquirorassns",#N/A,FALSE,"Merger consequences"}</definedName>
    <definedName name="wrn.AQUIROR._.DCF." localSheetId="4" hidden="1">{"AQUIRORDCF",#N/A,FALSE,"Merger consequences";"Acquirorassns",#N/A,FALSE,"Merger consequences"}</definedName>
    <definedName name="wrn.AQUIROR._.DCF." localSheetId="2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0" hidden="1">{"Assumptions",#N/A,FALSE,"Assum"}</definedName>
    <definedName name="wrn.Assumptions." localSheetId="1" hidden="1">{"Assumptions",#N/A,FALSE,"Assum"}</definedName>
    <definedName name="wrn.Assumptions." localSheetId="4" hidden="1">{"Assumptions",#N/A,FALSE,"Assum"}</definedName>
    <definedName name="wrn.Assumptions." localSheetId="2" hidden="1">{"Assumptions",#N/A,FALSE,"Assum"}</definedName>
    <definedName name="wrn.Assumptions." hidden="1">{"Assumptions",#N/A,FALSE,"Assum"}</definedName>
    <definedName name="wrn.Balanço." localSheetId="0" hidden="1">{#N/A,#N/A,FALSE,"Capa";#N/A,#N/A,FALSE,"Balance";#N/A,#N/A,FALSE,"P &amp; L R$";#N/A,#N/A,FALSE,"P &amp; L US$";#N/A,#N/A,FALSE,"DMPL";#N/A,#N/A,FALSE,"DOAR";#N/A,#N/A,FALSE,"G&amp;L"}</definedName>
    <definedName name="wrn.Balanço." localSheetId="1" hidden="1">{#N/A,#N/A,FALSE,"Capa";#N/A,#N/A,FALSE,"Balance";#N/A,#N/A,FALSE,"P &amp; L R$";#N/A,#N/A,FALSE,"P &amp; L US$";#N/A,#N/A,FALSE,"DMPL";#N/A,#N/A,FALSE,"DOAR";#N/A,#N/A,FALSE,"G&amp;L"}</definedName>
    <definedName name="wrn.Balanço." localSheetId="4" hidden="1">{#N/A,#N/A,FALSE,"Capa";#N/A,#N/A,FALSE,"Balance";#N/A,#N/A,FALSE,"P &amp; L R$";#N/A,#N/A,FALSE,"P &amp; L US$";#N/A,#N/A,FALSE,"DMPL";#N/A,#N/A,FALSE,"DOAR";#N/A,#N/A,FALSE,"G&amp;L"}</definedName>
    <definedName name="wrn.Balanço." localSheetId="2" hidden="1">{#N/A,#N/A,FALSE,"Capa";#N/A,#N/A,FALSE,"Balance";#N/A,#N/A,FALSE,"P &amp; L R$";#N/A,#N/A,FALSE,"P &amp; L US$";#N/A,#N/A,FALSE,"DMPL";#N/A,#N/A,FALSE,"DOAR";#N/A,#N/A,FALSE,"G&amp;L"}</definedName>
    <definedName name="wrn.Balanço." hidden="1">{#N/A,#N/A,FALSE,"Capa";#N/A,#N/A,FALSE,"Balance";#N/A,#N/A,FALSE,"P &amp; L R$";#N/A,#N/A,FALSE,"P &amp; L US$";#N/A,#N/A,FALSE,"DMPL";#N/A,#N/A,FALSE,"DOAR";#N/A,#N/A,FALSE,"G&amp;L"}</definedName>
    <definedName name="wrn.balanco._.patrimonial." localSheetId="0" hidden="1">{#N/A,#N/A,FALSE,"base"}</definedName>
    <definedName name="wrn.balanco._.patrimonial." localSheetId="1" hidden="1">{#N/A,#N/A,FALSE,"base"}</definedName>
    <definedName name="wrn.balanco._.patrimonial." localSheetId="4" hidden="1">{#N/A,#N/A,FALSE,"base"}</definedName>
    <definedName name="wrn.balanco._.patrimonial." localSheetId="2" hidden="1">{#N/A,#N/A,FALSE,"base"}</definedName>
    <definedName name="wrn.balanco._.patrimonial." hidden="1">{#N/A,#N/A,FALSE,"base"}</definedName>
    <definedName name="wrn.BEL." localSheetId="0" hidden="1">{"IS",#N/A,FALSE,"IS";"RPTIS",#N/A,FALSE,"RPTIS";"STATS",#N/A,FALSE,"STATS";"CELL",#N/A,FALSE,"CELL";"BS",#N/A,FALSE,"BS"}</definedName>
    <definedName name="wrn.BEL." localSheetId="1" hidden="1">{"IS",#N/A,FALSE,"IS";"RPTIS",#N/A,FALSE,"RPTIS";"STATS",#N/A,FALSE,"STATS";"CELL",#N/A,FALSE,"CELL";"BS",#N/A,FALSE,"BS"}</definedName>
    <definedName name="wrn.BEL." localSheetId="4" hidden="1">{"IS",#N/A,FALSE,"IS";"RPTIS",#N/A,FALSE,"RPTIS";"STATS",#N/A,FALSE,"STATS";"CELL",#N/A,FALSE,"CELL";"BS",#N/A,FALSE,"BS"}</definedName>
    <definedName name="wrn.BEL." localSheetId="2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oard._.Pack." localSheetId="0" hidden="1">{"Board Income Statement",#N/A,FALSE,"Board Summary";"Board Balance Sheet",#N/A,FALSE,"Board Summary";"Board Cash Flow",#N/A,FALSE,"Board Summary"}</definedName>
    <definedName name="wrn.Board._.Pack." localSheetId="1" hidden="1">{"Board Income Statement",#N/A,FALSE,"Board Summary";"Board Balance Sheet",#N/A,FALSE,"Board Summary";"Board Cash Flow",#N/A,FALSE,"Board Summary"}</definedName>
    <definedName name="wrn.Board._.Pack." localSheetId="4" hidden="1">{"Board Income Statement",#N/A,FALSE,"Board Summary";"Board Balance Sheet",#N/A,FALSE,"Board Summary";"Board Cash Flow",#N/A,FALSE,"Board Summary"}</definedName>
    <definedName name="wrn.Board._.Pack." localSheetId="2" hidden="1">{"Board Income Statement",#N/A,FALSE,"Board Summary";"Board Balance Sheet",#N/A,FALSE,"Board Summary";"Board Cash Flow",#N/A,FALSE,"Board Summary"}</definedName>
    <definedName name="wrn.Board._.Pack." hidden="1">{"Board Income Statement",#N/A,FALSE,"Board Summary";"Board Balance Sheet",#N/A,FALSE,"Board Summary";"Board Cash Flow",#N/A,FALSE,"Board Summary"}</definedName>
    <definedName name="wrn.Buildups." localSheetId="0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1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4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2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ctus._.01." localSheetId="0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localSheetId="1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localSheetId="4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localSheetId="2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sh._.Flow." localSheetId="0" hidden="1">{#N/A,#N/A,FALSE,"Património"}</definedName>
    <definedName name="wrn.Cash._.Flow." localSheetId="1" hidden="1">{#N/A,#N/A,FALSE,"Património"}</definedName>
    <definedName name="wrn.Cash._.Flow." localSheetId="4" hidden="1">{#N/A,#N/A,FALSE,"Património"}</definedName>
    <definedName name="wrn.Cash._.Flow." localSheetId="2" hidden="1">{#N/A,#N/A,FALSE,"Património"}</definedName>
    <definedName name="wrn.Cash._.Flow." hidden="1">{#N/A,#N/A,FALSE,"Património"}</definedName>
    <definedName name="wrn.Cash._.Flow.2" localSheetId="0" hidden="1">{#N/A,#N/A,FALSE,"Património"}</definedName>
    <definedName name="wrn.Cash._.Flow.2" localSheetId="1" hidden="1">{#N/A,#N/A,FALSE,"Património"}</definedName>
    <definedName name="wrn.Cash._.Flow.2" localSheetId="4" hidden="1">{#N/A,#N/A,FALSE,"Património"}</definedName>
    <definedName name="wrn.Cash._.Flow.2" localSheetId="2" hidden="1">{#N/A,#N/A,FALSE,"Património"}</definedName>
    <definedName name="wrn.Cash._.Flow.2" hidden="1">{#N/A,#N/A,FALSE,"Património"}</definedName>
    <definedName name="wrn.Cash._.Flow2" localSheetId="0" hidden="1">{#N/A,#N/A,FALSE,"Património"}</definedName>
    <definedName name="wrn.Cash._.Flow2" localSheetId="1" hidden="1">{#N/A,#N/A,FALSE,"Património"}</definedName>
    <definedName name="wrn.Cash._.Flow2" localSheetId="4" hidden="1">{#N/A,#N/A,FALSE,"Património"}</definedName>
    <definedName name="wrn.Cash._.Flow2" localSheetId="2" hidden="1">{#N/A,#N/A,FALSE,"Património"}</definedName>
    <definedName name="wrn.Cash._.Flow2" hidden="1">{#N/A,#N/A,FALSE,"Património"}</definedName>
    <definedName name="wrn.CASO._.BASE." localSheetId="0" hidden="1">{"SCENARIOS",#N/A,FALSE,"Resumen de escenario";"INFORHIPOT",#N/A,FALSE,"hipotesis";"INFORA8",#N/A,FALSE,"A-8";"INFORSS",#N/A,FALSE,"SSUR";"SCENARIOS",#N/A,FALSE,"consolidado"}</definedName>
    <definedName name="wrn.CASO._.BASE." localSheetId="1" hidden="1">{"SCENARIOS",#N/A,FALSE,"Resumen de escenario";"INFORHIPOT",#N/A,FALSE,"hipotesis";"INFORA8",#N/A,FALSE,"A-8";"INFORSS",#N/A,FALSE,"SSUR";"SCENARIOS",#N/A,FALSE,"consolidado"}</definedName>
    <definedName name="wrn.CASO._.BASE." localSheetId="4" hidden="1">{"SCENARIOS",#N/A,FALSE,"Resumen de escenario";"INFORHIPOT",#N/A,FALSE,"hipotesis";"INFORA8",#N/A,FALSE,"A-8";"INFORSS",#N/A,FALSE,"SSUR";"SCENARIOS",#N/A,FALSE,"consolidado"}</definedName>
    <definedName name="wrn.CASO._.BASE." localSheetId="2" hidden="1">{"SCENARIOS",#N/A,FALSE,"Resumen de escenario";"INFORHIPOT",#N/A,FALSE,"hipotesis";"INFORA8",#N/A,FALSE,"A-8";"INFORSS",#N/A,FALSE,"SSUR";"SCENARIOS",#N/A,FALSE,"consolidado"}</definedName>
    <definedName name="wrn.CASO._.BASE." hidden="1">{"SCENARIOS",#N/A,FALSE,"Resumen de escenario";"INFORHIPOT",#N/A,FALSE,"hipotesis";"INFORA8",#N/A,FALSE,"A-8";"INFORSS",#N/A,FALSE,"SSUR";"SCENARIOS",#N/A,FALSE,"consolidado"}</definedName>
    <definedName name="wrn.Cell._.Nightmare." localSheetId="0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._.Nightmare." localSheetId="1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._.Nightmare." localSheetId="4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._.Nightmare." localSheetId="2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localSheetId="0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localSheetId="1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localSheetId="4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localSheetId="2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larobook." localSheetId="0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localSheetId="1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localSheetId="4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localSheetId="2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ientcopy." localSheetId="0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localSheetId="1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localSheetId="4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localSheetId="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bafi9.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ccfc2." localSheetId="0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bccfc2." localSheetId="1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bccfc2." localSheetId="4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bccfc2." localSheetId="2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bccfc2.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localSheetId="1" hidden="1">{#N/A,#N/A,FALSE,"INPUTS";#N/A,#N/A,FALSE,"PROFORMA BSHEET";#N/A,#N/A,FALSE,"COMBINED";#N/A,#N/A,FALSE,"HIGH YIELD";#N/A,#N/A,FALSE,"COMB_GRAPHS"}</definedName>
    <definedName name="wrn.COMBINED." localSheetId="4" hidden="1">{#N/A,#N/A,FALSE,"INPUTS";#N/A,#N/A,FALSE,"PROFORMA BSHEET";#N/A,#N/A,FALSE,"COMBINED";#N/A,#N/A,FALSE,"HIGH YIELD";#N/A,#N/A,FALSE,"COMB_GRAPHS"}</definedName>
    <definedName name="wrn.COMBINED." localSheetId="2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CO." localSheetId="0" hidden="1">{"Page1",#N/A,FALSE,"CompCo";"Page2",#N/A,FALSE,"CompCo"}</definedName>
    <definedName name="wrn.COMPCO." localSheetId="1" hidden="1">{"Page1",#N/A,FALSE,"CompCo";"Page2",#N/A,FALSE,"CompCo"}</definedName>
    <definedName name="wrn.COMPCO." localSheetId="4" hidden="1">{"Page1",#N/A,FALSE,"CompCo";"Page2",#N/A,FALSE,"CompCo"}</definedName>
    <definedName name="wrn.COMPCO." localSheetId="2" hidden="1">{"Page1",#N/A,FALSE,"CompCo";"Page2",#N/A,FALSE,"CompCo"}</definedName>
    <definedName name="wrn.COMPCO." hidden="1">{"Page1",#N/A,FALSE,"CompCo";"Page2",#N/A,FALSE,"CompCo"}</definedName>
    <definedName name="wrn.Compco._.Only." localSheetId="0" hidden="1">{"vi1",#N/A,FALSE,"6_30_96";"vi2",#N/A,FALSE,"6_30_96";"vi3",#N/A,FALSE,"6_30_96"}</definedName>
    <definedName name="wrn.Compco._.Only." localSheetId="1" hidden="1">{"vi1",#N/A,FALSE,"6_30_96";"vi2",#N/A,FALSE,"6_30_96";"vi3",#N/A,FALSE,"6_30_96"}</definedName>
    <definedName name="wrn.Compco._.Only." localSheetId="4" hidden="1">{"vi1",#N/A,FALSE,"6_30_96";"vi2",#N/A,FALSE,"6_30_96";"vi3",#N/A,FALSE,"6_30_96"}</definedName>
    <definedName name="wrn.Compco._.Only." localSheetId="2" hidden="1">{"vi1",#N/A,FALSE,"6_30_96";"vi2",#N/A,FALSE,"6_30_96";"vi3",#N/A,FALSE,"6_30_96"}</definedName>
    <definedName name="wrn.Compco._.Only." hidden="1">{"vi1",#N/A,FALSE,"6_30_96";"vi2",#N/A,FALSE,"6_30_96";"vi3",#N/A,FALSE,"6_30_96"}</definedName>
    <definedName name="wrn.compco2" localSheetId="0" hidden="1">{"mult96",#N/A,FALSE,"PETCOMP";"est96",#N/A,FALSE,"PETCOMP";"mult95",#N/A,FALSE,"PETCOMP";"est95",#N/A,FALSE,"PETCOMP";"multltm",#N/A,FALSE,"PETCOMP";"resultltm",#N/A,FALSE,"PETCOMP"}</definedName>
    <definedName name="wrn.compco2" localSheetId="1" hidden="1">{"mult96",#N/A,FALSE,"PETCOMP";"est96",#N/A,FALSE,"PETCOMP";"mult95",#N/A,FALSE,"PETCOMP";"est95",#N/A,FALSE,"PETCOMP";"multltm",#N/A,FALSE,"PETCOMP";"resultltm",#N/A,FALSE,"PETCOMP"}</definedName>
    <definedName name="wrn.compco2" localSheetId="4" hidden="1">{"mult96",#N/A,FALSE,"PETCOMP";"est96",#N/A,FALSE,"PETCOMP";"mult95",#N/A,FALSE,"PETCOMP";"est95",#N/A,FALSE,"PETCOMP";"multltm",#N/A,FALSE,"PETCOMP";"resultltm",#N/A,FALSE,"PETCOMP"}</definedName>
    <definedName name="wrn.compco2" localSheetId="2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nsolidated." localSheetId="0" hidden="1">{"income",#N/A,FALSE,"CONSOLIDATED";"value",#N/A,FALSE,"CONSOLIDATED"}</definedName>
    <definedName name="wrn.consolidated." localSheetId="1" hidden="1">{"income",#N/A,FALSE,"CONSOLIDATED";"value",#N/A,FALSE,"CONSOLIDATED"}</definedName>
    <definedName name="wrn.consolidated." localSheetId="4" hidden="1">{"income",#N/A,FALSE,"CONSOLIDATED";"value",#N/A,FALSE,"CONSOLIDATED"}</definedName>
    <definedName name="wrn.consolidated." localSheetId="2" hidden="1">{"income",#N/A,FALSE,"CONSOLIDATED";"value",#N/A,FALSE,"CONSOLIDATED"}</definedName>
    <definedName name="wrn.consolidated." hidden="1">{"income",#N/A,FALSE,"CONSOLIDATED";"value",#N/A,FALSE,"CONSOLIDATED"}</definedName>
    <definedName name="wrn.contribution." localSheetId="0" hidden="1">{#N/A,#N/A,FALSE,"Contribution Analysis"}</definedName>
    <definedName name="wrn.contribution." localSheetId="1" hidden="1">{#N/A,#N/A,FALSE,"Contribution Analysis"}</definedName>
    <definedName name="wrn.contribution." localSheetId="4" hidden="1">{#N/A,#N/A,FALSE,"Contribution Analysis"}</definedName>
    <definedName name="wrn.contribution." localSheetId="2" hidden="1">{#N/A,#N/A,FALSE,"Contribution Analysis"}</definedName>
    <definedName name="wrn.contribution." hidden="1">{#N/A,#N/A,FALSE,"Contribution Analysis"}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0" hidden="1">{"orixcsc",#N/A,FALSE,"ORIX CSC";"orixcsc2",#N/A,FALSE,"ORIX CSC"}</definedName>
    <definedName name="wrn.csc." localSheetId="1" hidden="1">{"orixcsc",#N/A,FALSE,"ORIX CSC";"orixcsc2",#N/A,FALSE,"ORIX CSC"}</definedName>
    <definedName name="wrn.csc." localSheetId="4" hidden="1">{"orixcsc",#N/A,FALSE,"ORIX CSC";"orixcsc2",#N/A,FALSE,"ORIX CSC"}</definedName>
    <definedName name="wrn.csc." localSheetId="2" hidden="1">{"orixcsc",#N/A,FALSE,"ORIX CSC";"orixcsc2",#N/A,FALSE,"ORIX CSC"}</definedName>
    <definedName name="wrn.csc." hidden="1">{"orixcsc",#N/A,FALSE,"ORIX CSC";"orixcsc2",#N/A,FALSE,"ORIX CSC"}</definedName>
    <definedName name="wrn.csc2." localSheetId="0" hidden="1">{#N/A,#N/A,FALSE,"ORIX CSC"}</definedName>
    <definedName name="wrn.csc2." localSheetId="1" hidden="1">{#N/A,#N/A,FALSE,"ORIX CSC"}</definedName>
    <definedName name="wrn.csc2." localSheetId="4" hidden="1">{#N/A,#N/A,FALSE,"ORIX CSC"}</definedName>
    <definedName name="wrn.csc2." localSheetId="2" hidden="1">{#N/A,#N/A,FALSE,"ORIX CSC"}</definedName>
    <definedName name="wrn.csc2." hidden="1">{#N/A,#N/A,FALSE,"ORIX CSC"}</definedName>
    <definedName name="wrn.CUPID." localSheetId="0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localSheetId="1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localSheetId="4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localSheetId="2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lmatian._.Data." localSheetId="0" hidden="1">{"Standard",#N/A,FALSE,"Dal H Inc Stmt";"Standard",#N/A,FALSE,"Dal H Bal Sht";"Standard",#N/A,FALSE,"Dal H CFs"}</definedName>
    <definedName name="wrn.Dalmatian._.Data." localSheetId="1" hidden="1">{"Standard",#N/A,FALSE,"Dal H Inc Stmt";"Standard",#N/A,FALSE,"Dal H Bal Sht";"Standard",#N/A,FALSE,"Dal H CFs"}</definedName>
    <definedName name="wrn.Dalmatian._.Data." localSheetId="4" hidden="1">{"Standard",#N/A,FALSE,"Dal H Inc Stmt";"Standard",#N/A,FALSE,"Dal H Bal Sht";"Standard",#N/A,FALSE,"Dal H CFs"}</definedName>
    <definedName name="wrn.Dalmatian._.Data." localSheetId="2" hidden="1">{"Standard",#N/A,FALSE,"Dal H Inc Stmt";"Standard",#N/A,FALSE,"Dal H Bal Sht";"Standard",#N/A,FALSE,"Dal H CFs"}</definedName>
    <definedName name="wrn.Dalmatian._.Data." hidden="1">{"Standard",#N/A,FALSE,"Dal H Inc Stmt";"Standard",#N/A,FALSE,"Dal H Bal Sht";"Standard",#N/A,FALSE,"Dal H CFs"}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localSheetId="0" hidden="1">{"qchm_dcf",#N/A,FALSE,"QCHMDCF2";"qchm_terminal",#N/A,FALSE,"QCHMDCF2"}</definedName>
    <definedName name="wrn.DCF_Terminal_Value_qchm." localSheetId="1" hidden="1">{"qchm_dcf",#N/A,FALSE,"QCHMDCF2";"qchm_terminal",#N/A,FALSE,"QCHMDCF2"}</definedName>
    <definedName name="wrn.DCF_Terminal_Value_qchm." localSheetId="4" hidden="1">{"qchm_dcf",#N/A,FALSE,"QCHMDCF2";"qchm_terminal",#N/A,FALSE,"QCHMDCF2"}</definedName>
    <definedName name="wrn.DCF_Terminal_Value_qchm." localSheetId="2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cision._.Memo." localSheetId="0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localSheetId="1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localSheetId="4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localSheetId="2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pmatrix." localSheetId="0" hidden="1">{"depmatrix",#N/A,FALSE,"DECATUR-DIMMIT"}</definedName>
    <definedName name="wrn.depmatrix." localSheetId="1" hidden="1">{"depmatrix",#N/A,FALSE,"DECATUR-DIMMIT"}</definedName>
    <definedName name="wrn.depmatrix." localSheetId="4" hidden="1">{"depmatrix",#N/A,FALSE,"DECATUR-DIMMIT"}</definedName>
    <definedName name="wrn.depmatrix." localSheetId="2" hidden="1">{"depmatrix",#N/A,FALSE,"DECATUR-DIMMIT"}</definedName>
    <definedName name="wrn.depmatrix." hidden="1">{"depmatrix",#N/A,FALSE,"DECATUR-DIMMIT"}</definedName>
    <definedName name="wrn.Despesas._.Diferidas._.Indedutíveis._.de._.1998." localSheetId="0" hidden="1">{"Despesas Diferidas Indedutíveis de 1998",#N/A,FALSE,"Impressão"}</definedName>
    <definedName name="wrn.Despesas._.Diferidas._.Indedutíveis._.de._.1998." localSheetId="1" hidden="1">{"Despesas Diferidas Indedutíveis de 1998",#N/A,FALSE,"Impressão"}</definedName>
    <definedName name="wrn.Despesas._.Diferidas._.Indedutíveis._.de._.1998." localSheetId="4" hidden="1">{"Despesas Diferidas Indedutíveis de 1998",#N/A,FALSE,"Impressão"}</definedName>
    <definedName name="wrn.Despesas._.Diferidas._.Indedutíveis._.de._.1998." localSheetId="2" hidden="1">{"Despesas Diferidas Indedutíveis de 1998",#N/A,FALSE,"Impressão"}</definedName>
    <definedName name="wrn.Despesas._.Diferidas._.Indedutíveis._.de._.1998." hidden="1">{"Despesas Diferidas Indedutíveis de 1998",#N/A,FALSE,"Impressão"}</definedName>
    <definedName name="wrn.DRs._.por._.canal." localSheetId="0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s._.por._.canal." localSheetId="1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s._.por._.canal." localSheetId="4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s._.por._.canal." localSheetId="2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s._.por._.canal.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Eagle." localSheetId="0" hidden="1">{#N/A,#N/A,FALSE,"Historical";#N/A,#N/A,FALSE,"EPS-Purchase";#N/A,#N/A,FALSE,"EPS-Pool";#N/A,#N/A,FALSE,"DCF";"Market Share",#N/A,FALSE,"Revenue";"Revenue",#N/A,FALSE,"Revenue"}</definedName>
    <definedName name="wrn.Eagle." localSheetId="1" hidden="1">{#N/A,#N/A,FALSE,"Historical";#N/A,#N/A,FALSE,"EPS-Purchase";#N/A,#N/A,FALSE,"EPS-Pool";#N/A,#N/A,FALSE,"DCF";"Market Share",#N/A,FALSE,"Revenue";"Revenue",#N/A,FALSE,"Revenue"}</definedName>
    <definedName name="wrn.Eagle." localSheetId="4" hidden="1">{#N/A,#N/A,FALSE,"Historical";#N/A,#N/A,FALSE,"EPS-Purchase";#N/A,#N/A,FALSE,"EPS-Pool";#N/A,#N/A,FALSE,"DCF";"Market Share",#N/A,FALSE,"Revenue";"Revenue",#N/A,FALSE,"Revenue"}</definedName>
    <definedName name="wrn.Eagle." localSheetId="2" hidden="1">{#N/A,#N/A,FALSE,"Historical";#N/A,#N/A,FALSE,"EPS-Purchase";#N/A,#N/A,FALSE,"EPS-Pool";#N/A,#N/A,FALSE,"DCF";"Market Share",#N/A,FALSE,"Revenue";"Revenue",#N/A,FALSE,"Revenue"}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conomic._.Value._.Added._.Analysis." localSheetId="0" hidden="1">{"EVA",#N/A,FALSE,"EVA";"WACC",#N/A,FALSE,"WACC"}</definedName>
    <definedName name="wrn.Economic._.Value._.Added._.Analysis." localSheetId="1" hidden="1">{"EVA",#N/A,FALSE,"EVA";"WACC",#N/A,FALSE,"WACC"}</definedName>
    <definedName name="wrn.Economic._.Value._.Added._.Analysis." localSheetId="4" hidden="1">{"EVA",#N/A,FALSE,"EVA";"WACC",#N/A,FALSE,"WACC"}</definedName>
    <definedName name="wrn.Economic._.Value._.Added._.Analysis." localSheetId="2" hidden="1">{"EVA",#N/A,FALSE,"EVA";"WACC",#N/A,FALSE,"WACC"}</definedName>
    <definedName name="wrn.Economic._.Value._.Added._.Analysis." hidden="1">{"EVA",#N/A,FALSE,"EVA";"WACC",#N/A,FALSE,"WACC"}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itAndSalesAssumptions." localSheetId="0" hidden="1">{#N/A,#N/A,FALSE,"ExitStratigy"}</definedName>
    <definedName name="wrn.ExitAndSalesAssumptions." localSheetId="1" hidden="1">{#N/A,#N/A,FALSE,"ExitStratigy"}</definedName>
    <definedName name="wrn.ExitAndSalesAssumptions." localSheetId="4" hidden="1">{#N/A,#N/A,FALSE,"ExitStratigy"}</definedName>
    <definedName name="wrn.ExitAndSalesAssumptions." localSheetId="2" hidden="1">{#N/A,#N/A,FALSE,"ExitStratigy"}</definedName>
    <definedName name="wrn.ExitAndSalesAssumptions." hidden="1">{#N/A,#N/A,FALSE,"ExitStratigy"}</definedName>
    <definedName name="wrn.EXPENSES._.98._.US." localSheetId="0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localSheetId="1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localSheetId="4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localSheetId="2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localSheetId="0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localSheetId="1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localSheetId="4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localSheetId="2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cb2" localSheetId="0" hidden="1">{"FCB_ALL",#N/A,FALSE,"FCB"}</definedName>
    <definedName name="wrn.fcb2" localSheetId="1" hidden="1">{"FCB_ALL",#N/A,FALSE,"FCB"}</definedName>
    <definedName name="wrn.fcb2" localSheetId="4" hidden="1">{"FCB_ALL",#N/A,FALSE,"FCB"}</definedName>
    <definedName name="wrn.fcb2" localSheetId="2" hidden="1">{"FCB_ALL",#N/A,FALSE,"FCB"}</definedName>
    <definedName name="wrn.fcb2" hidden="1">{"FCB_ALL",#N/A,FALSE,"FCB"}</definedName>
    <definedName name="wrn.filecopy." localSheetId="0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localSheetId="1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localSheetId="4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localSheetId="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NANCIAL._.MONTH." localSheetId="0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localSheetId="1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localSheetId="4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localSheetId="2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localSheetId="0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localSheetId="1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localSheetId="4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localSheetId="2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localSheetId="0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localSheetId="1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localSheetId="4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localSheetId="2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localSheetId="0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localSheetId="1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localSheetId="4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localSheetId="2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s._.DCF." localSheetId="0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localSheetId="1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localSheetId="4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localSheetId="2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_long." localSheetId="0" hidden="1">{"IS",#N/A,FALSE,"Financials2 (Expanded)";"bsa",#N/A,FALSE,"Financials2 (Expanded)";"BS",#N/A,FALSE,"Financials2 (Expanded)";"CF",#N/A,FALSE,"Financials2 (Expanded)"}</definedName>
    <definedName name="wrn.Financials_long." localSheetId="1" hidden="1">{"IS",#N/A,FALSE,"Financials2 (Expanded)";"bsa",#N/A,FALSE,"Financials2 (Expanded)";"BS",#N/A,FALSE,"Financials2 (Expanded)";"CF",#N/A,FALSE,"Financials2 (Expanded)"}</definedName>
    <definedName name="wrn.Financials_long." localSheetId="4" hidden="1">{"IS",#N/A,FALSE,"Financials2 (Expanded)";"bsa",#N/A,FALSE,"Financials2 (Expanded)";"BS",#N/A,FALSE,"Financials2 (Expanded)";"CF",#N/A,FALSE,"Financials2 (Expanded)"}</definedName>
    <definedName name="wrn.Financials_long." localSheetId="2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leck." localSheetId="0" hidden="1">{"first",#N/A,FALSE,"FLEXPAC2";"second",#N/A,FALSE,"FLEXPAC2"}</definedName>
    <definedName name="wrn.fleck." localSheetId="1" hidden="1">{"first",#N/A,FALSE,"FLEXPAC2";"second",#N/A,FALSE,"FLEXPAC2"}</definedName>
    <definedName name="wrn.fleck." localSheetId="4" hidden="1">{"first",#N/A,FALSE,"FLEXPAC2";"second",#N/A,FALSE,"FLEXPAC2"}</definedName>
    <definedName name="wrn.fleck." localSheetId="2" hidden="1">{"first",#N/A,FALSE,"FLEXPAC2";"second",#N/A,FALSE,"FLEXPAC2"}</definedName>
    <definedName name="wrn.fleck." hidden="1">{"first",#N/A,FALSE,"FLEXPAC2";"second",#N/A,FALSE,"FLEXPAC2"}</definedName>
    <definedName name="wrn.fleckcompac." localSheetId="0" hidden="1">{"one",#N/A,FALSE,"FLEXPAC2";"two",#N/A,FALSE,"FLEXPAC2";"three",#N/A,FALSE,"FLEXPAC2"}</definedName>
    <definedName name="wrn.fleckcompac." localSheetId="1" hidden="1">{"one",#N/A,FALSE,"FLEXPAC2";"two",#N/A,FALSE,"FLEXPAC2";"three",#N/A,FALSE,"FLEXPAC2"}</definedName>
    <definedName name="wrn.fleckcompac." localSheetId="4" hidden="1">{"one",#N/A,FALSE,"FLEXPAC2";"two",#N/A,FALSE,"FLEXPAC2";"three",#N/A,FALSE,"FLEXPAC2"}</definedName>
    <definedName name="wrn.fleckcompac." localSheetId="2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lowback._.Analysis." localSheetId="0" hidden="1">{"Merger Output",#N/A,FALSE,"Summary_Output";"Flowback Assesment dollars",#N/A,FALSE,"FLow";"Flowback assesment percent",#N/A,FALSE,"FLow";"Impact to Rubik Price",#N/A,FALSE,"FLow"}</definedName>
    <definedName name="wrn.Flowback._.Analysis." localSheetId="1" hidden="1">{"Merger Output",#N/A,FALSE,"Summary_Output";"Flowback Assesment dollars",#N/A,FALSE,"FLow";"Flowback assesment percent",#N/A,FALSE,"FLow";"Impact to Rubik Price",#N/A,FALSE,"FLow"}</definedName>
    <definedName name="wrn.Flowback._.Analysis." localSheetId="4" hidden="1">{"Merger Output",#N/A,FALSE,"Summary_Output";"Flowback Assesment dollars",#N/A,FALSE,"FLow";"Flowback assesment percent",#N/A,FALSE,"FLow";"Impact to Rubik Price",#N/A,FALSE,"FLow"}</definedName>
    <definedName name="wrn.Flowback._.Analysis." localSheetId="2" hidden="1">{"Merger Output",#N/A,FALSE,"Summary_Output";"Flowback Assesment dollars",#N/A,FALSE,"FLow";"Flowback assesment percent",#N/A,FALSE,"FLow";"Impact to Rubik Price",#N/A,FALSE,"FLow"}</definedName>
    <definedName name="wrn.Flowback._.Analysis." hidden="1">{"Merger Output",#N/A,FALSE,"Summary_Output";"Flowback Assesment dollars",#N/A,FALSE,"FLow";"Flowback assesment percent",#N/A,FALSE,"FLow";"Impact to Rubik Price",#N/A,FALSE,"FLow"}</definedName>
    <definedName name="wrn.Flowback._.Analysis2." localSheetId="0" hidden="1">{"Merger Output",#N/A,FALSE,"Summary_Output";"Flowback Assesment dollars",#N/A,FALSE,"FLow";"Flowback assesment percent",#N/A,FALSE,"FLow";"Impact to Rubik Price",#N/A,FALSE,"FLow"}</definedName>
    <definedName name="wrn.Flowback._.Analysis2." localSheetId="1" hidden="1">{"Merger Output",#N/A,FALSE,"Summary_Output";"Flowback Assesment dollars",#N/A,FALSE,"FLow";"Flowback assesment percent",#N/A,FALSE,"FLow";"Impact to Rubik Price",#N/A,FALSE,"FLow"}</definedName>
    <definedName name="wrn.Flowback._.Analysis2." localSheetId="4" hidden="1">{"Merger Output",#N/A,FALSE,"Summary_Output";"Flowback Assesment dollars",#N/A,FALSE,"FLow";"Flowback assesment percent",#N/A,FALSE,"FLow";"Impact to Rubik Price",#N/A,FALSE,"FLow"}</definedName>
    <definedName name="wrn.Flowback._.Analysis2." localSheetId="2" hidden="1">{"Merger Output",#N/A,FALSE,"Summary_Output";"Flowback Assesment dollars",#N/A,FALSE,"FLow";"Flowback assesment percent",#N/A,FALSE,"FLow";"Impact to Rubik Price",#N/A,FALSE,"FLow"}</definedName>
    <definedName name="wrn.Flowback._.Analysis2." hidden="1">{"Merger Output",#N/A,FALSE,"Summary_Output";"Flowback Assesment dollars",#N/A,FALSE,"FLow";"Flowback assesment percent",#N/A,FALSE,"FLow";"Impact to Rubik Price",#N/A,FALSE,"FLow"}</definedName>
    <definedName name="wrn.Flowback._.Analysis3." localSheetId="0" hidden="1">{"Merger Output",#N/A,FALSE,"Summary_Output";"Flowback Assesment dollars",#N/A,FALSE,"FLow";"Flowback assesment percent",#N/A,FALSE,"FLow";"Impact to Rubik Price",#N/A,FALSE,"FLow"}</definedName>
    <definedName name="wrn.Flowback._.Analysis3." localSheetId="1" hidden="1">{"Merger Output",#N/A,FALSE,"Summary_Output";"Flowback Assesment dollars",#N/A,FALSE,"FLow";"Flowback assesment percent",#N/A,FALSE,"FLow";"Impact to Rubik Price",#N/A,FALSE,"FLow"}</definedName>
    <definedName name="wrn.Flowback._.Analysis3." localSheetId="4" hidden="1">{"Merger Output",#N/A,FALSE,"Summary_Output";"Flowback Assesment dollars",#N/A,FALSE,"FLow";"Flowback assesment percent",#N/A,FALSE,"FLow";"Impact to Rubik Price",#N/A,FALSE,"FLow"}</definedName>
    <definedName name="wrn.Flowback._.Analysis3." localSheetId="2" hidden="1">{"Merger Output",#N/A,FALSE,"Summary_Output";"Flowback Assesment dollars",#N/A,FALSE,"FLow";"Flowback assesment percent",#N/A,FALSE,"FLow";"Impact to Rubik Price",#N/A,FALSE,"FLow"}</definedName>
    <definedName name="wrn.Flowback._.Analysis3." hidden="1">{"Merger Output",#N/A,FALSE,"Summary_Output";"Flowback Assesment dollars",#N/A,FALSE,"FLow";"Flowback assesment percent",#N/A,FALSE,"FLow";"Impact to Rubik Price",#N/A,FALSE,"FLow"}</definedName>
    <definedName name="wrn.forecast." localSheetId="0" hidden="1">{#N/A,#N/A,FALSE,"model"}</definedName>
    <definedName name="wrn.forecast." localSheetId="1" hidden="1">{#N/A,#N/A,FALSE,"model"}</definedName>
    <definedName name="wrn.forecast." localSheetId="4" hidden="1">{#N/A,#N/A,FALSE,"model"}</definedName>
    <definedName name="wrn.forecast." localSheetId="2" hidden="1">{#N/A,#N/A,FALSE,"model"}</definedName>
    <definedName name="wrn.forecast." hidden="1">{#N/A,#N/A,FALSE,"model"}</definedName>
    <definedName name="wrn.forecast2" localSheetId="0" hidden="1">{#N/A,#N/A,FALSE,"model"}</definedName>
    <definedName name="wrn.forecast2" localSheetId="1" hidden="1">{#N/A,#N/A,FALSE,"model"}</definedName>
    <definedName name="wrn.forecast2" localSheetId="4" hidden="1">{#N/A,#N/A,FALSE,"model"}</definedName>
    <definedName name="wrn.forecast2" localSheetId="2" hidden="1">{#N/A,#N/A,FALSE,"model"}</definedName>
    <definedName name="wrn.forecast2" hidden="1">{#N/A,#N/A,FALSE,"model"}</definedName>
    <definedName name="wrn.forecastassumptions." localSheetId="0" hidden="1">{#N/A,#N/A,FALSE,"model"}</definedName>
    <definedName name="wrn.forecastassumptions." localSheetId="1" hidden="1">{#N/A,#N/A,FALSE,"model"}</definedName>
    <definedName name="wrn.forecastassumptions." localSheetId="4" hidden="1">{#N/A,#N/A,FALSE,"model"}</definedName>
    <definedName name="wrn.forecastassumptions." localSheetId="2" hidden="1">{#N/A,#N/A,FALSE,"model"}</definedName>
    <definedName name="wrn.forecastassumptions." hidden="1">{#N/A,#N/A,FALSE,"model"}</definedName>
    <definedName name="wrn.forecastassumptions2" localSheetId="0" hidden="1">{#N/A,#N/A,FALSE,"model"}</definedName>
    <definedName name="wrn.forecastassumptions2" localSheetId="1" hidden="1">{#N/A,#N/A,FALSE,"model"}</definedName>
    <definedName name="wrn.forecastassumptions2" localSheetId="4" hidden="1">{#N/A,#N/A,FALSE,"model"}</definedName>
    <definedName name="wrn.forecastassumptions2" localSheetId="2" hidden="1">{#N/A,#N/A,FALSE,"model"}</definedName>
    <definedName name="wrn.forecastassumptions2" hidden="1">{#N/A,#N/A,FALSE,"model"}</definedName>
    <definedName name="wrn.forecastROIC." localSheetId="0" hidden="1">{#N/A,#N/A,FALSE,"model"}</definedName>
    <definedName name="wrn.forecastROIC." localSheetId="1" hidden="1">{#N/A,#N/A,FALSE,"model"}</definedName>
    <definedName name="wrn.forecastROIC." localSheetId="4" hidden="1">{#N/A,#N/A,FALSE,"model"}</definedName>
    <definedName name="wrn.forecastROIC." localSheetId="2" hidden="1">{#N/A,#N/A,FALSE,"model"}</definedName>
    <definedName name="wrn.forecastROIC." hidden="1">{#N/A,#N/A,FALSE,"model"}</definedName>
    <definedName name="wrn.forecastROIC2" localSheetId="0" hidden="1">{#N/A,#N/A,FALSE,"model"}</definedName>
    <definedName name="wrn.forecastROIC2" localSheetId="1" hidden="1">{#N/A,#N/A,FALSE,"model"}</definedName>
    <definedName name="wrn.forecastROIC2" localSheetId="4" hidden="1">{#N/A,#N/A,FALSE,"model"}</definedName>
    <definedName name="wrn.forecastROIC2" localSheetId="2" hidden="1">{#N/A,#N/A,FALSE,"model"}</definedName>
    <definedName name="wrn.forecastROIC2" hidden="1">{#N/A,#N/A,FALSE,"model"}</definedName>
    <definedName name="wrn.full." localSheetId="0" hidden="1">{"vi1",#N/A,FALSE,"Pagcc";"vi2",#N/A,FALSE,"Pagcc";"vi3",#N/A,FALSE,"Pagcc";"vi4",#N/A,FALSE,"Pagcc";"vi5",#N/A,FALSE,"Pagcc";#N/A,#N/A,FALSE,"Contribution"}</definedName>
    <definedName name="wrn.full." localSheetId="1" hidden="1">{"vi1",#N/A,FALSE,"Pagcc";"vi2",#N/A,FALSE,"Pagcc";"vi3",#N/A,FALSE,"Pagcc";"vi4",#N/A,FALSE,"Pagcc";"vi5",#N/A,FALSE,"Pagcc";#N/A,#N/A,FALSE,"Contribution"}</definedName>
    <definedName name="wrn.full." localSheetId="4" hidden="1">{"vi1",#N/A,FALSE,"Pagcc";"vi2",#N/A,FALSE,"Pagcc";"vi3",#N/A,FALSE,"Pagcc";"vi4",#N/A,FALSE,"Pagcc";"vi5",#N/A,FALSE,"Pagcc";#N/A,#N/A,FALSE,"Contribution"}</definedName>
    <definedName name="wrn.full." localSheetId="2" hidden="1">{"vi1",#N/A,FALSE,"Pagcc";"vi2",#N/A,FALSE,"Pagcc";"vi3",#N/A,FALSE,"Pagcc";"vi4",#N/A,FALSE,"Pagcc";"vi5",#N/A,FALSE,"Pagcc";#N/A,#N/A,FALSE,"Contribution"}</definedName>
    <definedName name="wrn.full." hidden="1">{"vi1",#N/A,FALSE,"Pagcc";"vi2",#N/A,FALSE,"Pagcc";"vi3",#N/A,FALSE,"Pagcc";"vi4",#N/A,FALSE,"Pagcc";"vi5",#N/A,FALSE,"Pagcc";#N/A,#N/A,FALSE,"Contribution"}</definedName>
    <definedName name="wrn.Full._.Monty." localSheetId="0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localSheetId="0" hidden="1">{#N/A,#N/A,TRUE,"Income Statement";#N/A,#N/A,TRUE,"Gas Assumptions";#N/A,#N/A,TRUE,"DCF";#N/A,#N/A,TRUE,"Depreciation Matrix";#N/A,#N/A,TRUE,"Matrix";#N/A,#N/A,TRUE,"Matrix_Perpetuity"}</definedName>
    <definedName name="wrn.Full._.Report." localSheetId="1" hidden="1">{#N/A,#N/A,TRUE,"Income Statement";#N/A,#N/A,TRUE,"Gas Assumptions";#N/A,#N/A,TRUE,"DCF";#N/A,#N/A,TRUE,"Depreciation Matrix";#N/A,#N/A,TRUE,"Matrix";#N/A,#N/A,TRUE,"Matrix_Perpetuity"}</definedName>
    <definedName name="wrn.Full._.Report." localSheetId="4" hidden="1">{#N/A,#N/A,TRUE,"Income Statement";#N/A,#N/A,TRUE,"Gas Assumptions";#N/A,#N/A,TRUE,"DCF";#N/A,#N/A,TRUE,"Depreciation Matrix";#N/A,#N/A,TRUE,"Matrix";#N/A,#N/A,TRUE,"Matrix_Perpetuity"}</definedName>
    <definedName name="wrn.Full._.Report." localSheetId="2" hidden="1">{#N/A,#N/A,TRUE,"Income Statement";#N/A,#N/A,TRUE,"Gas Assumptions";#N/A,#N/A,TRUE,"DCF";#N/A,#N/A,TRUE,"Depreciation Matrix";#N/A,#N/A,TRUE,"Matrix";#N/A,#N/A,TRUE,"Matrix_Perpetuity"}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Geral.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localSheetId="1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localSheetId="4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localSheetId="2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hidden="1">{#N/A,#N/A,FALSE,"Relatórios";"Vendas e Custos",#N/A,FALSE,"Vendas e Custos";"Premissas",#N/A,FALSE,"Premissas";"Projeções",#N/A,FALSE,"Projeções";"Dolar",#N/A,FALSE,"Dolar";"Original",#N/A,FALSE,"Original e UFIR"}</definedName>
    <definedName name="wrn.grafico." localSheetId="0" hidden="1">{#N/A,#N/A,FALSE,"Graficos    ( 9 )"}</definedName>
    <definedName name="wrn.grafico." localSheetId="1" hidden="1">{#N/A,#N/A,FALSE,"Graficos    ( 9 )"}</definedName>
    <definedName name="wrn.grafico." localSheetId="4" hidden="1">{#N/A,#N/A,FALSE,"Graficos    ( 9 )"}</definedName>
    <definedName name="wrn.grafico." localSheetId="2" hidden="1">{#N/A,#N/A,FALSE,"Graficos    ( 9 )"}</definedName>
    <definedName name="wrn.grafico." hidden="1">{#N/A,#N/A,FALSE,"Graficos    ( 9 )"}</definedName>
    <definedName name="wrn.GRAPHS." localSheetId="0" hidden="1">{#N/A,#N/A,FALSE,"ACQ_GRAPHS";#N/A,#N/A,FALSE,"T_1 GRAPHS";#N/A,#N/A,FALSE,"T_2 GRAPHS";#N/A,#N/A,FALSE,"COMB_GRAPHS"}</definedName>
    <definedName name="wrn.GRAPHS." localSheetId="1" hidden="1">{#N/A,#N/A,FALSE,"ACQ_GRAPHS";#N/A,#N/A,FALSE,"T_1 GRAPHS";#N/A,#N/A,FALSE,"T_2 GRAPHS";#N/A,#N/A,FALSE,"COMB_GRAPHS"}</definedName>
    <definedName name="wrn.GRAPHS." localSheetId="4" hidden="1">{#N/A,#N/A,FALSE,"ACQ_GRAPHS";#N/A,#N/A,FALSE,"T_1 GRAPHS";#N/A,#N/A,FALSE,"T_2 GRAPHS";#N/A,#N/A,FALSE,"COMB_GRAPHS"}</definedName>
    <definedName name="wrn.GRAPHS." localSheetId="2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AMMOND." localSheetId="0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localSheetId="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localSheetId="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localSheetId="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istory." localSheetId="0" hidden="1">{#N/A,#N/A,FALSE,"model"}</definedName>
    <definedName name="wrn.history." localSheetId="1" hidden="1">{#N/A,#N/A,FALSE,"model"}</definedName>
    <definedName name="wrn.history." localSheetId="4" hidden="1">{#N/A,#N/A,FALSE,"model"}</definedName>
    <definedName name="wrn.history." localSheetId="2" hidden="1">{#N/A,#N/A,FALSE,"model"}</definedName>
    <definedName name="wrn.history." hidden="1">{#N/A,#N/A,FALSE,"model"}</definedName>
    <definedName name="wrn.history2" localSheetId="0" hidden="1">{#N/A,#N/A,FALSE,"model"}</definedName>
    <definedName name="wrn.history2" localSheetId="1" hidden="1">{#N/A,#N/A,FALSE,"model"}</definedName>
    <definedName name="wrn.history2" localSheetId="4" hidden="1">{#N/A,#N/A,FALSE,"model"}</definedName>
    <definedName name="wrn.history2" localSheetId="2" hidden="1">{#N/A,#N/A,FALSE,"model"}</definedName>
    <definedName name="wrn.history2" hidden="1">{#N/A,#N/A,FALSE,"model"}</definedName>
    <definedName name="wrn.histROIC." localSheetId="0" hidden="1">{#N/A,#N/A,FALSE,"model"}</definedName>
    <definedName name="wrn.histROIC." localSheetId="1" hidden="1">{#N/A,#N/A,FALSE,"model"}</definedName>
    <definedName name="wrn.histROIC." localSheetId="4" hidden="1">{#N/A,#N/A,FALSE,"model"}</definedName>
    <definedName name="wrn.histROIC." localSheetId="2" hidden="1">{#N/A,#N/A,FALSE,"model"}</definedName>
    <definedName name="wrn.histROIC." hidden="1">{#N/A,#N/A,FALSE,"model"}</definedName>
    <definedName name="wrn.histROIC2" localSheetId="0" hidden="1">{#N/A,#N/A,FALSE,"model"}</definedName>
    <definedName name="wrn.histROIC2" localSheetId="1" hidden="1">{#N/A,#N/A,FALSE,"model"}</definedName>
    <definedName name="wrn.histROIC2" localSheetId="4" hidden="1">{#N/A,#N/A,FALSE,"model"}</definedName>
    <definedName name="wrn.histROIC2" localSheetId="2" hidden="1">{#N/A,#N/A,FALSE,"model"}</definedName>
    <definedName name="wrn.histROIC2" hidden="1">{#N/A,#N/A,FALSE,"model"}</definedName>
    <definedName name="wrn.imp." localSheetId="0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." localSheetId="1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." localSheetId="4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." localSheetId="2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.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precos." localSheetId="0" hidden="1">{"preco1",#N/A,TRUE,"Analise preços";"peq",#N/A,TRUE,"Analise preços";"resu",#N/A,TRUE,"TOTAL"}</definedName>
    <definedName name="wrn.impprecos." localSheetId="1" hidden="1">{"preco1",#N/A,TRUE,"Analise preços";"peq",#N/A,TRUE,"Analise preços";"resu",#N/A,TRUE,"TOTAL"}</definedName>
    <definedName name="wrn.impprecos." localSheetId="4" hidden="1">{"preco1",#N/A,TRUE,"Analise preços";"peq",#N/A,TRUE,"Analise preços";"resu",#N/A,TRUE,"TOTAL"}</definedName>
    <definedName name="wrn.impprecos." localSheetId="2" hidden="1">{"preco1",#N/A,TRUE,"Analise preços";"peq",#N/A,TRUE,"Analise preços";"resu",#N/A,TRUE,"TOTAL"}</definedName>
    <definedName name="wrn.impprecos." hidden="1">{"preco1",#N/A,TRUE,"Analise preços";"peq",#N/A,TRUE,"Analise preços";"resu",#N/A,TRUE,"TOTAL"}</definedName>
    <definedName name="wrn.impresión.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O." localSheetId="0" hidden="1">{#N/A,#N/A,FALSE,"Plan1";#N/A,#N/A,FALSE,"Plan2"}</definedName>
    <definedName name="wrn.IMPRESSO." localSheetId="1" hidden="1">{#N/A,#N/A,FALSE,"Plan1";#N/A,#N/A,FALSE,"Plan2"}</definedName>
    <definedName name="wrn.IMPRESSO." localSheetId="4" hidden="1">{#N/A,#N/A,FALSE,"Plan1";#N/A,#N/A,FALSE,"Plan2"}</definedName>
    <definedName name="wrn.IMPRESSO." localSheetId="2" hidden="1">{#N/A,#N/A,FALSE,"Plan1";#N/A,#N/A,FALSE,"Plan2"}</definedName>
    <definedName name="wrn.IMPRESSO.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Imprimir." localSheetId="1" hidden="1">{"tabela",#N/A,FALSE,"Tabela";"decoração",#N/A,FALSE,"Decor.";"Informações",#N/A,FALSE,"Inform."}</definedName>
    <definedName name="wrn.Imprimir." localSheetId="4" hidden="1">{"tabela",#N/A,FALSE,"Tabela";"decoração",#N/A,FALSE,"Decor.";"Informações",#N/A,FALSE,"Inform."}</definedName>
    <definedName name="wrn.Imprimir." localSheetId="2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INDEPS." localSheetId="0" hidden="1">{"page1",#N/A,FALSE,"TIND_CC1";"page2",#N/A,FALSE,"TIND_CC1";"page3",#N/A,FALSE,"TIND_CC1";"page4",#N/A,FALSE,"TIND_CC1";"page5",#N/A,FALSE,"TIND_CC1"}</definedName>
    <definedName name="wrn.INDEPS." localSheetId="1" hidden="1">{"page1",#N/A,FALSE,"TIND_CC1";"page2",#N/A,FALSE,"TIND_CC1";"page3",#N/A,FALSE,"TIND_CC1";"page4",#N/A,FALSE,"TIND_CC1";"page5",#N/A,FALSE,"TIND_CC1"}</definedName>
    <definedName name="wrn.INDEPS." localSheetId="4" hidden="1">{"page1",#N/A,FALSE,"TIND_CC1";"page2",#N/A,FALSE,"TIND_CC1";"page3",#N/A,FALSE,"TIND_CC1";"page4",#N/A,FALSE,"TIND_CC1";"page5",#N/A,FALSE,"TIND_CC1"}</definedName>
    <definedName name="wrn.INDEPS." localSheetId="2" hidden="1">{"page1",#N/A,FALSE,"TIND_CC1";"page2",#N/A,FALSE,"TIND_CC1";"page3",#N/A,FALSE,"TIND_CC1";"page4",#N/A,FALSE,"TIND_CC1";"page5",#N/A,FALSE,"TIND_CC1"}</definedName>
    <definedName name="wrn.INDEPS." hidden="1">{"page1",#N/A,FALSE,"TIND_CC1";"page2",#N/A,FALSE,"TIND_CC1";"page3",#N/A,FALSE,"TIND_CC1";"page4",#N/A,FALSE,"TIND_CC1";"page5",#N/A,FALSE,"TIND_CC1"}</definedName>
    <definedName name="wrn.INDICADORES." localSheetId="0" hidden="1">{"PARTE1",#N/A,FALSE,"Plan1"}</definedName>
    <definedName name="wrn.INDICADORES." localSheetId="1" hidden="1">{"PARTE1",#N/A,FALSE,"Plan1"}</definedName>
    <definedName name="wrn.INDICADORES." localSheetId="4" hidden="1">{"PARTE1",#N/A,FALSE,"Plan1"}</definedName>
    <definedName name="wrn.INDICADORES." localSheetId="2" hidden="1">{"PARTE1",#N/A,FALSE,"Plan1"}</definedName>
    <definedName name="wrn.INDICADORES." hidden="1">{"PARTE1",#N/A,FALSE,"Plan1"}</definedName>
    <definedName name="wrn.Informe._.Mensual." localSheetId="0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1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4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2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localSheetId="0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1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4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2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QRCGMES.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localSheetId="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localSheetId="4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localSheetId="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kleyner." localSheetId="0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localSheetId="1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localSheetId="4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localSheetId="2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Laudo." localSheetId="0" hidden="1">{"BPAtivo",#N/A,FALSE,"BAL_A";"BPPassivo",#N/A,FALSE,"BAL_A";"DRE",#N/A,FALSE,"DRE_A";"FCX",#N/A,FALSE,"FCX_A";"CVE",#N/A,FALSE,"FCX_A"}</definedName>
    <definedName name="wrn.Laudo." localSheetId="1" hidden="1">{"BPAtivo",#N/A,FALSE,"BAL_A";"BPPassivo",#N/A,FALSE,"BAL_A";"DRE",#N/A,FALSE,"DRE_A";"FCX",#N/A,FALSE,"FCX_A";"CVE",#N/A,FALSE,"FCX_A"}</definedName>
    <definedName name="wrn.Laudo." localSheetId="4" hidden="1">{"BPAtivo",#N/A,FALSE,"BAL_A";"BPPassivo",#N/A,FALSE,"BAL_A";"DRE",#N/A,FALSE,"DRE_A";"FCX",#N/A,FALSE,"FCX_A";"CVE",#N/A,FALSE,"FCX_A"}</definedName>
    <definedName name="wrn.Laudo." localSheetId="2" hidden="1">{"BPAtivo",#N/A,FALSE,"BAL_A";"BPPassivo",#N/A,FALSE,"BAL_A";"DRE",#N/A,FALSE,"DRE_A";"FCX",#N/A,FALSE,"FCX_A";"CVE",#N/A,FALSE,"FCX_A"}</definedName>
    <definedName name="wrn.Laudo." hidden="1">{"BPAtivo",#N/A,FALSE,"BAL_A";"BPPassivo",#N/A,FALSE,"BAL_A";"DRE",#N/A,FALSE,"DRE_A";"FCX",#N/A,FALSE,"FCX_A";"CVE",#N/A,FALSE,"FCX_A"}</definedName>
    <definedName name="wrn.LoanInformation." localSheetId="0" hidden="1">{#N/A,#N/A,FALSE,"LoanAssumptions"}</definedName>
    <definedName name="wrn.LoanInformation." localSheetId="1" hidden="1">{#N/A,#N/A,FALSE,"LoanAssumptions"}</definedName>
    <definedName name="wrn.LoanInformation." localSheetId="4" hidden="1">{#N/A,#N/A,FALSE,"LoanAssumptions"}</definedName>
    <definedName name="wrn.LoanInformation." localSheetId="2" hidden="1">{#N/A,#N/A,FALSE,"LoanAssumptions"}</definedName>
    <definedName name="wrn.LoanInformation." hidden="1">{#N/A,#N/A,FALSE,"LoanAssumptions"}</definedName>
    <definedName name="wrn.lodging." localSheetId="0" hidden="1">{"p",#N/A,FALSE,"Sheet1";"p 2",#N/A,FALSE,"Sheet1";"p 3",#N/A,FALSE,"Sheet1"}</definedName>
    <definedName name="wrn.lodging." localSheetId="1" hidden="1">{"p",#N/A,FALSE,"Sheet1";"p 2",#N/A,FALSE,"Sheet1";"p 3",#N/A,FALSE,"Sheet1"}</definedName>
    <definedName name="wrn.lodging." localSheetId="4" hidden="1">{"p",#N/A,FALSE,"Sheet1";"p 2",#N/A,FALSE,"Sheet1";"p 3",#N/A,FALSE,"Sheet1"}</definedName>
    <definedName name="wrn.lodging." localSheetId="2" hidden="1">{"p",#N/A,FALSE,"Sheet1";"p 2",#N/A,FALSE,"Sheet1";"p 3",#N/A,FALSE,"Sheet1"}</definedName>
    <definedName name="wrn.lodging." hidden="1">{"p",#N/A,FALSE,"Sheet1";"p 2",#N/A,FALSE,"Sheet1";"p 3",#N/A,FALSE,"Sheet1"}</definedName>
    <definedName name="wrn.Memoria97.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4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localSheetId="0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1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4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2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R._.PLANS.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1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4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2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localSheetId="0" hidden="1">{"Deal",#N/A,FALSE,"Deal";"acquiror",#N/A,FALSE,"Acquiror";"Target",#N/A,FALSE,"Target"}</definedName>
    <definedName name="wrn.MergerModel." localSheetId="1" hidden="1">{"Deal",#N/A,FALSE,"Deal";"acquiror",#N/A,FALSE,"Acquiror";"Target",#N/A,FALSE,"Target"}</definedName>
    <definedName name="wrn.MergerModel." localSheetId="4" hidden="1">{"Deal",#N/A,FALSE,"Deal";"acquiror",#N/A,FALSE,"Acquiror";"Target",#N/A,FALSE,"Target"}</definedName>
    <definedName name="wrn.MergerModel." localSheetId="2" hidden="1">{"Deal",#N/A,FALSE,"Deal";"acquiror",#N/A,FALSE,"Acquiror";"Target",#N/A,FALSE,"Target"}</definedName>
    <definedName name="wrn.MergerModel." hidden="1">{"Deal",#N/A,FALSE,"Deal";"acquiror",#N/A,FALSE,"Acquiror";"Target",#N/A,FALSE,"Target"}</definedName>
    <definedName name="wrn.Model." localSheetId="0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nrep." localSheetId="0" hidden="1">{"Sheet1",#N/A,TRUE,"Sheet1";"Sheet2",#N/A,TRUE,"Sheet2";"Sheet3",#N/A,TRUE,"Sheet3";"Sheet4",#N/A,TRUE,"Sheet4";"Sheet5",#N/A,TRUE,"Sheet5";"Sheet6",#N/A,TRUE,"Sheet6";"Sheet7",#N/A,TRUE,"Sheet7"}</definedName>
    <definedName name="wrn.monrep." localSheetId="1" hidden="1">{"Sheet1",#N/A,TRUE,"Sheet1";"Sheet2",#N/A,TRUE,"Sheet2";"Sheet3",#N/A,TRUE,"Sheet3";"Sheet4",#N/A,TRUE,"Sheet4";"Sheet5",#N/A,TRUE,"Sheet5";"Sheet6",#N/A,TRUE,"Sheet6";"Sheet7",#N/A,TRUE,"Sheet7"}</definedName>
    <definedName name="wrn.monrep." localSheetId="4" hidden="1">{"Sheet1",#N/A,TRUE,"Sheet1";"Sheet2",#N/A,TRUE,"Sheet2";"Sheet3",#N/A,TRUE,"Sheet3";"Sheet4",#N/A,TRUE,"Sheet4";"Sheet5",#N/A,TRUE,"Sheet5";"Sheet6",#N/A,TRUE,"Sheet6";"Sheet7",#N/A,TRUE,"Sheet7"}</definedName>
    <definedName name="wrn.monrep." localSheetId="2" hidden="1">{"Sheet1",#N/A,TRUE,"Sheet1";"Sheet2",#N/A,TRUE,"Sheet2";"Sheet3",#N/A,TRUE,"Sheet3";"Sheet4",#N/A,TRUE,"Sheet4";"Sheet5",#N/A,TRUE,"Sheet5";"Sheet6",#N/A,TRUE,"Sheet6";"Sheet7",#N/A,TRUE,"Sheet7"}</definedName>
    <definedName name="wrn.monrep." hidden="1">{"Sheet1",#N/A,TRUE,"Sheet1";"Sheet2",#N/A,TRUE,"Sheet2";"Sheet3",#N/A,TRUE,"Sheet3";"Sheet4",#N/A,TRUE,"Sheet4";"Sheet5",#N/A,TRUE,"Sheet5";"Sheet6",#N/A,TRUE,"Sheet6";"Sheet7",#N/A,TRUE,"Sheet7"}</definedName>
    <definedName name="wrn.MonthlyRentRoll." localSheetId="0" hidden="1">{"MonthlyRentRoll",#N/A,FALSE,"RentRoll"}</definedName>
    <definedName name="wrn.MonthlyRentRoll." localSheetId="1" hidden="1">{"MonthlyRentRoll",#N/A,FALSE,"RentRoll"}</definedName>
    <definedName name="wrn.MonthlyRentRoll." localSheetId="4" hidden="1">{"MonthlyRentRoll",#N/A,FALSE,"RentRoll"}</definedName>
    <definedName name="wrn.MonthlyRentRoll." localSheetId="2" hidden="1">{"MonthlyRentRoll",#N/A,FALSE,"RentRoll"}</definedName>
    <definedName name="wrn.MonthlyRentRoll." hidden="1">{"MonthlyRentRoll",#N/A,FALSE,"RentRoll"}</definedName>
    <definedName name="wrn.new" localSheetId="0">{#N/A,#N/A,FALSE,"Aging Summary";#N/A,#N/A,FALSE,"Ratio Analysis";#N/A,#N/A,FALSE,"Test 120 Day Accts";#N/A,#N/A,FALSE,"Tickmarks"}</definedName>
    <definedName name="wrn.new" localSheetId="1">{#N/A,#N/A,FALSE,"Aging Summary";#N/A,#N/A,FALSE,"Ratio Analysis";#N/A,#N/A,FALSE,"Test 120 Day Accts";#N/A,#N/A,FALSE,"Tickmarks"}</definedName>
    <definedName name="wrn.new" localSheetId="4">{#N/A,#N/A,FALSE,"Aging Summary";#N/A,#N/A,FALSE,"Ratio Analysis";#N/A,#N/A,FALSE,"Test 120 Day Accts";#N/A,#N/A,FALSE,"Tickmarks"}</definedName>
    <definedName name="wrn.new" localSheetId="2">{#N/A,#N/A,FALSE,"Aging Summary";#N/A,#N/A,FALSE,"Ratio Analysis";#N/A,#N/A,FALSE,"Test 120 Day Accts";#N/A,#N/A,FALSE,"Tickmarks"}</definedName>
    <definedName name="wrn.new">{#N/A,#N/A,FALSE,"Aging Summary";#N/A,#N/A,FALSE,"Ratio Analysis";#N/A,#N/A,FALSE,"Test 120 Day Accts";#N/A,#N/A,FALSE,"Tickmarks"}</definedName>
    <definedName name="wrn.new." localSheetId="0" hidden="1">{"new1",#N/A,FALSE,"FLEXPAC2";"new2",#N/A,FALSE,"FLEXPAC2"}</definedName>
    <definedName name="wrn.new." localSheetId="1" hidden="1">{"new1",#N/A,FALSE,"FLEXPAC2";"new2",#N/A,FALSE,"FLEXPAC2"}</definedName>
    <definedName name="wrn.new." localSheetId="4" hidden="1">{"new1",#N/A,FALSE,"FLEXPAC2";"new2",#N/A,FALSE,"FLEXPAC2"}</definedName>
    <definedName name="wrn.new." localSheetId="2" hidden="1">{"new1",#N/A,FALSE,"FLEXPAC2";"new2",#N/A,FALSE,"FLEXPAC2"}</definedName>
    <definedName name="wrn.new." hidden="1">{"new1",#N/A,FALSE,"FLEXPAC2";"new2",#N/A,FALSE,"FLEXPAC2"}</definedName>
    <definedName name="wrn.Nico." localSheetId="0" hidden="1">{#N/A,#N/A,TRUE,"Cover";#N/A,#N/A,TRUE,"Transaction Summary";#N/A,#N/A,TRUE,"Earnings Impact";#N/A,#N/A,TRUE,"accretion dilution"}</definedName>
    <definedName name="wrn.Nico." localSheetId="1" hidden="1">{#N/A,#N/A,TRUE,"Cover";#N/A,#N/A,TRUE,"Transaction Summary";#N/A,#N/A,TRUE,"Earnings Impact";#N/A,#N/A,TRUE,"accretion dilution"}</definedName>
    <definedName name="wrn.Nico." localSheetId="4" hidden="1">{#N/A,#N/A,TRUE,"Cover";#N/A,#N/A,TRUE,"Transaction Summary";#N/A,#N/A,TRUE,"Earnings Impact";#N/A,#N/A,TRUE,"accretion dilution"}</definedName>
    <definedName name="wrn.Nico." localSheetId="2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OperatingAssumtions." localSheetId="0" hidden="1">{#N/A,#N/A,FALSE,"OperatingAssumptions"}</definedName>
    <definedName name="wrn.OperatingAssumtions." localSheetId="1" hidden="1">{#N/A,#N/A,FALSE,"OperatingAssumptions"}</definedName>
    <definedName name="wrn.OperatingAssumtions." localSheetId="4" hidden="1">{#N/A,#N/A,FALSE,"OperatingAssumptions"}</definedName>
    <definedName name="wrn.OperatingAssumtions." localSheetId="2" hidden="1">{#N/A,#N/A,FALSE,"OperatingAssumptions"}</definedName>
    <definedName name="wrn.OperatingAssumtions." hidden="1">{#N/A,#N/A,FALSE,"OperatingAssumptions"}</definedName>
    <definedName name="wrn.Output.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A._.MENSAL." localSheetId="0" hidden="1">{#N/A,#N/A,FALSE,"PACCIL";#N/A,#N/A,FALSE,"PAITACAN";#N/A,#N/A,FALSE,"PARECO";#N/A,#N/A,FALSE,"PA62";#N/A,#N/A,FALSE,"PAFINAL";#N/A,#N/A,FALSE,"PARECONF";#N/A,#N/A,FALSE,"PARECOND"}</definedName>
    <definedName name="wrn.PA._.MENSAL." localSheetId="1" hidden="1">{#N/A,#N/A,FALSE,"PACCIL";#N/A,#N/A,FALSE,"PAITACAN";#N/A,#N/A,FALSE,"PARECO";#N/A,#N/A,FALSE,"PA62";#N/A,#N/A,FALSE,"PAFINAL";#N/A,#N/A,FALSE,"PARECONF";#N/A,#N/A,FALSE,"PARECOND"}</definedName>
    <definedName name="wrn.PA._.MENSAL." localSheetId="4" hidden="1">{#N/A,#N/A,FALSE,"PACCIL";#N/A,#N/A,FALSE,"PAITACAN";#N/A,#N/A,FALSE,"PARECO";#N/A,#N/A,FALSE,"PA62";#N/A,#N/A,FALSE,"PAFINAL";#N/A,#N/A,FALSE,"PARECONF";#N/A,#N/A,FALSE,"PARECOND"}</definedName>
    <definedName name="wrn.PA._.MENSAL." localSheetId="2" hidden="1">{#N/A,#N/A,FALSE,"PACCIL";#N/A,#N/A,FALSE,"PAITACAN";#N/A,#N/A,FALSE,"PARECO";#N/A,#N/A,FALSE,"PA62";#N/A,#N/A,FALSE,"PAFINAL";#N/A,#N/A,FALSE,"PARECONF";#N/A,#N/A,FALSE,"PARECOND"}</definedName>
    <definedName name="wrn.PA._.MENSAL." hidden="1">{#N/A,#N/A,FALSE,"PACCIL";#N/A,#N/A,FALSE,"PAITACAN";#N/A,#N/A,FALSE,"PARECO";#N/A,#N/A,FALSE,"PA62";#N/A,#N/A,FALSE,"PAFINAL";#N/A,#N/A,FALSE,"PARECONF";#N/A,#N/A,FALSE,"PARECOND"}</definedName>
    <definedName name="wrn.Paging._.Compco." localSheetId="0" hidden="1">{"financials",#N/A,TRUE,"6_30_96";"footnotes",#N/A,TRUE,"6_30_96";"valuation",#N/A,TRUE,"6_30_96"}</definedName>
    <definedName name="wrn.Paging._.Compco." localSheetId="1" hidden="1">{"financials",#N/A,TRUE,"6_30_96";"footnotes",#N/A,TRUE,"6_30_96";"valuation",#N/A,TRUE,"6_30_96"}</definedName>
    <definedName name="wrn.Paging._.Compco." localSheetId="4" hidden="1">{"financials",#N/A,TRUE,"6_30_96";"footnotes",#N/A,TRUE,"6_30_96";"valuation",#N/A,TRUE,"6_30_96"}</definedName>
    <definedName name="wrn.Paging._.Compco." localSheetId="2" hidden="1">{"financials",#N/A,TRUE,"6_30_96";"footnotes",#N/A,TRUE,"6_30_96";"valuation",#N/A,TRUE,"6_30_96"}</definedName>
    <definedName name="wrn.Paging._.Compco." hidden="1">{"financials",#N/A,TRUE,"6_30_96";"footnotes",#N/A,TRUE,"6_30_96";"valuation",#N/A,TRUE,"6_30_96"}</definedName>
    <definedName name="wrn.Património." localSheetId="0" hidden="1">{#N/A,#N/A,FALSE,"Património"}</definedName>
    <definedName name="wrn.Património." localSheetId="1" hidden="1">{#N/A,#N/A,FALSE,"Património"}</definedName>
    <definedName name="wrn.Património." localSheetId="4" hidden="1">{#N/A,#N/A,FALSE,"Património"}</definedName>
    <definedName name="wrn.Património." localSheetId="2" hidden="1">{#N/A,#N/A,FALSE,"Património"}</definedName>
    <definedName name="wrn.Património." hidden="1">{#N/A,#N/A,FALSE,"Património"}</definedName>
    <definedName name="wrn.Património.2" localSheetId="0" hidden="1">{#N/A,#N/A,FALSE,"Património"}</definedName>
    <definedName name="wrn.Património.2" localSheetId="1" hidden="1">{#N/A,#N/A,FALSE,"Património"}</definedName>
    <definedName name="wrn.Património.2" localSheetId="4" hidden="1">{#N/A,#N/A,FALSE,"Património"}</definedName>
    <definedName name="wrn.Património.2" localSheetId="2" hidden="1">{#N/A,#N/A,FALSE,"Património"}</definedName>
    <definedName name="wrn.Património.2" hidden="1">{#N/A,#N/A,FALSE,"Património"}</definedName>
    <definedName name="wrn.Património2" localSheetId="0" hidden="1">{#N/A,#N/A,FALSE,"Património"}</definedName>
    <definedName name="wrn.Património2" localSheetId="1" hidden="1">{#N/A,#N/A,FALSE,"Património"}</definedName>
    <definedName name="wrn.Património2" localSheetId="4" hidden="1">{#N/A,#N/A,FALSE,"Património"}</definedName>
    <definedName name="wrn.Património2" localSheetId="2" hidden="1">{#N/A,#N/A,FALSE,"Património"}</definedName>
    <definedName name="wrn.Património2" hidden="1">{#N/A,#N/A,FALSE,"Património"}</definedName>
    <definedName name="wrn.PL." localSheetId="0" hidden="1">{"20 Years",#N/A,FALSE,"P&amp;Ls";"2001",#N/A,FALSE,"P&amp;Ls"}</definedName>
    <definedName name="wrn.PL." localSheetId="1" hidden="1">{"20 Years",#N/A,FALSE,"P&amp;Ls";"2001",#N/A,FALSE,"P&amp;Ls"}</definedName>
    <definedName name="wrn.PL." localSheetId="4" hidden="1">{"20 Years",#N/A,FALSE,"P&amp;Ls";"2001",#N/A,FALSE,"P&amp;Ls"}</definedName>
    <definedName name="wrn.PL." localSheetId="2" hidden="1">{"20 Years",#N/A,FALSE,"P&amp;Ls";"2001",#N/A,FALSE,"P&amp;Ls"}</definedName>
    <definedName name="wrn.PL." hidden="1">{"20 Years",#N/A,FALSE,"P&amp;Ls";"2001",#N/A,FALSE,"P&amp;Ls"}</definedName>
    <definedName name="wrn.Presentacion." localSheetId="0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localSheetId="1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localSheetId="4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localSheetId="2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tion." localSheetId="0" hidden="1">{#N/A,#N/A,TRUE,"Summary";"AnnualRentRoll",#N/A,TRUE,"RentRoll";#N/A,#N/A,TRUE,"ExitStratigy";#N/A,#N/A,TRUE,"OperatingAssumptions"}</definedName>
    <definedName name="wrn.Presentation." localSheetId="1" hidden="1">{#N/A,#N/A,TRUE,"Summary";"AnnualRentRoll",#N/A,TRUE,"RentRoll";#N/A,#N/A,TRUE,"ExitStratigy";#N/A,#N/A,TRUE,"OperatingAssumptions"}</definedName>
    <definedName name="wrn.Presentation." localSheetId="4" hidden="1">{#N/A,#N/A,TRUE,"Summary";"AnnualRentRoll",#N/A,TRUE,"RentRoll";#N/A,#N/A,TRUE,"ExitStratigy";#N/A,#N/A,TRUE,"OperatingAssumptions"}</definedName>
    <definedName name="wrn.Presentation." localSheetId="2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NT." localSheetId="0" hidden="1">{"ARL",#N/A,FALSE,"ARL"}</definedName>
    <definedName name="wrn.PRINT." localSheetId="1" hidden="1">{"ARL",#N/A,FALSE,"ARL"}</definedName>
    <definedName name="wrn.PRINT." localSheetId="4" hidden="1">{"ARL",#N/A,FALSE,"ARL"}</definedName>
    <definedName name="wrn.PRINT." localSheetId="2" hidden="1">{"ARL",#N/A,FALSE,"ARL"}</definedName>
    <definedName name="wrn.PRINT." hidden="1">{"ARL",#N/A,FALSE,"ARL"}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localSheetId="1" hidden="1">{"inputs raw data",#N/A,TRUE,"INPUT"}</definedName>
    <definedName name="wrn.print._.raw._.data._.entry." localSheetId="4" hidden="1">{"inputs raw data",#N/A,TRUE,"INPUT"}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standalone." localSheetId="0" hidden="1">{"standalone1",#N/A,FALSE,"DCFBase";"standalone2",#N/A,FALSE,"DCFBase"}</definedName>
    <definedName name="wrn.print._.standalone." localSheetId="1" hidden="1">{"standalone1",#N/A,FALSE,"DCFBase";"standalone2",#N/A,FALSE,"DCFBase"}</definedName>
    <definedName name="wrn.print._.standalone." localSheetId="4" hidden="1">{"standalone1",#N/A,FALSE,"DCFBase";"standalone2",#N/A,FALSE,"DCFBase"}</definedName>
    <definedName name="wrn.print._.standalone." localSheetId="2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ummary._.sheets." localSheetId="0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4" hidden="1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CSC." localSheetId="0" hidden="1">{"CSC_1",#N/A,FALSE,"CSC Outputs";"CSC_2",#N/A,FALSE,"CSC Outputs"}</definedName>
    <definedName name="wrn.Print_CSC." localSheetId="1" hidden="1">{"CSC_1",#N/A,FALSE,"CSC Outputs";"CSC_2",#N/A,FALSE,"CSC Outputs"}</definedName>
    <definedName name="wrn.Print_CSC." localSheetId="4" hidden="1">{"CSC_1",#N/A,FALSE,"CSC Outputs";"CSC_2",#N/A,FALSE,"CSC Outputs"}</definedName>
    <definedName name="wrn.Print_CSC." localSheetId="2" hidden="1">{"CSC_1",#N/A,FALSE,"CSC Outputs";"CSC_2",#N/A,FALSE,"CSC Outputs"}</definedName>
    <definedName name="wrn.Print_CSC." hidden="1">{"CSC_1",#N/A,FALSE,"CSC Outputs";"CSC_2",#N/A,FALSE,"CSC Outputs"}</definedName>
    <definedName name="wrn.Print_CSC2." localSheetId="0" hidden="1">{"CSC_1",#N/A,FALSE,"CSC Outputs";"CSC_2",#N/A,FALSE,"CSC Outputs"}</definedName>
    <definedName name="wrn.Print_CSC2." localSheetId="1" hidden="1">{"CSC_1",#N/A,FALSE,"CSC Outputs";"CSC_2",#N/A,FALSE,"CSC Outputs"}</definedName>
    <definedName name="wrn.Print_CSC2." localSheetId="4" hidden="1">{"CSC_1",#N/A,FALSE,"CSC Outputs";"CSC_2",#N/A,FALSE,"CSC Outputs"}</definedName>
    <definedName name="wrn.Print_CSC2." localSheetId="2" hidden="1">{"CSC_1",#N/A,FALSE,"CSC Outputs";"CSC_2",#N/A,FALSE,"CSC Outputs"}</definedName>
    <definedName name="wrn.Print_CSC2." hidden="1">{"CSC_1",#N/A,FALSE,"CSC Outputs";"CSC_2",#N/A,FALSE,"CSC Outputs"}</definedName>
    <definedName name="wrn.printall." localSheetId="0" hidden="1">{"output","fiftysix",FALSE,"mergerplans";"inputs",#N/A,FALSE,"mergerplans";"output","sixtyfive",FALSE,"mergerplans";"output","seventy",FALSE,"mergerplans"}</definedName>
    <definedName name="wrn.printall." localSheetId="1" hidden="1">{"output","fiftysix",FALSE,"mergerplans";"inputs",#N/A,FALSE,"mergerplans";"output","sixtyfive",FALSE,"mergerplans";"output","seventy",FALSE,"mergerplans"}</definedName>
    <definedName name="wrn.printall." localSheetId="4" hidden="1">{"output","fiftysix",FALSE,"mergerplans";"inputs",#N/A,FALSE,"mergerplans";"output","sixtyfive",FALSE,"mergerplans";"output","seventy",FALSE,"mergerplans"}</definedName>
    <definedName name="wrn.printall." localSheetId="2" hidden="1">{"output","fiftysix",FALSE,"mergerplans";"inputs",#N/A,FALSE,"mergerplans";"output","sixtyfive",FALSE,"mergerplans";"output","seventy",FALSE,"mergerplans"}</definedName>
    <definedName name="wrn.printall." hidden="1">{"output","fiftysix",FALSE,"mergerplans";"inputs",#N/A,FALSE,"mergerplans";"output","sixtyfive",FALSE,"mergerplans";"output","seventy",FALSE,"mergerplans"}</definedName>
    <definedName name="wrn.PropertyInformation." localSheetId="0" hidden="1">{#N/A,#N/A,FALSE,"PropertyInfo"}</definedName>
    <definedName name="wrn.PropertyInformation." localSheetId="1" hidden="1">{#N/A,#N/A,FALSE,"PropertyInfo"}</definedName>
    <definedName name="wrn.PropertyInformation." localSheetId="4" hidden="1">{#N/A,#N/A,FALSE,"PropertyInfo"}</definedName>
    <definedName name="wrn.PropertyInformation." localSheetId="2" hidden="1">{#N/A,#N/A,FALSE,"PropertyInfo"}</definedName>
    <definedName name="wrn.PropertyInformation." hidden="1">{#N/A,#N/A,FALSE,"PropertyInfo"}</definedName>
    <definedName name="wrn.PROVIR97." localSheetId="0" hidden="1">{#N/A,#N/A,FALSE,"IR E CS 1997";#N/A,#N/A,FALSE,"PR ND";#N/A,#N/A,FALSE,"8191";#N/A,#N/A,FALSE,"8383";#N/A,#N/A,FALSE,"MP 1024";#N/A,#N/A,FALSE,"AD_EX_97";#N/A,#N/A,FALSE,"BD 97"}</definedName>
    <definedName name="wrn.PROVIR97." localSheetId="1" hidden="1">{#N/A,#N/A,FALSE,"IR E CS 1997";#N/A,#N/A,FALSE,"PR ND";#N/A,#N/A,FALSE,"8191";#N/A,#N/A,FALSE,"8383";#N/A,#N/A,FALSE,"MP 1024";#N/A,#N/A,FALSE,"AD_EX_97";#N/A,#N/A,FALSE,"BD 97"}</definedName>
    <definedName name="wrn.PROVIR97." localSheetId="4" hidden="1">{#N/A,#N/A,FALSE,"IR E CS 1997";#N/A,#N/A,FALSE,"PR ND";#N/A,#N/A,FALSE,"8191";#N/A,#N/A,FALSE,"8383";#N/A,#N/A,FALSE,"MP 1024";#N/A,#N/A,FALSE,"AD_EX_97";#N/A,#N/A,FALSE,"BD 97"}</definedName>
    <definedName name="wrn.PROVIR97." localSheetId="2" hidden="1">{#N/A,#N/A,FALSE,"IR E CS 1997";#N/A,#N/A,FALSE,"PR ND";#N/A,#N/A,FALSE,"8191";#N/A,#N/A,FALSE,"8383";#N/A,#N/A,FALSE,"MP 1024";#N/A,#N/A,FALSE,"AD_EX_97";#N/A,#N/A,FALSE,"BD 97"}</definedName>
    <definedName name="wrn.PROVIR97." hidden="1">{#N/A,#N/A,FALSE,"IR E CS 1997";#N/A,#N/A,FALSE,"PR ND";#N/A,#N/A,FALSE,"8191";#N/A,#N/A,FALSE,"8383";#N/A,#N/A,FALSE,"MP 1024";#N/A,#N/A,FALSE,"AD_EX_97";#N/A,#N/A,FALSE,"BD 97"}</definedName>
    <definedName name="wrn.Quick._.Summary." localSheetId="0" hidden="1">{"Decision Memo",#N/A,TRUE,"Ratios";"IRR",#N/A,TRUE,"IRR";"Decision Memo",#N/A,TRUE,"Fin. Stat.";"Summary",#N/A,TRUE,"Debt"}</definedName>
    <definedName name="wrn.Quick._.Summary." localSheetId="1" hidden="1">{"Decision Memo",#N/A,TRUE,"Ratios";"IRR",#N/A,TRUE,"IRR";"Decision Memo",#N/A,TRUE,"Fin. Stat.";"Summary",#N/A,TRUE,"Debt"}</definedName>
    <definedName name="wrn.Quick._.Summary." localSheetId="4" hidden="1">{"Decision Memo",#N/A,TRUE,"Ratios";"IRR",#N/A,TRUE,"IRR";"Decision Memo",#N/A,TRUE,"Fin. Stat.";"Summary",#N/A,TRUE,"Debt"}</definedName>
    <definedName name="wrn.Quick._.Summary." localSheetId="2" hidden="1">{"Decision Memo",#N/A,TRUE,"Ratios";"IRR",#N/A,TRUE,"IRR";"Decision Memo",#N/A,TRUE,"Fin. Stat.";"Summary",#N/A,TRUE,"Debt"}</definedName>
    <definedName name="wrn.Quick._.Summary." hidden="1">{"Decision Memo",#N/A,TRUE,"Ratios";"IRR",#N/A,TRUE,"IRR";"Decision Memo",#N/A,TRUE,"Fin. Stat.";"Summary",#N/A,TRUE,"Debt"}</definedName>
    <definedName name="wrn.Ray1." localSheetId="0" hidden="1">{"LB1",#N/A,FALSE,"DR";"LB2",#N/A,FALSE,"DR"}</definedName>
    <definedName name="wrn.Ray1." localSheetId="1" hidden="1">{"LB1",#N/A,FALSE,"DR";"LB2",#N/A,FALSE,"DR"}</definedName>
    <definedName name="wrn.Ray1." localSheetId="4" hidden="1">{"LB1",#N/A,FALSE,"DR";"LB2",#N/A,FALSE,"DR"}</definedName>
    <definedName name="wrn.Ray1." localSheetId="2" hidden="1">{"LB1",#N/A,FALSE,"DR";"LB2",#N/A,FALSE,"DR"}</definedName>
    <definedName name="wrn.Ray1." hidden="1">{"LB1",#N/A,FALSE,"DR";"LB2",#N/A,FALSE,"DR"}</definedName>
    <definedName name="wrn.Ray2." localSheetId="0" hidden="1">{"BNnew1",#N/A,FALSE,"BNDES_Aut";"BNnew2",#N/A,FALSE,"BNDES_Aut";"BNnew3",#N/A,FALSE,"BNDES_Aut"}</definedName>
    <definedName name="wrn.Ray2." localSheetId="1" hidden="1">{"BNnew1",#N/A,FALSE,"BNDES_Aut";"BNnew2",#N/A,FALSE,"BNDES_Aut";"BNnew3",#N/A,FALSE,"BNDES_Aut"}</definedName>
    <definedName name="wrn.Ray2." localSheetId="4" hidden="1">{"BNnew1",#N/A,FALSE,"BNDES_Aut";"BNnew2",#N/A,FALSE,"BNDES_Aut";"BNnew3",#N/A,FALSE,"BNDES_Aut"}</definedName>
    <definedName name="wrn.Ray2." localSheetId="2" hidden="1">{"BNnew1",#N/A,FALSE,"BNDES_Aut";"BNnew2",#N/A,FALSE,"BNDES_Aut";"BNnew3",#N/A,FALSE,"BNDES_Aut"}</definedName>
    <definedName name="wrn.Ray2." hidden="1">{"BNnew1",#N/A,FALSE,"BNDES_Aut";"BNnew2",#N/A,FALSE,"BNDES_Aut";"BNnew3",#N/A,FALSE,"BNDES_Aut"}</definedName>
    <definedName name="wrn.Rayton." localSheetId="0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ayton." localSheetId="1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ayton." localSheetId="4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ayton." localSheetId="2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ayton.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EFPET5.XLW." localSheetId="0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FPET5.XLW." localSheetId="1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FPET5.XLW." localSheetId="4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FPET5.XLW." localSheetId="2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FPET5.XLW.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L_IR_97." localSheetId="0" hidden="1">{#N/A,#N/A,TRUE,"BD 97";#N/A,#N/A,TRUE,"IR E CS 1997";#N/A,#N/A,TRUE,"CONTINGÊNCIAS";#N/A,#N/A,TRUE,"AD_EX_97";#N/A,#N/A,TRUE,"PR ND";#N/A,#N/A,TRUE,"8191";#N/A,#N/A,TRUE,"8383";#N/A,#N/A,TRUE,"MP 1024"}</definedName>
    <definedName name="wrn.REL_IR_97." localSheetId="1" hidden="1">{#N/A,#N/A,TRUE,"BD 97";#N/A,#N/A,TRUE,"IR E CS 1997";#N/A,#N/A,TRUE,"CONTINGÊNCIAS";#N/A,#N/A,TRUE,"AD_EX_97";#N/A,#N/A,TRUE,"PR ND";#N/A,#N/A,TRUE,"8191";#N/A,#N/A,TRUE,"8383";#N/A,#N/A,TRUE,"MP 1024"}</definedName>
    <definedName name="wrn.REL_IR_97." localSheetId="4" hidden="1">{#N/A,#N/A,TRUE,"BD 97";#N/A,#N/A,TRUE,"IR E CS 1997";#N/A,#N/A,TRUE,"CONTINGÊNCIAS";#N/A,#N/A,TRUE,"AD_EX_97";#N/A,#N/A,TRUE,"PR ND";#N/A,#N/A,TRUE,"8191";#N/A,#N/A,TRUE,"8383";#N/A,#N/A,TRUE,"MP 1024"}</definedName>
    <definedName name="wrn.REL_IR_97." localSheetId="2" hidden="1">{#N/A,#N/A,TRUE,"BD 97";#N/A,#N/A,TRUE,"IR E CS 1997";#N/A,#N/A,TRUE,"CONTINGÊNCIAS";#N/A,#N/A,TRUE,"AD_EX_97";#N/A,#N/A,TRUE,"PR ND";#N/A,#N/A,TRUE,"8191";#N/A,#N/A,TRUE,"8383";#N/A,#N/A,TRUE,"MP 1024"}</definedName>
    <definedName name="wrn.REL_IR_97." hidden="1">{#N/A,#N/A,TRUE,"BD 97";#N/A,#N/A,TRUE,"IR E CS 1997";#N/A,#N/A,TRUE,"CONTINGÊNCIAS";#N/A,#N/A,TRUE,"AD_EX_97";#N/A,#N/A,TRUE,"PR ND";#N/A,#N/A,TRUE,"8191";#N/A,#N/A,TRUE,"8383";#N/A,#N/A,TRUE,"MP 1024"}</definedName>
    <definedName name="wrn.rel1." localSheetId="0" hidden="1">{#N/A,#N/A,FALSE,"EMP-RDF";#N/A,#N/A,FALSE,"RDF-RESUMO";#N/A,#N/A,FALSE,"EMP-OUTROS";#N/A,#N/A,FALSE,"OUTROS"}</definedName>
    <definedName name="wrn.rel1." localSheetId="1" hidden="1">{#N/A,#N/A,FALSE,"EMP-RDF";#N/A,#N/A,FALSE,"RDF-RESUMO";#N/A,#N/A,FALSE,"EMP-OUTROS";#N/A,#N/A,FALSE,"OUTROS"}</definedName>
    <definedName name="wrn.rel1." localSheetId="4" hidden="1">{#N/A,#N/A,FALSE,"EMP-RDF";#N/A,#N/A,FALSE,"RDF-RESUMO";#N/A,#N/A,FALSE,"EMP-OUTROS";#N/A,#N/A,FALSE,"OUTROS"}</definedName>
    <definedName name="wrn.rel1." localSheetId="2" hidden="1">{#N/A,#N/A,FALSE,"EMP-RDF";#N/A,#N/A,FALSE,"RDF-RESUMO";#N/A,#N/A,FALSE,"EMP-OUTROS";#N/A,#N/A,FALSE,"OUTROS"}</definedName>
    <definedName name="wrn.rel1." hidden="1">{#N/A,#N/A,FALSE,"EMP-RDF";#N/A,#N/A,FALSE,"RDF-RESUMO";#N/A,#N/A,FALSE,"EMP-OUTROS";#N/A,#N/A,FALSE,"OUTROS"}</definedName>
    <definedName name="wrn.Relat_Básico." localSheetId="0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_Básico." localSheetId="1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_Básico." localSheetId="4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_Básico." localSheetId="2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_Básico.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ório._.01." localSheetId="0" hidden="1">{#N/A,#N/A,TRUE,"Resumo de Preços"}</definedName>
    <definedName name="wrn.Relatório._.01." localSheetId="1" hidden="1">{#N/A,#N/A,TRUE,"Resumo de Preços"}</definedName>
    <definedName name="wrn.Relatório._.01." localSheetId="4" hidden="1">{#N/A,#N/A,TRUE,"Resumo de Preços"}</definedName>
    <definedName name="wrn.Relatório._.01." localSheetId="2" hidden="1">{#N/A,#N/A,TRUE,"Resumo de Preços"}</definedName>
    <definedName name="wrn.Relatório._.01." hidden="1">{#N/A,#N/A,TRUE,"Resumo de Preços"}</definedName>
    <definedName name="wrn.Relatório._.Completo.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localSheetId="4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NTÁBIL." localSheetId="0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localSheetId="1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localSheetId="4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localSheetId="2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para._.Auditoria." localSheetId="0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localSheetId="1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localSheetId="4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localSheetId="2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GER." localSheetId="0" hidden="1">{#N/A,#N/A,FALSE,"Plan1";#N/A,#N/A,FALSE,"Plan11";#N/A,#N/A,FALSE,"Plan6";#N/A,#N/A,FALSE,"Plan5";#N/A,#N/A,FALSE,"Plan7";#N/A,#N/A,FALSE,"Plan9"}</definedName>
    <definedName name="wrn.RELGER." localSheetId="1" hidden="1">{#N/A,#N/A,FALSE,"Plan1";#N/A,#N/A,FALSE,"Plan11";#N/A,#N/A,FALSE,"Plan6";#N/A,#N/A,FALSE,"Plan5";#N/A,#N/A,FALSE,"Plan7";#N/A,#N/A,FALSE,"Plan9"}</definedName>
    <definedName name="wrn.RELGER." localSheetId="4" hidden="1">{#N/A,#N/A,FALSE,"Plan1";#N/A,#N/A,FALSE,"Plan11";#N/A,#N/A,FALSE,"Plan6";#N/A,#N/A,FALSE,"Plan5";#N/A,#N/A,FALSE,"Plan7";#N/A,#N/A,FALSE,"Plan9"}</definedName>
    <definedName name="wrn.RELGER." localSheetId="2" hidden="1">{#N/A,#N/A,FALSE,"Plan1";#N/A,#N/A,FALSE,"Plan11";#N/A,#N/A,FALSE,"Plan6";#N/A,#N/A,FALSE,"Plan5";#N/A,#N/A,FALSE,"Plan7";#N/A,#N/A,FALSE,"Plan9"}</definedName>
    <definedName name="wrn.RELGER." hidden="1">{#N/A,#N/A,FALSE,"Plan1";#N/A,#N/A,FALSE,"Plan11";#N/A,#N/A,FALSE,"Plan6";#N/A,#N/A,FALSE,"Plan5";#N/A,#N/A,FALSE,"Plan7";#N/A,#N/A,FALSE,"Plan9"}</definedName>
    <definedName name="wrn.RELMEN.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MEN.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MEN.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MEN.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MEN.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RD." localSheetId="0" hidden="1">{#N/A,#N/A,FALSE,"DADBAS";#N/A,#N/A,FALSE,"CUSCO";#N/A,#N/A,FALSE,"CUSMAD";#N/A,#N/A,FALSE,"SELEÇÃO"}</definedName>
    <definedName name="wrn.RELRD." localSheetId="1" hidden="1">{#N/A,#N/A,FALSE,"DADBAS";#N/A,#N/A,FALSE,"CUSCO";#N/A,#N/A,FALSE,"CUSMAD";#N/A,#N/A,FALSE,"SELEÇÃO"}</definedName>
    <definedName name="wrn.RELRD." localSheetId="4" hidden="1">{#N/A,#N/A,FALSE,"DADBAS";#N/A,#N/A,FALSE,"CUSCO";#N/A,#N/A,FALSE,"CUSMAD";#N/A,#N/A,FALSE,"SELEÇÃO"}</definedName>
    <definedName name="wrn.RELRD." localSheetId="2" hidden="1">{#N/A,#N/A,FALSE,"DADBAS";#N/A,#N/A,FALSE,"CUSCO";#N/A,#N/A,FALSE,"CUSMAD";#N/A,#N/A,FALSE,"SELEÇÃO"}</definedName>
    <definedName name="wrn.RELRD." hidden="1">{#N/A,#N/A,FALSE,"DADBAS";#N/A,#N/A,FALSE,"CUSCO";#N/A,#N/A,FALSE,"CUSMAD";#N/A,#N/A,FALSE,"SELEÇÃO"}</definedName>
    <definedName name="wrn.relsec0296." localSheetId="0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sec0296." localSheetId="1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sec0296." localSheetId="4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sec0296." localSheetId="2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sec0296.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TR." localSheetId="0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LTR." localSheetId="1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LTR." localSheetId="4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LTR." localSheetId="2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LTR.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MO." localSheetId="0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1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4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2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SULTADO.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localSheetId="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localSheetId="4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localSheetId="2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venue._.Details." localSheetId="0" hidden="1">{"Revenue by Industry Chart",#N/A,FALSE,"Mix";"Annual Revenue Detail",#N/A,FALSE,"Mix";"Quarterly Revenue Detail",#N/A,FALSE,"Mix"}</definedName>
    <definedName name="wrn.Revenue._.Details." localSheetId="1" hidden="1">{"Revenue by Industry Chart",#N/A,FALSE,"Mix";"Annual Revenue Detail",#N/A,FALSE,"Mix";"Quarterly Revenue Detail",#N/A,FALSE,"Mix"}</definedName>
    <definedName name="wrn.Revenue._.Details." localSheetId="4" hidden="1">{"Revenue by Industry Chart",#N/A,FALSE,"Mix";"Annual Revenue Detail",#N/A,FALSE,"Mix";"Quarterly Revenue Detail",#N/A,FALSE,"Mix"}</definedName>
    <definedName name="wrn.Revenue._.Details." localSheetId="2" hidden="1">{"Revenue by Industry Chart",#N/A,FALSE,"Mix";"Annual Revenue Detail",#N/A,FALSE,"Mix";"Quarterly Revenue Detail",#N/A,FALSE,"Mix"}</definedName>
    <definedName name="wrn.Revenue._.Details." hidden="1">{"Revenue by Industry Chart",#N/A,FALSE,"Mix";"Annual Revenue Detail",#N/A,FALSE,"Mix";"Quarterly Revenue Detail",#N/A,FALSE,"Mix"}</definedName>
    <definedName name="wrn.rss9502.xls." localSheetId="0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rss9502.xls." localSheetId="1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rss9502.xls." localSheetId="4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rss9502.xls." localSheetId="2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rss9502.xls.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sales." localSheetId="0" hidden="1">{"sales",#N/A,FALSE,"Sales";"sales existing",#N/A,FALSE,"Sales";"sales rd1",#N/A,FALSE,"Sales";"sales rd2",#N/A,FALSE,"Sales"}</definedName>
    <definedName name="wrn.sales." localSheetId="1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2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cenario._.Summary." localSheetId="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HORT." localSheetId="0" hidden="1">{"CREDIT STATISTICS",#N/A,FALSE,"STATS";"CF_AND_IS",#N/A,FALSE,"PLAN";"BALSHEET",#N/A,FALSE,"BALANCE SHEET"}</definedName>
    <definedName name="wrn.SHORT." localSheetId="1" hidden="1">{"CREDIT STATISTICS",#N/A,FALSE,"STATS";"CF_AND_IS",#N/A,FALSE,"PLAN";"BALSHEET",#N/A,FALSE,"BALANCE SHEET"}</definedName>
    <definedName name="wrn.SHORT." localSheetId="4" hidden="1">{"CREDIT STATISTICS",#N/A,FALSE,"STATS";"CF_AND_IS",#N/A,FALSE,"PLAN";"BALSHEET",#N/A,FALSE,"BALANCE SHEET"}</definedName>
    <definedName name="wrn.SHORT." localSheetId="2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KSCS1.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1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4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2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y" localSheetId="0" hidden="1">{"summary1",#N/A,TRUE,"Comps";"summary2",#N/A,TRUE,"Comps";"summary3",#N/A,TRUE,"Comps"}</definedName>
    <definedName name="wrn.stay" localSheetId="1" hidden="1">{"summary1",#N/A,TRUE,"Comps";"summary2",#N/A,TRUE,"Comps";"summary3",#N/A,TRUE,"Comps"}</definedName>
    <definedName name="wrn.stay" localSheetId="4" hidden="1">{"summary1",#N/A,TRUE,"Comps";"summary2",#N/A,TRUE,"Comps";"summary3",#N/A,TRUE,"Comps"}</definedName>
    <definedName name="wrn.stay" localSheetId="2" hidden="1">{"summary1",#N/A,TRUE,"Comps";"summary2",#N/A,TRUE,"Comps";"summary3",#N/A,TRUE,"Comps"}</definedName>
    <definedName name="wrn.stay" hidden="1">{"summary1",#N/A,TRUE,"Comps";"summary2",#N/A,TRUE,"Comps";"summary3",#N/A,TRUE,"Comps"}</definedName>
    <definedName name="wrn.Summary." localSheetId="0" hidden="1">{#N/A,#N/A,FALSE,"Summary"}</definedName>
    <definedName name="wrn.Summary." localSheetId="1" hidden="1">{#N/A,#N/A,FALSE,"Summary"}</definedName>
    <definedName name="wrn.Summary." localSheetId="4" hidden="1">{#N/A,#N/A,FALSE,"Summary"}</definedName>
    <definedName name="wrn.Summary." localSheetId="2" hidden="1">{#N/A,#N/A,FALSE,"Summary"}</definedName>
    <definedName name="wrn.Summary." hidden="1">{#N/A,#N/A,FALSE,"Summary"}</definedName>
    <definedName name="wrn.SummaryPgs." localSheetId="0" hidden="1">{#N/A,#N/A,FALSE,"CreditStat";#N/A,#N/A,FALSE,"SPbrkup";#N/A,#N/A,FALSE,"MerSPsyn";#N/A,#N/A,FALSE,"MerSPwKCsyn";#N/A,#N/A,FALSE,"MerSPwKCsyn (2)";#N/A,#N/A,FALSE,"CreditStat (2)"}</definedName>
    <definedName name="wrn.SummaryPgs." localSheetId="1" hidden="1">{#N/A,#N/A,FALSE,"CreditStat";#N/A,#N/A,FALSE,"SPbrkup";#N/A,#N/A,FALSE,"MerSPsyn";#N/A,#N/A,FALSE,"MerSPwKCsyn";#N/A,#N/A,FALSE,"MerSPwKCsyn (2)";#N/A,#N/A,FALSE,"CreditStat (2)"}</definedName>
    <definedName name="wrn.SummaryPgs." localSheetId="4" hidden="1">{#N/A,#N/A,FALSE,"CreditStat";#N/A,#N/A,FALSE,"SPbrkup";#N/A,#N/A,FALSE,"MerSPsyn";#N/A,#N/A,FALSE,"MerSPwKCsyn";#N/A,#N/A,FALSE,"MerSPwKCsyn (2)";#N/A,#N/A,FALSE,"CreditStat (2)"}</definedName>
    <definedName name="wrn.SummaryPgs." localSheetId="2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localSheetId="1" hidden="1">{"targetdcf",#N/A,FALSE,"Merger consequences";"TARGETASSU",#N/A,FALSE,"Merger consequences";"TERMINAL VALUE",#N/A,FALSE,"Merger consequences"}</definedName>
    <definedName name="wrn.TARGET._.DCF." localSheetId="4" hidden="1">{"targetdcf",#N/A,FALSE,"Merger consequences";"TARGETASSU",#N/A,FALSE,"Merger consequences";"TERMINAL VALUE",#N/A,FALSE,"Merger consequences"}</definedName>
    <definedName name="wrn.TARGET._.DCF." localSheetId="2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est." localSheetId="0" hidden="1">{"test",#N/A,TRUE,"Summary";"test",#N/A,TRUE,"Assumptions"}</definedName>
    <definedName name="wrn.Test." localSheetId="1" hidden="1">{"test",#N/A,TRUE,"Summary";"test",#N/A,TRUE,"Assumptions"}</definedName>
    <definedName name="wrn.Test." localSheetId="4" hidden="1">{"test",#N/A,TRUE,"Summary";"test",#N/A,TRUE,"Assumptions"}</definedName>
    <definedName name="wrn.Test." localSheetId="2" hidden="1">{"test",#N/A,TRUE,"Summary";"test",#N/A,TRUE,"Assumptions"}</definedName>
    <definedName name="wrn.Test." hidden="1">{"test",#N/A,TRUE,"Summary";"test",#N/A,TRUE,"Assumptions"}</definedName>
    <definedName name="wrn.test._.2." localSheetId="0" hidden="1">{"test",#N/A,TRUE,"Summary";"test",#N/A,TRUE,"Assumptions"}</definedName>
    <definedName name="wrn.test._.2." localSheetId="1" hidden="1">{"test",#N/A,TRUE,"Summary";"test",#N/A,TRUE,"Assumptions"}</definedName>
    <definedName name="wrn.test._.2." localSheetId="4" hidden="1">{"test",#N/A,TRUE,"Summary";"test",#N/A,TRUE,"Assumptions"}</definedName>
    <definedName name="wrn.test._.2." localSheetId="2" hidden="1">{"test",#N/A,TRUE,"Summary";"test",#N/A,TRUE,"Assumptions"}</definedName>
    <definedName name="wrn.test._.2." hidden="1">{"test",#N/A,TRUE,"Summary";"test",#N/A,TRUE,"Assumptions"}</definedName>
    <definedName name="wrn.test1." localSheetId="0" hidden="1">{#N/A,#N/A,FALSE,"Earn'gs &amp; Val'n";#N/A,#N/A,FALSE,"Interim"}</definedName>
    <definedName name="wrn.test1." localSheetId="1" hidden="1">{#N/A,#N/A,FALSE,"Earn'gs &amp; Val'n";#N/A,#N/A,FALSE,"Interim"}</definedName>
    <definedName name="wrn.test1." localSheetId="4" hidden="1">{#N/A,#N/A,FALSE,"Earn'gs &amp; Val'n";#N/A,#N/A,FALSE,"Interim"}</definedName>
    <definedName name="wrn.test1." localSheetId="2" hidden="1">{#N/A,#N/A,FALSE,"Earn'gs &amp; Val'n";#N/A,#N/A,FALSE,"Interim"}</definedName>
    <definedName name="wrn.test1." hidden="1">{#N/A,#N/A,FALSE,"Earn'gs &amp; Val'n";#N/A,#N/A,FALSE,"Interim"}</definedName>
    <definedName name="wrn.tobacco." localSheetId="0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localSheetId="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localSheetId="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localSheetId="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localSheetId="0" hidden="1">{"income",#N/A,FALSE,"TOBACCO";"value",#N/A,FALSE,"TOBACCO";"assum1",#N/A,FALSE,"TOBACCO"}</definedName>
    <definedName name="wrn.tobsum." localSheetId="1" hidden="1">{"income",#N/A,FALSE,"TOBACCO";"value",#N/A,FALSE,"TOBACCO";"assum1",#N/A,FALSE,"TOBACCO"}</definedName>
    <definedName name="wrn.tobsum." localSheetId="4" hidden="1">{"income",#N/A,FALSE,"TOBACCO";"value",#N/A,FALSE,"TOBACCO";"assum1",#N/A,FALSE,"TOBACCO"}</definedName>
    <definedName name="wrn.tobsum." localSheetId="2" hidden="1">{"income",#N/A,FALSE,"TOBACCO";"value",#N/A,FALSE,"TOBACCO";"assum1",#N/A,FALSE,"TOBACCO"}</definedName>
    <definedName name="wrn.tobsum." hidden="1">{"income",#N/A,FALSE,"TOBACCO";"value",#N/A,FALSE,"TOBACCO";"assum1",#N/A,FALSE,"TOBACCO"}</definedName>
    <definedName name="wrn.Todo." localSheetId="0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localSheetId="1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localSheetId="4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localSheetId="2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TAL." localSheetId="0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localSheetId="1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localSheetId="4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localSheetId="2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udo." localSheetId="0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udo." localSheetId="1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udo." localSheetId="4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udo." localSheetId="2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udo.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weety." localSheetId="0" hidden="1">{#N/A,#N/A,FALSE,"A&amp;E";#N/A,#N/A,FALSE,"HighTop";#N/A,#N/A,FALSE,"JG";#N/A,#N/A,FALSE,"RI";#N/A,#N/A,FALSE,"woHT";#N/A,#N/A,FALSE,"woHT&amp;JG"}</definedName>
    <definedName name="wrn.Tweety." localSheetId="1" hidden="1">{#N/A,#N/A,FALSE,"A&amp;E";#N/A,#N/A,FALSE,"HighTop";#N/A,#N/A,FALSE,"JG";#N/A,#N/A,FALSE,"RI";#N/A,#N/A,FALSE,"woHT";#N/A,#N/A,FALSE,"woHT&amp;JG"}</definedName>
    <definedName name="wrn.Tweety." localSheetId="4" hidden="1">{#N/A,#N/A,FALSE,"A&amp;E";#N/A,#N/A,FALSE,"HighTop";#N/A,#N/A,FALSE,"JG";#N/A,#N/A,FALSE,"RI";#N/A,#N/A,FALSE,"woHT";#N/A,#N/A,FALSE,"woHT&amp;JG"}</definedName>
    <definedName name="wrn.Tweety." localSheetId="2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Usinor.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2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W." localSheetId="0" hidden="1">{"IS",#N/A,FALSE,"IS";"RPTIS",#N/A,FALSE,"RPTIS";"STATS",#N/A,FALSE,"STATS";"BS",#N/A,FALSE,"BS"}</definedName>
    <definedName name="wrn.USW." localSheetId="1" hidden="1">{"IS",#N/A,FALSE,"IS";"RPTIS",#N/A,FALSE,"RPTIS";"STATS",#N/A,FALSE,"STATS";"BS",#N/A,FALSE,"BS"}</definedName>
    <definedName name="wrn.USW." localSheetId="4" hidden="1">{"IS",#N/A,FALSE,"IS";"RPTIS",#N/A,FALSE,"RPTIS";"STATS",#N/A,FALSE,"STATS";"BS",#N/A,FALSE,"BS"}</definedName>
    <definedName name="wrn.USW." localSheetId="2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localSheetId="1" hidden="1">{#N/A,#N/A,FALSE,"Valuation Assumptions";#N/A,#N/A,FALSE,"Summary";#N/A,#N/A,FALSE,"DCF";#N/A,#N/A,FALSE,"Valuation";#N/A,#N/A,FALSE,"WACC";#N/A,#N/A,FALSE,"UBVH";#N/A,#N/A,FALSE,"Free Cash Flow"}</definedName>
    <definedName name="wrn.VALUATION." localSheetId="4" hidden="1">{#N/A,#N/A,FALSE,"Valuation Assumptions";#N/A,#N/A,FALSE,"Summary";#N/A,#N/A,FALSE,"DCF";#N/A,#N/A,FALSE,"Valuation";#N/A,#N/A,FALSE,"WACC";#N/A,#N/A,FALSE,"UBVH";#N/A,#N/A,FALSE,"Free Cash Flow"}</definedName>
    <definedName name="wrn.VALUATION." localSheetId="2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Package._.1." localSheetId="0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1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4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2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localSheetId="0" hidden="1">{#N/A,#N/A,FALSE,"Summary";#N/A,#N/A,FALSE,"Base Materials";#N/A,#N/A,FALSE,"Construction";#N/A,#N/A,FALSE,"Packaging";#N/A,#N/A,FALSE,"Transportation"}</definedName>
    <definedName name="wrn.Valuation._.Summary." localSheetId="1" hidden="1">{#N/A,#N/A,FALSE,"Summary";#N/A,#N/A,FALSE,"Base Materials";#N/A,#N/A,FALSE,"Construction";#N/A,#N/A,FALSE,"Packaging";#N/A,#N/A,FALSE,"Transportation"}</definedName>
    <definedName name="wrn.Valuation._.Summary." localSheetId="4" hidden="1">{#N/A,#N/A,FALSE,"Summary";#N/A,#N/A,FALSE,"Base Materials";#N/A,#N/A,FALSE,"Construction";#N/A,#N/A,FALSE,"Packaging";#N/A,#N/A,FALSE,"Transportation"}</definedName>
    <definedName name="wrn.Valuation._.Summary." localSheetId="2" hidden="1">{#N/A,#N/A,FALSE,"Summary";#N/A,#N/A,FALSE,"Base Materials";#N/A,#N/A,FALSE,"Construction";#N/A,#N/A,FALSE,"Packaging";#N/A,#N/A,FALSE,"Transportation"}</definedName>
    <definedName name="wrn.Valuation._.Summary." hidden="1">{#N/A,#N/A,FALSE,"Summary";#N/A,#N/A,FALSE,"Base Materials";#N/A,#N/A,FALSE,"Construction";#N/A,#N/A,FALSE,"Packaging";#N/A,#N/A,FALSE,"Transportation"}</definedName>
    <definedName name="wrn.VENTAS.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whole._.document." localSheetId="0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1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4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2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ack." localSheetId="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localSheetId="1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localSheetId="4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localSheetId="2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Shabang." localSheetId="0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1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4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2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ORK._.PAPER." localSheetId="0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localSheetId="1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localSheetId="4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localSheetId="2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localSheetId="0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localSheetId="1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localSheetId="4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localSheetId="2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rev._.sal._.uss." localSheetId="0" hidden="1">{"work rev sal uss",#N/A,TRUE,"WORKSHEET REV &amp; SAL"}</definedName>
    <definedName name="wrn.work._.rev._.sal._.uss." localSheetId="1" hidden="1">{"work rev sal uss",#N/A,TRUE,"WORKSHEET REV &amp; SAL"}</definedName>
    <definedName name="wrn.work._.rev._.sal._.uss." localSheetId="4" hidden="1">{"work rev sal uss",#N/A,TRUE,"WORKSHEET REV &amp; SAL"}</definedName>
    <definedName name="wrn.work._.rev._.sal._.uss." localSheetId="2" hidden="1">{"work rev sal uss",#N/A,TRUE,"WORKSHEET REV &amp; SAL"}</definedName>
    <definedName name="wrn.work._.rev._.sal._.uss." hidden="1">{"work rev sal uss",#N/A,TRUE,"WORKSHEET REV &amp; SAL"}</definedName>
    <definedName name="wrn.Work._.sal._.RS." localSheetId="0" hidden="1">{"WORK REV SAL R$",#N/A,TRUE,"WORKSHEET REV &amp; SAL"}</definedName>
    <definedName name="wrn.Work._.sal._.RS." localSheetId="1" hidden="1">{"WORK REV SAL R$",#N/A,TRUE,"WORKSHEET REV &amp; SAL"}</definedName>
    <definedName name="wrn.Work._.sal._.RS." localSheetId="4" hidden="1">{"WORK REV SAL R$",#N/A,TRUE,"WORKSHEET REV &amp; SAL"}</definedName>
    <definedName name="wrn.Work._.sal._.RS." localSheetId="2" hidden="1">{"WORK REV SAL R$",#N/A,TRUE,"WORKSHEET REV &amp; SAL"}</definedName>
    <definedName name="wrn.Work._.sal._.RS." hidden="1">{"WORK REV SAL R$",#N/A,TRUE,"WORKSHEET REV &amp; SAL"}</definedName>
    <definedName name="wrn.Worksheets." localSheetId="0" hidden="1">{#N/A,#N/A,FALSE,"Base Materials";#N/A,#N/A,FALSE,"Construction";#N/A,#N/A,FALSE,"Packaging";#N/A,#N/A,FALSE,"Transportation"}</definedName>
    <definedName name="wrn.Worksheets." localSheetId="1" hidden="1">{#N/A,#N/A,FALSE,"Base Materials";#N/A,#N/A,FALSE,"Construction";#N/A,#N/A,FALSE,"Packaging";#N/A,#N/A,FALSE,"Transportation"}</definedName>
    <definedName name="wrn.Worksheets." localSheetId="4" hidden="1">{#N/A,#N/A,FALSE,"Base Materials";#N/A,#N/A,FALSE,"Construction";#N/A,#N/A,FALSE,"Packaging";#N/A,#N/A,FALSE,"Transportation"}</definedName>
    <definedName name="wrn.Worksheets." localSheetId="2" hidden="1">{#N/A,#N/A,FALSE,"Base Materials";#N/A,#N/A,FALSE,"Construction";#N/A,#N/A,FALSE,"Packaging";#N/A,#N/A,FALSE,"Transportation"}</definedName>
    <definedName name="wrn.Worksheets." hidden="1">{#N/A,#N/A,FALSE,"Base Materials";#N/A,#N/A,FALSE,"Construction";#N/A,#N/A,FALSE,"Packaging";#N/A,#N/A,FALSE,"Transportation"}</definedName>
    <definedName name="wrn.ｱﾛｰ." localSheetId="0" hidden="1">{"Actual",#N/A,FALSE,"(価格)";"Market",#N/A,FALSE,"(価格)";"Plan",#N/A,FALSE,"(価格)"}</definedName>
    <definedName name="wrn.ｱﾛｰ." localSheetId="1" hidden="1">{"Actual",#N/A,FALSE,"(価格)";"Market",#N/A,FALSE,"(価格)";"Plan",#N/A,FALSE,"(価格)"}</definedName>
    <definedName name="wrn.ｱﾛｰ." localSheetId="4" hidden="1">{"Actual",#N/A,FALSE,"(価格)";"Market",#N/A,FALSE,"(価格)";"Plan",#N/A,FALSE,"(価格)"}</definedName>
    <definedName name="wrn.ｱﾛｰ." localSheetId="2" hidden="1">{"Actual",#N/A,FALSE,"(価格)";"Market",#N/A,FALSE,"(価格)";"Plan",#N/A,FALSE,"(価格)"}</definedName>
    <definedName name="wrn.ｱﾛｰ." hidden="1">{"Actual",#N/A,FALSE,"(価格)";"Market",#N/A,FALSE,"(価格)";"Plan",#N/A,FALSE,"(価格)"}</definedName>
    <definedName name="wrn.ｹﾝﾄ." localSheetId="0" hidden="1">{"ｹﾝﾄ（M)",#N/A,FALSE,"収支・日割";"ｹﾝﾄ（RD)",#N/A,FALSE,"収支・日割";"ｹﾝﾄ（PMC)",#N/A,FALSE,"収支・日割"}</definedName>
    <definedName name="wrn.ｹﾝﾄ." localSheetId="1" hidden="1">{"ｹﾝﾄ（M)",#N/A,FALSE,"収支・日割";"ｹﾝﾄ（RD)",#N/A,FALSE,"収支・日割";"ｹﾝﾄ（PMC)",#N/A,FALSE,"収支・日割"}</definedName>
    <definedName name="wrn.ｹﾝﾄ." localSheetId="4" hidden="1">{"ｹﾝﾄ（M)",#N/A,FALSE,"収支・日割";"ｹﾝﾄ（RD)",#N/A,FALSE,"収支・日割";"ｹﾝﾄ（PMC)",#N/A,FALSE,"収支・日割"}</definedName>
    <definedName name="wrn.ｹﾝﾄ." localSheetId="2" hidden="1">{"ｹﾝﾄ（M)",#N/A,FALSE,"収支・日割";"ｹﾝﾄ（RD)",#N/A,FALSE,"収支・日割";"ｹﾝﾄ（PMC)",#N/A,FALSE,"収支・日割"}</definedName>
    <definedName name="wrn.ｹﾝﾄ." hidden="1">{"ｹﾝﾄ（M)",#N/A,FALSE,"収支・日割";"ｹﾝﾄ（RD)",#N/A,FALSE,"収支・日割";"ｹﾝﾄ（PMC)",#N/A,FALSE,"収支・日割"}</definedName>
    <definedName name="wrn.대차._.대조표." localSheetId="0" hidden="1">{#N/A,#N/A,TRUE,"대 차 대 조 표"}</definedName>
    <definedName name="wrn.대차._.대조표." localSheetId="1" hidden="1">{#N/A,#N/A,TRUE,"대 차 대 조 표"}</definedName>
    <definedName name="wrn.대차._.대조표." localSheetId="4" hidden="1">{#N/A,#N/A,TRUE,"대 차 대 조 표"}</definedName>
    <definedName name="wrn.대차._.대조표." localSheetId="2" hidden="1">{#N/A,#N/A,TRUE,"대 차 대 조 표"}</definedName>
    <definedName name="wrn.대차._.대조표." hidden="1">{#N/A,#N/A,TRUE,"대 차 대 조 표"}</definedName>
    <definedName name="wrn.千代田地価調査収益価格." localSheetId="0" hidden="1">{#N/A,#N/A,FALSE,"5-1";#N/A,#N/A,FALSE,"5-2";#N/A,#N/A,FALSE,"5-6";#N/A,#N/A,FALSE,"5-9";#N/A,#N/A,FALSE,"5-15";#N/A,#N/A,FALSE,"5-32";#N/A,#N/A,FALSE,"5-34"}</definedName>
    <definedName name="wrn.千代田地価調査収益価格." localSheetId="1" hidden="1">{#N/A,#N/A,FALSE,"5-1";#N/A,#N/A,FALSE,"5-2";#N/A,#N/A,FALSE,"5-6";#N/A,#N/A,FALSE,"5-9";#N/A,#N/A,FALSE,"5-15";#N/A,#N/A,FALSE,"5-32";#N/A,#N/A,FALSE,"5-34"}</definedName>
    <definedName name="wrn.千代田地価調査収益価格." localSheetId="4" hidden="1">{#N/A,#N/A,FALSE,"5-1";#N/A,#N/A,FALSE,"5-2";#N/A,#N/A,FALSE,"5-6";#N/A,#N/A,FALSE,"5-9";#N/A,#N/A,FALSE,"5-15";#N/A,#N/A,FALSE,"5-32";#N/A,#N/A,FALSE,"5-34"}</definedName>
    <definedName name="wrn.千代田地価調査収益価格." localSheetId="2" hidden="1">{#N/A,#N/A,FALSE,"5-1";#N/A,#N/A,FALSE,"5-2";#N/A,#N/A,FALSE,"5-6";#N/A,#N/A,FALSE,"5-9";#N/A,#N/A,FALSE,"5-15";#N/A,#N/A,FALSE,"5-32";#N/A,#N/A,FALSE,"5-34"}</definedName>
    <definedName name="wrn.千代田地価調査収益価格." hidden="1">{#N/A,#N/A,FALSE,"5-1";#N/A,#N/A,FALSE,"5-2";#N/A,#N/A,FALSE,"5-6";#N/A,#N/A,FALSE,"5-9";#N/A,#N/A,FALSE,"5-15";#N/A,#N/A,FALSE,"5-32";#N/A,#N/A,FALSE,"5-34"}</definedName>
    <definedName name="wrn.部署別損益・会計・." localSheetId="0" hidden="1">{#N/A,#N/A,FALSE,"MV損益(会計)";#N/A,#N/A,FALSE,"MG損益(会計)";#N/A,#N/A,FALSE,"SC損益(会計)"}</definedName>
    <definedName name="wrn.部署別損益・会計・." localSheetId="1" hidden="1">{#N/A,#N/A,FALSE,"MV損益(会計)";#N/A,#N/A,FALSE,"MG損益(会計)";#N/A,#N/A,FALSE,"SC損益(会計)"}</definedName>
    <definedName name="wrn.部署別損益・会計・." localSheetId="4" hidden="1">{#N/A,#N/A,FALSE,"MV損益(会計)";#N/A,#N/A,FALSE,"MG損益(会計)";#N/A,#N/A,FALSE,"SC損益(会計)"}</definedName>
    <definedName name="wrn.部署別損益・会計・." localSheetId="2" hidden="1">{#N/A,#N/A,FALSE,"MV損益(会計)";#N/A,#N/A,FALSE,"MG損益(会計)";#N/A,#N/A,FALSE,"SC損益(会計)"}</definedName>
    <definedName name="wrn.部署別損益・会計・." hidden="1">{#N/A,#N/A,FALSE,"MV損益(会計)";#N/A,#N/A,FALSE,"MG損益(会計)";#N/A,#N/A,FALSE,"SC損益(会計)"}</definedName>
    <definedName name="wrn.部署別管理." localSheetId="0" hidden="1">{#N/A,#N/A,FALSE,"MV管理";#N/A,#N/A,FALSE,"MG管理";#N/A,#N/A,FALSE,"SC管理"}</definedName>
    <definedName name="wrn.部署別管理." localSheetId="1" hidden="1">{#N/A,#N/A,FALSE,"MV管理";#N/A,#N/A,FALSE,"MG管理";#N/A,#N/A,FALSE,"SC管理"}</definedName>
    <definedName name="wrn.部署別管理." localSheetId="4" hidden="1">{#N/A,#N/A,FALSE,"MV管理";#N/A,#N/A,FALSE,"MG管理";#N/A,#N/A,FALSE,"SC管理"}</definedName>
    <definedName name="wrn.部署別管理." localSheetId="2" hidden="1">{#N/A,#N/A,FALSE,"MV管理";#N/A,#N/A,FALSE,"MG管理";#N/A,#N/A,FALSE,"SC管理"}</definedName>
    <definedName name="wrn.部署別管理." hidden="1">{#N/A,#N/A,FALSE,"MV管理";#N/A,#N/A,FALSE,"MG管理";#N/A,#N/A,FALSE,"SC管理"}</definedName>
    <definedName name="wrn.部署別管理・会計・." localSheetId="0" hidden="1">{#N/A,#N/A,FALSE,"MV管理(会計)";#N/A,#N/A,FALSE,"MG管理(会計)";#N/A,#N/A,FALSE,"SC管理(会計)"}</definedName>
    <definedName name="wrn.部署別管理・会計・." localSheetId="1" hidden="1">{#N/A,#N/A,FALSE,"MV管理(会計)";#N/A,#N/A,FALSE,"MG管理(会計)";#N/A,#N/A,FALSE,"SC管理(会計)"}</definedName>
    <definedName name="wrn.部署別管理・会計・." localSheetId="4" hidden="1">{#N/A,#N/A,FALSE,"MV管理(会計)";#N/A,#N/A,FALSE,"MG管理(会計)";#N/A,#N/A,FALSE,"SC管理(会計)"}</definedName>
    <definedName name="wrn.部署別管理・会計・." localSheetId="2" hidden="1">{#N/A,#N/A,FALSE,"MV管理(会計)";#N/A,#N/A,FALSE,"MG管理(会計)";#N/A,#N/A,FALSE,"SC管理(会計)"}</definedName>
    <definedName name="wrn.部署別管理・会計・." hidden="1">{#N/A,#N/A,FALSE,"MV管理(会計)";#N/A,#N/A,FALSE,"MG管理(会計)";#N/A,#N/A,FALSE,"SC管理(会計)"}</definedName>
    <definedName name="wrn.部署別財務." localSheetId="0" hidden="1">{#N/A,#N/A,FALSE,"MV損益";#N/A,#N/A,FALSE,"MG損益";#N/A,#N/A,FALSE,"SC損益"}</definedName>
    <definedName name="wrn.部署別財務." localSheetId="1" hidden="1">{#N/A,#N/A,FALSE,"MV損益";#N/A,#N/A,FALSE,"MG損益";#N/A,#N/A,FALSE,"SC損益"}</definedName>
    <definedName name="wrn.部署別財務." localSheetId="4" hidden="1">{#N/A,#N/A,FALSE,"MV損益";#N/A,#N/A,FALSE,"MG損益";#N/A,#N/A,FALSE,"SC損益"}</definedName>
    <definedName name="wrn.部署別財務." localSheetId="2" hidden="1">{#N/A,#N/A,FALSE,"MV損益";#N/A,#N/A,FALSE,"MG損益";#N/A,#N/A,FALSE,"SC損益"}</definedName>
    <definedName name="wrn.部署別財務." hidden="1">{#N/A,#N/A,FALSE,"MV損益";#N/A,#N/A,FALSE,"MG損益";#N/A,#N/A,FALSE,"SC損益"}</definedName>
    <definedName name="wrn.重説." localSheetId="0" hidden="1">{#N/A,#N/A,FALSE,"１";#N/A,#N/A,FALSE,"２";#N/A,#N/A,FALSE,"３";#N/A,#N/A,FALSE,"４"}</definedName>
    <definedName name="wrn.重説." localSheetId="1" hidden="1">{#N/A,#N/A,FALSE,"１";#N/A,#N/A,FALSE,"２";#N/A,#N/A,FALSE,"３";#N/A,#N/A,FALSE,"４"}</definedName>
    <definedName name="wrn.重説." localSheetId="4" hidden="1">{#N/A,#N/A,FALSE,"１";#N/A,#N/A,FALSE,"２";#N/A,#N/A,FALSE,"３";#N/A,#N/A,FALSE,"４"}</definedName>
    <definedName name="wrn.重説." localSheetId="2" hidden="1">{#N/A,#N/A,FALSE,"１";#N/A,#N/A,FALSE,"２";#N/A,#N/A,FALSE,"３";#N/A,#N/A,FALSE,"４"}</definedName>
    <definedName name="wrn.重説." hidden="1">{#N/A,#N/A,FALSE,"１";#N/A,#N/A,FALSE,"２";#N/A,#N/A,FALSE,"３";#N/A,#N/A,FALSE,"４"}</definedName>
    <definedName name="wrn_eva" localSheetId="0" hidden="1">{"EVA",#N/A,FALSE,"EVA";"WACC",#N/A,FALSE,"WACC"}</definedName>
    <definedName name="wrn_eva" localSheetId="1" hidden="1">{"EVA",#N/A,FALSE,"EVA";"WACC",#N/A,FALSE,"WACC"}</definedName>
    <definedName name="wrn_eva" localSheetId="4" hidden="1">{"EVA",#N/A,FALSE,"EVA";"WACC",#N/A,FALSE,"WACC"}</definedName>
    <definedName name="wrn_eva" localSheetId="2" hidden="1">{"EVA",#N/A,FALSE,"EVA";"WACC",#N/A,FALSE,"WACC"}</definedName>
    <definedName name="wrn_eva" hidden="1">{"EVA",#N/A,FALSE,"EVA";"WACC",#N/A,FALSE,"WACC"}</definedName>
    <definedName name="wrn_otpt" localSheetId="0" hidden="1">{"DCF","UPSIDE CASE",FALSE,"Sheet1";"DCF","BASE CASE",FALSE,"Sheet1";"DCF","DOWNSIDE CASE",FALSE,"Sheet1"}</definedName>
    <definedName name="wrn_otpt" localSheetId="1" hidden="1">{"DCF","UPSIDE CASE",FALSE,"Sheet1";"DCF","BASE CASE",FALSE,"Sheet1";"DCF","DOWNSIDE CASE",FALSE,"Sheet1"}</definedName>
    <definedName name="wrn_otpt" localSheetId="4" hidden="1">{"DCF","UPSIDE CASE",FALSE,"Sheet1";"DCF","BASE CASE",FALSE,"Sheet1";"DCF","DOWNSIDE CASE",FALSE,"Sheet1"}</definedName>
    <definedName name="wrn_otpt" localSheetId="2" hidden="1">{"DCF","UPSIDE CASE",FALSE,"Sheet1";"DCF","BASE CASE",FALSE,"Sheet1";"DCF","DOWNSIDE CASE",FALSE,"Sheet1"}</definedName>
    <definedName name="wrn_otpt" hidden="1">{"DCF","UPSIDE CASE",FALSE,"Sheet1";"DCF","BASE CASE",FALSE,"Sheet1";"DCF","DOWNSIDE CASE",FALSE,"Sheet1"}</definedName>
    <definedName name="wrn1.history" localSheetId="0" hidden="1">{#N/A,#N/A,FALSE,"model"}</definedName>
    <definedName name="wrn1.history" localSheetId="1" hidden="1">{#N/A,#N/A,FALSE,"model"}</definedName>
    <definedName name="wrn1.history" localSheetId="4" hidden="1">{#N/A,#N/A,FALSE,"model"}</definedName>
    <definedName name="wrn1.history" localSheetId="2" hidden="1">{#N/A,#N/A,FALSE,"model"}</definedName>
    <definedName name="wrn1.history" hidden="1">{#N/A,#N/A,FALSE,"model"}</definedName>
    <definedName name="wrn3.histroic" localSheetId="0" hidden="1">{#N/A,#N/A,FALSE,"model"}</definedName>
    <definedName name="wrn3.histroic" localSheetId="1" hidden="1">{#N/A,#N/A,FALSE,"model"}</definedName>
    <definedName name="wrn3.histroic" localSheetId="4" hidden="1">{#N/A,#N/A,FALSE,"model"}</definedName>
    <definedName name="wrn3.histroic" localSheetId="2" hidden="1">{#N/A,#N/A,FALSE,"model"}</definedName>
    <definedName name="wrn3.histroic" hidden="1">{#N/A,#N/A,FALSE,"model"}</definedName>
    <definedName name="wrng" localSheetId="0" hidden="1">{"cap_structure",#N/A,FALSE,"Graph-Mkt Cap";"price",#N/A,FALSE,"Graph-Price";"ebit",#N/A,FALSE,"Graph-EBITDA";"ebitda",#N/A,FALSE,"Graph-EBITDA"}</definedName>
    <definedName name="wrng" localSheetId="1" hidden="1">{"cap_structure",#N/A,FALSE,"Graph-Mkt Cap";"price",#N/A,FALSE,"Graph-Price";"ebit",#N/A,FALSE,"Graph-EBITDA";"ebitda",#N/A,FALSE,"Graph-EBITDA"}</definedName>
    <definedName name="wrng" localSheetId="4" hidden="1">{"cap_structure",#N/A,FALSE,"Graph-Mkt Cap";"price",#N/A,FALSE,"Graph-Price";"ebit",#N/A,FALSE,"Graph-EBITDA";"ebitda",#N/A,FALSE,"Graph-EBITDA"}</definedName>
    <definedName name="wrng" localSheetId="2" hidden="1">{"cap_structure",#N/A,FALSE,"Graph-Mkt Cap";"price",#N/A,FALSE,"Graph-Price";"ebit",#N/A,FALSE,"Graph-EBITDA";"ebitda",#N/A,FALSE,"Graph-EBITDA"}</definedName>
    <definedName name="wrng" hidden="1">{"cap_structure",#N/A,FALSE,"Graph-Mkt Cap";"price",#N/A,FALSE,"Graph-Price";"ebit",#N/A,FALSE,"Graph-EBITDA";"ebitda",#N/A,FALSE,"Graph-EBITDA"}</definedName>
    <definedName name="WS" localSheetId="0" hidden="1">{#N/A,#N/A,FALSE,"IR E CS 1997";#N/A,#N/A,FALSE,"PR ND";#N/A,#N/A,FALSE,"8191";#N/A,#N/A,FALSE,"8383";#N/A,#N/A,FALSE,"MP 1024";#N/A,#N/A,FALSE,"AD_EX_97";#N/A,#N/A,FALSE,"BD 97"}</definedName>
    <definedName name="WS" localSheetId="1" hidden="1">{#N/A,#N/A,FALSE,"IR E CS 1997";#N/A,#N/A,FALSE,"PR ND";#N/A,#N/A,FALSE,"8191";#N/A,#N/A,FALSE,"8383";#N/A,#N/A,FALSE,"MP 1024";#N/A,#N/A,FALSE,"AD_EX_97";#N/A,#N/A,FALSE,"BD 97"}</definedName>
    <definedName name="WS" localSheetId="4" hidden="1">{#N/A,#N/A,FALSE,"IR E CS 1997";#N/A,#N/A,FALSE,"PR ND";#N/A,#N/A,FALSE,"8191";#N/A,#N/A,FALSE,"8383";#N/A,#N/A,FALSE,"MP 1024";#N/A,#N/A,FALSE,"AD_EX_97";#N/A,#N/A,FALSE,"BD 97"}</definedName>
    <definedName name="WS" localSheetId="2" hidden="1">{#N/A,#N/A,FALSE,"IR E CS 1997";#N/A,#N/A,FALSE,"PR ND";#N/A,#N/A,FALSE,"8191";#N/A,#N/A,FALSE,"8383";#N/A,#N/A,FALSE,"MP 1024";#N/A,#N/A,FALSE,"AD_EX_97";#N/A,#N/A,FALSE,"BD 97"}</definedName>
    <definedName name="WS" hidden="1">{#N/A,#N/A,FALSE,"IR E CS 1997";#N/A,#N/A,FALSE,"PR ND";#N/A,#N/A,FALSE,"8191";#N/A,#N/A,FALSE,"8383";#N/A,#N/A,FALSE,"MP 1024";#N/A,#N/A,FALSE,"AD_EX_97";#N/A,#N/A,FALSE,"BD 97"}</definedName>
    <definedName name="wscxwscx" hidden="1">8</definedName>
    <definedName name="wvu.ACC.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localSheetId="1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localSheetId="4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localSheetId="2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FAC." localSheetId="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localSheetId="1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localSheetId="4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localSheetId="2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ELIMLUCRO.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localSheetId="1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localSheetId="4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localSheetId="2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STOQUES.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localSheetId="1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localSheetId="4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localSheetId="2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Fabio." localSheetId="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localSheetId="1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localSheetId="4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localSheetId="2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PERDAS." localSheetId="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localSheetId="1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localSheetId="4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localSheetId="2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Page1." localSheetId="0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localSheetId="1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localSheetId="4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localSheetId="2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localSheetId="0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localSheetId="1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localSheetId="4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localSheetId="2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localSheetId="0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localSheetId="1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localSheetId="4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localSheetId="2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localSheetId="0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localSheetId="1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localSheetId="4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localSheetId="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int_Todo.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RES432.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localSheetId="1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localSheetId="4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localSheetId="2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Socios._.95.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ERLUCRO.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localSheetId="1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localSheetId="4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localSheetId="2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w" localSheetId="0" hidden="1">{#N/A,#N/A,FALSE,"Aging Summary";#N/A,#N/A,FALSE,"Ratio Analysis";#N/A,#N/A,FALSE,"Test 120 Day Accts";#N/A,#N/A,FALSE,"Tickmarks"}</definedName>
    <definedName name="ww" localSheetId="1" hidden="1">{#N/A,#N/A,FALSE,"Aging Summary";#N/A,#N/A,FALSE,"Ratio Analysis";#N/A,#N/A,FALSE,"Test 120 Day Accts";#N/A,#N/A,FALSE,"Tickmarks"}</definedName>
    <definedName name="ww" localSheetId="4" hidden="1">{#N/A,#N/A,FALSE,"Aging Summary";#N/A,#N/A,FALSE,"Ratio Analysis";#N/A,#N/A,FALSE,"Test 120 Day Accts";#N/A,#N/A,FALSE,"Tickmarks"}</definedName>
    <definedName name="ww" localSheetId="2" hidden="1">{#N/A,#N/A,FALSE,"Aging Summary";#N/A,#N/A,FALSE,"Ratio Analysis";#N/A,#N/A,FALSE,"Test 120 Day Accts";#N/A,#N/A,FALSE,"Tickmarks"}</definedName>
    <definedName name="ww" hidden="1">{#N/A,#N/A,FALSE,"Aging Summary";#N/A,#N/A,FALSE,"Ratio Analysis";#N/A,#N/A,FALSE,"Test 120 Day Accts";#N/A,#N/A,FALSE,"Tickmarks"}</definedName>
    <definedName name="www" localSheetId="0" hidden="1">{#N/A,#N/A,FALSE,"Plan1";#N/A,#N/A,FALSE,"Plan2"}</definedName>
    <definedName name="www" localSheetId="1" hidden="1">{#N/A,#N/A,FALSE,"Plan1";#N/A,#N/A,FALSE,"Plan2"}</definedName>
    <definedName name="www" localSheetId="4" hidden="1">{#N/A,#N/A,FALSE,"Plan1";#N/A,#N/A,FALSE,"Plan2"}</definedName>
    <definedName name="www" localSheetId="2" hidden="1">{#N/A,#N/A,FALSE,"Plan1";#N/A,#N/A,FALSE,"Plan2"}</definedName>
    <definedName name="www" hidden="1">{#N/A,#N/A,FALSE,"Plan1";#N/A,#N/A,FALSE,"Plan2"}</definedName>
    <definedName name="WWWW" hidden="1">#N/A</definedName>
    <definedName name="x" localSheetId="0" hidden="1">#REF!</definedName>
    <definedName name="x" localSheetId="2" hidden="1">#REF!</definedName>
    <definedName name="x" hidden="1">#REF!</definedName>
    <definedName name="X_" localSheetId="0">#REF!</definedName>
    <definedName name="X_" localSheetId="2">#REF!</definedName>
    <definedName name="X_">#REF!</definedName>
    <definedName name="xaxaswq" localSheetId="0" hidden="1">{"AnnualRentRoll",#N/A,FALSE,"RentRoll"}</definedName>
    <definedName name="xaxaswq" localSheetId="1" hidden="1">{"AnnualRentRoll",#N/A,FALSE,"RentRoll"}</definedName>
    <definedName name="xaxaswq" localSheetId="4" hidden="1">{"AnnualRentRoll",#N/A,FALSE,"RentRoll"}</definedName>
    <definedName name="xaxaswq" localSheetId="2" hidden="1">{"AnnualRentRoll",#N/A,FALSE,"RentRoll"}</definedName>
    <definedName name="xaxaswq" hidden="1">{"AnnualRentRoll",#N/A,FALSE,"RentRoll"}</definedName>
    <definedName name="XREF_COLUMN_1" localSheetId="0" hidden="1">#REF!</definedName>
    <definedName name="XREF_COLUMN_1" localSheetId="2" hidden="1">#REF!</definedName>
    <definedName name="XREF_COLUMN_1" hidden="1">#REF!</definedName>
    <definedName name="XREF_COLUMN_10" localSheetId="0" hidden="1">#REF!</definedName>
    <definedName name="XREF_COLUMN_10" localSheetId="2" hidden="1">#REF!</definedName>
    <definedName name="XREF_COLUMN_10" hidden="1">#REF!</definedName>
    <definedName name="XREF_COLUMN_11" localSheetId="0" hidden="1">#REF!</definedName>
    <definedName name="XREF_COLUMN_11" localSheetId="2" hidden="1">#REF!</definedName>
    <definedName name="XREF_COLUMN_11" hidden="1">#REF!</definedName>
    <definedName name="XREF_COLUMN_12" localSheetId="0" hidden="1">#REF!</definedName>
    <definedName name="XREF_COLUMN_12" localSheetId="2" hidden="1">#REF!</definedName>
    <definedName name="XREF_COLUMN_12" hidden="1">#REF!</definedName>
    <definedName name="XREF_COLUMN_13" localSheetId="0" hidden="1">#REF!</definedName>
    <definedName name="XREF_COLUMN_13" localSheetId="2" hidden="1">#REF!</definedName>
    <definedName name="XREF_COLUMN_13" hidden="1">#REF!</definedName>
    <definedName name="XREF_COLUMN_14" localSheetId="0" hidden="1">#REF!</definedName>
    <definedName name="XREF_COLUMN_14" localSheetId="2" hidden="1">#REF!</definedName>
    <definedName name="XREF_COLUMN_14" hidden="1">#REF!</definedName>
    <definedName name="XREF_COLUMN_15" localSheetId="0" hidden="1">#REF!</definedName>
    <definedName name="XREF_COLUMN_15" localSheetId="2" hidden="1">#REF!</definedName>
    <definedName name="XREF_COLUMN_15" hidden="1">#REF!</definedName>
    <definedName name="XREF_COLUMN_16" localSheetId="0" hidden="1">#REF!</definedName>
    <definedName name="XREF_COLUMN_16" localSheetId="2" hidden="1">#REF!</definedName>
    <definedName name="XREF_COLUMN_16" hidden="1">#REF!</definedName>
    <definedName name="XREF_COLUMN_17" localSheetId="0" hidden="1">#REF!</definedName>
    <definedName name="XREF_COLUMN_17" localSheetId="2" hidden="1">#REF!</definedName>
    <definedName name="XREF_COLUMN_17" hidden="1">#REF!</definedName>
    <definedName name="XREF_COLUMN_18" localSheetId="0" hidden="1">#REF!</definedName>
    <definedName name="XREF_COLUMN_18" localSheetId="2" hidden="1">#REF!</definedName>
    <definedName name="XREF_COLUMN_18" hidden="1">#REF!</definedName>
    <definedName name="XREF_COLUMN_19" localSheetId="0" hidden="1">#REF!</definedName>
    <definedName name="XREF_COLUMN_19" localSheetId="2" hidden="1">#REF!</definedName>
    <definedName name="XREF_COLUMN_19" hidden="1">#REF!</definedName>
    <definedName name="XREF_COLUMN_2" localSheetId="0" hidden="1">#REF!</definedName>
    <definedName name="XREF_COLUMN_2" localSheetId="2" hidden="1">#REF!</definedName>
    <definedName name="XREF_COLUMN_2" hidden="1">#REF!</definedName>
    <definedName name="XREF_COLUMN_20" localSheetId="0" hidden="1">#REF!</definedName>
    <definedName name="XREF_COLUMN_20" localSheetId="2" hidden="1">#REF!</definedName>
    <definedName name="XREF_COLUMN_20" hidden="1">#REF!</definedName>
    <definedName name="XREF_COLUMN_21" localSheetId="0" hidden="1">#REF!</definedName>
    <definedName name="XREF_COLUMN_21" localSheetId="2" hidden="1">#REF!</definedName>
    <definedName name="XREF_COLUMN_21" hidden="1">#REF!</definedName>
    <definedName name="XREF_COLUMN_22" localSheetId="0" hidden="1">#REF!</definedName>
    <definedName name="XREF_COLUMN_22" localSheetId="2" hidden="1">#REF!</definedName>
    <definedName name="XREF_COLUMN_22" hidden="1">#REF!</definedName>
    <definedName name="XREF_COLUMN_3" localSheetId="0" hidden="1">#REF!</definedName>
    <definedName name="XREF_COLUMN_3" localSheetId="2" hidden="1">#REF!</definedName>
    <definedName name="XREF_COLUMN_3" hidden="1">#REF!</definedName>
    <definedName name="XREF_COLUMN_4" localSheetId="0" hidden="1">#REF!</definedName>
    <definedName name="XREF_COLUMN_4" localSheetId="2" hidden="1">#REF!</definedName>
    <definedName name="XREF_COLUMN_4" hidden="1">#REF!</definedName>
    <definedName name="XREF_COLUMN_5" localSheetId="0" hidden="1">#REF!</definedName>
    <definedName name="XREF_COLUMN_5" localSheetId="2" hidden="1">#REF!</definedName>
    <definedName name="XREF_COLUMN_5" hidden="1">#REF!</definedName>
    <definedName name="XREF_COLUMN_6" localSheetId="0" hidden="1">#REF!</definedName>
    <definedName name="XREF_COLUMN_6" localSheetId="2" hidden="1">#REF!</definedName>
    <definedName name="XREF_COLUMN_6" hidden="1">#REF!</definedName>
    <definedName name="XREF_COLUMN_7" localSheetId="0" hidden="1">#REF!</definedName>
    <definedName name="XREF_COLUMN_7" localSheetId="2" hidden="1">#REF!</definedName>
    <definedName name="XREF_COLUMN_7" hidden="1">#REF!</definedName>
    <definedName name="XREF_COLUMN_8" localSheetId="0" hidden="1">#REF!</definedName>
    <definedName name="XREF_COLUMN_8" localSheetId="2" hidden="1">#REF!</definedName>
    <definedName name="XREF_COLUMN_8" hidden="1">#REF!</definedName>
    <definedName name="XREF_COLUMN_9" localSheetId="0" hidden="1">#REF!</definedName>
    <definedName name="XREF_COLUMN_9" localSheetId="2" hidden="1">#REF!</definedName>
    <definedName name="XREF_COLUMN_9" hidden="1">#REF!</definedName>
    <definedName name="XRefActiveRow" localSheetId="0" hidden="1">#REF!</definedName>
    <definedName name="XRefActiveRow" localSheetId="2" hidden="1">#REF!</definedName>
    <definedName name="XRefActiveRow" hidden="1">#REF!</definedName>
    <definedName name="XRefColumnsCount" hidden="1">1</definedName>
    <definedName name="XRefCopy1" localSheetId="0" hidden="1">#REF!</definedName>
    <definedName name="XRefCopy1" localSheetId="2" hidden="1">#REF!</definedName>
    <definedName name="XRefCopy1" hidden="1">#REF!</definedName>
    <definedName name="XRefCopy10" localSheetId="0" hidden="1">#REF!</definedName>
    <definedName name="XRefCopy10" localSheetId="2" hidden="1">#REF!</definedName>
    <definedName name="XRefCopy10" hidden="1">#REF!</definedName>
    <definedName name="XRefCopy10Row" localSheetId="0" hidden="1">#REF!</definedName>
    <definedName name="XRefCopy10Row" localSheetId="2" hidden="1">#REF!</definedName>
    <definedName name="XRefCopy10Row" hidden="1">#REF!</definedName>
    <definedName name="XRefCopy11" localSheetId="0" hidden="1">#REF!</definedName>
    <definedName name="XRefCopy11" localSheetId="2" hidden="1">#REF!</definedName>
    <definedName name="XRefCopy11" hidden="1">#REF!</definedName>
    <definedName name="XRefCopy11Row" localSheetId="0" hidden="1">#REF!</definedName>
    <definedName name="XRefCopy11Row" localSheetId="2" hidden="1">#REF!</definedName>
    <definedName name="XRefCopy11Row" hidden="1">#REF!</definedName>
    <definedName name="XRefCopy12" localSheetId="0" hidden="1">#REF!</definedName>
    <definedName name="XRefCopy12" localSheetId="2" hidden="1">#REF!</definedName>
    <definedName name="XRefCopy12" hidden="1">#REF!</definedName>
    <definedName name="XRefCopy121Row" localSheetId="0" hidden="1">#REF!</definedName>
    <definedName name="XRefCopy121Row" localSheetId="2" hidden="1">#REF!</definedName>
    <definedName name="XRefCopy121Row" hidden="1">#REF!</definedName>
    <definedName name="XRefCopy122Row" localSheetId="0" hidden="1">#REF!</definedName>
    <definedName name="XRefCopy122Row" localSheetId="2" hidden="1">#REF!</definedName>
    <definedName name="XRefCopy122Row" hidden="1">#REF!</definedName>
    <definedName name="XRefCopy123Row" localSheetId="0" hidden="1">#REF!</definedName>
    <definedName name="XRefCopy123Row" localSheetId="2" hidden="1">#REF!</definedName>
    <definedName name="XRefCopy123Row" hidden="1">#REF!</definedName>
    <definedName name="XRefCopy124Row" localSheetId="0" hidden="1">#REF!</definedName>
    <definedName name="XRefCopy124Row" localSheetId="2" hidden="1">#REF!</definedName>
    <definedName name="XRefCopy124Row" hidden="1">#REF!</definedName>
    <definedName name="XRefCopy125Row" localSheetId="0" hidden="1">#REF!</definedName>
    <definedName name="XRefCopy125Row" localSheetId="2" hidden="1">#REF!</definedName>
    <definedName name="XRefCopy125Row" hidden="1">#REF!</definedName>
    <definedName name="XRefCopy126Row" localSheetId="0" hidden="1">#REF!</definedName>
    <definedName name="XRefCopy126Row" localSheetId="2" hidden="1">#REF!</definedName>
    <definedName name="XRefCopy126Row" hidden="1">#REF!</definedName>
    <definedName name="XRefCopy127Row" localSheetId="0" hidden="1">#REF!</definedName>
    <definedName name="XRefCopy127Row" localSheetId="2" hidden="1">#REF!</definedName>
    <definedName name="XRefCopy127Row" hidden="1">#REF!</definedName>
    <definedName name="XRefCopy128Row" localSheetId="0" hidden="1">#REF!</definedName>
    <definedName name="XRefCopy128Row" localSheetId="2" hidden="1">#REF!</definedName>
    <definedName name="XRefCopy128Row" hidden="1">#REF!</definedName>
    <definedName name="XRefCopy129Row" localSheetId="0" hidden="1">#REF!</definedName>
    <definedName name="XRefCopy129Row" localSheetId="2" hidden="1">#REF!</definedName>
    <definedName name="XRefCopy129Row" hidden="1">#REF!</definedName>
    <definedName name="XRefCopy12Row" localSheetId="0" hidden="1">#REF!</definedName>
    <definedName name="XRefCopy12Row" localSheetId="2" hidden="1">#REF!</definedName>
    <definedName name="XRefCopy12Row" hidden="1">#REF!</definedName>
    <definedName name="XRefCopy13" localSheetId="0" hidden="1">#REF!</definedName>
    <definedName name="XRefCopy13" localSheetId="2" hidden="1">#REF!</definedName>
    <definedName name="XRefCopy13" hidden="1">#REF!</definedName>
    <definedName name="XRefCopy130Row" localSheetId="0" hidden="1">#REF!</definedName>
    <definedName name="XRefCopy130Row" localSheetId="2" hidden="1">#REF!</definedName>
    <definedName name="XRefCopy130Row" hidden="1">#REF!</definedName>
    <definedName name="XRefCopy131Row" localSheetId="0" hidden="1">#REF!</definedName>
    <definedName name="XRefCopy131Row" localSheetId="2" hidden="1">#REF!</definedName>
    <definedName name="XRefCopy131Row" hidden="1">#REF!</definedName>
    <definedName name="XRefCopy132Row" localSheetId="0" hidden="1">#REF!</definedName>
    <definedName name="XRefCopy132Row" localSheetId="2" hidden="1">#REF!</definedName>
    <definedName name="XRefCopy132Row" hidden="1">#REF!</definedName>
    <definedName name="XRefCopy133Row" localSheetId="0" hidden="1">#REF!</definedName>
    <definedName name="XRefCopy133Row" localSheetId="2" hidden="1">#REF!</definedName>
    <definedName name="XRefCopy133Row" hidden="1">#REF!</definedName>
    <definedName name="XRefCopy134Row" localSheetId="0" hidden="1">#REF!</definedName>
    <definedName name="XRefCopy134Row" localSheetId="2" hidden="1">#REF!</definedName>
    <definedName name="XRefCopy134Row" hidden="1">#REF!</definedName>
    <definedName name="XRefCopy135Row" localSheetId="0" hidden="1">#REF!</definedName>
    <definedName name="XRefCopy135Row" localSheetId="2" hidden="1">#REF!</definedName>
    <definedName name="XRefCopy135Row" hidden="1">#REF!</definedName>
    <definedName name="XRefCopy136Row" localSheetId="0" hidden="1">#REF!</definedName>
    <definedName name="XRefCopy136Row" localSheetId="2" hidden="1">#REF!</definedName>
    <definedName name="XRefCopy136Row" hidden="1">#REF!</definedName>
    <definedName name="XRefCopy137Row" localSheetId="0" hidden="1">#REF!</definedName>
    <definedName name="XRefCopy137Row" localSheetId="2" hidden="1">#REF!</definedName>
    <definedName name="XRefCopy137Row" hidden="1">#REF!</definedName>
    <definedName name="XRefCopy138Row" localSheetId="0" hidden="1">#REF!</definedName>
    <definedName name="XRefCopy138Row" localSheetId="2" hidden="1">#REF!</definedName>
    <definedName name="XRefCopy138Row" hidden="1">#REF!</definedName>
    <definedName name="XRefCopy139Row" localSheetId="0" hidden="1">#REF!</definedName>
    <definedName name="XRefCopy139Row" localSheetId="2" hidden="1">#REF!</definedName>
    <definedName name="XRefCopy139Row" hidden="1">#REF!</definedName>
    <definedName name="XRefCopy13Row" localSheetId="0" hidden="1">#REF!</definedName>
    <definedName name="XRefCopy13Row" localSheetId="2" hidden="1">#REF!</definedName>
    <definedName name="XRefCopy13Row" hidden="1">#REF!</definedName>
    <definedName name="XRefCopy14" localSheetId="0" hidden="1">#REF!</definedName>
    <definedName name="XRefCopy14" localSheetId="2" hidden="1">#REF!</definedName>
    <definedName name="XRefCopy14" hidden="1">#REF!</definedName>
    <definedName name="XRefCopy140Row" localSheetId="0" hidden="1">#REF!</definedName>
    <definedName name="XRefCopy140Row" localSheetId="2" hidden="1">#REF!</definedName>
    <definedName name="XRefCopy140Row" hidden="1">#REF!</definedName>
    <definedName name="XRefCopy141Row" localSheetId="0" hidden="1">#REF!</definedName>
    <definedName name="XRefCopy141Row" localSheetId="2" hidden="1">#REF!</definedName>
    <definedName name="XRefCopy141Row" hidden="1">#REF!</definedName>
    <definedName name="XRefCopy143Row" localSheetId="0" hidden="1">#REF!</definedName>
    <definedName name="XRefCopy143Row" localSheetId="2" hidden="1">#REF!</definedName>
    <definedName name="XRefCopy143Row" hidden="1">#REF!</definedName>
    <definedName name="XRefCopy144Row" localSheetId="0" hidden="1">#REF!</definedName>
    <definedName name="XRefCopy144Row" localSheetId="2" hidden="1">#REF!</definedName>
    <definedName name="XRefCopy144Row" hidden="1">#REF!</definedName>
    <definedName name="XRefCopy145Row" localSheetId="0" hidden="1">#REF!</definedName>
    <definedName name="XRefCopy145Row" localSheetId="2" hidden="1">#REF!</definedName>
    <definedName name="XRefCopy145Row" hidden="1">#REF!</definedName>
    <definedName name="XRefCopy146Row" localSheetId="0" hidden="1">#REF!</definedName>
    <definedName name="XRefCopy146Row" localSheetId="2" hidden="1">#REF!</definedName>
    <definedName name="XRefCopy146Row" hidden="1">#REF!</definedName>
    <definedName name="XRefCopy147Row" localSheetId="0" hidden="1">#REF!</definedName>
    <definedName name="XRefCopy147Row" localSheetId="2" hidden="1">#REF!</definedName>
    <definedName name="XRefCopy147Row" hidden="1">#REF!</definedName>
    <definedName name="XRefCopy149Row" localSheetId="0" hidden="1">#REF!</definedName>
    <definedName name="XRefCopy149Row" localSheetId="2" hidden="1">#REF!</definedName>
    <definedName name="XRefCopy149Row" hidden="1">#REF!</definedName>
    <definedName name="XRefCopy14Row" localSheetId="0" hidden="1">#REF!</definedName>
    <definedName name="XRefCopy14Row" localSheetId="2" hidden="1">#REF!</definedName>
    <definedName name="XRefCopy14Row" hidden="1">#REF!</definedName>
    <definedName name="XRefCopy15" localSheetId="0" hidden="1">#REF!</definedName>
    <definedName name="XRefCopy15" localSheetId="2" hidden="1">#REF!</definedName>
    <definedName name="XRefCopy15" hidden="1">#REF!</definedName>
    <definedName name="XRefCopy15Row" localSheetId="0" hidden="1">#REF!</definedName>
    <definedName name="XRefCopy15Row" localSheetId="2" hidden="1">#REF!</definedName>
    <definedName name="XRefCopy15Row" hidden="1">#REF!</definedName>
    <definedName name="XRefCopy16" localSheetId="0" hidden="1">#REF!</definedName>
    <definedName name="XRefCopy16" localSheetId="2" hidden="1">#REF!</definedName>
    <definedName name="XRefCopy16" hidden="1">#REF!</definedName>
    <definedName name="XRefCopy16Row" localSheetId="0" hidden="1">#REF!</definedName>
    <definedName name="XRefCopy16Row" localSheetId="2" hidden="1">#REF!</definedName>
    <definedName name="XRefCopy16Row" hidden="1">#REF!</definedName>
    <definedName name="XRefCopy17" localSheetId="0" hidden="1">#REF!</definedName>
    <definedName name="XRefCopy17" localSheetId="2" hidden="1">#REF!</definedName>
    <definedName name="XRefCopy17" hidden="1">#REF!</definedName>
    <definedName name="XRefCopy17Row" localSheetId="0" hidden="1">#REF!</definedName>
    <definedName name="XRefCopy17Row" localSheetId="2" hidden="1">#REF!</definedName>
    <definedName name="XRefCopy17Row" hidden="1">#REF!</definedName>
    <definedName name="XRefCopy18" localSheetId="0" hidden="1">#REF!</definedName>
    <definedName name="XRefCopy18" localSheetId="2" hidden="1">#REF!</definedName>
    <definedName name="XRefCopy18" hidden="1">#REF!</definedName>
    <definedName name="XRefCopy18Row" localSheetId="0" hidden="1">#REF!</definedName>
    <definedName name="XRefCopy18Row" localSheetId="2" hidden="1">#REF!</definedName>
    <definedName name="XRefCopy18Row" hidden="1">#REF!</definedName>
    <definedName name="XRefCopy19" localSheetId="0" hidden="1">#REF!</definedName>
    <definedName name="XRefCopy19" localSheetId="2" hidden="1">#REF!</definedName>
    <definedName name="XRefCopy19" hidden="1">#REF!</definedName>
    <definedName name="XRefCopy19Row" localSheetId="0" hidden="1">#REF!</definedName>
    <definedName name="XRefCopy19Row" localSheetId="2" hidden="1">#REF!</definedName>
    <definedName name="XRefCopy19Row" hidden="1">#REF!</definedName>
    <definedName name="XRefCopy1Row" localSheetId="0" hidden="1">#REF!</definedName>
    <definedName name="XRefCopy1Row" localSheetId="2" hidden="1">#REF!</definedName>
    <definedName name="XRefCopy1Row" hidden="1">#REF!</definedName>
    <definedName name="XRefCopy2" localSheetId="0" hidden="1">#REF!</definedName>
    <definedName name="XRefCopy2" localSheetId="2" hidden="1">#REF!</definedName>
    <definedName name="XRefCopy2" hidden="1">#REF!</definedName>
    <definedName name="XRefCopy20" localSheetId="0" hidden="1">#REF!</definedName>
    <definedName name="XRefCopy20" localSheetId="2" hidden="1">#REF!</definedName>
    <definedName name="XRefCopy20" hidden="1">#REF!</definedName>
    <definedName name="XRefCopy20Row" localSheetId="0" hidden="1">#REF!</definedName>
    <definedName name="XRefCopy20Row" localSheetId="2" hidden="1">#REF!</definedName>
    <definedName name="XRefCopy20Row" hidden="1">#REF!</definedName>
    <definedName name="XRefCopy21" localSheetId="0" hidden="1">#REF!</definedName>
    <definedName name="XRefCopy21" localSheetId="2" hidden="1">#REF!</definedName>
    <definedName name="XRefCopy21" hidden="1">#REF!</definedName>
    <definedName name="XRefCopy21Row" localSheetId="0" hidden="1">#REF!</definedName>
    <definedName name="XRefCopy21Row" localSheetId="2" hidden="1">#REF!</definedName>
    <definedName name="XRefCopy21Row" hidden="1">#REF!</definedName>
    <definedName name="XRefCopy22" localSheetId="0" hidden="1">#REF!</definedName>
    <definedName name="XRefCopy22" localSheetId="2" hidden="1">#REF!</definedName>
    <definedName name="XRefCopy22" hidden="1">#REF!</definedName>
    <definedName name="XRefCopy22Row" localSheetId="0" hidden="1">#REF!</definedName>
    <definedName name="XRefCopy22Row" localSheetId="2" hidden="1">#REF!</definedName>
    <definedName name="XRefCopy22Row" hidden="1">#REF!</definedName>
    <definedName name="XRefCopy23" localSheetId="0" hidden="1">#REF!</definedName>
    <definedName name="XRefCopy23" localSheetId="2" hidden="1">#REF!</definedName>
    <definedName name="XRefCopy23" hidden="1">#REF!</definedName>
    <definedName name="XRefCopy23Row" localSheetId="0" hidden="1">#REF!</definedName>
    <definedName name="XRefCopy23Row" localSheetId="2" hidden="1">#REF!</definedName>
    <definedName name="XRefCopy23Row" hidden="1">#REF!</definedName>
    <definedName name="XRefCopy24" localSheetId="0" hidden="1">#REF!</definedName>
    <definedName name="XRefCopy24" localSheetId="2" hidden="1">#REF!</definedName>
    <definedName name="XRefCopy24" hidden="1">#REF!</definedName>
    <definedName name="XRefCopy24Row" localSheetId="0" hidden="1">#REF!</definedName>
    <definedName name="XRefCopy24Row" localSheetId="2" hidden="1">#REF!</definedName>
    <definedName name="XRefCopy24Row" hidden="1">#REF!</definedName>
    <definedName name="XRefCopy25" localSheetId="0" hidden="1">#REF!</definedName>
    <definedName name="XRefCopy25" localSheetId="2" hidden="1">#REF!</definedName>
    <definedName name="XRefCopy25" hidden="1">#REF!</definedName>
    <definedName name="XRefCopy25Row" localSheetId="0" hidden="1">#REF!</definedName>
    <definedName name="XRefCopy25Row" localSheetId="2" hidden="1">#REF!</definedName>
    <definedName name="XRefCopy25Row" hidden="1">#REF!</definedName>
    <definedName name="XRefCopy26" localSheetId="0" hidden="1">#REF!</definedName>
    <definedName name="XRefCopy26" localSheetId="2" hidden="1">#REF!</definedName>
    <definedName name="XRefCopy26" hidden="1">#REF!</definedName>
    <definedName name="XRefCopy26Row" localSheetId="0" hidden="1">#REF!</definedName>
    <definedName name="XRefCopy26Row" localSheetId="2" hidden="1">#REF!</definedName>
    <definedName name="XRefCopy26Row" hidden="1">#REF!</definedName>
    <definedName name="XRefCopy27" localSheetId="0" hidden="1">#REF!</definedName>
    <definedName name="XRefCopy27" localSheetId="2" hidden="1">#REF!</definedName>
    <definedName name="XRefCopy27" hidden="1">#REF!</definedName>
    <definedName name="XRefCopy27Row" localSheetId="0" hidden="1">#REF!</definedName>
    <definedName name="XRefCopy27Row" localSheetId="2" hidden="1">#REF!</definedName>
    <definedName name="XRefCopy27Row" hidden="1">#REF!</definedName>
    <definedName name="XRefCopy28" localSheetId="0" hidden="1">#REF!</definedName>
    <definedName name="XRefCopy28" localSheetId="2" hidden="1">#REF!</definedName>
    <definedName name="XRefCopy28" hidden="1">#REF!</definedName>
    <definedName name="XRefCopy28Row" localSheetId="0" hidden="1">#REF!</definedName>
    <definedName name="XRefCopy28Row" localSheetId="2" hidden="1">#REF!</definedName>
    <definedName name="XRefCopy28Row" hidden="1">#REF!</definedName>
    <definedName name="XRefCopy29Row" localSheetId="0" hidden="1">#REF!</definedName>
    <definedName name="XRefCopy29Row" localSheetId="2" hidden="1">#REF!</definedName>
    <definedName name="XRefCopy29Row" hidden="1">#REF!</definedName>
    <definedName name="XRefCopy2Row" localSheetId="0" hidden="1">#REF!</definedName>
    <definedName name="XRefCopy2Row" localSheetId="2" hidden="1">#REF!</definedName>
    <definedName name="XRefCopy2Row" hidden="1">#REF!</definedName>
    <definedName name="XRefCopy3" localSheetId="0" hidden="1">#REF!</definedName>
    <definedName name="XRefCopy3" localSheetId="2" hidden="1">#REF!</definedName>
    <definedName name="XRefCopy3" hidden="1">#REF!</definedName>
    <definedName name="XRefCopy30" localSheetId="0" hidden="1">#REF!</definedName>
    <definedName name="XRefCopy30" localSheetId="2" hidden="1">#REF!</definedName>
    <definedName name="XRefCopy30" hidden="1">#REF!</definedName>
    <definedName name="XRefCopy30Row" localSheetId="0" hidden="1">#REF!</definedName>
    <definedName name="XRefCopy30Row" localSheetId="2" hidden="1">#REF!</definedName>
    <definedName name="XRefCopy30Row" hidden="1">#REF!</definedName>
    <definedName name="XRefCopy31" localSheetId="0" hidden="1">#REF!</definedName>
    <definedName name="XRefCopy31" localSheetId="2" hidden="1">#REF!</definedName>
    <definedName name="XRefCopy31" hidden="1">#REF!</definedName>
    <definedName name="XRefCopy31Row" localSheetId="0" hidden="1">#REF!</definedName>
    <definedName name="XRefCopy31Row" localSheetId="2" hidden="1">#REF!</definedName>
    <definedName name="XRefCopy31Row" hidden="1">#REF!</definedName>
    <definedName name="XRefCopy32" localSheetId="0" hidden="1">#REF!</definedName>
    <definedName name="XRefCopy32" localSheetId="2" hidden="1">#REF!</definedName>
    <definedName name="XRefCopy32" hidden="1">#REF!</definedName>
    <definedName name="XRefCopy32Row" localSheetId="0" hidden="1">#REF!</definedName>
    <definedName name="XRefCopy32Row" localSheetId="2" hidden="1">#REF!</definedName>
    <definedName name="XRefCopy32Row" hidden="1">#REF!</definedName>
    <definedName name="XRefCopy33" localSheetId="0" hidden="1">#REF!</definedName>
    <definedName name="XRefCopy33" localSheetId="2" hidden="1">#REF!</definedName>
    <definedName name="XRefCopy33" hidden="1">#REF!</definedName>
    <definedName name="XRefCopy33Row" localSheetId="0" hidden="1">#REF!</definedName>
    <definedName name="XRefCopy33Row" localSheetId="2" hidden="1">#REF!</definedName>
    <definedName name="XRefCopy33Row" hidden="1">#REF!</definedName>
    <definedName name="XRefCopy34" localSheetId="0" hidden="1">#REF!</definedName>
    <definedName name="XRefCopy34" localSheetId="2" hidden="1">#REF!</definedName>
    <definedName name="XRefCopy34" hidden="1">#REF!</definedName>
    <definedName name="XRefCopy34Row" localSheetId="0" hidden="1">#REF!</definedName>
    <definedName name="XRefCopy34Row" localSheetId="2" hidden="1">#REF!</definedName>
    <definedName name="XRefCopy34Row" hidden="1">#REF!</definedName>
    <definedName name="XRefCopy35" localSheetId="0" hidden="1">#REF!</definedName>
    <definedName name="XRefCopy35" localSheetId="2" hidden="1">#REF!</definedName>
    <definedName name="XRefCopy35" hidden="1">#REF!</definedName>
    <definedName name="XRefCopy35Row" localSheetId="0" hidden="1">#REF!</definedName>
    <definedName name="XRefCopy35Row" localSheetId="2" hidden="1">#REF!</definedName>
    <definedName name="XRefCopy35Row" hidden="1">#REF!</definedName>
    <definedName name="XRefCopy36" localSheetId="0" hidden="1">#REF!</definedName>
    <definedName name="XRefCopy36" localSheetId="2" hidden="1">#REF!</definedName>
    <definedName name="XRefCopy36" hidden="1">#REF!</definedName>
    <definedName name="XRefCopy36Row" localSheetId="0" hidden="1">#REF!</definedName>
    <definedName name="XRefCopy36Row" localSheetId="2" hidden="1">#REF!</definedName>
    <definedName name="XRefCopy36Row" hidden="1">#REF!</definedName>
    <definedName name="XRefCopy37" localSheetId="0" hidden="1">#REF!</definedName>
    <definedName name="XRefCopy37" localSheetId="2" hidden="1">#REF!</definedName>
    <definedName name="XRefCopy37" hidden="1">#REF!</definedName>
    <definedName name="XRefCopy37Row" localSheetId="0" hidden="1">#REF!</definedName>
    <definedName name="XRefCopy37Row" localSheetId="2" hidden="1">#REF!</definedName>
    <definedName name="XRefCopy37Row" hidden="1">#REF!</definedName>
    <definedName name="XRefCopy38" localSheetId="0" hidden="1">#REF!</definedName>
    <definedName name="XRefCopy38" localSheetId="2" hidden="1">#REF!</definedName>
    <definedName name="XRefCopy38" hidden="1">#REF!</definedName>
    <definedName name="XRefCopy38Row" localSheetId="0" hidden="1">#REF!</definedName>
    <definedName name="XRefCopy38Row" localSheetId="2" hidden="1">#REF!</definedName>
    <definedName name="XRefCopy38Row" hidden="1">#REF!</definedName>
    <definedName name="XRefCopy39" localSheetId="0" hidden="1">#REF!</definedName>
    <definedName name="XRefCopy39" localSheetId="2" hidden="1">#REF!</definedName>
    <definedName name="XRefCopy39" hidden="1">#REF!</definedName>
    <definedName name="XRefCopy39Row" localSheetId="0" hidden="1">#REF!</definedName>
    <definedName name="XRefCopy39Row" localSheetId="2" hidden="1">#REF!</definedName>
    <definedName name="XRefCopy39Row" hidden="1">#REF!</definedName>
    <definedName name="XRefCopy3Row" localSheetId="0" hidden="1">#REF!</definedName>
    <definedName name="XRefCopy3Row" localSheetId="2" hidden="1">#REF!</definedName>
    <definedName name="XRefCopy3Row" hidden="1">#REF!</definedName>
    <definedName name="XRefCopy4" localSheetId="0" hidden="1">#REF!</definedName>
    <definedName name="XRefCopy4" localSheetId="2" hidden="1">#REF!</definedName>
    <definedName name="XRefCopy4" hidden="1">#REF!</definedName>
    <definedName name="XRefCopy40" localSheetId="0" hidden="1">#REF!</definedName>
    <definedName name="XRefCopy40" localSheetId="2" hidden="1">#REF!</definedName>
    <definedName name="XRefCopy40" hidden="1">#REF!</definedName>
    <definedName name="XRefCopy40Row" localSheetId="0" hidden="1">#REF!</definedName>
    <definedName name="XRefCopy40Row" localSheetId="2" hidden="1">#REF!</definedName>
    <definedName name="XRefCopy40Row" hidden="1">#REF!</definedName>
    <definedName name="XRefCopy41" localSheetId="0" hidden="1">#REF!</definedName>
    <definedName name="XRefCopy41" localSheetId="2" hidden="1">#REF!</definedName>
    <definedName name="XRefCopy41" hidden="1">#REF!</definedName>
    <definedName name="XRefCopy41Row" localSheetId="0" hidden="1">#REF!</definedName>
    <definedName name="XRefCopy41Row" localSheetId="2" hidden="1">#REF!</definedName>
    <definedName name="XRefCopy41Row" hidden="1">#REF!</definedName>
    <definedName name="XRefCopy42" localSheetId="0" hidden="1">#REF!</definedName>
    <definedName name="XRefCopy42" localSheetId="2" hidden="1">#REF!</definedName>
    <definedName name="XRefCopy42" hidden="1">#REF!</definedName>
    <definedName name="XRefCopy42Row" localSheetId="0" hidden="1">#REF!</definedName>
    <definedName name="XRefCopy42Row" localSheetId="2" hidden="1">#REF!</definedName>
    <definedName name="XRefCopy42Row" hidden="1">#REF!</definedName>
    <definedName name="XRefCopy43" localSheetId="0" hidden="1">#REF!</definedName>
    <definedName name="XRefCopy43" localSheetId="2" hidden="1">#REF!</definedName>
    <definedName name="XRefCopy43" hidden="1">#REF!</definedName>
    <definedName name="XRefCopy43Row" localSheetId="0" hidden="1">#REF!</definedName>
    <definedName name="XRefCopy43Row" localSheetId="2" hidden="1">#REF!</definedName>
    <definedName name="XRefCopy43Row" hidden="1">#REF!</definedName>
    <definedName name="XRefCopy44" localSheetId="0" hidden="1">#REF!</definedName>
    <definedName name="XRefCopy44" localSheetId="2" hidden="1">#REF!</definedName>
    <definedName name="XRefCopy44" hidden="1">#REF!</definedName>
    <definedName name="XRefCopy44Row" localSheetId="0" hidden="1">#REF!</definedName>
    <definedName name="XRefCopy44Row" localSheetId="2" hidden="1">#REF!</definedName>
    <definedName name="XRefCopy44Row" hidden="1">#REF!</definedName>
    <definedName name="XRefCopy45" localSheetId="0" hidden="1">#REF!</definedName>
    <definedName name="XRefCopy45" localSheetId="2" hidden="1">#REF!</definedName>
    <definedName name="XRefCopy45" hidden="1">#REF!</definedName>
    <definedName name="XRefCopy45Row" localSheetId="0" hidden="1">#REF!</definedName>
    <definedName name="XRefCopy45Row" localSheetId="2" hidden="1">#REF!</definedName>
    <definedName name="XRefCopy45Row" hidden="1">#REF!</definedName>
    <definedName name="XRefCopy46" localSheetId="0" hidden="1">#REF!</definedName>
    <definedName name="XRefCopy46" localSheetId="2" hidden="1">#REF!</definedName>
    <definedName name="XRefCopy46" hidden="1">#REF!</definedName>
    <definedName name="XRefCopy46Row" localSheetId="0" hidden="1">#REF!</definedName>
    <definedName name="XRefCopy46Row" localSheetId="2" hidden="1">#REF!</definedName>
    <definedName name="XRefCopy46Row" hidden="1">#REF!</definedName>
    <definedName name="XRefCopy47" localSheetId="0" hidden="1">#REF!</definedName>
    <definedName name="XRefCopy47" localSheetId="2" hidden="1">#REF!</definedName>
    <definedName name="XRefCopy47" hidden="1">#REF!</definedName>
    <definedName name="XRefCopy47Row" localSheetId="0" hidden="1">#REF!</definedName>
    <definedName name="XRefCopy47Row" localSheetId="2" hidden="1">#REF!</definedName>
    <definedName name="XRefCopy47Row" hidden="1">#REF!</definedName>
    <definedName name="XRefCopy48" localSheetId="0" hidden="1">#REF!</definedName>
    <definedName name="XRefCopy48" localSheetId="2" hidden="1">#REF!</definedName>
    <definedName name="XRefCopy48" hidden="1">#REF!</definedName>
    <definedName name="XRefCopy48Row" localSheetId="0" hidden="1">#REF!</definedName>
    <definedName name="XRefCopy48Row" localSheetId="2" hidden="1">#REF!</definedName>
    <definedName name="XRefCopy48Row" hidden="1">#REF!</definedName>
    <definedName name="XRefCopy49" localSheetId="0" hidden="1">#REF!</definedName>
    <definedName name="XRefCopy49" localSheetId="2" hidden="1">#REF!</definedName>
    <definedName name="XRefCopy49" hidden="1">#REF!</definedName>
    <definedName name="XRefCopy49Row" localSheetId="0" hidden="1">#REF!</definedName>
    <definedName name="XRefCopy49Row" localSheetId="2" hidden="1">#REF!</definedName>
    <definedName name="XRefCopy49Row" hidden="1">#REF!</definedName>
    <definedName name="XRefCopy4Row" localSheetId="0" hidden="1">#REF!</definedName>
    <definedName name="XRefCopy4Row" localSheetId="2" hidden="1">#REF!</definedName>
    <definedName name="XRefCopy4Row" hidden="1">#REF!</definedName>
    <definedName name="XRefCopy5" localSheetId="0" hidden="1">#REF!</definedName>
    <definedName name="XRefCopy5" localSheetId="2" hidden="1">#REF!</definedName>
    <definedName name="XRefCopy5" hidden="1">#REF!</definedName>
    <definedName name="XRefCopy50" localSheetId="0" hidden="1">#REF!</definedName>
    <definedName name="XRefCopy50" localSheetId="2" hidden="1">#REF!</definedName>
    <definedName name="XRefCopy50" hidden="1">#REF!</definedName>
    <definedName name="XRefCopy50Row" localSheetId="0" hidden="1">#REF!</definedName>
    <definedName name="XRefCopy50Row" localSheetId="2" hidden="1">#REF!</definedName>
    <definedName name="XRefCopy50Row" hidden="1">#REF!</definedName>
    <definedName name="XRefCopy51" localSheetId="0" hidden="1">#REF!</definedName>
    <definedName name="XRefCopy51" localSheetId="2" hidden="1">#REF!</definedName>
    <definedName name="XRefCopy51" hidden="1">#REF!</definedName>
    <definedName name="XRefCopy51Row" localSheetId="0" hidden="1">#REF!</definedName>
    <definedName name="XRefCopy51Row" localSheetId="2" hidden="1">#REF!</definedName>
    <definedName name="XRefCopy51Row" hidden="1">#REF!</definedName>
    <definedName name="XRefCopy52" localSheetId="0" hidden="1">#REF!</definedName>
    <definedName name="XRefCopy52" localSheetId="2" hidden="1">#REF!</definedName>
    <definedName name="XRefCopy52" hidden="1">#REF!</definedName>
    <definedName name="XRefCopy52Row" localSheetId="0" hidden="1">#REF!</definedName>
    <definedName name="XRefCopy52Row" localSheetId="2" hidden="1">#REF!</definedName>
    <definedName name="XRefCopy52Row" hidden="1">#REF!</definedName>
    <definedName name="XRefCopy53" localSheetId="0" hidden="1">#REF!</definedName>
    <definedName name="XRefCopy53" localSheetId="2" hidden="1">#REF!</definedName>
    <definedName name="XRefCopy53" hidden="1">#REF!</definedName>
    <definedName name="XRefCopy53Row" localSheetId="0" hidden="1">#REF!</definedName>
    <definedName name="XRefCopy53Row" localSheetId="2" hidden="1">#REF!</definedName>
    <definedName name="XRefCopy53Row" hidden="1">#REF!</definedName>
    <definedName name="XRefCopy54" localSheetId="0" hidden="1">#REF!</definedName>
    <definedName name="XRefCopy54" localSheetId="2" hidden="1">#REF!</definedName>
    <definedName name="XRefCopy54" hidden="1">#REF!</definedName>
    <definedName name="XRefCopy54Row" localSheetId="0" hidden="1">#REF!</definedName>
    <definedName name="XRefCopy54Row" localSheetId="2" hidden="1">#REF!</definedName>
    <definedName name="XRefCopy54Row" hidden="1">#REF!</definedName>
    <definedName name="XRefCopy55" localSheetId="0" hidden="1">#REF!</definedName>
    <definedName name="XRefCopy55" localSheetId="2" hidden="1">#REF!</definedName>
    <definedName name="XRefCopy55" hidden="1">#REF!</definedName>
    <definedName name="XRefCopy55Row" localSheetId="0" hidden="1">#REF!</definedName>
    <definedName name="XRefCopy55Row" localSheetId="2" hidden="1">#REF!</definedName>
    <definedName name="XRefCopy55Row" hidden="1">#REF!</definedName>
    <definedName name="XRefCopy56" localSheetId="0" hidden="1">#REF!</definedName>
    <definedName name="XRefCopy56" localSheetId="2" hidden="1">#REF!</definedName>
    <definedName name="XRefCopy56" hidden="1">#REF!</definedName>
    <definedName name="XRefCopy56Row" localSheetId="0" hidden="1">#REF!</definedName>
    <definedName name="XRefCopy56Row" localSheetId="2" hidden="1">#REF!</definedName>
    <definedName name="XRefCopy56Row" hidden="1">#REF!</definedName>
    <definedName name="XRefCopy57" localSheetId="0" hidden="1">#REF!</definedName>
    <definedName name="XRefCopy57" localSheetId="2" hidden="1">#REF!</definedName>
    <definedName name="XRefCopy57" hidden="1">#REF!</definedName>
    <definedName name="XRefCopy57Row" localSheetId="0" hidden="1">#REF!</definedName>
    <definedName name="XRefCopy57Row" localSheetId="2" hidden="1">#REF!</definedName>
    <definedName name="XRefCopy57Row" hidden="1">#REF!</definedName>
    <definedName name="XRefCopy58" localSheetId="0" hidden="1">#REF!</definedName>
    <definedName name="XRefCopy58" localSheetId="2" hidden="1">#REF!</definedName>
    <definedName name="XRefCopy58" hidden="1">#REF!</definedName>
    <definedName name="XRefCopy58Row" localSheetId="0" hidden="1">#REF!</definedName>
    <definedName name="XRefCopy58Row" localSheetId="2" hidden="1">#REF!</definedName>
    <definedName name="XRefCopy58Row" hidden="1">#REF!</definedName>
    <definedName name="XRefCopy59" localSheetId="0" hidden="1">#REF!</definedName>
    <definedName name="XRefCopy59" localSheetId="2" hidden="1">#REF!</definedName>
    <definedName name="XRefCopy59" hidden="1">#REF!</definedName>
    <definedName name="XRefCopy59Row" localSheetId="0" hidden="1">#REF!</definedName>
    <definedName name="XRefCopy59Row" localSheetId="2" hidden="1">#REF!</definedName>
    <definedName name="XRefCopy59Row" hidden="1">#REF!</definedName>
    <definedName name="XRefCopy5Row" localSheetId="0" hidden="1">#REF!</definedName>
    <definedName name="XRefCopy5Row" localSheetId="2" hidden="1">#REF!</definedName>
    <definedName name="XRefCopy5Row" hidden="1">#REF!</definedName>
    <definedName name="XRefCopy6" localSheetId="0" hidden="1">#REF!</definedName>
    <definedName name="XRefCopy6" localSheetId="2" hidden="1">#REF!</definedName>
    <definedName name="XRefCopy6" hidden="1">#REF!</definedName>
    <definedName name="XRefCopy60" localSheetId="0" hidden="1">#REF!</definedName>
    <definedName name="XRefCopy60" localSheetId="2" hidden="1">#REF!</definedName>
    <definedName name="XRefCopy60" hidden="1">#REF!</definedName>
    <definedName name="XRefCopy60Row" localSheetId="0" hidden="1">#REF!</definedName>
    <definedName name="XRefCopy60Row" localSheetId="2" hidden="1">#REF!</definedName>
    <definedName name="XRefCopy60Row" hidden="1">#REF!</definedName>
    <definedName name="XRefCopy61" localSheetId="0" hidden="1">#REF!</definedName>
    <definedName name="XRefCopy61" localSheetId="2" hidden="1">#REF!</definedName>
    <definedName name="XRefCopy61" hidden="1">#REF!</definedName>
    <definedName name="XRefCopy61Row" localSheetId="0" hidden="1">#REF!</definedName>
    <definedName name="XRefCopy61Row" localSheetId="2" hidden="1">#REF!</definedName>
    <definedName name="XRefCopy61Row" hidden="1">#REF!</definedName>
    <definedName name="XRefCopy62" localSheetId="0" hidden="1">#REF!</definedName>
    <definedName name="XRefCopy62" localSheetId="2" hidden="1">#REF!</definedName>
    <definedName name="XRefCopy62" hidden="1">#REF!</definedName>
    <definedName name="XRefCopy62Row" localSheetId="0" hidden="1">#REF!</definedName>
    <definedName name="XRefCopy62Row" localSheetId="2" hidden="1">#REF!</definedName>
    <definedName name="XRefCopy62Row" hidden="1">#REF!</definedName>
    <definedName name="XRefCopy63" localSheetId="0" hidden="1">#REF!</definedName>
    <definedName name="XRefCopy63" localSheetId="2" hidden="1">#REF!</definedName>
    <definedName name="XRefCopy63" hidden="1">#REF!</definedName>
    <definedName name="XRefCopy63Row" localSheetId="0" hidden="1">#REF!</definedName>
    <definedName name="XRefCopy63Row" localSheetId="2" hidden="1">#REF!</definedName>
    <definedName name="XRefCopy63Row" hidden="1">#REF!</definedName>
    <definedName name="XRefCopy64" localSheetId="0" hidden="1">#REF!</definedName>
    <definedName name="XRefCopy64" localSheetId="2" hidden="1">#REF!</definedName>
    <definedName name="XRefCopy64" hidden="1">#REF!</definedName>
    <definedName name="XRefCopy64Row" localSheetId="0" hidden="1">#REF!</definedName>
    <definedName name="XRefCopy64Row" localSheetId="2" hidden="1">#REF!</definedName>
    <definedName name="XRefCopy64Row" hidden="1">#REF!</definedName>
    <definedName name="XRefCopy65Row" localSheetId="0" hidden="1">#REF!</definedName>
    <definedName name="XRefCopy65Row" localSheetId="2" hidden="1">#REF!</definedName>
    <definedName name="XRefCopy65Row" hidden="1">#REF!</definedName>
    <definedName name="XRefCopy66" localSheetId="0" hidden="1">#REF!</definedName>
    <definedName name="XRefCopy66" localSheetId="2" hidden="1">#REF!</definedName>
    <definedName name="XRefCopy66" hidden="1">#REF!</definedName>
    <definedName name="XRefCopy66Row" localSheetId="0" hidden="1">#REF!</definedName>
    <definedName name="XRefCopy66Row" localSheetId="2" hidden="1">#REF!</definedName>
    <definedName name="XRefCopy66Row" hidden="1">#REF!</definedName>
    <definedName name="XRefCopy67Row" localSheetId="0" hidden="1">#REF!</definedName>
    <definedName name="XRefCopy67Row" localSheetId="2" hidden="1">#REF!</definedName>
    <definedName name="XRefCopy67Row" hidden="1">#REF!</definedName>
    <definedName name="XRefCopy68Row" localSheetId="0" hidden="1">#REF!</definedName>
    <definedName name="XRefCopy68Row" localSheetId="2" hidden="1">#REF!</definedName>
    <definedName name="XRefCopy68Row" hidden="1">#REF!</definedName>
    <definedName name="XRefCopy69Row" localSheetId="0" hidden="1">#REF!</definedName>
    <definedName name="XRefCopy69Row" localSheetId="2" hidden="1">#REF!</definedName>
    <definedName name="XRefCopy69Row" hidden="1">#REF!</definedName>
    <definedName name="XRefCopy6Row" localSheetId="0" hidden="1">#REF!</definedName>
    <definedName name="XRefCopy6Row" localSheetId="2" hidden="1">#REF!</definedName>
    <definedName name="XRefCopy6Row" hidden="1">#REF!</definedName>
    <definedName name="XRefCopy7" localSheetId="0" hidden="1">#REF!</definedName>
    <definedName name="XRefCopy7" localSheetId="2" hidden="1">#REF!</definedName>
    <definedName name="XRefCopy7" hidden="1">#REF!</definedName>
    <definedName name="XRefCopy70Row" localSheetId="0" hidden="1">#REF!</definedName>
    <definedName name="XRefCopy70Row" localSheetId="2" hidden="1">#REF!</definedName>
    <definedName name="XRefCopy70Row" hidden="1">#REF!</definedName>
    <definedName name="XRefCopy71Row" localSheetId="0" hidden="1">#REF!</definedName>
    <definedName name="XRefCopy71Row" localSheetId="2" hidden="1">#REF!</definedName>
    <definedName name="XRefCopy71Row" hidden="1">#REF!</definedName>
    <definedName name="XRefCopy72Row" localSheetId="0" hidden="1">#REF!</definedName>
    <definedName name="XRefCopy72Row" localSheetId="2" hidden="1">#REF!</definedName>
    <definedName name="XRefCopy72Row" hidden="1">#REF!</definedName>
    <definedName name="XRefCopy73Row" localSheetId="0" hidden="1">#REF!</definedName>
    <definedName name="XRefCopy73Row" localSheetId="2" hidden="1">#REF!</definedName>
    <definedName name="XRefCopy73Row" hidden="1">#REF!</definedName>
    <definedName name="XRefCopy74Row" localSheetId="0" hidden="1">#REF!</definedName>
    <definedName name="XRefCopy74Row" localSheetId="2" hidden="1">#REF!</definedName>
    <definedName name="XRefCopy74Row" hidden="1">#REF!</definedName>
    <definedName name="XRefCopy75Row" localSheetId="0" hidden="1">#REF!</definedName>
    <definedName name="XRefCopy75Row" localSheetId="2" hidden="1">#REF!</definedName>
    <definedName name="XRefCopy75Row" hidden="1">#REF!</definedName>
    <definedName name="XRefCopy76Row" localSheetId="0" hidden="1">#REF!</definedName>
    <definedName name="XRefCopy76Row" localSheetId="2" hidden="1">#REF!</definedName>
    <definedName name="XRefCopy76Row" hidden="1">#REF!</definedName>
    <definedName name="XRefCopy77Row" localSheetId="0" hidden="1">#REF!</definedName>
    <definedName name="XRefCopy77Row" localSheetId="2" hidden="1">#REF!</definedName>
    <definedName name="XRefCopy77Row" hidden="1">#REF!</definedName>
    <definedName name="XRefCopy78Row" localSheetId="0" hidden="1">#REF!</definedName>
    <definedName name="XRefCopy78Row" localSheetId="2" hidden="1">#REF!</definedName>
    <definedName name="XRefCopy78Row" hidden="1">#REF!</definedName>
    <definedName name="XRefCopy7Row" localSheetId="0" hidden="1">#REF!</definedName>
    <definedName name="XRefCopy7Row" localSheetId="2" hidden="1">#REF!</definedName>
    <definedName name="XRefCopy7Row" hidden="1">#REF!</definedName>
    <definedName name="XRefCopy8" localSheetId="0" hidden="1">#REF!</definedName>
    <definedName name="XRefCopy8" localSheetId="2" hidden="1">#REF!</definedName>
    <definedName name="XRefCopy8" hidden="1">#REF!</definedName>
    <definedName name="XRefCopy80Row" localSheetId="0" hidden="1">#REF!</definedName>
    <definedName name="XRefCopy80Row" localSheetId="2" hidden="1">#REF!</definedName>
    <definedName name="XRefCopy80Row" hidden="1">#REF!</definedName>
    <definedName name="XRefCopy81" localSheetId="0" hidden="1">#REF!</definedName>
    <definedName name="XRefCopy81" localSheetId="2" hidden="1">#REF!</definedName>
    <definedName name="XRefCopy81" hidden="1">#REF!</definedName>
    <definedName name="XRefCopy81Row" localSheetId="0" hidden="1">#REF!</definedName>
    <definedName name="XRefCopy81Row" localSheetId="2" hidden="1">#REF!</definedName>
    <definedName name="XRefCopy81Row" hidden="1">#REF!</definedName>
    <definedName name="XRefCopy82Row" localSheetId="0" hidden="1">#REF!</definedName>
    <definedName name="XRefCopy82Row" localSheetId="2" hidden="1">#REF!</definedName>
    <definedName name="XRefCopy82Row" hidden="1">#REF!</definedName>
    <definedName name="XRefCopy87" localSheetId="0" hidden="1">#REF!</definedName>
    <definedName name="XRefCopy87" localSheetId="2" hidden="1">#REF!</definedName>
    <definedName name="XRefCopy87" hidden="1">#REF!</definedName>
    <definedName name="XRefCopy87Row" localSheetId="0" hidden="1">#REF!</definedName>
    <definedName name="XRefCopy87Row" localSheetId="2" hidden="1">#REF!</definedName>
    <definedName name="XRefCopy87Row" hidden="1">#REF!</definedName>
    <definedName name="XRefCopy88" localSheetId="0" hidden="1">#REF!</definedName>
    <definedName name="XRefCopy88" localSheetId="2" hidden="1">#REF!</definedName>
    <definedName name="XRefCopy88" hidden="1">#REF!</definedName>
    <definedName name="XRefCopy88Row" localSheetId="0" hidden="1">#REF!</definedName>
    <definedName name="XRefCopy88Row" localSheetId="2" hidden="1">#REF!</definedName>
    <definedName name="XRefCopy88Row" hidden="1">#REF!</definedName>
    <definedName name="XRefCopy89" localSheetId="0" hidden="1">#REF!</definedName>
    <definedName name="XRefCopy89" localSheetId="2" hidden="1">#REF!</definedName>
    <definedName name="XRefCopy89" hidden="1">#REF!</definedName>
    <definedName name="XRefCopy89Row" localSheetId="0" hidden="1">#REF!</definedName>
    <definedName name="XRefCopy89Row" localSheetId="2" hidden="1">#REF!</definedName>
    <definedName name="XRefCopy89Row" hidden="1">#REF!</definedName>
    <definedName name="XRefCopy8Row" localSheetId="0" hidden="1">#REF!</definedName>
    <definedName name="XRefCopy8Row" localSheetId="2" hidden="1">#REF!</definedName>
    <definedName name="XRefCopy8Row" hidden="1">#REF!</definedName>
    <definedName name="XRefCopy9" localSheetId="0" hidden="1">#REF!</definedName>
    <definedName name="XRefCopy9" localSheetId="2" hidden="1">#REF!</definedName>
    <definedName name="XRefCopy9" hidden="1">#REF!</definedName>
    <definedName name="XRefCopy91Row" localSheetId="0" hidden="1">#REF!</definedName>
    <definedName name="XRefCopy91Row" localSheetId="2" hidden="1">#REF!</definedName>
    <definedName name="XRefCopy91Row" hidden="1">#REF!</definedName>
    <definedName name="XRefCopy9Row" localSheetId="0" hidden="1">#REF!</definedName>
    <definedName name="XRefCopy9Row" localSheetId="2" hidden="1">#REF!</definedName>
    <definedName name="XRefCopy9Row" hidden="1">#REF!</definedName>
    <definedName name="XRefCopyRangeCount" hidden="1">2</definedName>
    <definedName name="XRefPaste1" localSheetId="0" hidden="1">#REF!</definedName>
    <definedName name="XRefPaste1" localSheetId="2" hidden="1">#REF!</definedName>
    <definedName name="XRefPaste1" hidden="1">#REF!</definedName>
    <definedName name="XRefPaste10" localSheetId="0" hidden="1">#REF!</definedName>
    <definedName name="XRefPaste10" localSheetId="2" hidden="1">#REF!</definedName>
    <definedName name="XRefPaste10" hidden="1">#REF!</definedName>
    <definedName name="XRefPaste101" localSheetId="0" hidden="1">#REF!</definedName>
    <definedName name="XRefPaste101" localSheetId="2" hidden="1">#REF!</definedName>
    <definedName name="XRefPaste101" hidden="1">#REF!</definedName>
    <definedName name="XRefPaste101Row" localSheetId="0" hidden="1">#REF!</definedName>
    <definedName name="XRefPaste101Row" localSheetId="2" hidden="1">#REF!</definedName>
    <definedName name="XRefPaste101Row" hidden="1">#REF!</definedName>
    <definedName name="XRefPaste102" localSheetId="0" hidden="1">#REF!</definedName>
    <definedName name="XRefPaste102" localSheetId="2" hidden="1">#REF!</definedName>
    <definedName name="XRefPaste102" hidden="1">#REF!</definedName>
    <definedName name="XRefPaste102Row" localSheetId="0" hidden="1">#REF!</definedName>
    <definedName name="XRefPaste102Row" localSheetId="2" hidden="1">#REF!</definedName>
    <definedName name="XRefPaste102Row" hidden="1">#REF!</definedName>
    <definedName name="XRefPaste103" localSheetId="0" hidden="1">#REF!</definedName>
    <definedName name="XRefPaste103" localSheetId="2" hidden="1">#REF!</definedName>
    <definedName name="XRefPaste103" hidden="1">#REF!</definedName>
    <definedName name="XRefPaste103Row" localSheetId="0" hidden="1">#REF!</definedName>
    <definedName name="XRefPaste103Row" localSheetId="2" hidden="1">#REF!</definedName>
    <definedName name="XRefPaste103Row" hidden="1">#REF!</definedName>
    <definedName name="XRefPaste104Row" localSheetId="0" hidden="1">#REF!</definedName>
    <definedName name="XRefPaste104Row" localSheetId="2" hidden="1">#REF!</definedName>
    <definedName name="XRefPaste104Row" hidden="1">#REF!</definedName>
    <definedName name="XRefPaste105Row" localSheetId="0" hidden="1">#REF!</definedName>
    <definedName name="XRefPaste105Row" localSheetId="2" hidden="1">#REF!</definedName>
    <definedName name="XRefPaste105Row" hidden="1">#REF!</definedName>
    <definedName name="XRefPaste106" localSheetId="0" hidden="1">#REF!</definedName>
    <definedName name="XRefPaste106" localSheetId="2" hidden="1">#REF!</definedName>
    <definedName name="XRefPaste106" hidden="1">#REF!</definedName>
    <definedName name="XRefPaste106Row" localSheetId="0" hidden="1">#REF!</definedName>
    <definedName name="XRefPaste106Row" localSheetId="2" hidden="1">#REF!</definedName>
    <definedName name="XRefPaste106Row" hidden="1">#REF!</definedName>
    <definedName name="XRefPaste107Row" localSheetId="0" hidden="1">#REF!</definedName>
    <definedName name="XRefPaste107Row" localSheetId="2" hidden="1">#REF!</definedName>
    <definedName name="XRefPaste107Row" hidden="1">#REF!</definedName>
    <definedName name="XRefPaste108Row" localSheetId="0" hidden="1">#REF!</definedName>
    <definedName name="XRefPaste108Row" localSheetId="2" hidden="1">#REF!</definedName>
    <definedName name="XRefPaste108Row" hidden="1">#REF!</definedName>
    <definedName name="XRefPaste10Row" localSheetId="0" hidden="1">#REF!</definedName>
    <definedName name="XRefPaste10Row" localSheetId="2" hidden="1">#REF!</definedName>
    <definedName name="XRefPaste10Row" hidden="1">#REF!</definedName>
    <definedName name="XRefPaste11" localSheetId="0" hidden="1">#REF!</definedName>
    <definedName name="XRefPaste11" localSheetId="2" hidden="1">#REF!</definedName>
    <definedName name="XRefPaste11" hidden="1">#REF!</definedName>
    <definedName name="XRefPaste111Row" localSheetId="0" hidden="1">#REF!</definedName>
    <definedName name="XRefPaste111Row" localSheetId="2" hidden="1">#REF!</definedName>
    <definedName name="XRefPaste111Row" hidden="1">#REF!</definedName>
    <definedName name="XRefPaste112Row" localSheetId="0" hidden="1">#REF!</definedName>
    <definedName name="XRefPaste112Row" localSheetId="2" hidden="1">#REF!</definedName>
    <definedName name="XRefPaste112Row" hidden="1">#REF!</definedName>
    <definedName name="XRefPaste117" localSheetId="0" hidden="1">#REF!</definedName>
    <definedName name="XRefPaste117" localSheetId="2" hidden="1">#REF!</definedName>
    <definedName name="XRefPaste117" hidden="1">#REF!</definedName>
    <definedName name="XRefPaste117Row" localSheetId="0" hidden="1">#REF!</definedName>
    <definedName name="XRefPaste117Row" localSheetId="2" hidden="1">#REF!</definedName>
    <definedName name="XRefPaste117Row" hidden="1">#REF!</definedName>
    <definedName name="XRefPaste118" localSheetId="0" hidden="1">#REF!</definedName>
    <definedName name="XRefPaste118" localSheetId="2" hidden="1">#REF!</definedName>
    <definedName name="XRefPaste118" hidden="1">#REF!</definedName>
    <definedName name="XRefPaste118Row" localSheetId="0" hidden="1">#REF!</definedName>
    <definedName name="XRefPaste118Row" localSheetId="2" hidden="1">#REF!</definedName>
    <definedName name="XRefPaste118Row" hidden="1">#REF!</definedName>
    <definedName name="XRefPaste119" localSheetId="0" hidden="1">#REF!</definedName>
    <definedName name="XRefPaste119" localSheetId="2" hidden="1">#REF!</definedName>
    <definedName name="XRefPaste119" hidden="1">#REF!</definedName>
    <definedName name="XRefPaste119Row" localSheetId="0" hidden="1">#REF!</definedName>
    <definedName name="XRefPaste119Row" localSheetId="2" hidden="1">#REF!</definedName>
    <definedName name="XRefPaste119Row" hidden="1">#REF!</definedName>
    <definedName name="XRefPaste11Row" localSheetId="0" hidden="1">#REF!</definedName>
    <definedName name="XRefPaste11Row" localSheetId="2" hidden="1">#REF!</definedName>
    <definedName name="XRefPaste11Row" hidden="1">#REF!</definedName>
    <definedName name="XRefPaste12" localSheetId="0" hidden="1">#REF!</definedName>
    <definedName name="XRefPaste12" localSheetId="2" hidden="1">#REF!</definedName>
    <definedName name="XRefPaste12" hidden="1">#REF!</definedName>
    <definedName name="XRefPaste120" localSheetId="0" hidden="1">#REF!</definedName>
    <definedName name="XRefPaste120" localSheetId="2" hidden="1">#REF!</definedName>
    <definedName name="XRefPaste120" hidden="1">#REF!</definedName>
    <definedName name="XRefPaste120Row" localSheetId="0" hidden="1">#REF!</definedName>
    <definedName name="XRefPaste120Row" localSheetId="2" hidden="1">#REF!</definedName>
    <definedName name="XRefPaste120Row" hidden="1">#REF!</definedName>
    <definedName name="XRefPaste121Row" localSheetId="0" hidden="1">#REF!</definedName>
    <definedName name="XRefPaste121Row" localSheetId="2" hidden="1">#REF!</definedName>
    <definedName name="XRefPaste121Row" hidden="1">#REF!</definedName>
    <definedName name="XRefPaste122Row" localSheetId="0" hidden="1">#REF!</definedName>
    <definedName name="XRefPaste122Row" localSheetId="2" hidden="1">#REF!</definedName>
    <definedName name="XRefPaste122Row" hidden="1">#REF!</definedName>
    <definedName name="XRefPaste123Row" localSheetId="0" hidden="1">#REF!</definedName>
    <definedName name="XRefPaste123Row" localSheetId="2" hidden="1">#REF!</definedName>
    <definedName name="XRefPaste123Row" hidden="1">#REF!</definedName>
    <definedName name="XRefPaste124Row" localSheetId="0" hidden="1">#REF!</definedName>
    <definedName name="XRefPaste124Row" localSheetId="2" hidden="1">#REF!</definedName>
    <definedName name="XRefPaste124Row" hidden="1">#REF!</definedName>
    <definedName name="XRefPaste126Row" localSheetId="0" hidden="1">#REF!</definedName>
    <definedName name="XRefPaste126Row" localSheetId="2" hidden="1">#REF!</definedName>
    <definedName name="XRefPaste126Row" hidden="1">#REF!</definedName>
    <definedName name="XRefPaste127Row" localSheetId="0" hidden="1">#REF!</definedName>
    <definedName name="XRefPaste127Row" localSheetId="2" hidden="1">#REF!</definedName>
    <definedName name="XRefPaste127Row" hidden="1">#REF!</definedName>
    <definedName name="XRefPaste128Row" localSheetId="0" hidden="1">#REF!</definedName>
    <definedName name="XRefPaste128Row" localSheetId="2" hidden="1">#REF!</definedName>
    <definedName name="XRefPaste128Row" hidden="1">#REF!</definedName>
    <definedName name="XRefPaste129Row" localSheetId="0" hidden="1">#REF!</definedName>
    <definedName name="XRefPaste129Row" localSheetId="2" hidden="1">#REF!</definedName>
    <definedName name="XRefPaste129Row" hidden="1">#REF!</definedName>
    <definedName name="XRefPaste12Row" localSheetId="0" hidden="1">#REF!</definedName>
    <definedName name="XRefPaste12Row" localSheetId="2" hidden="1">#REF!</definedName>
    <definedName name="XRefPaste12Row" hidden="1">#REF!</definedName>
    <definedName name="XRefPaste13" localSheetId="0" hidden="1">#REF!</definedName>
    <definedName name="XRefPaste13" localSheetId="2" hidden="1">#REF!</definedName>
    <definedName name="XRefPaste13" hidden="1">#REF!</definedName>
    <definedName name="XRefPaste130Row" localSheetId="0" hidden="1">#REF!</definedName>
    <definedName name="XRefPaste130Row" localSheetId="2" hidden="1">#REF!</definedName>
    <definedName name="XRefPaste130Row" hidden="1">#REF!</definedName>
    <definedName name="XRefPaste131Row" localSheetId="0" hidden="1">#REF!</definedName>
    <definedName name="XRefPaste131Row" localSheetId="2" hidden="1">#REF!</definedName>
    <definedName name="XRefPaste131Row" hidden="1">#REF!</definedName>
    <definedName name="XRefPaste132Row" localSheetId="0" hidden="1">#REF!</definedName>
    <definedName name="XRefPaste132Row" localSheetId="2" hidden="1">#REF!</definedName>
    <definedName name="XRefPaste132Row" hidden="1">#REF!</definedName>
    <definedName name="XRefPaste133Row" localSheetId="0" hidden="1">#REF!</definedName>
    <definedName name="XRefPaste133Row" localSheetId="2" hidden="1">#REF!</definedName>
    <definedName name="XRefPaste133Row" hidden="1">#REF!</definedName>
    <definedName name="XRefPaste134Row" localSheetId="0" hidden="1">#REF!</definedName>
    <definedName name="XRefPaste134Row" localSheetId="2" hidden="1">#REF!</definedName>
    <definedName name="XRefPaste134Row" hidden="1">#REF!</definedName>
    <definedName name="XRefPaste135Row" localSheetId="0" hidden="1">#REF!</definedName>
    <definedName name="XRefPaste135Row" localSheetId="2" hidden="1">#REF!</definedName>
    <definedName name="XRefPaste135Row" hidden="1">#REF!</definedName>
    <definedName name="XRefPaste136Row" localSheetId="0" hidden="1">#REF!</definedName>
    <definedName name="XRefPaste136Row" localSheetId="2" hidden="1">#REF!</definedName>
    <definedName name="XRefPaste136Row" hidden="1">#REF!</definedName>
    <definedName name="XRefPaste137Row" localSheetId="0" hidden="1">#REF!</definedName>
    <definedName name="XRefPaste137Row" localSheetId="2" hidden="1">#REF!</definedName>
    <definedName name="XRefPaste137Row" hidden="1">#REF!</definedName>
    <definedName name="XRefPaste138Row" localSheetId="0" hidden="1">#REF!</definedName>
    <definedName name="XRefPaste138Row" localSheetId="2" hidden="1">#REF!</definedName>
    <definedName name="XRefPaste138Row" hidden="1">#REF!</definedName>
    <definedName name="XRefPaste139" localSheetId="0" hidden="1">#REF!</definedName>
    <definedName name="XRefPaste139" localSheetId="2" hidden="1">#REF!</definedName>
    <definedName name="XRefPaste139" hidden="1">#REF!</definedName>
    <definedName name="XRefPaste139Row" localSheetId="0" hidden="1">#REF!</definedName>
    <definedName name="XRefPaste139Row" localSheetId="2" hidden="1">#REF!</definedName>
    <definedName name="XRefPaste139Row" hidden="1">#REF!</definedName>
    <definedName name="XRefPaste13Row" localSheetId="0" hidden="1">#REF!</definedName>
    <definedName name="XRefPaste13Row" localSheetId="2" hidden="1">#REF!</definedName>
    <definedName name="XRefPaste13Row" hidden="1">#REF!</definedName>
    <definedName name="XRefPaste14" localSheetId="0" hidden="1">#REF!</definedName>
    <definedName name="XRefPaste14" localSheetId="2" hidden="1">#REF!</definedName>
    <definedName name="XRefPaste14" hidden="1">#REF!</definedName>
    <definedName name="XRefPaste14Row" localSheetId="0" hidden="1">#REF!</definedName>
    <definedName name="XRefPaste14Row" localSheetId="2" hidden="1">#REF!</definedName>
    <definedName name="XRefPaste14Row" hidden="1">#REF!</definedName>
    <definedName name="XRefPaste15" localSheetId="0" hidden="1">#REF!</definedName>
    <definedName name="XRefPaste15" localSheetId="2" hidden="1">#REF!</definedName>
    <definedName name="XRefPaste15" hidden="1">#REF!</definedName>
    <definedName name="XRefPaste15Row" localSheetId="0" hidden="1">#REF!</definedName>
    <definedName name="XRefPaste15Row" localSheetId="2" hidden="1">#REF!</definedName>
    <definedName name="XRefPaste15Row" hidden="1">#REF!</definedName>
    <definedName name="XRefPaste16" localSheetId="0" hidden="1">#REF!</definedName>
    <definedName name="XRefPaste16" localSheetId="2" hidden="1">#REF!</definedName>
    <definedName name="XRefPaste16" hidden="1">#REF!</definedName>
    <definedName name="XRefPaste16Row" localSheetId="0" hidden="1">#REF!</definedName>
    <definedName name="XRefPaste16Row" localSheetId="2" hidden="1">#REF!</definedName>
    <definedName name="XRefPaste16Row" hidden="1">#REF!</definedName>
    <definedName name="XRefPaste17" localSheetId="0" hidden="1">#REF!</definedName>
    <definedName name="XRefPaste17" localSheetId="2" hidden="1">#REF!</definedName>
    <definedName name="XRefPaste17" hidden="1">#REF!</definedName>
    <definedName name="XRefPaste17Row" localSheetId="0" hidden="1">#REF!</definedName>
    <definedName name="XRefPaste17Row" localSheetId="2" hidden="1">#REF!</definedName>
    <definedName name="XRefPaste17Row" hidden="1">#REF!</definedName>
    <definedName name="XRefPaste18" localSheetId="0" hidden="1">#REF!</definedName>
    <definedName name="XRefPaste18" localSheetId="2" hidden="1">#REF!</definedName>
    <definedName name="XRefPaste18" hidden="1">#REF!</definedName>
    <definedName name="XRefPaste18Row" localSheetId="0" hidden="1">#REF!</definedName>
    <definedName name="XRefPaste18Row" localSheetId="2" hidden="1">#REF!</definedName>
    <definedName name="XRefPaste18Row" hidden="1">#REF!</definedName>
    <definedName name="XRefPaste19" localSheetId="0" hidden="1">#REF!</definedName>
    <definedName name="XRefPaste19" localSheetId="2" hidden="1">#REF!</definedName>
    <definedName name="XRefPaste19" hidden="1">#REF!</definedName>
    <definedName name="XRefPaste19Row" localSheetId="0" hidden="1">#REF!</definedName>
    <definedName name="XRefPaste19Row" localSheetId="2" hidden="1">#REF!</definedName>
    <definedName name="XRefPaste19Row" hidden="1">#REF!</definedName>
    <definedName name="XRefPaste1Row" localSheetId="0" hidden="1">#REF!</definedName>
    <definedName name="XRefPaste1Row" localSheetId="2" hidden="1">#REF!</definedName>
    <definedName name="XRefPaste1Row" hidden="1">#REF!</definedName>
    <definedName name="XRefPaste2" localSheetId="0" hidden="1">#REF!</definedName>
    <definedName name="XRefPaste2" localSheetId="2" hidden="1">#REF!</definedName>
    <definedName name="XRefPaste2" hidden="1">#REF!</definedName>
    <definedName name="XRefPaste20" localSheetId="0" hidden="1">#REF!</definedName>
    <definedName name="XRefPaste20" localSheetId="2" hidden="1">#REF!</definedName>
    <definedName name="XRefPaste20" hidden="1">#REF!</definedName>
    <definedName name="XRefPaste20Row" localSheetId="0" hidden="1">#REF!</definedName>
    <definedName name="XRefPaste20Row" localSheetId="2" hidden="1">#REF!</definedName>
    <definedName name="XRefPaste20Row" hidden="1">#REF!</definedName>
    <definedName name="XRefPaste21" localSheetId="0" hidden="1">#REF!</definedName>
    <definedName name="XRefPaste21" localSheetId="2" hidden="1">#REF!</definedName>
    <definedName name="XRefPaste21" hidden="1">#REF!</definedName>
    <definedName name="XRefPaste21Row" localSheetId="0" hidden="1">#REF!</definedName>
    <definedName name="XRefPaste21Row" localSheetId="2" hidden="1">#REF!</definedName>
    <definedName name="XRefPaste21Row" hidden="1">#REF!</definedName>
    <definedName name="XRefPaste22" localSheetId="0" hidden="1">#REF!</definedName>
    <definedName name="XRefPaste22" localSheetId="2" hidden="1">#REF!</definedName>
    <definedName name="XRefPaste22" hidden="1">#REF!</definedName>
    <definedName name="XRefPaste22Row" localSheetId="0" hidden="1">#REF!</definedName>
    <definedName name="XRefPaste22Row" localSheetId="2" hidden="1">#REF!</definedName>
    <definedName name="XRefPaste22Row" hidden="1">#REF!</definedName>
    <definedName name="XRefPaste23" localSheetId="0" hidden="1">#REF!</definedName>
    <definedName name="XRefPaste23" localSheetId="2" hidden="1">#REF!</definedName>
    <definedName name="XRefPaste23" hidden="1">#REF!</definedName>
    <definedName name="XRefPaste23Row" localSheetId="0" hidden="1">#REF!</definedName>
    <definedName name="XRefPaste23Row" localSheetId="2" hidden="1">#REF!</definedName>
    <definedName name="XRefPaste23Row" hidden="1">#REF!</definedName>
    <definedName name="XRefPaste24" localSheetId="0" hidden="1">#REF!</definedName>
    <definedName name="XRefPaste24" localSheetId="2" hidden="1">#REF!</definedName>
    <definedName name="XRefPaste24" hidden="1">#REF!</definedName>
    <definedName name="XRefPaste24Row" localSheetId="0" hidden="1">#REF!</definedName>
    <definedName name="XRefPaste24Row" localSheetId="2" hidden="1">#REF!</definedName>
    <definedName name="XRefPaste24Row" hidden="1">#REF!</definedName>
    <definedName name="XRefPaste25" localSheetId="0" hidden="1">#REF!</definedName>
    <definedName name="XRefPaste25" localSheetId="2" hidden="1">#REF!</definedName>
    <definedName name="XRefPaste25" hidden="1">#REF!</definedName>
    <definedName name="XRefPaste25Row" localSheetId="0" hidden="1">#REF!</definedName>
    <definedName name="XRefPaste25Row" localSheetId="2" hidden="1">#REF!</definedName>
    <definedName name="XRefPaste25Row" hidden="1">#REF!</definedName>
    <definedName name="XRefPaste26" localSheetId="0" hidden="1">#REF!</definedName>
    <definedName name="XRefPaste26" localSheetId="2" hidden="1">#REF!</definedName>
    <definedName name="XRefPaste26" hidden="1">#REF!</definedName>
    <definedName name="XRefPaste26Row" localSheetId="0" hidden="1">#REF!</definedName>
    <definedName name="XRefPaste26Row" localSheetId="2" hidden="1">#REF!</definedName>
    <definedName name="XRefPaste26Row" hidden="1">#REF!</definedName>
    <definedName name="XRefPaste27" localSheetId="0" hidden="1">#REF!</definedName>
    <definedName name="XRefPaste27" localSheetId="2" hidden="1">#REF!</definedName>
    <definedName name="XRefPaste27" hidden="1">#REF!</definedName>
    <definedName name="XRefPaste27Row" localSheetId="0" hidden="1">#REF!</definedName>
    <definedName name="XRefPaste27Row" localSheetId="2" hidden="1">#REF!</definedName>
    <definedName name="XRefPaste27Row" hidden="1">#REF!</definedName>
    <definedName name="XRefPaste28" localSheetId="0" hidden="1">#REF!</definedName>
    <definedName name="XRefPaste28" localSheetId="2" hidden="1">#REF!</definedName>
    <definedName name="XRefPaste28" hidden="1">#REF!</definedName>
    <definedName name="XRefPaste28Row" localSheetId="0" hidden="1">#REF!</definedName>
    <definedName name="XRefPaste28Row" localSheetId="2" hidden="1">#REF!</definedName>
    <definedName name="XRefPaste28Row" hidden="1">#REF!</definedName>
    <definedName name="XRefPaste29" localSheetId="0" hidden="1">#REF!</definedName>
    <definedName name="XRefPaste29" localSheetId="2" hidden="1">#REF!</definedName>
    <definedName name="XRefPaste29" hidden="1">#REF!</definedName>
    <definedName name="XRefPaste29Row" localSheetId="0" hidden="1">#REF!</definedName>
    <definedName name="XRefPaste29Row" localSheetId="2" hidden="1">#REF!</definedName>
    <definedName name="XRefPaste29Row" hidden="1">#REF!</definedName>
    <definedName name="XRefPaste2Row" localSheetId="0" hidden="1">#REF!</definedName>
    <definedName name="XRefPaste2Row" localSheetId="2" hidden="1">#REF!</definedName>
    <definedName name="XRefPaste2Row" hidden="1">#REF!</definedName>
    <definedName name="XRefPaste3" localSheetId="0" hidden="1">#REF!</definedName>
    <definedName name="XRefPaste3" localSheetId="2" hidden="1">#REF!</definedName>
    <definedName name="XRefPaste3" hidden="1">#REF!</definedName>
    <definedName name="XRefPaste30" localSheetId="0" hidden="1">#REF!</definedName>
    <definedName name="XRefPaste30" localSheetId="2" hidden="1">#REF!</definedName>
    <definedName name="XRefPaste30" hidden="1">#REF!</definedName>
    <definedName name="XRefPaste30Row" localSheetId="0" hidden="1">#REF!</definedName>
    <definedName name="XRefPaste30Row" localSheetId="2" hidden="1">#REF!</definedName>
    <definedName name="XRefPaste30Row" hidden="1">#REF!</definedName>
    <definedName name="XRefPaste31" localSheetId="0" hidden="1">#REF!</definedName>
    <definedName name="XRefPaste31" localSheetId="2" hidden="1">#REF!</definedName>
    <definedName name="XRefPaste31" hidden="1">#REF!</definedName>
    <definedName name="XRefPaste31Row" localSheetId="0" hidden="1">#REF!</definedName>
    <definedName name="XRefPaste31Row" localSheetId="2" hidden="1">#REF!</definedName>
    <definedName name="XRefPaste31Row" hidden="1">#REF!</definedName>
    <definedName name="XRefPaste32" localSheetId="0" hidden="1">#REF!</definedName>
    <definedName name="XRefPaste32" localSheetId="2" hidden="1">#REF!</definedName>
    <definedName name="XRefPaste32" hidden="1">#REF!</definedName>
    <definedName name="XRefPaste32Row" localSheetId="0" hidden="1">#REF!</definedName>
    <definedName name="XRefPaste32Row" localSheetId="2" hidden="1">#REF!</definedName>
    <definedName name="XRefPaste32Row" hidden="1">#REF!</definedName>
    <definedName name="XRefPaste33" localSheetId="0" hidden="1">#REF!</definedName>
    <definedName name="XRefPaste33" localSheetId="2" hidden="1">#REF!</definedName>
    <definedName name="XRefPaste33" hidden="1">#REF!</definedName>
    <definedName name="XRefPaste33Row" localSheetId="0" hidden="1">#REF!</definedName>
    <definedName name="XRefPaste33Row" localSheetId="2" hidden="1">#REF!</definedName>
    <definedName name="XRefPaste33Row" hidden="1">#REF!</definedName>
    <definedName name="XRefPaste34Row" localSheetId="0" hidden="1">#REF!</definedName>
    <definedName name="XRefPaste34Row" localSheetId="2" hidden="1">#REF!</definedName>
    <definedName name="XRefPaste34Row" hidden="1">#REF!</definedName>
    <definedName name="XRefPaste35Row" localSheetId="0" hidden="1">#REF!</definedName>
    <definedName name="XRefPaste35Row" localSheetId="2" hidden="1">#REF!</definedName>
    <definedName name="XRefPaste35Row" hidden="1">#REF!</definedName>
    <definedName name="XRefPaste36" localSheetId="0" hidden="1">#REF!</definedName>
    <definedName name="XRefPaste36" localSheetId="2" hidden="1">#REF!</definedName>
    <definedName name="XRefPaste36" hidden="1">#REF!</definedName>
    <definedName name="XRefPaste36Row" localSheetId="0" hidden="1">#REF!</definedName>
    <definedName name="XRefPaste36Row" localSheetId="2" hidden="1">#REF!</definedName>
    <definedName name="XRefPaste36Row" hidden="1">#REF!</definedName>
    <definedName name="XRefPaste37" localSheetId="0" hidden="1">#REF!</definedName>
    <definedName name="XRefPaste37" localSheetId="2" hidden="1">#REF!</definedName>
    <definedName name="XRefPaste37" hidden="1">#REF!</definedName>
    <definedName name="XRefPaste37Row" localSheetId="0" hidden="1">#REF!</definedName>
    <definedName name="XRefPaste37Row" localSheetId="2" hidden="1">#REF!</definedName>
    <definedName name="XRefPaste37Row" hidden="1">#REF!</definedName>
    <definedName name="XRefPaste38" localSheetId="0" hidden="1">#REF!</definedName>
    <definedName name="XRefPaste38" localSheetId="2" hidden="1">#REF!</definedName>
    <definedName name="XRefPaste38" hidden="1">#REF!</definedName>
    <definedName name="XRefPaste38Row" localSheetId="0" hidden="1">#REF!</definedName>
    <definedName name="XRefPaste38Row" localSheetId="2" hidden="1">#REF!</definedName>
    <definedName name="XRefPaste38Row" hidden="1">#REF!</definedName>
    <definedName name="XRefPaste39" localSheetId="0" hidden="1">#REF!</definedName>
    <definedName name="XRefPaste39" localSheetId="2" hidden="1">#REF!</definedName>
    <definedName name="XRefPaste39" hidden="1">#REF!</definedName>
    <definedName name="XRefPaste39Row" localSheetId="0" hidden="1">#REF!</definedName>
    <definedName name="XRefPaste39Row" localSheetId="2" hidden="1">#REF!</definedName>
    <definedName name="XRefPaste39Row" hidden="1">#REF!</definedName>
    <definedName name="XRefPaste3Row" localSheetId="0" hidden="1">#REF!</definedName>
    <definedName name="XRefPaste3Row" localSheetId="2" hidden="1">#REF!</definedName>
    <definedName name="XRefPaste3Row" hidden="1">#REF!</definedName>
    <definedName name="XRefPaste4" localSheetId="0" hidden="1">#REF!</definedName>
    <definedName name="XRefPaste4" localSheetId="2" hidden="1">#REF!</definedName>
    <definedName name="XRefPaste4" hidden="1">#REF!</definedName>
    <definedName name="XRefPaste43Row" localSheetId="0" hidden="1">#REF!</definedName>
    <definedName name="XRefPaste43Row" localSheetId="2" hidden="1">#REF!</definedName>
    <definedName name="XRefPaste43Row" hidden="1">#REF!</definedName>
    <definedName name="XRefPaste44" localSheetId="0" hidden="1">#REF!</definedName>
    <definedName name="XRefPaste44" localSheetId="2" hidden="1">#REF!</definedName>
    <definedName name="XRefPaste44" hidden="1">#REF!</definedName>
    <definedName name="XRefPaste44Row" localSheetId="0" hidden="1">#REF!</definedName>
    <definedName name="XRefPaste44Row" localSheetId="2" hidden="1">#REF!</definedName>
    <definedName name="XRefPaste44Row" hidden="1">#REF!</definedName>
    <definedName name="XRefPaste45" localSheetId="0" hidden="1">#REF!</definedName>
    <definedName name="XRefPaste45" localSheetId="2" hidden="1">#REF!</definedName>
    <definedName name="XRefPaste45" hidden="1">#REF!</definedName>
    <definedName name="XRefPaste45Row" localSheetId="0" hidden="1">#REF!</definedName>
    <definedName name="XRefPaste45Row" localSheetId="2" hidden="1">#REF!</definedName>
    <definedName name="XRefPaste45Row" hidden="1">#REF!</definedName>
    <definedName name="XRefPaste46" localSheetId="0" hidden="1">#REF!</definedName>
    <definedName name="XRefPaste46" localSheetId="2" hidden="1">#REF!</definedName>
    <definedName name="XRefPaste46" hidden="1">#REF!</definedName>
    <definedName name="XRefPaste46Row" localSheetId="0" hidden="1">#REF!</definedName>
    <definedName name="XRefPaste46Row" localSheetId="2" hidden="1">#REF!</definedName>
    <definedName name="XRefPaste46Row" hidden="1">#REF!</definedName>
    <definedName name="XRefPaste4Row" localSheetId="0" hidden="1">#REF!</definedName>
    <definedName name="XRefPaste4Row" localSheetId="2" hidden="1">#REF!</definedName>
    <definedName name="XRefPaste4Row" hidden="1">#REF!</definedName>
    <definedName name="XRefPaste5" localSheetId="0" hidden="1">#REF!</definedName>
    <definedName name="XRefPaste5" localSheetId="2" hidden="1">#REF!</definedName>
    <definedName name="XRefPaste5" hidden="1">#REF!</definedName>
    <definedName name="XRefPaste56Row" localSheetId="0" hidden="1">#REF!</definedName>
    <definedName name="XRefPaste56Row" localSheetId="2" hidden="1">#REF!</definedName>
    <definedName name="XRefPaste56Row" hidden="1">#REF!</definedName>
    <definedName name="XRefPaste57Row" localSheetId="0" hidden="1">#REF!</definedName>
    <definedName name="XRefPaste57Row" localSheetId="2" hidden="1">#REF!</definedName>
    <definedName name="XRefPaste57Row" hidden="1">#REF!</definedName>
    <definedName name="XRefPaste59Row" localSheetId="0" hidden="1">#REF!</definedName>
    <definedName name="XRefPaste59Row" localSheetId="2" hidden="1">#REF!</definedName>
    <definedName name="XRefPaste59Row" hidden="1">#REF!</definedName>
    <definedName name="XRefPaste5Row" localSheetId="0" hidden="1">#REF!</definedName>
    <definedName name="XRefPaste5Row" localSheetId="2" hidden="1">#REF!</definedName>
    <definedName name="XRefPaste5Row" hidden="1">#REF!</definedName>
    <definedName name="XRefPaste6" localSheetId="0" hidden="1">#REF!</definedName>
    <definedName name="XRefPaste6" localSheetId="2" hidden="1">#REF!</definedName>
    <definedName name="XRefPaste6" hidden="1">#REF!</definedName>
    <definedName name="XRefPaste62Row" localSheetId="0" hidden="1">#REF!</definedName>
    <definedName name="XRefPaste62Row" localSheetId="2" hidden="1">#REF!</definedName>
    <definedName name="XRefPaste62Row" hidden="1">#REF!</definedName>
    <definedName name="XRefPaste63Row" localSheetId="0" hidden="1">#REF!</definedName>
    <definedName name="XRefPaste63Row" localSheetId="2" hidden="1">#REF!</definedName>
    <definedName name="XRefPaste63Row" hidden="1">#REF!</definedName>
    <definedName name="XRefPaste64Row" localSheetId="0" hidden="1">#REF!</definedName>
    <definedName name="XRefPaste64Row" localSheetId="2" hidden="1">#REF!</definedName>
    <definedName name="XRefPaste64Row" hidden="1">#REF!</definedName>
    <definedName name="XRefPaste65Row" localSheetId="0" hidden="1">#REF!</definedName>
    <definedName name="XRefPaste65Row" localSheetId="2" hidden="1">#REF!</definedName>
    <definedName name="XRefPaste65Row" hidden="1">#REF!</definedName>
    <definedName name="XRefPaste67Row" localSheetId="0" hidden="1">#REF!</definedName>
    <definedName name="XRefPaste67Row" localSheetId="2" hidden="1">#REF!</definedName>
    <definedName name="XRefPaste67Row" hidden="1">#REF!</definedName>
    <definedName name="XRefPaste68Row" localSheetId="0" hidden="1">#REF!</definedName>
    <definedName name="XRefPaste68Row" localSheetId="2" hidden="1">#REF!</definedName>
    <definedName name="XRefPaste68Row" hidden="1">#REF!</definedName>
    <definedName name="XRefPaste69Row" localSheetId="0" hidden="1">#REF!</definedName>
    <definedName name="XRefPaste69Row" localSheetId="2" hidden="1">#REF!</definedName>
    <definedName name="XRefPaste69Row" hidden="1">#REF!</definedName>
    <definedName name="XRefPaste6Row" localSheetId="0" hidden="1">#REF!</definedName>
    <definedName name="XRefPaste6Row" localSheetId="2" hidden="1">#REF!</definedName>
    <definedName name="XRefPaste6Row" hidden="1">#REF!</definedName>
    <definedName name="XRefPaste7" localSheetId="0" hidden="1">#REF!</definedName>
    <definedName name="XRefPaste7" localSheetId="2" hidden="1">#REF!</definedName>
    <definedName name="XRefPaste7" hidden="1">#REF!</definedName>
    <definedName name="XRefPaste70Row" localSheetId="0" hidden="1">#REF!</definedName>
    <definedName name="XRefPaste70Row" localSheetId="2" hidden="1">#REF!</definedName>
    <definedName name="XRefPaste70Row" hidden="1">#REF!</definedName>
    <definedName name="XRefPaste71Row" localSheetId="0" hidden="1">#REF!</definedName>
    <definedName name="XRefPaste71Row" localSheetId="2" hidden="1">#REF!</definedName>
    <definedName name="XRefPaste71Row" hidden="1">#REF!</definedName>
    <definedName name="XRefPaste75Row" localSheetId="0" hidden="1">#REF!</definedName>
    <definedName name="XRefPaste75Row" localSheetId="2" hidden="1">#REF!</definedName>
    <definedName name="XRefPaste75Row" hidden="1">#REF!</definedName>
    <definedName name="XRefPaste7Row" localSheetId="0" hidden="1">#REF!</definedName>
    <definedName name="XRefPaste7Row" localSheetId="2" hidden="1">#REF!</definedName>
    <definedName name="XRefPaste7Row" hidden="1">#REF!</definedName>
    <definedName name="XRefPaste8" localSheetId="0" hidden="1">#REF!</definedName>
    <definedName name="XRefPaste8" localSheetId="2" hidden="1">#REF!</definedName>
    <definedName name="XRefPaste8" hidden="1">#REF!</definedName>
    <definedName name="XRefPaste8Row" localSheetId="0" hidden="1">#REF!</definedName>
    <definedName name="XRefPaste8Row" localSheetId="2" hidden="1">#REF!</definedName>
    <definedName name="XRefPaste8Row" hidden="1">#REF!</definedName>
    <definedName name="XRefPaste9" localSheetId="0" hidden="1">#REF!</definedName>
    <definedName name="XRefPaste9" localSheetId="2" hidden="1">#REF!</definedName>
    <definedName name="XRefPaste9" hidden="1">#REF!</definedName>
    <definedName name="XRefPaste99Row" localSheetId="0" hidden="1">#REF!</definedName>
    <definedName name="XRefPaste99Row" localSheetId="2" hidden="1">#REF!</definedName>
    <definedName name="XRefPaste99Row" hidden="1">#REF!</definedName>
    <definedName name="XRefPaste9Row" localSheetId="0" hidden="1">#REF!</definedName>
    <definedName name="XRefPaste9Row" localSheetId="2" hidden="1">#REF!</definedName>
    <definedName name="XRefPaste9Row" hidden="1">#REF!</definedName>
    <definedName name="XRefPasteRangeCount" hidden="1">3</definedName>
    <definedName name="XSHOP1" localSheetId="0">#REF!</definedName>
    <definedName name="XSHOP1" localSheetId="2">#REF!</definedName>
    <definedName name="XSHOP1">#REF!</definedName>
    <definedName name="XSHOP2" localSheetId="0">#REF!</definedName>
    <definedName name="XSHOP2" localSheetId="2">#REF!</definedName>
    <definedName name="XSHOP2">#REF!</definedName>
    <definedName name="XSHOP3" localSheetId="0">#REF!</definedName>
    <definedName name="XSHOP3" localSheetId="2">#REF!</definedName>
    <definedName name="XSHOP3">#REF!</definedName>
    <definedName name="XSHOP4" localSheetId="0">#REF!</definedName>
    <definedName name="XSHOP4" localSheetId="2">#REF!</definedName>
    <definedName name="XSHOP4">#REF!</definedName>
    <definedName name="XSHOP5" localSheetId="0">#REF!</definedName>
    <definedName name="XSHOP5" localSheetId="2">#REF!</definedName>
    <definedName name="XSHOP5">#REF!</definedName>
    <definedName name="XSHOP6" localSheetId="0">#REF!</definedName>
    <definedName name="XSHOP6" localSheetId="2">#REF!</definedName>
    <definedName name="XSHOP6">#REF!</definedName>
    <definedName name="XSHOP7" localSheetId="0">#REF!</definedName>
    <definedName name="XSHOP7" localSheetId="2">#REF!</definedName>
    <definedName name="XSHOP7">#REF!</definedName>
    <definedName name="XSHOP8" localSheetId="0">#REF!</definedName>
    <definedName name="XSHOP8" localSheetId="2">#REF!</definedName>
    <definedName name="XSHOP8">#REF!</definedName>
    <definedName name="xx" localSheetId="0" hidden="1">#REF!</definedName>
    <definedName name="xx" localSheetId="2" hidden="1">#REF!</definedName>
    <definedName name="xx" hidden="1">#REF!</definedName>
    <definedName name="xxppo" localSheetId="0" hidden="1">{"AnnualRentRoll",#N/A,FALSE,"RentRoll"}</definedName>
    <definedName name="xxppo" localSheetId="1" hidden="1">{"AnnualRentRoll",#N/A,FALSE,"RentRoll"}</definedName>
    <definedName name="xxppo" localSheetId="4" hidden="1">{"AnnualRentRoll",#N/A,FALSE,"RentRoll"}</definedName>
    <definedName name="xxppo" localSheetId="2" hidden="1">{"AnnualRentRoll",#N/A,FALSE,"RentRoll"}</definedName>
    <definedName name="xxppo" hidden="1">{"AnnualRentRoll",#N/A,FALSE,"RentRoll"}</definedName>
    <definedName name="xxx" localSheetId="0">#REF!</definedName>
    <definedName name="xxx" localSheetId="2">#REF!</definedName>
    <definedName name="xxx">#REF!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X" localSheetId="0" hidden="1">#REF!</definedName>
    <definedName name="XXXXXX" localSheetId="2" hidden="1">#REF!</definedName>
    <definedName name="XXXXXX" hidden="1">#REF!</definedName>
    <definedName name="xzsdasf" localSheetId="0">#REF!</definedName>
    <definedName name="xzsdasf" localSheetId="2">#REF!</definedName>
    <definedName name="xzsdasf">#REF!</definedName>
    <definedName name="y" localSheetId="0" hidden="1">#REF!</definedName>
    <definedName name="y" localSheetId="2" hidden="1">#REF!</definedName>
    <definedName name="y" hidden="1">#REF!</definedName>
    <definedName name="Y_" localSheetId="0">#REF!</definedName>
    <definedName name="Y_" localSheetId="2">#REF!</definedName>
    <definedName name="Y_">#REF!</definedName>
    <definedName name="yas" localSheetId="0" hidden="1">#REF!</definedName>
    <definedName name="yas" localSheetId="2" hidden="1">#REF!</definedName>
    <definedName name="yas" hidden="1">#REF!</definedName>
    <definedName name="yasin" localSheetId="0" hidden="1">#REF!</definedName>
    <definedName name="yasin" localSheetId="2" hidden="1">#REF!</definedName>
    <definedName name="yasin" hidden="1">#REF!</definedName>
    <definedName name="YJJYJ" localSheetId="0" hidden="1">{#N/A,#N/A,TRUE,"BD 97";#N/A,#N/A,TRUE,"IR E CS 1997";#N/A,#N/A,TRUE,"CONTINGÊNCIAS";#N/A,#N/A,TRUE,"AD_EX_97";#N/A,#N/A,TRUE,"PR ND";#N/A,#N/A,TRUE,"8191";#N/A,#N/A,TRUE,"8383";#N/A,#N/A,TRUE,"MP 1024"}</definedName>
    <definedName name="YJJYJ" localSheetId="1" hidden="1">{#N/A,#N/A,TRUE,"BD 97";#N/A,#N/A,TRUE,"IR E CS 1997";#N/A,#N/A,TRUE,"CONTINGÊNCIAS";#N/A,#N/A,TRUE,"AD_EX_97";#N/A,#N/A,TRUE,"PR ND";#N/A,#N/A,TRUE,"8191";#N/A,#N/A,TRUE,"8383";#N/A,#N/A,TRUE,"MP 1024"}</definedName>
    <definedName name="YJJYJ" localSheetId="4" hidden="1">{#N/A,#N/A,TRUE,"BD 97";#N/A,#N/A,TRUE,"IR E CS 1997";#N/A,#N/A,TRUE,"CONTINGÊNCIAS";#N/A,#N/A,TRUE,"AD_EX_97";#N/A,#N/A,TRUE,"PR ND";#N/A,#N/A,TRUE,"8191";#N/A,#N/A,TRUE,"8383";#N/A,#N/A,TRUE,"MP 1024"}</definedName>
    <definedName name="YJJYJ" localSheetId="2" hidden="1">{#N/A,#N/A,TRUE,"BD 97";#N/A,#N/A,TRUE,"IR E CS 1997";#N/A,#N/A,TRUE,"CONTINGÊNCIAS";#N/A,#N/A,TRUE,"AD_EX_97";#N/A,#N/A,TRUE,"PR ND";#N/A,#N/A,TRUE,"8191";#N/A,#N/A,TRUE,"8383";#N/A,#N/A,TRUE,"MP 1024"}</definedName>
    <definedName name="YJJYJ" hidden="1">{#N/A,#N/A,TRUE,"BD 97";#N/A,#N/A,TRUE,"IR E CS 1997";#N/A,#N/A,TRUE,"CONTINGÊNCIAS";#N/A,#N/A,TRUE,"AD_EX_97";#N/A,#N/A,TRUE,"PR ND";#N/A,#N/A,TRUE,"8191";#N/A,#N/A,TRUE,"8383";#N/A,#N/A,TRUE,"MP 1024"}</definedName>
    <definedName name="yt" localSheetId="0" hidden="1">{"AnnualRentRoll",#N/A,FALSE,"RentRoll"}</definedName>
    <definedName name="yt" localSheetId="1" hidden="1">{"AnnualRentRoll",#N/A,FALSE,"RentRoll"}</definedName>
    <definedName name="yt" localSheetId="4" hidden="1">{"AnnualRentRoll",#N/A,FALSE,"RentRoll"}</definedName>
    <definedName name="yt" localSheetId="2" hidden="1">{"AnnualRentRoll",#N/A,FALSE,"RentRoll"}</definedName>
    <definedName name="yt" hidden="1">{"AnnualRentRoll",#N/A,FALSE,"RentRoll"}</definedName>
    <definedName name="YTD_ACT" localSheetId="0">#REF!</definedName>
    <definedName name="YTD_ACT" localSheetId="2">#REF!</definedName>
    <definedName name="YTD_ACT">#REF!</definedName>
    <definedName name="YTD_DT" localSheetId="0">#REF!</definedName>
    <definedName name="YTD_DT" localSheetId="2">#REF!</definedName>
    <definedName name="YTD_DT">#REF!</definedName>
    <definedName name="yur" localSheetId="0" hidden="1">#REF!</definedName>
    <definedName name="yur" localSheetId="2" hidden="1">#REF!</definedName>
    <definedName name="yur" hidden="1">#REF!</definedName>
    <definedName name="yyyyyy" localSheetId="0" hidden="1">#REF!</definedName>
    <definedName name="yyyyyy" localSheetId="2" hidden="1">#REF!</definedName>
    <definedName name="yyyyyy" hidden="1">#REF!</definedName>
    <definedName name="yyyyyyyy" localSheetId="0" hidden="1">{"mgmt forecast",#N/A,FALSE,"Mgmt Forecast";"dcf table",#N/A,FALSE,"Mgmt Forecast";"sensitivity",#N/A,FALSE,"Mgmt Forecast";"table inputs",#N/A,FALSE,"Mgmt Forecast";"calculations",#N/A,FALSE,"Mgmt Forecast"}</definedName>
    <definedName name="yyyyyyyy" localSheetId="1" hidden="1">{"mgmt forecast",#N/A,FALSE,"Mgmt Forecast";"dcf table",#N/A,FALSE,"Mgmt Forecast";"sensitivity",#N/A,FALSE,"Mgmt Forecast";"table inputs",#N/A,FALSE,"Mgmt Forecast";"calculations",#N/A,FALSE,"Mgmt Forecast"}</definedName>
    <definedName name="yyyyyyyy" localSheetId="4" hidden="1">{"mgmt forecast",#N/A,FALSE,"Mgmt Forecast";"dcf table",#N/A,FALSE,"Mgmt Forecast";"sensitivity",#N/A,FALSE,"Mgmt Forecast";"table inputs",#N/A,FALSE,"Mgmt Forecast";"calculations",#N/A,FALSE,"Mgmt Forecast"}</definedName>
    <definedName name="yyyyyyyy" localSheetId="2" hidden="1">{"mgmt forecast",#N/A,FALSE,"Mgmt Forecast";"dcf table",#N/A,FALSE,"Mgmt Forecast";"sensitivity",#N/A,FALSE,"Mgmt Forecast";"table inputs",#N/A,FALSE,"Mgmt Forecast";"calculations",#N/A,FALSE,"Mgmt Forecast"}</definedName>
    <definedName name="yyyyyyyy" hidden="1">{"mgmt forecast",#N/A,FALSE,"Mgmt Forecast";"dcf table",#N/A,FALSE,"Mgmt Forecast";"sensitivity",#N/A,FALSE,"Mgmt Forecast";"table inputs",#N/A,FALSE,"Mgmt Forecast";"calculations",#N/A,FALSE,"Mgmt Forecast"}</definedName>
    <definedName name="z" localSheetId="0">#REF!</definedName>
    <definedName name="z" localSheetId="2">#REF!</definedName>
    <definedName name="z">#REF!</definedName>
    <definedName name="ZA_" localSheetId="0">#REF!</definedName>
    <definedName name="ZA_" localSheetId="2">#REF!</definedName>
    <definedName name="ZA_">#REF!</definedName>
    <definedName name="zaz" localSheetId="0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az" localSheetId="1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az" localSheetId="4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az" localSheetId="2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az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B_" localSheetId="0">#REF!</definedName>
    <definedName name="ZB_" localSheetId="2">#REF!</definedName>
    <definedName name="ZB_">#REF!</definedName>
    <definedName name="ZC_" localSheetId="0">#REF!</definedName>
    <definedName name="ZC_" localSheetId="2">#REF!</definedName>
    <definedName name="ZC_">#REF!</definedName>
    <definedName name="ZD_" localSheetId="0">#REF!</definedName>
    <definedName name="ZD_" localSheetId="2">#REF!</definedName>
    <definedName name="ZD_">#REF!</definedName>
    <definedName name="ZE_" localSheetId="0">#REF!</definedName>
    <definedName name="ZE_" localSheetId="2">#REF!</definedName>
    <definedName name="ZE_">#REF!</definedName>
    <definedName name="ZF_" localSheetId="0">#REF!</definedName>
    <definedName name="ZF_" localSheetId="2">#REF!</definedName>
    <definedName name="ZF_">#REF!</definedName>
    <definedName name="ZG_" localSheetId="0">#REF!</definedName>
    <definedName name="ZG_" localSheetId="2">#REF!</definedName>
    <definedName name="ZG_">#REF!</definedName>
    <definedName name="ZH_" localSheetId="0">#REF!</definedName>
    <definedName name="ZH_" localSheetId="2">#REF!</definedName>
    <definedName name="ZH_">#REF!</definedName>
    <definedName name="ZI_" localSheetId="0">#REF!</definedName>
    <definedName name="ZI_" localSheetId="2">#REF!</definedName>
    <definedName name="ZI_">#REF!</definedName>
    <definedName name="ZK_" localSheetId="0">#REF!</definedName>
    <definedName name="ZK_" localSheetId="2">#REF!</definedName>
    <definedName name="ZK_">#REF!</definedName>
    <definedName name="ZL_" localSheetId="0">#REF!</definedName>
    <definedName name="ZL_" localSheetId="2">#REF!</definedName>
    <definedName name="ZL_">#REF!</definedName>
    <definedName name="ZM_" localSheetId="0">#REF!</definedName>
    <definedName name="ZM_" localSheetId="2">#REF!</definedName>
    <definedName name="ZM_">#REF!</definedName>
    <definedName name="ZONA" localSheetId="0">#REF!</definedName>
    <definedName name="ZONA" localSheetId="2">#REF!</definedName>
    <definedName name="ZONA">#REF!</definedName>
    <definedName name="zxc" localSheetId="0" hidden="1">{"AnnualRentRoll",#N/A,FALSE,"RentRoll"}</definedName>
    <definedName name="zxc" localSheetId="1" hidden="1">{"AnnualRentRoll",#N/A,FALSE,"RentRoll"}</definedName>
    <definedName name="zxc" localSheetId="4" hidden="1">{"AnnualRentRoll",#N/A,FALSE,"RentRoll"}</definedName>
    <definedName name="zxc" localSheetId="2" hidden="1">{"AnnualRentRoll",#N/A,FALSE,"RentRoll"}</definedName>
    <definedName name="zxc" hidden="1">{"AnnualRentRoll",#N/A,FALSE,"RentRoll"}</definedName>
    <definedName name="zxsa" localSheetId="0" hidden="1">{"AnnualRentRoll",#N/A,FALSE,"RentRoll"}</definedName>
    <definedName name="zxsa" localSheetId="1" hidden="1">{"AnnualRentRoll",#N/A,FALSE,"RentRoll"}</definedName>
    <definedName name="zxsa" localSheetId="4" hidden="1">{"AnnualRentRoll",#N/A,FALSE,"RentRoll"}</definedName>
    <definedName name="zxsa" localSheetId="2" hidden="1">{"AnnualRentRoll",#N/A,FALSE,"RentRoll"}</definedName>
    <definedName name="zxsa" hidden="1">{"AnnualRentRoll",#N/A,FALSE,"RentRoll"}</definedName>
    <definedName name="zzz" localSheetId="0" hidden="1">{#N/A,#N/A,FALSE,"SGP";#N/A,#N/A,FALSE,"SGI";#N/A,#N/A,FALSE,"SGC";#N/A,#N/A,FALSE,"SGS";#N/A,#N/A,FALSE,"SGB"}</definedName>
    <definedName name="zzz" localSheetId="1" hidden="1">{#N/A,#N/A,FALSE,"SGP";#N/A,#N/A,FALSE,"SGI";#N/A,#N/A,FALSE,"SGC";#N/A,#N/A,FALSE,"SGS";#N/A,#N/A,FALSE,"SGB"}</definedName>
    <definedName name="zzz" localSheetId="4" hidden="1">{#N/A,#N/A,FALSE,"SGP";#N/A,#N/A,FALSE,"SGI";#N/A,#N/A,FALSE,"SGC";#N/A,#N/A,FALSE,"SGS";#N/A,#N/A,FALSE,"SGB"}</definedName>
    <definedName name="zzz" localSheetId="2" hidden="1">{#N/A,#N/A,FALSE,"SGP";#N/A,#N/A,FALSE,"SGI";#N/A,#N/A,FALSE,"SGC";#N/A,#N/A,FALSE,"SGS";#N/A,#N/A,FALSE,"SGB"}</definedName>
    <definedName name="zzz" hidden="1">{#N/A,#N/A,FALSE,"SGP";#N/A,#N/A,FALSE,"SGI";#N/A,#N/A,FALSE,"SGC";#N/A,#N/A,FALSE,"SGS";#N/A,#N/A,FALSE,"SGB"}</definedName>
    <definedName name="zzz_Base_de_Resultado_Consolidada_Final_zzz" localSheetId="0">#REF!</definedName>
    <definedName name="zzz_Base_de_Resultado_Consolidada_Final_zzz" localSheetId="2">#REF!</definedName>
    <definedName name="zzz_Base_de_Resultado_Consolidada_Final_zzz">#REF!</definedName>
    <definedName name="ㄷㄷㄷㄷㄷ" localSheetId="0" hidden="1">{#N/A,#N/A,FALSE,"동부"}</definedName>
    <definedName name="ㄷㄷㄷㄷㄷ" localSheetId="1" hidden="1">{#N/A,#N/A,FALSE,"동부"}</definedName>
    <definedName name="ㄷㄷㄷㄷㄷ" localSheetId="4" hidden="1">{#N/A,#N/A,FALSE,"동부"}</definedName>
    <definedName name="ㄷㄷㄷㄷㄷ" localSheetId="2" hidden="1">{#N/A,#N/A,FALSE,"동부"}</definedName>
    <definedName name="ㄷㄷㄷㄷㄷ" hidden="1">{#N/A,#N/A,FALSE,"동부"}</definedName>
    <definedName name="대구200203빌딩별임차현황" localSheetId="0" hidden="1">{#N/A,#N/A,FALSE,"동부"}</definedName>
    <definedName name="대구200203빌딩별임차현황" localSheetId="1" hidden="1">{#N/A,#N/A,FALSE,"동부"}</definedName>
    <definedName name="대구200203빌딩별임차현황" localSheetId="4" hidden="1">{#N/A,#N/A,FALSE,"동부"}</definedName>
    <definedName name="대구200203빌딩별임차현황" localSheetId="2" hidden="1">{#N/A,#N/A,FALSE,"동부"}</definedName>
    <definedName name="대구200203빌딩별임차현황" hidden="1">{#N/A,#N/A,FALSE,"동부"}</definedName>
    <definedName name="대구200207" localSheetId="0" hidden="1">{#N/A,#N/A,FALSE,"동부"}</definedName>
    <definedName name="대구200207" localSheetId="1" hidden="1">{#N/A,#N/A,FALSE,"동부"}</definedName>
    <definedName name="대구200207" localSheetId="4" hidden="1">{#N/A,#N/A,FALSE,"동부"}</definedName>
    <definedName name="대구200207" localSheetId="2" hidden="1">{#N/A,#N/A,FALSE,"동부"}</definedName>
    <definedName name="대구200207" hidden="1">{#N/A,#N/A,FALSE,"동부"}</definedName>
    <definedName name="대구대구" localSheetId="0" hidden="1">{#N/A,#N/A,FALSE,"동부"}</definedName>
    <definedName name="대구대구" localSheetId="1" hidden="1">{#N/A,#N/A,FALSE,"동부"}</definedName>
    <definedName name="대구대구" localSheetId="4" hidden="1">{#N/A,#N/A,FALSE,"동부"}</definedName>
    <definedName name="대구대구" localSheetId="2" hidden="1">{#N/A,#N/A,FALSE,"동부"}</definedName>
    <definedName name="대구대구" hidden="1">{#N/A,#N/A,FALSE,"동부"}</definedName>
    <definedName name="메롱" localSheetId="0" hidden="1">{#N/A,#N/A,FALSE,"동부"}</definedName>
    <definedName name="메롱" localSheetId="1" hidden="1">{#N/A,#N/A,FALSE,"동부"}</definedName>
    <definedName name="메롱" localSheetId="4" hidden="1">{#N/A,#N/A,FALSE,"동부"}</definedName>
    <definedName name="메롱" localSheetId="2" hidden="1">{#N/A,#N/A,FALSE,"동부"}</definedName>
    <definedName name="메롱" hidden="1">{#N/A,#N/A,FALSE,"동부"}</definedName>
    <definedName name="배분전" localSheetId="0" hidden="1">{#N/A,#N/A,TRUE,"대 차 대 조 표"}</definedName>
    <definedName name="배분전" localSheetId="1" hidden="1">{#N/A,#N/A,TRUE,"대 차 대 조 표"}</definedName>
    <definedName name="배분전" localSheetId="4" hidden="1">{#N/A,#N/A,TRUE,"대 차 대 조 표"}</definedName>
    <definedName name="배분전" localSheetId="2" hidden="1">{#N/A,#N/A,TRUE,"대 차 대 조 표"}</definedName>
    <definedName name="배분전" hidden="1">{#N/A,#N/A,TRUE,"대 차 대 조 표"}</definedName>
    <definedName name="비" localSheetId="0" hidden="1">{#N/A,#N/A,FALSE,"동부"}</definedName>
    <definedName name="비" localSheetId="1" hidden="1">{#N/A,#N/A,FALSE,"동부"}</definedName>
    <definedName name="비" localSheetId="4" hidden="1">{#N/A,#N/A,FALSE,"동부"}</definedName>
    <definedName name="비" localSheetId="2" hidden="1">{#N/A,#N/A,FALSE,"동부"}</definedName>
    <definedName name="비" hidden="1">{#N/A,#N/A,FALSE,"동부"}</definedName>
    <definedName name="빌" localSheetId="0" hidden="1">{#N/A,#N/A,FALSE,"동부"}</definedName>
    <definedName name="빌" localSheetId="1" hidden="1">{#N/A,#N/A,FALSE,"동부"}</definedName>
    <definedName name="빌" localSheetId="4" hidden="1">{#N/A,#N/A,FALSE,"동부"}</definedName>
    <definedName name="빌" localSheetId="2" hidden="1">{#N/A,#N/A,FALSE,"동부"}</definedName>
    <definedName name="빌" hidden="1">{#N/A,#N/A,FALSE,"동부"}</definedName>
    <definedName name="빌딩" localSheetId="0" hidden="1">{#N/A,#N/A,FALSE,"동부"}</definedName>
    <definedName name="빌딩" localSheetId="1" hidden="1">{#N/A,#N/A,FALSE,"동부"}</definedName>
    <definedName name="빌딩" localSheetId="4" hidden="1">{#N/A,#N/A,FALSE,"동부"}</definedName>
    <definedName name="빌딩" localSheetId="2" hidden="1">{#N/A,#N/A,FALSE,"동부"}</definedName>
    <definedName name="빌딩" hidden="1">{#N/A,#N/A,FALSE,"동부"}</definedName>
    <definedName name="빌딩2" localSheetId="0" hidden="1">{#N/A,#N/A,FALSE,"동부"}</definedName>
    <definedName name="빌딩2" localSheetId="1" hidden="1">{#N/A,#N/A,FALSE,"동부"}</definedName>
    <definedName name="빌딩2" localSheetId="4" hidden="1">{#N/A,#N/A,FALSE,"동부"}</definedName>
    <definedName name="빌딩2" localSheetId="2" hidden="1">{#N/A,#N/A,FALSE,"동부"}</definedName>
    <definedName name="빌딩2" hidden="1">{#N/A,#N/A,FALSE,"동부"}</definedName>
    <definedName name="빌딩별2" localSheetId="0" hidden="1">{#N/A,#N/A,FALSE,"동부"}</definedName>
    <definedName name="빌딩별2" localSheetId="1" hidden="1">{#N/A,#N/A,FALSE,"동부"}</definedName>
    <definedName name="빌딩별2" localSheetId="4" hidden="1">{#N/A,#N/A,FALSE,"동부"}</definedName>
    <definedName name="빌딩별2" localSheetId="2" hidden="1">{#N/A,#N/A,FALSE,"동부"}</definedName>
    <definedName name="빌딩별2" hidden="1">{#N/A,#N/A,FALSE,"동부"}</definedName>
    <definedName name="빌딩별강남" localSheetId="0" hidden="1">{#N/A,#N/A,FALSE,"동부"}</definedName>
    <definedName name="빌딩별강남" localSheetId="1" hidden="1">{#N/A,#N/A,FALSE,"동부"}</definedName>
    <definedName name="빌딩별강남" localSheetId="4" hidden="1">{#N/A,#N/A,FALSE,"동부"}</definedName>
    <definedName name="빌딩별강남" localSheetId="2" hidden="1">{#N/A,#N/A,FALSE,"동부"}</definedName>
    <definedName name="빌딩별강남" hidden="1">{#N/A,#N/A,FALSE,"동부"}</definedName>
    <definedName name="수입" localSheetId="0" hidden="1">{#N/A,#N/A,TRUE,"대 차 대 조 표"}</definedName>
    <definedName name="수입" localSheetId="1" hidden="1">{#N/A,#N/A,TRUE,"대 차 대 조 표"}</definedName>
    <definedName name="수입" localSheetId="4" hidden="1">{#N/A,#N/A,TRUE,"대 차 대 조 표"}</definedName>
    <definedName name="수입" localSheetId="2" hidden="1">{#N/A,#N/A,TRUE,"대 차 대 조 표"}</definedName>
    <definedName name="수입" hidden="1">{#N/A,#N/A,TRUE,"대 차 대 조 표"}</definedName>
    <definedName name="임차풀" localSheetId="0" hidden="1">{#N/A,#N/A,FALSE,"동부"}</definedName>
    <definedName name="임차풀" localSheetId="1" hidden="1">{#N/A,#N/A,FALSE,"동부"}</definedName>
    <definedName name="임차풀" localSheetId="4" hidden="1">{#N/A,#N/A,FALSE,"동부"}</definedName>
    <definedName name="임차풀" localSheetId="2" hidden="1">{#N/A,#N/A,FALSE,"동부"}</definedName>
    <definedName name="임차풀" hidden="1">{#N/A,#N/A,FALSE,"동부"}</definedName>
    <definedName name="풀" localSheetId="0" hidden="1">{#N/A,#N/A,FALSE,"동부"}</definedName>
    <definedName name="풀" localSheetId="1" hidden="1">{#N/A,#N/A,FALSE,"동부"}</definedName>
    <definedName name="풀" localSheetId="4" hidden="1">{#N/A,#N/A,FALSE,"동부"}</definedName>
    <definedName name="풀" localSheetId="2" hidden="1">{#N/A,#N/A,FALSE,"동부"}</definedName>
    <definedName name="풀" hidden="1">{#N/A,#N/A,FALSE,"동부"}</definedName>
    <definedName name="ㅠㅠㅠ" localSheetId="0" hidden="1">{#N/A,#N/A,FALSE,"동부"}</definedName>
    <definedName name="ㅠㅠㅠ" localSheetId="1" hidden="1">{#N/A,#N/A,FALSE,"동부"}</definedName>
    <definedName name="ㅠㅠㅠ" localSheetId="4" hidden="1">{#N/A,#N/A,FALSE,"동부"}</definedName>
    <definedName name="ㅠㅠㅠ" localSheetId="2" hidden="1">{#N/A,#N/A,FALSE,"동부"}</definedName>
    <definedName name="ㅠㅠㅠ" hidden="1">{#N/A,#N/A,FALSE,"동부"}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Y24" i="1" l="1"/>
  <c r="BZ24" i="1"/>
  <c r="CA24" i="1"/>
  <c r="CB24" i="1"/>
  <c r="CC24" i="1"/>
  <c r="BY25" i="1"/>
  <c r="BZ25" i="1"/>
  <c r="CA25" i="1"/>
  <c r="CB25" i="1"/>
  <c r="CC25" i="1"/>
  <c r="BY26" i="1"/>
  <c r="BZ26" i="1"/>
  <c r="CA26" i="1"/>
  <c r="CB26" i="1"/>
  <c r="CC26" i="1"/>
  <c r="BY27" i="1"/>
  <c r="BZ27" i="1"/>
  <c r="CA27" i="1"/>
  <c r="CB27" i="1"/>
  <c r="CC27" i="1"/>
  <c r="BY28" i="1"/>
  <c r="BZ28" i="1"/>
  <c r="CA28" i="1"/>
  <c r="CB28" i="1"/>
  <c r="CC28" i="1"/>
  <c r="BY29" i="1"/>
  <c r="BZ29" i="1"/>
  <c r="CA29" i="1"/>
  <c r="CB29" i="1"/>
  <c r="CC29" i="1"/>
  <c r="BY30" i="1"/>
  <c r="BZ30" i="1"/>
  <c r="CA30" i="1"/>
  <c r="CB30" i="1"/>
  <c r="CC30" i="1"/>
  <c r="BY31" i="1"/>
  <c r="BZ31" i="1"/>
  <c r="CA31" i="1"/>
  <c r="CB31" i="1"/>
  <c r="CC31" i="1"/>
  <c r="BY32" i="1"/>
  <c r="BZ32" i="1"/>
  <c r="CA32" i="1"/>
  <c r="CB32" i="1"/>
  <c r="CC32" i="1"/>
  <c r="BY33" i="1"/>
  <c r="BZ33" i="1"/>
  <c r="CA33" i="1"/>
  <c r="CB33" i="1"/>
  <c r="CC33" i="1"/>
  <c r="BY34" i="1"/>
  <c r="BZ34" i="1"/>
  <c r="CA34" i="1"/>
  <c r="CB34" i="1"/>
  <c r="CC34" i="1"/>
  <c r="BY35" i="1"/>
  <c r="BZ35" i="1"/>
  <c r="CA35" i="1"/>
  <c r="CB35" i="1"/>
  <c r="CC35" i="1"/>
  <c r="BY36" i="1"/>
  <c r="BZ36" i="1"/>
  <c r="CA36" i="1"/>
  <c r="CB36" i="1"/>
  <c r="CC36" i="1"/>
  <c r="BY37" i="1"/>
  <c r="BZ37" i="1"/>
  <c r="CA37" i="1"/>
  <c r="CB37" i="1"/>
  <c r="CC37" i="1"/>
  <c r="BY38" i="1"/>
  <c r="BZ38" i="1"/>
  <c r="CA38" i="1"/>
  <c r="CB38" i="1"/>
  <c r="CC38" i="1"/>
  <c r="BY39" i="1"/>
  <c r="BZ39" i="1"/>
  <c r="CA39" i="1"/>
  <c r="CB39" i="1"/>
  <c r="CC39" i="1"/>
  <c r="BY40" i="1"/>
  <c r="BZ40" i="1"/>
  <c r="CA40" i="1"/>
  <c r="CB40" i="1"/>
  <c r="CC40" i="1"/>
  <c r="BY41" i="1"/>
  <c r="BZ41" i="1"/>
  <c r="CA41" i="1"/>
  <c r="CB41" i="1"/>
  <c r="CC41" i="1"/>
  <c r="BY42" i="1"/>
  <c r="BZ42" i="1"/>
  <c r="CA42" i="1"/>
  <c r="CB42" i="1"/>
  <c r="CC42" i="1"/>
  <c r="BY43" i="1"/>
  <c r="BZ43" i="1"/>
  <c r="CA43" i="1"/>
  <c r="CB43" i="1"/>
  <c r="CC43" i="1"/>
  <c r="BY44" i="1"/>
  <c r="BZ44" i="1"/>
  <c r="CA44" i="1"/>
  <c r="CB44" i="1"/>
  <c r="CC44" i="1"/>
  <c r="BY45" i="1"/>
  <c r="BZ45" i="1"/>
  <c r="CA45" i="1"/>
  <c r="CB45" i="1"/>
  <c r="CC45" i="1"/>
  <c r="BY46" i="1"/>
  <c r="BZ46" i="1"/>
  <c r="CA46" i="1"/>
  <c r="CB46" i="1"/>
  <c r="CC46" i="1"/>
  <c r="BY47" i="1"/>
  <c r="BZ47" i="1"/>
  <c r="CA47" i="1"/>
  <c r="CB47" i="1"/>
  <c r="CC47" i="1"/>
  <c r="BY48" i="1"/>
  <c r="BZ48" i="1"/>
  <c r="CA48" i="1"/>
  <c r="CB48" i="1"/>
  <c r="CC48" i="1"/>
  <c r="BY49" i="1"/>
  <c r="BZ49" i="1"/>
  <c r="CA49" i="1"/>
  <c r="CB49" i="1"/>
  <c r="CC49" i="1"/>
  <c r="BY50" i="1"/>
  <c r="BZ50" i="1"/>
  <c r="CA50" i="1"/>
  <c r="CB50" i="1"/>
  <c r="CC50" i="1"/>
  <c r="BY51" i="1"/>
  <c r="BZ51" i="1"/>
  <c r="CA51" i="1"/>
  <c r="CB51" i="1"/>
  <c r="CC51" i="1"/>
  <c r="BY52" i="1"/>
  <c r="BZ52" i="1"/>
  <c r="CA52" i="1"/>
  <c r="CB52" i="1"/>
  <c r="CC52" i="1"/>
  <c r="BY53" i="1"/>
  <c r="BZ53" i="1"/>
  <c r="CA53" i="1"/>
  <c r="CB53" i="1"/>
  <c r="CC53" i="1"/>
  <c r="BY54" i="1"/>
  <c r="BZ54" i="1"/>
  <c r="CA54" i="1"/>
  <c r="CB54" i="1"/>
  <c r="CC54" i="1"/>
  <c r="BY55" i="1"/>
  <c r="BZ55" i="1"/>
  <c r="CA55" i="1"/>
  <c r="CB55" i="1"/>
  <c r="CC55" i="1"/>
  <c r="BY56" i="1"/>
  <c r="BZ56" i="1"/>
  <c r="CA56" i="1"/>
  <c r="CB56" i="1"/>
  <c r="CC56" i="1"/>
  <c r="BY57" i="1"/>
  <c r="BZ57" i="1"/>
  <c r="CA57" i="1"/>
  <c r="CB57" i="1"/>
  <c r="CC57" i="1"/>
  <c r="BY58" i="1"/>
  <c r="BZ58" i="1"/>
  <c r="CA58" i="1"/>
  <c r="CB58" i="1"/>
  <c r="CC58" i="1"/>
  <c r="BY59" i="1"/>
  <c r="BZ59" i="1"/>
  <c r="CA59" i="1"/>
  <c r="CB59" i="1"/>
  <c r="CC59" i="1"/>
  <c r="BY60" i="1"/>
  <c r="BZ60" i="1"/>
  <c r="CA60" i="1"/>
  <c r="CB60" i="1"/>
  <c r="CC60" i="1"/>
  <c r="BY61" i="1"/>
  <c r="BZ61" i="1"/>
  <c r="CA61" i="1"/>
  <c r="CB61" i="1"/>
  <c r="CC61" i="1"/>
  <c r="BY62" i="1"/>
  <c r="BZ62" i="1"/>
  <c r="CA62" i="1"/>
  <c r="CB62" i="1"/>
  <c r="CC62" i="1"/>
  <c r="BY63" i="1"/>
  <c r="BZ63" i="1"/>
  <c r="CA63" i="1"/>
  <c r="CB63" i="1"/>
  <c r="CC63" i="1"/>
  <c r="BY64" i="1"/>
  <c r="BZ64" i="1"/>
  <c r="CA64" i="1"/>
  <c r="CB64" i="1"/>
  <c r="CC64" i="1"/>
  <c r="BY65" i="1"/>
  <c r="BZ65" i="1"/>
  <c r="CA65" i="1"/>
  <c r="CB65" i="1"/>
  <c r="CC65" i="1"/>
  <c r="BY66" i="1"/>
  <c r="BZ66" i="1"/>
  <c r="CA66" i="1"/>
  <c r="CB66" i="1"/>
  <c r="CC66" i="1"/>
  <c r="BY67" i="1"/>
  <c r="BZ67" i="1"/>
  <c r="CA67" i="1"/>
  <c r="CB67" i="1"/>
  <c r="CC67" i="1"/>
  <c r="BY68" i="1"/>
  <c r="BZ68" i="1"/>
  <c r="CA68" i="1"/>
  <c r="CB68" i="1"/>
  <c r="CC68" i="1"/>
  <c r="BY69" i="1"/>
  <c r="BZ69" i="1"/>
  <c r="CA69" i="1"/>
  <c r="CB69" i="1"/>
  <c r="CC69" i="1"/>
  <c r="BY70" i="1"/>
  <c r="BZ70" i="1"/>
  <c r="CA70" i="1"/>
  <c r="CB70" i="1"/>
  <c r="CC70" i="1"/>
  <c r="BY71" i="1"/>
  <c r="BZ71" i="1"/>
  <c r="CA71" i="1"/>
  <c r="CB71" i="1"/>
  <c r="CC71" i="1"/>
  <c r="BY72" i="1"/>
  <c r="BZ72" i="1"/>
  <c r="CA72" i="1"/>
  <c r="CB72" i="1"/>
  <c r="CC72" i="1"/>
  <c r="BY73" i="1"/>
  <c r="BZ73" i="1"/>
  <c r="CA73" i="1"/>
  <c r="CB73" i="1"/>
  <c r="CC73" i="1"/>
  <c r="BY74" i="1"/>
  <c r="BZ74" i="1"/>
  <c r="CA74" i="1"/>
  <c r="CB74" i="1"/>
  <c r="CC74" i="1"/>
  <c r="BY75" i="1"/>
  <c r="BZ75" i="1"/>
  <c r="CA75" i="1"/>
  <c r="CB75" i="1"/>
  <c r="CC75" i="1"/>
  <c r="BY76" i="1"/>
  <c r="BZ76" i="1"/>
  <c r="CA76" i="1"/>
  <c r="CB76" i="1"/>
  <c r="CC76" i="1"/>
  <c r="BY77" i="1"/>
  <c r="BZ77" i="1"/>
  <c r="CA77" i="1"/>
  <c r="CB77" i="1"/>
  <c r="CC77" i="1"/>
  <c r="BY78" i="1"/>
  <c r="BZ78" i="1"/>
  <c r="CA78" i="1"/>
  <c r="CB78" i="1"/>
  <c r="CC78" i="1"/>
  <c r="BY79" i="1"/>
  <c r="BZ79" i="1"/>
  <c r="CA79" i="1"/>
  <c r="CB79" i="1"/>
  <c r="CC79" i="1"/>
  <c r="BY80" i="1"/>
  <c r="BZ80" i="1"/>
  <c r="CA80" i="1"/>
  <c r="CB80" i="1"/>
  <c r="CC80" i="1"/>
  <c r="BY81" i="1"/>
  <c r="BZ81" i="1"/>
  <c r="CA81" i="1"/>
  <c r="CB81" i="1"/>
  <c r="CC81" i="1"/>
  <c r="BY82" i="1"/>
  <c r="BZ82" i="1"/>
  <c r="CA82" i="1"/>
  <c r="CB82" i="1"/>
  <c r="CC82" i="1"/>
  <c r="BY83" i="1"/>
  <c r="BZ83" i="1"/>
  <c r="CA83" i="1"/>
  <c r="CB83" i="1"/>
  <c r="CC83" i="1"/>
  <c r="BY84" i="1"/>
  <c r="BZ84" i="1"/>
  <c r="CA84" i="1"/>
  <c r="CB84" i="1"/>
  <c r="CC84" i="1"/>
  <c r="BY85" i="1"/>
  <c r="BZ85" i="1"/>
  <c r="CA85" i="1"/>
  <c r="CB85" i="1"/>
  <c r="CC85" i="1"/>
  <c r="BY86" i="1"/>
  <c r="BZ86" i="1"/>
  <c r="CA86" i="1"/>
  <c r="CB86" i="1"/>
  <c r="CC86" i="1"/>
  <c r="BY87" i="1"/>
  <c r="BZ87" i="1"/>
  <c r="CA87" i="1"/>
  <c r="CB87" i="1"/>
  <c r="CC87" i="1"/>
  <c r="BY88" i="1"/>
  <c r="BZ88" i="1"/>
  <c r="CA88" i="1"/>
  <c r="CB88" i="1"/>
  <c r="CC88" i="1"/>
  <c r="BY89" i="1"/>
  <c r="BZ89" i="1"/>
  <c r="CA89" i="1"/>
  <c r="CB89" i="1"/>
  <c r="CC89" i="1"/>
  <c r="BY90" i="1"/>
  <c r="BZ90" i="1"/>
  <c r="CA90" i="1"/>
  <c r="CB90" i="1"/>
  <c r="CC90" i="1"/>
  <c r="BY91" i="1"/>
  <c r="BZ91" i="1"/>
  <c r="CA91" i="1"/>
  <c r="CB91" i="1"/>
  <c r="CC91" i="1"/>
  <c r="BY92" i="1"/>
  <c r="BZ92" i="1"/>
  <c r="CA92" i="1"/>
  <c r="CB92" i="1"/>
  <c r="CC92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207" i="1"/>
  <c r="CA208" i="1"/>
  <c r="CA209" i="1"/>
  <c r="CA210" i="1"/>
  <c r="CA211" i="1"/>
  <c r="CA212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A225" i="1"/>
  <c r="CA226" i="1"/>
  <c r="CA227" i="1"/>
  <c r="CA228" i="1"/>
  <c r="CA229" i="1"/>
  <c r="CA230" i="1"/>
  <c r="CA231" i="1"/>
  <c r="CA232" i="1"/>
  <c r="CA233" i="1"/>
  <c r="CA234" i="1"/>
  <c r="CA235" i="1"/>
  <c r="CA236" i="1"/>
  <c r="CA237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59" i="1"/>
  <c r="CA260" i="1"/>
  <c r="CA261" i="1"/>
  <c r="CA262" i="1"/>
  <c r="CA263" i="1"/>
  <c r="CA264" i="1"/>
  <c r="CA265" i="1"/>
  <c r="CA266" i="1"/>
  <c r="CA267" i="1"/>
  <c r="CA268" i="1"/>
  <c r="CA269" i="1"/>
  <c r="CA270" i="1"/>
  <c r="CA271" i="1"/>
  <c r="CA272" i="1"/>
  <c r="CA273" i="1"/>
  <c r="CA274" i="1"/>
  <c r="CA275" i="1"/>
  <c r="CA276" i="1"/>
  <c r="CA277" i="1"/>
  <c r="CA278" i="1"/>
  <c r="CA279" i="1"/>
  <c r="CA280" i="1"/>
  <c r="CA281" i="1"/>
  <c r="CA282" i="1"/>
  <c r="CA283" i="1"/>
  <c r="CA284" i="1"/>
  <c r="CA285" i="1"/>
  <c r="CA286" i="1"/>
  <c r="CA287" i="1"/>
  <c r="CA288" i="1"/>
  <c r="CA289" i="1"/>
  <c r="CA290" i="1"/>
  <c r="CA291" i="1"/>
  <c r="CA292" i="1"/>
  <c r="CA293" i="1"/>
  <c r="CA294" i="1"/>
  <c r="CA295" i="1"/>
  <c r="CA296" i="1"/>
  <c r="CA297" i="1"/>
  <c r="CA298" i="1"/>
  <c r="CA299" i="1"/>
  <c r="CA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08" i="1"/>
  <c r="BZ209" i="1"/>
  <c r="BZ210" i="1"/>
  <c r="BZ21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BZ225" i="1"/>
  <c r="BZ226" i="1"/>
  <c r="BZ227" i="1"/>
  <c r="BZ228" i="1"/>
  <c r="BZ229" i="1"/>
  <c r="BZ230" i="1"/>
  <c r="BZ231" i="1"/>
  <c r="BZ232" i="1"/>
  <c r="BZ233" i="1"/>
  <c r="BZ234" i="1"/>
  <c r="BZ235" i="1"/>
  <c r="BZ236" i="1"/>
  <c r="BZ237" i="1"/>
  <c r="BZ238" i="1"/>
  <c r="BZ239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BZ254" i="1"/>
  <c r="BZ255" i="1"/>
  <c r="BZ256" i="1"/>
  <c r="BZ257" i="1"/>
  <c r="BZ258" i="1"/>
  <c r="BZ259" i="1"/>
  <c r="BZ260" i="1"/>
  <c r="BZ261" i="1"/>
  <c r="BZ262" i="1"/>
  <c r="BZ263" i="1"/>
  <c r="BZ264" i="1"/>
  <c r="BZ265" i="1"/>
  <c r="BZ266" i="1"/>
  <c r="BZ267" i="1"/>
  <c r="BZ268" i="1"/>
  <c r="BZ269" i="1"/>
  <c r="BZ270" i="1"/>
  <c r="BZ271" i="1"/>
  <c r="BZ272" i="1"/>
  <c r="BZ273" i="1"/>
  <c r="BZ274" i="1"/>
  <c r="BZ275" i="1"/>
  <c r="BZ276" i="1"/>
  <c r="BZ277" i="1"/>
  <c r="BZ278" i="1"/>
  <c r="BZ279" i="1"/>
  <c r="BZ280" i="1"/>
  <c r="BZ281" i="1"/>
  <c r="BZ282" i="1"/>
  <c r="BZ283" i="1"/>
  <c r="BZ284" i="1"/>
  <c r="BZ285" i="1"/>
  <c r="BZ286" i="1"/>
  <c r="BZ287" i="1"/>
  <c r="BZ288" i="1"/>
  <c r="BZ289" i="1"/>
  <c r="BZ290" i="1"/>
  <c r="BZ291" i="1"/>
  <c r="BZ292" i="1"/>
  <c r="BZ293" i="1"/>
  <c r="BZ294" i="1"/>
  <c r="BZ295" i="1"/>
  <c r="BZ296" i="1"/>
  <c r="BZ297" i="1"/>
  <c r="BZ298" i="1"/>
  <c r="BZ299" i="1"/>
  <c r="BZ93" i="1"/>
  <c r="BY93" i="1"/>
  <c r="AL80" i="2"/>
  <c r="AK80" i="2"/>
  <c r="AJ80" i="2"/>
  <c r="AI80" i="2"/>
  <c r="AH80" i="2"/>
  <c r="AG80" i="2"/>
  <c r="AF80" i="2"/>
  <c r="AE80" i="2"/>
  <c r="AD80" i="2"/>
  <c r="AC80" i="2"/>
  <c r="AB80" i="2"/>
  <c r="AA80" i="2"/>
  <c r="AM80" i="2" s="1"/>
  <c r="AL77" i="2"/>
  <c r="AK77" i="2"/>
  <c r="AJ77" i="2"/>
  <c r="AI77" i="2"/>
  <c r="AH77" i="2"/>
  <c r="AG77" i="2"/>
  <c r="AF77" i="2"/>
  <c r="AE77" i="2"/>
  <c r="AD77" i="2"/>
  <c r="AC77" i="2"/>
  <c r="AB77" i="2"/>
  <c r="AA77" i="2"/>
  <c r="AM77" i="2" s="1"/>
  <c r="AL74" i="2"/>
  <c r="AK74" i="2"/>
  <c r="AJ74" i="2"/>
  <c r="AI74" i="2"/>
  <c r="AH74" i="2"/>
  <c r="AG74" i="2"/>
  <c r="AF74" i="2"/>
  <c r="AE74" i="2"/>
  <c r="AD74" i="2"/>
  <c r="AC74" i="2"/>
  <c r="AB74" i="2"/>
  <c r="AA74" i="2"/>
  <c r="AM74" i="2" s="1"/>
  <c r="AL71" i="2"/>
  <c r="AK71" i="2"/>
  <c r="AJ71" i="2"/>
  <c r="AI71" i="2"/>
  <c r="AH71" i="2"/>
  <c r="AG71" i="2"/>
  <c r="AF71" i="2"/>
  <c r="AE71" i="2"/>
  <c r="AD71" i="2"/>
  <c r="AC71" i="2"/>
  <c r="AB71" i="2"/>
  <c r="AA71" i="2"/>
  <c r="AM71" i="2" s="1"/>
  <c r="AL68" i="2"/>
  <c r="AK68" i="2"/>
  <c r="AJ68" i="2"/>
  <c r="AI68" i="2"/>
  <c r="AH68" i="2"/>
  <c r="AG68" i="2"/>
  <c r="AF68" i="2"/>
  <c r="AE68" i="2"/>
  <c r="AD68" i="2"/>
  <c r="AC68" i="2"/>
  <c r="AB68" i="2"/>
  <c r="AA68" i="2"/>
  <c r="AM68" i="2" s="1"/>
  <c r="AL65" i="2"/>
  <c r="AK65" i="2"/>
  <c r="AJ65" i="2"/>
  <c r="AI65" i="2"/>
  <c r="AH65" i="2"/>
  <c r="AG65" i="2"/>
  <c r="AF65" i="2"/>
  <c r="AE65" i="2"/>
  <c r="AD65" i="2"/>
  <c r="AC65" i="2"/>
  <c r="AB65" i="2"/>
  <c r="AA65" i="2"/>
  <c r="AM65" i="2" s="1"/>
  <c r="AL62" i="2"/>
  <c r="AK62" i="2"/>
  <c r="AJ62" i="2"/>
  <c r="AI62" i="2"/>
  <c r="AH62" i="2"/>
  <c r="AG62" i="2"/>
  <c r="AF62" i="2"/>
  <c r="AE62" i="2"/>
  <c r="AD62" i="2"/>
  <c r="AC62" i="2"/>
  <c r="AB62" i="2"/>
  <c r="AA62" i="2"/>
  <c r="AM62" i="2" s="1"/>
  <c r="AL59" i="2"/>
  <c r="AK59" i="2"/>
  <c r="AJ59" i="2"/>
  <c r="AI59" i="2"/>
  <c r="AH59" i="2"/>
  <c r="AG59" i="2"/>
  <c r="AF59" i="2"/>
  <c r="AE59" i="2"/>
  <c r="AD59" i="2"/>
  <c r="AC59" i="2"/>
  <c r="AB59" i="2"/>
  <c r="AA59" i="2"/>
  <c r="AM59" i="2" s="1"/>
  <c r="AL56" i="2"/>
  <c r="AK56" i="2"/>
  <c r="AJ56" i="2"/>
  <c r="AI56" i="2"/>
  <c r="AH56" i="2"/>
  <c r="AG56" i="2"/>
  <c r="AF56" i="2"/>
  <c r="AE56" i="2"/>
  <c r="AD56" i="2"/>
  <c r="AC56" i="2"/>
  <c r="AB56" i="2"/>
  <c r="AA56" i="2"/>
  <c r="AM56" i="2" s="1"/>
  <c r="AL50" i="2"/>
  <c r="AK50" i="2"/>
  <c r="AJ50" i="2"/>
  <c r="AI50" i="2"/>
  <c r="AH50" i="2"/>
  <c r="AG50" i="2"/>
  <c r="AF50" i="2"/>
  <c r="AE50" i="2"/>
  <c r="AD50" i="2"/>
  <c r="AC50" i="2"/>
  <c r="AB50" i="2"/>
  <c r="AA50" i="2"/>
  <c r="AM50" i="2" s="1"/>
  <c r="AL47" i="2"/>
  <c r="AK47" i="2"/>
  <c r="AJ47" i="2"/>
  <c r="AI47" i="2"/>
  <c r="AH47" i="2"/>
  <c r="AG47" i="2"/>
  <c r="AF47" i="2"/>
  <c r="AE47" i="2"/>
  <c r="AD47" i="2"/>
  <c r="AC47" i="2"/>
  <c r="AB47" i="2"/>
  <c r="AA47" i="2"/>
  <c r="AM47" i="2" s="1"/>
  <c r="AL44" i="2"/>
  <c r="AK44" i="2"/>
  <c r="AJ44" i="2"/>
  <c r="AI44" i="2"/>
  <c r="AH44" i="2"/>
  <c r="AG44" i="2"/>
  <c r="AF44" i="2"/>
  <c r="AE44" i="2"/>
  <c r="AD44" i="2"/>
  <c r="AC44" i="2"/>
  <c r="AB44" i="2"/>
  <c r="AA44" i="2"/>
  <c r="AM44" i="2" s="1"/>
  <c r="AL37" i="2"/>
  <c r="AK37" i="2"/>
  <c r="AJ37" i="2"/>
  <c r="AI37" i="2"/>
  <c r="AH37" i="2"/>
  <c r="AG37" i="2"/>
  <c r="AF37" i="2"/>
  <c r="AE37" i="2"/>
  <c r="AD37" i="2"/>
  <c r="AC37" i="2"/>
  <c r="AB37" i="2"/>
  <c r="AA37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AM34" i="2" s="1"/>
  <c r="AL28" i="2"/>
  <c r="AK28" i="2"/>
  <c r="AJ28" i="2"/>
  <c r="AI28" i="2"/>
  <c r="AH28" i="2"/>
  <c r="AG28" i="2"/>
  <c r="AF28" i="2"/>
  <c r="AE28" i="2"/>
  <c r="AD28" i="2"/>
  <c r="AC28" i="2"/>
  <c r="AB28" i="2"/>
  <c r="AA28" i="2"/>
  <c r="AM28" i="2" s="1"/>
  <c r="AL25" i="2"/>
  <c r="AK25" i="2"/>
  <c r="AJ25" i="2"/>
  <c r="AI25" i="2"/>
  <c r="AH25" i="2"/>
  <c r="AG25" i="2"/>
  <c r="AF25" i="2"/>
  <c r="AE25" i="2"/>
  <c r="AD25" i="2"/>
  <c r="AC25" i="2"/>
  <c r="AB25" i="2"/>
  <c r="AA25" i="2"/>
  <c r="AM25" i="2" s="1"/>
  <c r="AL19" i="2"/>
  <c r="AK19" i="2"/>
  <c r="AJ19" i="2"/>
  <c r="AI19" i="2"/>
  <c r="AH19" i="2"/>
  <c r="AG19" i="2"/>
  <c r="AF19" i="2"/>
  <c r="AE19" i="2"/>
  <c r="AD19" i="2"/>
  <c r="AC19" i="2"/>
  <c r="AB19" i="2"/>
  <c r="AA19" i="2"/>
  <c r="AM19" i="2" s="1"/>
  <c r="AB16" i="2"/>
  <c r="AC16" i="2"/>
  <c r="AD16" i="2"/>
  <c r="AE16" i="2"/>
  <c r="AF16" i="2"/>
  <c r="AG16" i="2"/>
  <c r="AH16" i="2"/>
  <c r="AI16" i="2"/>
  <c r="AJ16" i="2"/>
  <c r="AK16" i="2"/>
  <c r="AL16" i="2"/>
  <c r="AA16" i="2"/>
  <c r="AM16" i="2" s="1"/>
  <c r="AA13" i="2"/>
  <c r="AM13" i="2" s="1"/>
  <c r="AL53" i="2"/>
  <c r="AK53" i="2"/>
  <c r="AJ53" i="2"/>
  <c r="AI53" i="2"/>
  <c r="AH53" i="2"/>
  <c r="AG53" i="2"/>
  <c r="AF53" i="2"/>
  <c r="AE53" i="2"/>
  <c r="AD53" i="2"/>
  <c r="AC53" i="2"/>
  <c r="AB53" i="2"/>
  <c r="AA53" i="2"/>
  <c r="AM53" i="2" s="1"/>
  <c r="AL31" i="2"/>
  <c r="AL35" i="2" s="1"/>
  <c r="AK31" i="2"/>
  <c r="AJ31" i="2"/>
  <c r="AI31" i="2"/>
  <c r="AH31" i="2"/>
  <c r="AG31" i="2"/>
  <c r="AF31" i="2"/>
  <c r="AE31" i="2"/>
  <c r="AD31" i="2"/>
  <c r="AC31" i="2"/>
  <c r="AB31" i="2"/>
  <c r="AA31" i="2"/>
  <c r="AM31" i="2" s="1"/>
  <c r="AA22" i="2"/>
  <c r="AM22" i="2" s="1"/>
  <c r="AL22" i="2"/>
  <c r="AK22" i="2"/>
  <c r="AJ22" i="2"/>
  <c r="AI22" i="2"/>
  <c r="AH22" i="2"/>
  <c r="AG22" i="2"/>
  <c r="AF22" i="2"/>
  <c r="AE22" i="2"/>
  <c r="AD22" i="2"/>
  <c r="AC22" i="2"/>
  <c r="AB22" i="2"/>
  <c r="AB13" i="2"/>
  <c r="AC13" i="2"/>
  <c r="AD13" i="2"/>
  <c r="AE13" i="2"/>
  <c r="AF13" i="2"/>
  <c r="AG13" i="2"/>
  <c r="AH13" i="2"/>
  <c r="AI13" i="2"/>
  <c r="AJ13" i="2"/>
  <c r="AK13" i="2"/>
  <c r="AL13" i="2"/>
  <c r="AB10" i="2"/>
  <c r="AC10" i="2"/>
  <c r="AD10" i="2"/>
  <c r="AE10" i="2"/>
  <c r="AF10" i="2"/>
  <c r="AG10" i="2"/>
  <c r="AH10" i="2"/>
  <c r="AI10" i="2"/>
  <c r="AJ10" i="2"/>
  <c r="AK10" i="2"/>
  <c r="AL10" i="2"/>
  <c r="AA10" i="2"/>
  <c r="AM10" i="2" s="1"/>
  <c r="L107" i="5"/>
  <c r="L106" i="5"/>
  <c r="EA106" i="5"/>
  <c r="DY106" i="5"/>
  <c r="DY165" i="5"/>
  <c r="DY144" i="5"/>
  <c r="DY123" i="5"/>
  <c r="DY101" i="5"/>
  <c r="DY100" i="5"/>
  <c r="DY80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DY59" i="5"/>
  <c r="EA59" i="5"/>
  <c r="DY38" i="5"/>
  <c r="EA38" i="5"/>
  <c r="EC20" i="5"/>
  <c r="EC21" i="5" s="1"/>
  <c r="EC22" i="5" s="1"/>
  <c r="DY18" i="5"/>
  <c r="DW18" i="5"/>
  <c r="DV18" i="5"/>
  <c r="DU18" i="5"/>
  <c r="DT18" i="5"/>
  <c r="DS18" i="5"/>
  <c r="DR18" i="5"/>
  <c r="DQ18" i="5"/>
  <c r="DP18" i="5"/>
  <c r="DO18" i="5"/>
  <c r="DN18" i="5"/>
  <c r="DM18" i="5"/>
  <c r="DL18" i="5"/>
  <c r="DJ18" i="5"/>
  <c r="DI18" i="5"/>
  <c r="DH18" i="5"/>
  <c r="DG18" i="5"/>
  <c r="DF18" i="5"/>
  <c r="DE18" i="5"/>
  <c r="DD18" i="5"/>
  <c r="DC18" i="5"/>
  <c r="DB18" i="5"/>
  <c r="DA18" i="5"/>
  <c r="CZ18" i="5"/>
  <c r="CY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J18" i="5"/>
  <c r="CI18" i="5"/>
  <c r="CH18" i="5"/>
  <c r="CG18" i="5"/>
  <c r="CF18" i="5"/>
  <c r="CE18" i="5"/>
  <c r="CD18" i="5"/>
  <c r="CC18" i="5"/>
  <c r="CB18" i="5"/>
  <c r="CA18" i="5"/>
  <c r="BZ18" i="5"/>
  <c r="BY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W16" i="5"/>
  <c r="V16" i="5"/>
  <c r="U16" i="5"/>
  <c r="T16" i="5"/>
  <c r="S16" i="5"/>
  <c r="R16" i="5"/>
  <c r="Q16" i="5"/>
  <c r="P16" i="5"/>
  <c r="O16" i="5"/>
  <c r="N16" i="5"/>
  <c r="M16" i="5"/>
  <c r="L16" i="5"/>
  <c r="W15" i="5"/>
  <c r="V15" i="5"/>
  <c r="U15" i="5"/>
  <c r="T15" i="5"/>
  <c r="S15" i="5"/>
  <c r="R15" i="5"/>
  <c r="Q15" i="5"/>
  <c r="P15" i="5"/>
  <c r="O15" i="5"/>
  <c r="N15" i="5"/>
  <c r="M15" i="5"/>
  <c r="L15" i="5"/>
  <c r="W14" i="5"/>
  <c r="V14" i="5"/>
  <c r="U14" i="5"/>
  <c r="T14" i="5"/>
  <c r="S14" i="5"/>
  <c r="R14" i="5"/>
  <c r="Q14" i="5"/>
  <c r="P14" i="5"/>
  <c r="O14" i="5"/>
  <c r="N14" i="5"/>
  <c r="M14" i="5"/>
  <c r="L14" i="5"/>
  <c r="W13" i="5"/>
  <c r="V13" i="5"/>
  <c r="U13" i="5"/>
  <c r="T13" i="5"/>
  <c r="S13" i="5"/>
  <c r="R13" i="5"/>
  <c r="Q13" i="5"/>
  <c r="P13" i="5"/>
  <c r="O13" i="5"/>
  <c r="N13" i="5"/>
  <c r="M13" i="5"/>
  <c r="L13" i="5"/>
  <c r="W12" i="5"/>
  <c r="V12" i="5"/>
  <c r="U12" i="5"/>
  <c r="T12" i="5"/>
  <c r="S12" i="5"/>
  <c r="R12" i="5"/>
  <c r="Q12" i="5"/>
  <c r="P12" i="5"/>
  <c r="O12" i="5"/>
  <c r="N12" i="5"/>
  <c r="M12" i="5"/>
  <c r="L12" i="5"/>
  <c r="W11" i="5"/>
  <c r="V11" i="5"/>
  <c r="U11" i="5"/>
  <c r="T11" i="5"/>
  <c r="S11" i="5"/>
  <c r="R11" i="5"/>
  <c r="Q11" i="5"/>
  <c r="P11" i="5"/>
  <c r="O11" i="5"/>
  <c r="N11" i="5"/>
  <c r="M11" i="5"/>
  <c r="L11" i="5"/>
  <c r="W10" i="5"/>
  <c r="V10" i="5"/>
  <c r="U10" i="5"/>
  <c r="T10" i="5"/>
  <c r="S10" i="5"/>
  <c r="S5" i="5" s="1"/>
  <c r="S6" i="5" s="1"/>
  <c r="R10" i="5"/>
  <c r="R5" i="5" s="1"/>
  <c r="R6" i="5" s="1"/>
  <c r="Q10" i="5"/>
  <c r="Q5" i="5" s="1"/>
  <c r="Q6" i="5" s="1"/>
  <c r="P10" i="5"/>
  <c r="O10" i="5"/>
  <c r="N10" i="5"/>
  <c r="M10" i="5"/>
  <c r="L10" i="5"/>
  <c r="L5" i="5" s="1"/>
  <c r="L6" i="5" s="1"/>
  <c r="EG9" i="5"/>
  <c r="EF9" i="5"/>
  <c r="W9" i="5"/>
  <c r="V9" i="5"/>
  <c r="U9" i="5"/>
  <c r="T9" i="5"/>
  <c r="S9" i="5"/>
  <c r="R9" i="5"/>
  <c r="Q9" i="5"/>
  <c r="P9" i="5"/>
  <c r="O9" i="5"/>
  <c r="N9" i="5"/>
  <c r="M9" i="5"/>
  <c r="L9" i="5"/>
  <c r="L4" i="5" s="1"/>
  <c r="EG8" i="5"/>
  <c r="EF8" i="5"/>
  <c r="EG7" i="5"/>
  <c r="EF7" i="5"/>
  <c r="EG6" i="5"/>
  <c r="EF6" i="5"/>
  <c r="EG5" i="5"/>
  <c r="EF5" i="5"/>
  <c r="W5" i="5"/>
  <c r="W6" i="5" s="1"/>
  <c r="V5" i="5"/>
  <c r="V6" i="5" s="1"/>
  <c r="U5" i="5"/>
  <c r="U6" i="5" s="1"/>
  <c r="T5" i="5"/>
  <c r="T6" i="5" s="1"/>
  <c r="P5" i="5"/>
  <c r="P6" i="5" s="1"/>
  <c r="O5" i="5"/>
  <c r="O6" i="5" s="1"/>
  <c r="N5" i="5"/>
  <c r="N6" i="5" s="1"/>
  <c r="M5" i="5"/>
  <c r="M6" i="5" s="1"/>
  <c r="EG4" i="5"/>
  <c r="EF4" i="5"/>
  <c r="V4" i="5"/>
  <c r="U4" i="5"/>
  <c r="T4" i="5"/>
  <c r="S4" i="5"/>
  <c r="R4" i="5"/>
  <c r="Q4" i="5"/>
  <c r="P4" i="5"/>
  <c r="O4" i="5"/>
  <c r="N4" i="5"/>
  <c r="M4" i="5"/>
  <c r="DY3" i="5"/>
  <c r="DW3" i="5"/>
  <c r="DV3" i="5"/>
  <c r="DU3" i="5"/>
  <c r="DT3" i="5"/>
  <c r="DS3" i="5"/>
  <c r="DR3" i="5"/>
  <c r="DQ3" i="5"/>
  <c r="DP3" i="5"/>
  <c r="DO3" i="5"/>
  <c r="DN3" i="5"/>
  <c r="DM3" i="5"/>
  <c r="DL3" i="5"/>
  <c r="DJ3" i="5"/>
  <c r="DI3" i="5"/>
  <c r="DH3" i="5"/>
  <c r="DG3" i="5"/>
  <c r="DF3" i="5"/>
  <c r="DE3" i="5"/>
  <c r="DD3" i="5"/>
  <c r="DC3" i="5"/>
  <c r="DB3" i="5"/>
  <c r="DA3" i="5"/>
  <c r="CZ3" i="5"/>
  <c r="CY3" i="5"/>
  <c r="CW3" i="5"/>
  <c r="CV3" i="5"/>
  <c r="CU3" i="5"/>
  <c r="CT3" i="5"/>
  <c r="CS3" i="5"/>
  <c r="CR3" i="5"/>
  <c r="CQ3" i="5"/>
  <c r="CP3" i="5"/>
  <c r="CO3" i="5"/>
  <c r="CN3" i="5"/>
  <c r="CM3" i="5"/>
  <c r="CL3" i="5"/>
  <c r="CJ3" i="5"/>
  <c r="CI3" i="5"/>
  <c r="CH3" i="5"/>
  <c r="CG3" i="5"/>
  <c r="CF3" i="5"/>
  <c r="CE3" i="5"/>
  <c r="CD3" i="5"/>
  <c r="CC3" i="5"/>
  <c r="CB3" i="5"/>
  <c r="CA3" i="5"/>
  <c r="BZ3" i="5"/>
  <c r="BY3" i="5"/>
  <c r="BW3" i="5"/>
  <c r="BV3" i="5"/>
  <c r="BU3" i="5"/>
  <c r="BT3" i="5"/>
  <c r="BS3" i="5"/>
  <c r="BR3" i="5"/>
  <c r="BQ3" i="5"/>
  <c r="BP3" i="5"/>
  <c r="BO3" i="5"/>
  <c r="BN3" i="5"/>
  <c r="BM3" i="5"/>
  <c r="BL3" i="5"/>
  <c r="BJ3" i="5"/>
  <c r="BI3" i="5"/>
  <c r="BH3" i="5"/>
  <c r="BG3" i="5"/>
  <c r="BF3" i="5"/>
  <c r="BE3" i="5"/>
  <c r="BD3" i="5"/>
  <c r="BC3" i="5"/>
  <c r="BB3" i="5"/>
  <c r="BA3" i="5"/>
  <c r="AZ3" i="5"/>
  <c r="AY3" i="5"/>
  <c r="AW3" i="5"/>
  <c r="AV3" i="5"/>
  <c r="AU3" i="5"/>
  <c r="AT3" i="5"/>
  <c r="AS3" i="5"/>
  <c r="AR3" i="5"/>
  <c r="AQ3" i="5"/>
  <c r="AP3" i="5"/>
  <c r="AO3" i="5"/>
  <c r="AN3" i="5"/>
  <c r="AM3" i="5"/>
  <c r="AL3" i="5"/>
  <c r="AJ3" i="5"/>
  <c r="AI3" i="5"/>
  <c r="AH3" i="5"/>
  <c r="AG3" i="5"/>
  <c r="AF3" i="5"/>
  <c r="AE3" i="5"/>
  <c r="AD3" i="5"/>
  <c r="AC3" i="5"/>
  <c r="AB3" i="5"/>
  <c r="AA3" i="5"/>
  <c r="Z3" i="5"/>
  <c r="Y3" i="5"/>
  <c r="W3" i="5"/>
  <c r="V3" i="5"/>
  <c r="U3" i="5"/>
  <c r="T3" i="5"/>
  <c r="S3" i="5"/>
  <c r="R3" i="5"/>
  <c r="Q3" i="5"/>
  <c r="P3" i="5"/>
  <c r="O3" i="5"/>
  <c r="N3" i="5"/>
  <c r="M3" i="5"/>
  <c r="L3" i="5"/>
  <c r="AZ207" i="1"/>
  <c r="AR207" i="1"/>
  <c r="AK207" i="1"/>
  <c r="AZ206" i="1"/>
  <c r="AR206" i="1"/>
  <c r="AK206" i="1"/>
  <c r="AZ205" i="1"/>
  <c r="AR205" i="1"/>
  <c r="AK205" i="1"/>
  <c r="AZ204" i="1"/>
  <c r="AR204" i="1"/>
  <c r="AK204" i="1"/>
  <c r="AZ203" i="1"/>
  <c r="AR203" i="1"/>
  <c r="AK203" i="1"/>
  <c r="AZ202" i="1"/>
  <c r="AR202" i="1"/>
  <c r="AK202" i="1"/>
  <c r="AZ201" i="1"/>
  <c r="AR201" i="1"/>
  <c r="AK201" i="1"/>
  <c r="AZ200" i="1"/>
  <c r="AR200" i="1"/>
  <c r="AK200" i="1"/>
  <c r="AZ199" i="1"/>
  <c r="AR199" i="1"/>
  <c r="AK199" i="1"/>
  <c r="AZ198" i="1"/>
  <c r="AR198" i="1"/>
  <c r="AK198" i="1"/>
  <c r="AZ197" i="1"/>
  <c r="AR197" i="1"/>
  <c r="AK197" i="1"/>
  <c r="AZ196" i="1"/>
  <c r="AR196" i="1"/>
  <c r="AK196" i="1"/>
  <c r="AZ195" i="1"/>
  <c r="AR195" i="1"/>
  <c r="AK195" i="1"/>
  <c r="AZ194" i="1"/>
  <c r="AR194" i="1"/>
  <c r="AK194" i="1"/>
  <c r="AZ193" i="1"/>
  <c r="AR193" i="1"/>
  <c r="AK193" i="1"/>
  <c r="AZ192" i="1"/>
  <c r="AR192" i="1"/>
  <c r="AK192" i="1"/>
  <c r="AZ191" i="1"/>
  <c r="AR191" i="1"/>
  <c r="AK191" i="1"/>
  <c r="AZ190" i="1"/>
  <c r="AR190" i="1"/>
  <c r="AK190" i="1"/>
  <c r="AZ189" i="1"/>
  <c r="AR189" i="1"/>
  <c r="AK189" i="1"/>
  <c r="AZ188" i="1"/>
  <c r="AR188" i="1"/>
  <c r="AK188" i="1"/>
  <c r="AZ187" i="1"/>
  <c r="AR187" i="1"/>
  <c r="AK187" i="1"/>
  <c r="AZ186" i="1"/>
  <c r="AR186" i="1"/>
  <c r="AK186" i="1"/>
  <c r="AZ185" i="1"/>
  <c r="AR185" i="1"/>
  <c r="AK185" i="1"/>
  <c r="AZ184" i="1"/>
  <c r="AR184" i="1"/>
  <c r="AK184" i="1"/>
  <c r="AZ183" i="1"/>
  <c r="AR183" i="1"/>
  <c r="AK183" i="1"/>
  <c r="AZ182" i="1"/>
  <c r="AR182" i="1"/>
  <c r="AK182" i="1"/>
  <c r="AZ181" i="1"/>
  <c r="AR181" i="1"/>
  <c r="AK181" i="1"/>
  <c r="AZ180" i="1"/>
  <c r="AR180" i="1"/>
  <c r="AK180" i="1"/>
  <c r="AZ179" i="1"/>
  <c r="AR179" i="1"/>
  <c r="AK179" i="1"/>
  <c r="AZ178" i="1"/>
  <c r="AR178" i="1"/>
  <c r="AK178" i="1"/>
  <c r="AZ177" i="1"/>
  <c r="AR177" i="1"/>
  <c r="AK177" i="1"/>
  <c r="AZ176" i="1"/>
  <c r="AR176" i="1"/>
  <c r="AK176" i="1"/>
  <c r="AZ175" i="1"/>
  <c r="AR175" i="1"/>
  <c r="AK175" i="1"/>
  <c r="AZ174" i="1"/>
  <c r="AR174" i="1"/>
  <c r="AK174" i="1"/>
  <c r="AZ173" i="1"/>
  <c r="AR173" i="1"/>
  <c r="AK173" i="1"/>
  <c r="AZ172" i="1"/>
  <c r="AR172" i="1"/>
  <c r="AK172" i="1"/>
  <c r="AZ171" i="1"/>
  <c r="AR171" i="1"/>
  <c r="AK171" i="1"/>
  <c r="AZ170" i="1"/>
  <c r="AR170" i="1"/>
  <c r="AK170" i="1"/>
  <c r="AZ169" i="1"/>
  <c r="AR169" i="1"/>
  <c r="AK169" i="1"/>
  <c r="AZ168" i="1"/>
  <c r="AR168" i="1"/>
  <c r="AK168" i="1"/>
  <c r="AZ167" i="1"/>
  <c r="AR167" i="1"/>
  <c r="AK167" i="1"/>
  <c r="AZ166" i="1"/>
  <c r="AR166" i="1"/>
  <c r="AK166" i="1"/>
  <c r="AZ165" i="1"/>
  <c r="AR165" i="1"/>
  <c r="AK165" i="1"/>
  <c r="AZ164" i="1"/>
  <c r="AR164" i="1"/>
  <c r="AK164" i="1"/>
  <c r="AZ163" i="1"/>
  <c r="AR163" i="1"/>
  <c r="AK163" i="1"/>
  <c r="AZ162" i="1"/>
  <c r="AR162" i="1"/>
  <c r="AK162" i="1"/>
  <c r="AZ161" i="1"/>
  <c r="AR161" i="1"/>
  <c r="AK161" i="1"/>
  <c r="AZ160" i="1"/>
  <c r="AR160" i="1"/>
  <c r="AK160" i="1"/>
  <c r="AZ159" i="1"/>
  <c r="AR159" i="1"/>
  <c r="AK159" i="1"/>
  <c r="Z159" i="1"/>
  <c r="AZ158" i="1"/>
  <c r="AR158" i="1"/>
  <c r="AK158" i="1"/>
  <c r="AZ157" i="1"/>
  <c r="AR157" i="1"/>
  <c r="AK157" i="1"/>
  <c r="AZ156" i="1"/>
  <c r="AR156" i="1"/>
  <c r="AK156" i="1"/>
  <c r="AZ155" i="1"/>
  <c r="AR155" i="1"/>
  <c r="AK155" i="1"/>
  <c r="AZ154" i="1"/>
  <c r="AR154" i="1"/>
  <c r="AK154" i="1"/>
  <c r="AZ153" i="1"/>
  <c r="AR153" i="1"/>
  <c r="AK153" i="1"/>
  <c r="AZ152" i="1"/>
  <c r="AR152" i="1"/>
  <c r="AK152" i="1"/>
  <c r="AZ151" i="1"/>
  <c r="AR151" i="1"/>
  <c r="AK151" i="1"/>
  <c r="AZ150" i="1"/>
  <c r="AR150" i="1"/>
  <c r="AK150" i="1"/>
  <c r="AZ149" i="1"/>
  <c r="AR149" i="1"/>
  <c r="AK149" i="1"/>
  <c r="AZ148" i="1"/>
  <c r="AR148" i="1"/>
  <c r="AK148" i="1"/>
  <c r="AZ147" i="1"/>
  <c r="AR147" i="1"/>
  <c r="AK147" i="1"/>
  <c r="AZ146" i="1"/>
  <c r="AR146" i="1"/>
  <c r="AK146" i="1"/>
  <c r="AZ145" i="1"/>
  <c r="AR145" i="1"/>
  <c r="AK145" i="1"/>
  <c r="AZ144" i="1"/>
  <c r="AR144" i="1"/>
  <c r="AK144" i="1"/>
  <c r="AZ143" i="1"/>
  <c r="AR143" i="1"/>
  <c r="AK143" i="1"/>
  <c r="AZ142" i="1"/>
  <c r="AR142" i="1"/>
  <c r="AK142" i="1"/>
  <c r="AZ141" i="1"/>
  <c r="AR141" i="1"/>
  <c r="AK141" i="1"/>
  <c r="AZ140" i="1"/>
  <c r="AR140" i="1"/>
  <c r="AK140" i="1"/>
  <c r="AZ139" i="1"/>
  <c r="AR139" i="1"/>
  <c r="AK139" i="1"/>
  <c r="AZ138" i="1"/>
  <c r="AR138" i="1"/>
  <c r="AK138" i="1"/>
  <c r="AZ137" i="1"/>
  <c r="AR137" i="1"/>
  <c r="AK137" i="1"/>
  <c r="AZ136" i="1"/>
  <c r="AR136" i="1"/>
  <c r="AK136" i="1"/>
  <c r="AZ135" i="1"/>
  <c r="AR135" i="1"/>
  <c r="AK135" i="1"/>
  <c r="AZ134" i="1"/>
  <c r="AR134" i="1"/>
  <c r="AK134" i="1"/>
  <c r="AZ133" i="1"/>
  <c r="AR133" i="1"/>
  <c r="AK133" i="1"/>
  <c r="AZ132" i="1"/>
  <c r="AR132" i="1"/>
  <c r="AK132" i="1"/>
  <c r="AZ131" i="1"/>
  <c r="AR131" i="1"/>
  <c r="AK131" i="1"/>
  <c r="Z131" i="1"/>
  <c r="AZ130" i="1"/>
  <c r="AR130" i="1"/>
  <c r="AK130" i="1"/>
  <c r="AZ129" i="1"/>
  <c r="AR129" i="1"/>
  <c r="AK129" i="1"/>
  <c r="AZ128" i="1"/>
  <c r="AR128" i="1"/>
  <c r="AK128" i="1"/>
  <c r="AZ127" i="1"/>
  <c r="AR127" i="1"/>
  <c r="AK127" i="1"/>
  <c r="AZ126" i="1"/>
  <c r="AR126" i="1"/>
  <c r="AK126" i="1"/>
  <c r="AZ125" i="1"/>
  <c r="AR125" i="1"/>
  <c r="AK125" i="1"/>
  <c r="AZ124" i="1"/>
  <c r="AR124" i="1"/>
  <c r="AK124" i="1"/>
  <c r="AZ123" i="1"/>
  <c r="AR123" i="1"/>
  <c r="AK123" i="1"/>
  <c r="AZ122" i="1"/>
  <c r="AR122" i="1"/>
  <c r="AK122" i="1"/>
  <c r="AZ121" i="1"/>
  <c r="AR121" i="1"/>
  <c r="AK121" i="1"/>
  <c r="AZ120" i="1"/>
  <c r="AR120" i="1"/>
  <c r="AK120" i="1"/>
  <c r="AZ119" i="1"/>
  <c r="AR119" i="1"/>
  <c r="AK119" i="1"/>
  <c r="AZ118" i="1"/>
  <c r="AR118" i="1"/>
  <c r="AK118" i="1"/>
  <c r="AZ117" i="1"/>
  <c r="AR117" i="1"/>
  <c r="AK117" i="1"/>
  <c r="AZ116" i="1"/>
  <c r="AR116" i="1"/>
  <c r="AK116" i="1"/>
  <c r="AZ115" i="1"/>
  <c r="AR115" i="1"/>
  <c r="AK115" i="1"/>
  <c r="AZ114" i="1"/>
  <c r="AR114" i="1"/>
  <c r="AK114" i="1"/>
  <c r="AZ113" i="1"/>
  <c r="AR113" i="1"/>
  <c r="AK113" i="1"/>
  <c r="AZ112" i="1"/>
  <c r="AR112" i="1"/>
  <c r="AK112" i="1"/>
  <c r="AZ111" i="1"/>
  <c r="AR111" i="1"/>
  <c r="AK111" i="1"/>
  <c r="AZ110" i="1"/>
  <c r="AR110" i="1"/>
  <c r="AK110" i="1"/>
  <c r="AZ109" i="1"/>
  <c r="AR109" i="1"/>
  <c r="AK109" i="1"/>
  <c r="AZ108" i="1"/>
  <c r="AR108" i="1"/>
  <c r="AK108" i="1"/>
  <c r="AZ107" i="1"/>
  <c r="AR107" i="1"/>
  <c r="AK107" i="1"/>
  <c r="AZ106" i="1"/>
  <c r="AR106" i="1"/>
  <c r="AK106" i="1"/>
  <c r="AZ105" i="1"/>
  <c r="AR105" i="1"/>
  <c r="AK105" i="1"/>
  <c r="AZ104" i="1"/>
  <c r="AR104" i="1"/>
  <c r="AK104" i="1"/>
  <c r="AZ103" i="1"/>
  <c r="AR103" i="1"/>
  <c r="AK103" i="1"/>
  <c r="AZ102" i="1"/>
  <c r="AR102" i="1"/>
  <c r="AK102" i="1"/>
  <c r="AZ101" i="1"/>
  <c r="AR101" i="1"/>
  <c r="AK101" i="1"/>
  <c r="AZ100" i="1"/>
  <c r="AR100" i="1"/>
  <c r="AK100" i="1"/>
  <c r="AZ99" i="1"/>
  <c r="AR99" i="1"/>
  <c r="AK99" i="1"/>
  <c r="AZ98" i="1"/>
  <c r="AR98" i="1"/>
  <c r="AK98" i="1"/>
  <c r="AZ97" i="1"/>
  <c r="AR97" i="1"/>
  <c r="AK97" i="1"/>
  <c r="AZ96" i="1"/>
  <c r="AR96" i="1"/>
  <c r="AK96" i="1"/>
  <c r="AZ95" i="1"/>
  <c r="AR95" i="1"/>
  <c r="AK95" i="1"/>
  <c r="AZ94" i="1"/>
  <c r="AR94" i="1"/>
  <c r="AK94" i="1"/>
  <c r="AZ93" i="1"/>
  <c r="AR93" i="1"/>
  <c r="AK93" i="1"/>
  <c r="AZ92" i="1"/>
  <c r="AR92" i="1"/>
  <c r="AK92" i="1"/>
  <c r="AZ91" i="1"/>
  <c r="AR91" i="1"/>
  <c r="AK91" i="1"/>
  <c r="AZ90" i="1"/>
  <c r="AR90" i="1"/>
  <c r="AK90" i="1"/>
  <c r="AZ89" i="1"/>
  <c r="AR89" i="1"/>
  <c r="AK89" i="1"/>
  <c r="AZ88" i="1"/>
  <c r="AR88" i="1"/>
  <c r="AK88" i="1"/>
  <c r="AZ87" i="1"/>
  <c r="AR87" i="1"/>
  <c r="AK87" i="1"/>
  <c r="AZ86" i="1"/>
  <c r="AR86" i="1"/>
  <c r="AK86" i="1"/>
  <c r="AZ85" i="1"/>
  <c r="AR85" i="1"/>
  <c r="AK85" i="1"/>
  <c r="AZ84" i="1"/>
  <c r="AR84" i="1"/>
  <c r="AK84" i="1"/>
  <c r="AZ83" i="1"/>
  <c r="AR83" i="1"/>
  <c r="AK83" i="1"/>
  <c r="AZ82" i="1"/>
  <c r="AR82" i="1"/>
  <c r="AK82" i="1"/>
  <c r="AZ81" i="1"/>
  <c r="AR81" i="1"/>
  <c r="AK81" i="1"/>
  <c r="AZ80" i="1"/>
  <c r="AR80" i="1"/>
  <c r="AK80" i="1"/>
  <c r="AZ79" i="1"/>
  <c r="AR79" i="1"/>
  <c r="AK79" i="1"/>
  <c r="AZ78" i="1"/>
  <c r="AR78" i="1"/>
  <c r="AK78" i="1"/>
  <c r="AZ77" i="1"/>
  <c r="AR77" i="1"/>
  <c r="AK77" i="1"/>
  <c r="AZ76" i="1"/>
  <c r="AR76" i="1"/>
  <c r="AK76" i="1"/>
  <c r="AR75" i="1"/>
  <c r="AK75" i="1"/>
  <c r="Z75" i="1"/>
  <c r="AZ74" i="1"/>
  <c r="AR74" i="1"/>
  <c r="AK74" i="1"/>
  <c r="AZ73" i="1"/>
  <c r="AR73" i="1"/>
  <c r="AK73" i="1"/>
  <c r="AZ72" i="1"/>
  <c r="AR72" i="1"/>
  <c r="AK72" i="1"/>
  <c r="AZ71" i="1"/>
  <c r="AR71" i="1"/>
  <c r="AK71" i="1"/>
  <c r="AZ70" i="1"/>
  <c r="AR70" i="1"/>
  <c r="AK70" i="1"/>
  <c r="AZ69" i="1"/>
  <c r="AR69" i="1"/>
  <c r="AK69" i="1"/>
  <c r="AZ68" i="1"/>
  <c r="AR68" i="1"/>
  <c r="AK68" i="1"/>
  <c r="AZ67" i="1"/>
  <c r="AR67" i="1"/>
  <c r="AK67" i="1"/>
  <c r="AZ66" i="1"/>
  <c r="AR66" i="1"/>
  <c r="AK66" i="1"/>
  <c r="AZ65" i="1"/>
  <c r="AR65" i="1"/>
  <c r="AK65" i="1"/>
  <c r="AZ64" i="1"/>
  <c r="AR64" i="1"/>
  <c r="AK64" i="1"/>
  <c r="AZ63" i="1"/>
  <c r="AR63" i="1"/>
  <c r="AK63" i="1"/>
  <c r="AZ62" i="1"/>
  <c r="AR62" i="1"/>
  <c r="AK62" i="1"/>
  <c r="AZ61" i="1"/>
  <c r="AR61" i="1"/>
  <c r="AK61" i="1"/>
  <c r="AZ60" i="1"/>
  <c r="AR60" i="1"/>
  <c r="AK60" i="1"/>
  <c r="AZ59" i="1"/>
  <c r="AR59" i="1"/>
  <c r="AK59" i="1"/>
  <c r="AZ58" i="1"/>
  <c r="AR58" i="1"/>
  <c r="AK58" i="1"/>
  <c r="AZ57" i="1"/>
  <c r="AR57" i="1"/>
  <c r="AK57" i="1"/>
  <c r="AZ56" i="1"/>
  <c r="AR56" i="1"/>
  <c r="AK56" i="1"/>
  <c r="AZ55" i="1"/>
  <c r="AR55" i="1"/>
  <c r="AK55" i="1"/>
  <c r="AZ54" i="1"/>
  <c r="AR54" i="1"/>
  <c r="AK54" i="1"/>
  <c r="AZ53" i="1"/>
  <c r="AR53" i="1"/>
  <c r="AK53" i="1"/>
  <c r="AZ52" i="1"/>
  <c r="AR52" i="1"/>
  <c r="AK52" i="1"/>
  <c r="AZ51" i="1"/>
  <c r="AR51" i="1"/>
  <c r="AK51" i="1"/>
  <c r="AZ50" i="1"/>
  <c r="AR50" i="1"/>
  <c r="AK50" i="1"/>
  <c r="AZ49" i="1"/>
  <c r="AR49" i="1"/>
  <c r="AK49" i="1"/>
  <c r="AZ48" i="1"/>
  <c r="AR48" i="1"/>
  <c r="AK48" i="1"/>
  <c r="AZ47" i="1"/>
  <c r="AK47" i="1"/>
  <c r="Z47" i="1"/>
  <c r="AZ46" i="1"/>
  <c r="AR46" i="1"/>
  <c r="AK46" i="1"/>
  <c r="AZ45" i="1"/>
  <c r="AR45" i="1"/>
  <c r="AK45" i="1"/>
  <c r="AZ44" i="1"/>
  <c r="AR44" i="1"/>
  <c r="AK44" i="1"/>
  <c r="AZ43" i="1"/>
  <c r="AR43" i="1"/>
  <c r="AK43" i="1"/>
  <c r="AZ42" i="1"/>
  <c r="AR42" i="1"/>
  <c r="AK42" i="1"/>
  <c r="AZ41" i="1"/>
  <c r="AR41" i="1"/>
  <c r="AK41" i="1"/>
  <c r="AZ40" i="1"/>
  <c r="AR40" i="1"/>
  <c r="AK40" i="1"/>
  <c r="AZ39" i="1"/>
  <c r="AR39" i="1"/>
  <c r="AK39" i="1"/>
  <c r="AZ38" i="1"/>
  <c r="AR38" i="1"/>
  <c r="AK38" i="1"/>
  <c r="AZ37" i="1"/>
  <c r="AR37" i="1"/>
  <c r="AK37" i="1"/>
  <c r="AZ36" i="1"/>
  <c r="AR36" i="1"/>
  <c r="AK36" i="1"/>
  <c r="AZ35" i="1"/>
  <c r="AR35" i="1"/>
  <c r="AK35" i="1"/>
  <c r="AZ34" i="1"/>
  <c r="AR34" i="1"/>
  <c r="AK34" i="1"/>
  <c r="AZ33" i="1"/>
  <c r="AR33" i="1"/>
  <c r="AK33" i="1"/>
  <c r="AZ32" i="1"/>
  <c r="AR32" i="1"/>
  <c r="AK32" i="1"/>
  <c r="AZ31" i="1"/>
  <c r="AR31" i="1"/>
  <c r="AK31" i="1"/>
  <c r="AZ30" i="1"/>
  <c r="AR30" i="1"/>
  <c r="AK30" i="1"/>
  <c r="AZ29" i="1"/>
  <c r="AR29" i="1"/>
  <c r="AK29" i="1"/>
  <c r="AZ28" i="1"/>
  <c r="AR28" i="1"/>
  <c r="AK28" i="1"/>
  <c r="AZ27" i="1"/>
  <c r="AR27" i="1"/>
  <c r="AK27" i="1"/>
  <c r="AZ26" i="1"/>
  <c r="AR26" i="1"/>
  <c r="AK26" i="1"/>
  <c r="AZ25" i="1"/>
  <c r="AR25" i="1"/>
  <c r="AK25" i="1"/>
  <c r="AZ24" i="1"/>
  <c r="AR24" i="1"/>
  <c r="AK24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AM37" i="2" l="1"/>
  <c r="AB14" i="2"/>
  <c r="AA35" i="2"/>
  <c r="AL38" i="2"/>
  <c r="AB54" i="2"/>
  <c r="AB23" i="2"/>
  <c r="AC20" i="2"/>
  <c r="AC17" i="2"/>
  <c r="AC54" i="2"/>
  <c r="AB32" i="2"/>
  <c r="AC23" i="2"/>
  <c r="AL45" i="2"/>
  <c r="AL48" i="2"/>
  <c r="AB17" i="2"/>
  <c r="AC32" i="2"/>
  <c r="AB20" i="2"/>
  <c r="AK48" i="2"/>
  <c r="AK38" i="2"/>
  <c r="AK35" i="2"/>
  <c r="AK45" i="2"/>
  <c r="AJ38" i="2"/>
  <c r="AJ35" i="2"/>
  <c r="AJ45" i="2"/>
  <c r="AJ48" i="2"/>
  <c r="AI38" i="2"/>
  <c r="AI35" i="2"/>
  <c r="AI48" i="2"/>
  <c r="AI45" i="2"/>
  <c r="AH35" i="2"/>
  <c r="AH45" i="2"/>
  <c r="AH38" i="2"/>
  <c r="AH48" i="2"/>
  <c r="AG48" i="2"/>
  <c r="AG35" i="2"/>
  <c r="AG45" i="2"/>
  <c r="AG38" i="2"/>
  <c r="AF35" i="2"/>
  <c r="AF38" i="2"/>
  <c r="AF45" i="2"/>
  <c r="AF48" i="2"/>
  <c r="AE38" i="2"/>
  <c r="AE35" i="2"/>
  <c r="AE45" i="2"/>
  <c r="AE48" i="2"/>
  <c r="AD35" i="2"/>
  <c r="AD38" i="2"/>
  <c r="AD45" i="2"/>
  <c r="AD48" i="2"/>
  <c r="AC48" i="2"/>
  <c r="AC35" i="2"/>
  <c r="AC38" i="2"/>
  <c r="AC45" i="2"/>
  <c r="AB48" i="2"/>
  <c r="AB45" i="2"/>
  <c r="AB38" i="2"/>
  <c r="AB35" i="2"/>
  <c r="AA45" i="2"/>
  <c r="AA48" i="2"/>
  <c r="AA38" i="2"/>
  <c r="AB26" i="2"/>
  <c r="AB29" i="2"/>
  <c r="AC29" i="2"/>
  <c r="AC26" i="2"/>
  <c r="AC51" i="2"/>
  <c r="AB51" i="2"/>
  <c r="AA51" i="2"/>
  <c r="AB57" i="2"/>
  <c r="AC57" i="2"/>
  <c r="AB60" i="2"/>
  <c r="AC60" i="2"/>
  <c r="AB63" i="2"/>
  <c r="AC63" i="2"/>
  <c r="AB66" i="2"/>
  <c r="AC66" i="2"/>
  <c r="AB69" i="2"/>
  <c r="AC69" i="2"/>
  <c r="AB72" i="2"/>
  <c r="AC72" i="2"/>
  <c r="AB75" i="2"/>
  <c r="AC75" i="2"/>
  <c r="AB78" i="2"/>
  <c r="AC78" i="2"/>
  <c r="AA60" i="2"/>
  <c r="AA63" i="2"/>
  <c r="AA69" i="2"/>
  <c r="AA75" i="2"/>
  <c r="AA57" i="2"/>
  <c r="AA66" i="2"/>
  <c r="AA72" i="2"/>
  <c r="AA78" i="2"/>
  <c r="AA54" i="2"/>
  <c r="AA14" i="2"/>
  <c r="AA17" i="2"/>
  <c r="AA20" i="2"/>
  <c r="AA23" i="2"/>
  <c r="AA26" i="2"/>
  <c r="AA29" i="2"/>
  <c r="AA32" i="2"/>
  <c r="W4" i="5"/>
  <c r="EG10" i="5"/>
  <c r="EF10" i="5"/>
  <c r="EA228" i="5"/>
  <c r="DY228" i="5"/>
  <c r="EA227" i="5"/>
  <c r="DY227" i="5"/>
  <c r="DY226" i="5"/>
  <c r="EA226" i="5"/>
  <c r="EA225" i="5"/>
  <c r="DY224" i="5"/>
  <c r="EA224" i="5"/>
  <c r="EA223" i="5"/>
  <c r="EA222" i="5"/>
  <c r="DY221" i="5"/>
  <c r="EA221" i="5"/>
  <c r="EA220" i="5"/>
  <c r="DY220" i="5"/>
  <c r="DY219" i="5"/>
  <c r="EA219" i="5"/>
  <c r="DY218" i="5"/>
  <c r="EA218" i="5"/>
  <c r="EA217" i="5"/>
  <c r="DY217" i="5"/>
  <c r="EA216" i="5"/>
  <c r="DY215" i="5"/>
  <c r="EA215" i="5"/>
  <c r="EA214" i="5"/>
  <c r="DY214" i="5"/>
  <c r="DY213" i="5"/>
  <c r="EA213" i="5"/>
  <c r="EA212" i="5"/>
  <c r="EA211" i="5"/>
  <c r="DY210" i="5"/>
  <c r="EA210" i="5"/>
  <c r="DY209" i="5"/>
  <c r="EA209" i="5"/>
  <c r="DY208" i="5"/>
  <c r="EA208" i="5"/>
  <c r="DY206" i="5"/>
  <c r="EA206" i="5"/>
  <c r="EA205" i="5"/>
  <c r="DY204" i="5"/>
  <c r="EA204" i="5"/>
  <c r="EA203" i="5"/>
  <c r="EA202" i="5"/>
  <c r="DY202" i="5"/>
  <c r="DY201" i="5"/>
  <c r="EA201" i="5"/>
  <c r="EA200" i="5"/>
  <c r="DY200" i="5"/>
  <c r="DY199" i="5"/>
  <c r="EA199" i="5"/>
  <c r="DY198" i="5"/>
  <c r="EA198" i="5"/>
  <c r="DY197" i="5"/>
  <c r="EA197" i="5"/>
  <c r="DY196" i="5"/>
  <c r="EA196" i="5"/>
  <c r="DY195" i="5"/>
  <c r="EA195" i="5"/>
  <c r="EA194" i="5"/>
  <c r="EA193" i="5"/>
  <c r="DY193" i="5"/>
  <c r="EA192" i="5"/>
  <c r="DY192" i="5"/>
  <c r="EA191" i="5"/>
  <c r="DY190" i="5"/>
  <c r="EA190" i="5"/>
  <c r="EA189" i="5"/>
  <c r="EA188" i="5"/>
  <c r="EA187" i="5"/>
  <c r="DY186" i="5"/>
  <c r="DY185" i="5"/>
  <c r="EA185" i="5"/>
  <c r="EA184" i="5"/>
  <c r="DY184" i="5"/>
  <c r="EA183" i="5"/>
  <c r="EA182" i="5"/>
  <c r="DY182" i="5"/>
  <c r="EA181" i="5"/>
  <c r="DY181" i="5"/>
  <c r="EA180" i="5"/>
  <c r="EA179" i="5"/>
  <c r="DY179" i="5"/>
  <c r="EA178" i="5"/>
  <c r="EA177" i="5"/>
  <c r="DY177" i="5"/>
  <c r="EA176" i="5"/>
  <c r="EA175" i="5"/>
  <c r="DY175" i="5"/>
  <c r="DY174" i="5"/>
  <c r="EA174" i="5"/>
  <c r="DY173" i="5"/>
  <c r="EA173" i="5"/>
  <c r="DY172" i="5"/>
  <c r="EA172" i="5"/>
  <c r="DY171" i="5"/>
  <c r="EA171" i="5"/>
  <c r="EA170" i="5"/>
  <c r="EA169" i="5"/>
  <c r="DY169" i="5"/>
  <c r="EA168" i="5"/>
  <c r="DY168" i="5"/>
  <c r="EA167" i="5"/>
  <c r="DY167" i="5"/>
  <c r="DY166" i="5"/>
  <c r="EA166" i="5"/>
  <c r="EA164" i="5"/>
  <c r="DY164" i="5"/>
  <c r="DY163" i="5"/>
  <c r="EA163" i="5"/>
  <c r="DY162" i="5"/>
  <c r="EA162" i="5"/>
  <c r="EA161" i="5"/>
  <c r="DY160" i="5"/>
  <c r="EA160" i="5"/>
  <c r="DY158" i="5"/>
  <c r="EA158" i="5"/>
  <c r="EA157" i="5"/>
  <c r="DY156" i="5"/>
  <c r="EA156" i="5"/>
  <c r="EA155" i="5"/>
  <c r="DY155" i="5"/>
  <c r="EA154" i="5"/>
  <c r="EA153" i="5"/>
  <c r="DY153" i="5"/>
  <c r="EA152" i="5"/>
  <c r="DY151" i="5"/>
  <c r="EA151" i="5"/>
  <c r="EA150" i="5"/>
  <c r="DY150" i="5"/>
  <c r="EA149" i="5"/>
  <c r="DY149" i="5"/>
  <c r="EA148" i="5"/>
  <c r="DY147" i="5"/>
  <c r="EA147" i="5"/>
  <c r="DY146" i="5"/>
  <c r="EA146" i="5"/>
  <c r="DY145" i="5"/>
  <c r="EA145" i="5"/>
  <c r="EA144" i="5"/>
  <c r="EA143" i="5"/>
  <c r="DY143" i="5"/>
  <c r="DY142" i="5"/>
  <c r="EA142" i="5"/>
  <c r="EA141" i="5"/>
  <c r="DY141" i="5"/>
  <c r="DY140" i="5"/>
  <c r="EA140" i="5"/>
  <c r="EA139" i="5"/>
  <c r="DY139" i="5"/>
  <c r="DY138" i="5"/>
  <c r="EA138" i="5"/>
  <c r="EA137" i="5"/>
  <c r="DY137" i="5"/>
  <c r="DY136" i="5"/>
  <c r="EA136" i="5"/>
  <c r="DY135" i="5"/>
  <c r="EA135" i="5"/>
  <c r="DY134" i="5"/>
  <c r="EA134" i="5"/>
  <c r="DY133" i="5"/>
  <c r="EA133" i="5"/>
  <c r="DY132" i="5"/>
  <c r="EA132" i="5"/>
  <c r="EA131" i="5"/>
  <c r="DY131" i="5"/>
  <c r="EA130" i="5"/>
  <c r="DY129" i="5"/>
  <c r="EA129" i="5"/>
  <c r="EA128" i="5"/>
  <c r="EA127" i="5"/>
  <c r="DY127" i="5"/>
  <c r="EA126" i="5"/>
  <c r="EA125" i="5"/>
  <c r="DY124" i="5"/>
  <c r="EA124" i="5"/>
  <c r="EA122" i="5"/>
  <c r="EA121" i="5"/>
  <c r="DY120" i="5"/>
  <c r="EA120" i="5"/>
  <c r="EA119" i="5"/>
  <c r="EA118" i="5"/>
  <c r="EA117" i="5"/>
  <c r="EA116" i="5"/>
  <c r="EA115" i="5"/>
  <c r="DY115" i="5"/>
  <c r="EA114" i="5"/>
  <c r="DY113" i="5"/>
  <c r="EA113" i="5"/>
  <c r="EA112" i="5"/>
  <c r="DY111" i="5"/>
  <c r="EA111" i="5"/>
  <c r="EA110" i="5"/>
  <c r="DY110" i="5"/>
  <c r="EA109" i="5"/>
  <c r="DY109" i="5"/>
  <c r="EA108" i="5"/>
  <c r="EA107" i="5"/>
  <c r="DY107" i="5"/>
  <c r="EA105" i="5"/>
  <c r="EA104" i="5"/>
  <c r="DY103" i="5"/>
  <c r="EA103" i="5"/>
  <c r="EA102" i="5"/>
  <c r="EA100" i="5"/>
  <c r="EA99" i="5"/>
  <c r="EA98" i="5"/>
  <c r="DY98" i="5"/>
  <c r="EA97" i="5"/>
  <c r="EA96" i="5"/>
  <c r="EA95" i="5"/>
  <c r="DY95" i="5"/>
  <c r="EA94" i="5"/>
  <c r="EA93" i="5"/>
  <c r="EA92" i="5"/>
  <c r="EA91" i="5"/>
  <c r="EA90" i="5"/>
  <c r="DY90" i="5"/>
  <c r="EA89" i="5"/>
  <c r="EA88" i="5"/>
  <c r="EA87" i="5"/>
  <c r="EA86" i="5"/>
  <c r="EA85" i="5"/>
  <c r="DY85" i="5"/>
  <c r="DY84" i="5"/>
  <c r="EA84" i="5"/>
  <c r="DY83" i="5"/>
  <c r="EA83" i="5"/>
  <c r="DY82" i="5"/>
  <c r="EA82" i="5"/>
  <c r="DY81" i="5"/>
  <c r="EA81" i="5"/>
  <c r="EA80" i="5"/>
  <c r="DY79" i="5"/>
  <c r="EA79" i="5"/>
  <c r="DY78" i="5"/>
  <c r="EA78" i="5"/>
  <c r="EA77" i="5"/>
  <c r="DY77" i="5"/>
  <c r="DY76" i="5"/>
  <c r="EA76" i="5"/>
  <c r="DY75" i="5"/>
  <c r="EA75" i="5"/>
  <c r="EA74" i="5"/>
  <c r="EA73" i="5"/>
  <c r="DY73" i="5"/>
  <c r="DY72" i="5"/>
  <c r="EA72" i="5"/>
  <c r="EA71" i="5"/>
  <c r="EA70" i="5"/>
  <c r="DY70" i="5"/>
  <c r="EA69" i="5"/>
  <c r="EA68" i="5"/>
  <c r="DY68" i="5"/>
  <c r="EA67" i="5"/>
  <c r="EA66" i="5"/>
  <c r="DY66" i="5"/>
  <c r="EA65" i="5"/>
  <c r="AJ11" i="5"/>
  <c r="AI11" i="5"/>
  <c r="AH11" i="5"/>
  <c r="AG11" i="5"/>
  <c r="AF11" i="5"/>
  <c r="AE11" i="5"/>
  <c r="AD11" i="5"/>
  <c r="AC11" i="5"/>
  <c r="AB11" i="5"/>
  <c r="AA11" i="5"/>
  <c r="Z11" i="5"/>
  <c r="DY64" i="5"/>
  <c r="Y11" i="5"/>
  <c r="EA64" i="5"/>
  <c r="DY63" i="5"/>
  <c r="EA63" i="5"/>
  <c r="EA62" i="5"/>
  <c r="DY62" i="5"/>
  <c r="EA61" i="5"/>
  <c r="EA60" i="5"/>
  <c r="DY60" i="5"/>
  <c r="EA58" i="5"/>
  <c r="DY57" i="5"/>
  <c r="EA57" i="5"/>
  <c r="EA56" i="5"/>
  <c r="DY56" i="5"/>
  <c r="DY55" i="5"/>
  <c r="EA55" i="5"/>
  <c r="EA54" i="5"/>
  <c r="DY54" i="5"/>
  <c r="EA53" i="5"/>
  <c r="DY53" i="5"/>
  <c r="DY52" i="5"/>
  <c r="EA52" i="5"/>
  <c r="DY51" i="5"/>
  <c r="EA51" i="5"/>
  <c r="DY50" i="5"/>
  <c r="EA50" i="5"/>
  <c r="DY49" i="5"/>
  <c r="EA49" i="5"/>
  <c r="EA48" i="5"/>
  <c r="DY48" i="5"/>
  <c r="DY47" i="5"/>
  <c r="EA47" i="5"/>
  <c r="DY46" i="5"/>
  <c r="EA46" i="5"/>
  <c r="EA45" i="5"/>
  <c r="DY45" i="5"/>
  <c r="DY44" i="5"/>
  <c r="EA44" i="5"/>
  <c r="DY43" i="5"/>
  <c r="EA43" i="5"/>
  <c r="EA42" i="5"/>
  <c r="EA41" i="5"/>
  <c r="EA40" i="5"/>
  <c r="AJ16" i="5"/>
  <c r="AI16" i="5"/>
  <c r="AH16" i="5"/>
  <c r="AG16" i="5"/>
  <c r="AF16" i="5"/>
  <c r="AE16" i="5"/>
  <c r="AD16" i="5"/>
  <c r="AC16" i="5"/>
  <c r="AB16" i="5"/>
  <c r="AA16" i="5"/>
  <c r="EA39" i="5"/>
  <c r="Z16" i="5"/>
  <c r="Y16" i="5"/>
  <c r="DY39" i="5"/>
  <c r="EA37" i="5"/>
  <c r="DY37" i="5"/>
  <c r="DJ11" i="5"/>
  <c r="CW11" i="5"/>
  <c r="BW11" i="5"/>
  <c r="DW11" i="5"/>
  <c r="CJ11" i="5"/>
  <c r="DI11" i="5"/>
  <c r="DV11" i="5"/>
  <c r="BV11" i="5"/>
  <c r="CV11" i="5"/>
  <c r="CI11" i="5"/>
  <c r="DH11" i="5"/>
  <c r="DU11" i="5"/>
  <c r="BU11" i="5"/>
  <c r="CH11" i="5"/>
  <c r="CU11" i="5"/>
  <c r="DG11" i="5"/>
  <c r="DT11" i="5"/>
  <c r="BT11" i="5"/>
  <c r="CG11" i="5"/>
  <c r="CT11" i="5"/>
  <c r="CS11" i="5"/>
  <c r="DS11" i="5"/>
  <c r="DF11" i="5"/>
  <c r="CF11" i="5"/>
  <c r="BS11" i="5"/>
  <c r="CE11" i="5"/>
  <c r="DE11" i="5"/>
  <c r="DR11" i="5"/>
  <c r="CR11" i="5"/>
  <c r="BR11" i="5"/>
  <c r="CD11" i="5"/>
  <c r="DQ11" i="5"/>
  <c r="BQ11" i="5"/>
  <c r="CQ11" i="5"/>
  <c r="DD11" i="5"/>
  <c r="BP11" i="5"/>
  <c r="CC11" i="5"/>
  <c r="DP11" i="5"/>
  <c r="CP11" i="5"/>
  <c r="DC11" i="5"/>
  <c r="DO11" i="5"/>
  <c r="CB11" i="5"/>
  <c r="CO11" i="5"/>
  <c r="BO11" i="5"/>
  <c r="DB11" i="5"/>
  <c r="DA11" i="5"/>
  <c r="DN11" i="5"/>
  <c r="CA11" i="5"/>
  <c r="CN11" i="5"/>
  <c r="BN11" i="5"/>
  <c r="CZ11" i="5"/>
  <c r="DM11" i="5"/>
  <c r="BM11" i="5"/>
  <c r="BZ11" i="5"/>
  <c r="CM11" i="5"/>
  <c r="CY11" i="5"/>
  <c r="CL11" i="5"/>
  <c r="BY11" i="5"/>
  <c r="EA35" i="5"/>
  <c r="AS13" i="5"/>
  <c r="AQ13" i="5"/>
  <c r="EA34" i="5"/>
  <c r="BW15" i="5"/>
  <c r="CJ15" i="5"/>
  <c r="DW15" i="5"/>
  <c r="AJ15" i="5"/>
  <c r="DJ15" i="5"/>
  <c r="CW15" i="5"/>
  <c r="BV15" i="5"/>
  <c r="DV15" i="5"/>
  <c r="AI15" i="5"/>
  <c r="DI15" i="5"/>
  <c r="CI15" i="5"/>
  <c r="CV15" i="5"/>
  <c r="BU15" i="5"/>
  <c r="AH15" i="5"/>
  <c r="DU15" i="5"/>
  <c r="CH15" i="5"/>
  <c r="AU15" i="5"/>
  <c r="DH15" i="5"/>
  <c r="CU15" i="5"/>
  <c r="CG15" i="5"/>
  <c r="DG15" i="5"/>
  <c r="BT15" i="5"/>
  <c r="DT15" i="5"/>
  <c r="AG15" i="5"/>
  <c r="CT15" i="5"/>
  <c r="DF15" i="5"/>
  <c r="CF15" i="5"/>
  <c r="AF15" i="5"/>
  <c r="DS15" i="5"/>
  <c r="CS15" i="5"/>
  <c r="BS15" i="5"/>
  <c r="DE15" i="5"/>
  <c r="DR15" i="5"/>
  <c r="BE15" i="5"/>
  <c r="BR15" i="5"/>
  <c r="AE15" i="5"/>
  <c r="CR15" i="5"/>
  <c r="CE15" i="5"/>
  <c r="CQ15" i="5"/>
  <c r="CD15" i="5"/>
  <c r="BQ15" i="5"/>
  <c r="AD15" i="5"/>
  <c r="DQ15" i="5"/>
  <c r="DD15" i="5"/>
  <c r="CP15" i="5"/>
  <c r="DP15" i="5"/>
  <c r="AC15" i="5"/>
  <c r="DC15" i="5"/>
  <c r="CC15" i="5"/>
  <c r="BP15" i="5"/>
  <c r="AB15" i="5"/>
  <c r="CO15" i="5"/>
  <c r="DB15" i="5"/>
  <c r="CB15" i="5"/>
  <c r="BO15" i="5"/>
  <c r="DO15" i="5"/>
  <c r="DN15" i="5"/>
  <c r="CA15" i="5"/>
  <c r="BN15" i="5"/>
  <c r="CN15" i="5"/>
  <c r="DA15" i="5"/>
  <c r="AA15" i="5"/>
  <c r="BZ15" i="5"/>
  <c r="Z15" i="5"/>
  <c r="DM15" i="5"/>
  <c r="CM15" i="5"/>
  <c r="CZ15" i="5"/>
  <c r="BM15" i="5"/>
  <c r="CL15" i="5"/>
  <c r="CY15" i="5"/>
  <c r="BL15" i="5"/>
  <c r="Y15" i="5"/>
  <c r="AJ13" i="5"/>
  <c r="DW13" i="5"/>
  <c r="DJ13" i="5"/>
  <c r="CW13" i="5"/>
  <c r="CJ13" i="5"/>
  <c r="BW13" i="5"/>
  <c r="DI13" i="5"/>
  <c r="CV13" i="5"/>
  <c r="CI13" i="5"/>
  <c r="AI13" i="5"/>
  <c r="BV13" i="5"/>
  <c r="DV13" i="5"/>
  <c r="AH13" i="5"/>
  <c r="DH13" i="5"/>
  <c r="CU13" i="5"/>
  <c r="CH13" i="5"/>
  <c r="BU13" i="5"/>
  <c r="DU13" i="5"/>
  <c r="DT13" i="5"/>
  <c r="DG13" i="5"/>
  <c r="AG13" i="5"/>
  <c r="CT13" i="5"/>
  <c r="CG13" i="5"/>
  <c r="DS13" i="5"/>
  <c r="DF13" i="5"/>
  <c r="AF13" i="5"/>
  <c r="AE13" i="5"/>
  <c r="AD13" i="5"/>
  <c r="AC13" i="5"/>
  <c r="AB13" i="5"/>
  <c r="AA13" i="5"/>
  <c r="Z13" i="5"/>
  <c r="Y13" i="5"/>
  <c r="EA31" i="5"/>
  <c r="DY31" i="5"/>
  <c r="DY30" i="5"/>
  <c r="EA30" i="5"/>
  <c r="DY29" i="5"/>
  <c r="EA29" i="5"/>
  <c r="DY28" i="5"/>
  <c r="EA28" i="5"/>
  <c r="DY27" i="5"/>
  <c r="EA27" i="5"/>
  <c r="DY26" i="5"/>
  <c r="EA26" i="5"/>
  <c r="DY25" i="5"/>
  <c r="EA25" i="5"/>
  <c r="DY24" i="5"/>
  <c r="EA24" i="5"/>
  <c r="DY23" i="5"/>
  <c r="EA23" i="5"/>
  <c r="DY22" i="5"/>
  <c r="EA22" i="5"/>
  <c r="DY21" i="5"/>
  <c r="EA21" i="5"/>
  <c r="AJ12" i="5"/>
  <c r="AJ10" i="5"/>
  <c r="AJ14" i="5"/>
  <c r="AJ9" i="5"/>
  <c r="AI10" i="5"/>
  <c r="AI12" i="5"/>
  <c r="AI9" i="5"/>
  <c r="AI14" i="5"/>
  <c r="AH10" i="5"/>
  <c r="AH14" i="5"/>
  <c r="AH12" i="5"/>
  <c r="AH9" i="5"/>
  <c r="AG10" i="5"/>
  <c r="AG9" i="5"/>
  <c r="AG14" i="5"/>
  <c r="AG12" i="5"/>
  <c r="AF14" i="5"/>
  <c r="AF9" i="5"/>
  <c r="AF12" i="5"/>
  <c r="AF10" i="5"/>
  <c r="AF5" i="5" s="1"/>
  <c r="AE14" i="5"/>
  <c r="AE10" i="5"/>
  <c r="AE9" i="5"/>
  <c r="AE12" i="5"/>
  <c r="AD14" i="5"/>
  <c r="AD10" i="5"/>
  <c r="AD12" i="5"/>
  <c r="AD9" i="5"/>
  <c r="AC14" i="5"/>
  <c r="AC12" i="5"/>
  <c r="AC9" i="5"/>
  <c r="AC10" i="5"/>
  <c r="AC5" i="5" s="1"/>
  <c r="AB14" i="5"/>
  <c r="AB12" i="5"/>
  <c r="AB9" i="5"/>
  <c r="AB10" i="5"/>
  <c r="AB5" i="5" s="1"/>
  <c r="AA14" i="5"/>
  <c r="AA9" i="5"/>
  <c r="AA12" i="5"/>
  <c r="AA10" i="5"/>
  <c r="AA5" i="5" s="1"/>
  <c r="Z12" i="5"/>
  <c r="Z14" i="5"/>
  <c r="Z10" i="5"/>
  <c r="Z9" i="5"/>
  <c r="Y10" i="5"/>
  <c r="Y9" i="5"/>
  <c r="Y14" i="5"/>
  <c r="Y12" i="5"/>
  <c r="EA20" i="5"/>
  <c r="AC14" i="2"/>
  <c r="AL81" i="2"/>
  <c r="AI81" i="2"/>
  <c r="AF81" i="2"/>
  <c r="AL78" i="2"/>
  <c r="AI78" i="2"/>
  <c r="AF78" i="2"/>
  <c r="AL75" i="2"/>
  <c r="AK75" i="2"/>
  <c r="AH75" i="2"/>
  <c r="AE75" i="2"/>
  <c r="AK72" i="2"/>
  <c r="AH72" i="2"/>
  <c r="AF72" i="2"/>
  <c r="AJ69" i="2"/>
  <c r="AG69" i="2"/>
  <c r="AJ66" i="2"/>
  <c r="AG66" i="2"/>
  <c r="AF66" i="2"/>
  <c r="AL63" i="2"/>
  <c r="AI63" i="2"/>
  <c r="AF63" i="2"/>
  <c r="AL60" i="2"/>
  <c r="AK60" i="2"/>
  <c r="AH60" i="2"/>
  <c r="AE60" i="2"/>
  <c r="AK57" i="2"/>
  <c r="AH57" i="2"/>
  <c r="AG57" i="2"/>
  <c r="AJ54" i="2"/>
  <c r="AG54" i="2"/>
  <c r="AF54" i="2"/>
  <c r="AL51" i="2"/>
  <c r="AI51" i="2"/>
  <c r="AF51" i="2"/>
  <c r="AJ32" i="2"/>
  <c r="AG32" i="2"/>
  <c r="AK29" i="2"/>
  <c r="AH29" i="2"/>
  <c r="AE29" i="2"/>
  <c r="AL26" i="2"/>
  <c r="AI26" i="2"/>
  <c r="AG26" i="2"/>
  <c r="AJ23" i="2"/>
  <c r="AH23" i="2"/>
  <c r="AE23" i="2"/>
  <c r="AK20" i="2"/>
  <c r="AH20" i="2"/>
  <c r="AF20" i="2"/>
  <c r="AL17" i="2"/>
  <c r="AJ17" i="2"/>
  <c r="AG17" i="2"/>
  <c r="AJ14" i="2"/>
  <c r="AH14" i="2"/>
  <c r="AF14" i="2"/>
  <c r="AK81" i="2"/>
  <c r="AG81" i="2"/>
  <c r="AJ78" i="2"/>
  <c r="AG78" i="2"/>
  <c r="AI75" i="2"/>
  <c r="AF75" i="2"/>
  <c r="AL72" i="2"/>
  <c r="AI72" i="2"/>
  <c r="AE72" i="2"/>
  <c r="AK69" i="2"/>
  <c r="AH69" i="2"/>
  <c r="AE69" i="2"/>
  <c r="AK66" i="2"/>
  <c r="AH66" i="2"/>
  <c r="AJ63" i="2"/>
  <c r="AG63" i="2"/>
  <c r="AI60" i="2"/>
  <c r="AF60" i="2"/>
  <c r="AL57" i="2"/>
  <c r="AI57" i="2"/>
  <c r="AE57" i="2"/>
  <c r="AK54" i="2"/>
  <c r="AH54" i="2"/>
  <c r="AE54" i="2"/>
  <c r="AJ51" i="2"/>
  <c r="AH51" i="2"/>
  <c r="AE51" i="2"/>
  <c r="AL32" i="2"/>
  <c r="AI32" i="2"/>
  <c r="AF32" i="2"/>
  <c r="AL29" i="2"/>
  <c r="AI29" i="2"/>
  <c r="AF29" i="2"/>
  <c r="AK26" i="2"/>
  <c r="AH26" i="2"/>
  <c r="AE26" i="2"/>
  <c r="AK23" i="2"/>
  <c r="AG23" i="2"/>
  <c r="AJ20" i="2"/>
  <c r="AG20" i="2"/>
  <c r="AI17" i="2"/>
  <c r="AF17" i="2"/>
  <c r="AL14" i="2"/>
  <c r="AI14" i="2"/>
  <c r="AE14" i="2"/>
  <c r="AJ81" i="2"/>
  <c r="AH81" i="2"/>
  <c r="AE81" i="2"/>
  <c r="AK78" i="2"/>
  <c r="AH78" i="2"/>
  <c r="AE78" i="2"/>
  <c r="AJ75" i="2"/>
  <c r="AG75" i="2"/>
  <c r="AJ72" i="2"/>
  <c r="AG72" i="2"/>
  <c r="AL69" i="2"/>
  <c r="AI69" i="2"/>
  <c r="AF69" i="2"/>
  <c r="AL66" i="2"/>
  <c r="AI66" i="2"/>
  <c r="AE66" i="2"/>
  <c r="AK63" i="2"/>
  <c r="AH63" i="2"/>
  <c r="AE63" i="2"/>
  <c r="AJ60" i="2"/>
  <c r="AG60" i="2"/>
  <c r="AJ57" i="2"/>
  <c r="AF57" i="2"/>
  <c r="AL54" i="2"/>
  <c r="AI54" i="2"/>
  <c r="AK51" i="2"/>
  <c r="AG51" i="2"/>
  <c r="AK32" i="2"/>
  <c r="AH32" i="2"/>
  <c r="AE32" i="2"/>
  <c r="AJ29" i="2"/>
  <c r="AG29" i="2"/>
  <c r="AJ26" i="2"/>
  <c r="AF26" i="2"/>
  <c r="AL23" i="2"/>
  <c r="AI23" i="2"/>
  <c r="AF23" i="2"/>
  <c r="AL20" i="2"/>
  <c r="AI20" i="2"/>
  <c r="AE20" i="2"/>
  <c r="AK17" i="2"/>
  <c r="AH17" i="2"/>
  <c r="AE17" i="2"/>
  <c r="AK14" i="2"/>
  <c r="AG14" i="2"/>
  <c r="AD81" i="2"/>
  <c r="AD78" i="2"/>
  <c r="AD75" i="2"/>
  <c r="AD72" i="2"/>
  <c r="AD69" i="2"/>
  <c r="AD66" i="2"/>
  <c r="AD63" i="2"/>
  <c r="AD60" i="2"/>
  <c r="AD57" i="2"/>
  <c r="AD54" i="2"/>
  <c r="AD51" i="2"/>
  <c r="AD32" i="2"/>
  <c r="AD29" i="2"/>
  <c r="AD26" i="2"/>
  <c r="AD23" i="2"/>
  <c r="AD20" i="2"/>
  <c r="AD17" i="2"/>
  <c r="AD14" i="2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A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AR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AZ296" i="1"/>
  <c r="AZ282" i="1"/>
  <c r="AZ295" i="1"/>
  <c r="AZ277" i="1"/>
  <c r="AZ279" i="1"/>
  <c r="AZ290" i="1"/>
  <c r="AZ292" i="1"/>
  <c r="AZ289" i="1"/>
  <c r="AZ284" i="1"/>
  <c r="AZ298" i="1"/>
  <c r="AZ293" i="1"/>
  <c r="AZ288" i="1"/>
  <c r="AZ281" i="1"/>
  <c r="AZ294" i="1"/>
  <c r="AZ297" i="1"/>
  <c r="AZ280" i="1"/>
  <c r="AZ283" i="1"/>
  <c r="AZ285" i="1"/>
  <c r="AZ287" i="1"/>
  <c r="AZ278" i="1"/>
  <c r="AZ286" i="1"/>
  <c r="AZ291" i="1"/>
  <c r="AR281" i="1"/>
  <c r="AR292" i="1"/>
  <c r="AR288" i="1"/>
  <c r="AR294" i="1"/>
  <c r="AR278" i="1"/>
  <c r="AR284" i="1"/>
  <c r="AR287" i="1"/>
  <c r="AR279" i="1"/>
  <c r="AR277" i="1"/>
  <c r="AR291" i="1"/>
  <c r="AR298" i="1"/>
  <c r="AR290" i="1"/>
  <c r="AR289" i="1"/>
  <c r="AR295" i="1"/>
  <c r="AR282" i="1"/>
  <c r="AR293" i="1"/>
  <c r="AR283" i="1"/>
  <c r="AR297" i="1"/>
  <c r="AR286" i="1"/>
  <c r="AR280" i="1"/>
  <c r="AR285" i="1"/>
  <c r="AR296" i="1"/>
  <c r="AK295" i="1"/>
  <c r="AK287" i="1"/>
  <c r="AK296" i="1"/>
  <c r="AK286" i="1"/>
  <c r="AK279" i="1"/>
  <c r="AK285" i="1"/>
  <c r="AK284" i="1"/>
  <c r="AK280" i="1"/>
  <c r="AK283" i="1"/>
  <c r="AK281" i="1"/>
  <c r="AK282" i="1"/>
  <c r="AK294" i="1"/>
  <c r="AK277" i="1"/>
  <c r="AK278" i="1"/>
  <c r="AK293" i="1"/>
  <c r="AK298" i="1"/>
  <c r="AK297" i="1"/>
  <c r="AK288" i="1"/>
  <c r="AK289" i="1"/>
  <c r="AK290" i="1"/>
  <c r="AK291" i="1"/>
  <c r="AK292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Z20" i="1"/>
  <c r="BB20" i="1"/>
  <c r="AZ273" i="1"/>
  <c r="AZ275" i="1"/>
  <c r="AZ276" i="1"/>
  <c r="AZ268" i="1"/>
  <c r="AZ262" i="1"/>
  <c r="AZ270" i="1"/>
  <c r="AZ257" i="1"/>
  <c r="AZ271" i="1"/>
  <c r="AZ265" i="1"/>
  <c r="AZ261" i="1"/>
  <c r="AZ260" i="1"/>
  <c r="AZ267" i="1"/>
  <c r="AZ258" i="1"/>
  <c r="AZ264" i="1"/>
  <c r="AZ263" i="1"/>
  <c r="AZ274" i="1"/>
  <c r="AZ266" i="1"/>
  <c r="AZ255" i="1"/>
  <c r="AZ254" i="1"/>
  <c r="AR269" i="1"/>
  <c r="AR267" i="1"/>
  <c r="AR276" i="1"/>
  <c r="AR263" i="1"/>
  <c r="AR255" i="1"/>
  <c r="AR256" i="1"/>
  <c r="AR268" i="1"/>
  <c r="AR274" i="1"/>
  <c r="AR261" i="1"/>
  <c r="AR266" i="1"/>
  <c r="AR275" i="1"/>
  <c r="AR262" i="1"/>
  <c r="AR264" i="1"/>
  <c r="AR273" i="1"/>
  <c r="AR257" i="1"/>
  <c r="AR272" i="1"/>
  <c r="AR271" i="1"/>
  <c r="AR260" i="1"/>
  <c r="AR265" i="1"/>
  <c r="AR259" i="1"/>
  <c r="AR270" i="1"/>
  <c r="AR254" i="1"/>
  <c r="AR258" i="1"/>
  <c r="AR299" i="1"/>
  <c r="AK299" i="1"/>
  <c r="AK264" i="1"/>
  <c r="AK261" i="1"/>
  <c r="AK272" i="1"/>
  <c r="AK262" i="1"/>
  <c r="AK263" i="1"/>
  <c r="AK265" i="1"/>
  <c r="AK254" i="1"/>
  <c r="AK257" i="1"/>
  <c r="AK268" i="1"/>
  <c r="AK267" i="1"/>
  <c r="AK258" i="1"/>
  <c r="AK271" i="1"/>
  <c r="AK275" i="1"/>
  <c r="AK270" i="1"/>
  <c r="AK276" i="1"/>
  <c r="AK259" i="1"/>
  <c r="AK256" i="1"/>
  <c r="AK269" i="1"/>
  <c r="AK260" i="1"/>
  <c r="AK273" i="1"/>
  <c r="AK266" i="1"/>
  <c r="AK255" i="1"/>
  <c r="AK274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Z19" i="1"/>
  <c r="AZ241" i="1"/>
  <c r="AZ253" i="1"/>
  <c r="AZ242" i="1"/>
  <c r="AZ243" i="1"/>
  <c r="AZ239" i="1"/>
  <c r="AZ234" i="1"/>
  <c r="AZ238" i="1"/>
  <c r="AZ237" i="1"/>
  <c r="AZ236" i="1"/>
  <c r="AZ235" i="1"/>
  <c r="AZ252" i="1"/>
  <c r="AZ233" i="1"/>
  <c r="AZ232" i="1"/>
  <c r="AZ249" i="1"/>
  <c r="AZ250" i="1"/>
  <c r="AZ251" i="1"/>
  <c r="AZ248" i="1"/>
  <c r="AZ247" i="1"/>
  <c r="AZ246" i="1"/>
  <c r="AZ245" i="1"/>
  <c r="AZ244" i="1"/>
  <c r="AZ231" i="1"/>
  <c r="AZ240" i="1"/>
  <c r="AR241" i="1"/>
  <c r="AR246" i="1"/>
  <c r="AR233" i="1"/>
  <c r="AR240" i="1"/>
  <c r="AR237" i="1"/>
  <c r="AR232" i="1"/>
  <c r="AR252" i="1"/>
  <c r="AR238" i="1"/>
  <c r="AR244" i="1"/>
  <c r="AR245" i="1"/>
  <c r="AR239" i="1"/>
  <c r="AR231" i="1"/>
  <c r="AR248" i="1"/>
  <c r="AR249" i="1"/>
  <c r="AR250" i="1"/>
  <c r="AR235" i="1"/>
  <c r="AR247" i="1"/>
  <c r="AR234" i="1"/>
  <c r="AR243" i="1"/>
  <c r="AR242" i="1"/>
  <c r="AR251" i="1"/>
  <c r="AR236" i="1"/>
  <c r="AR253" i="1"/>
  <c r="AK248" i="1"/>
  <c r="AK234" i="1"/>
  <c r="AK231" i="1"/>
  <c r="AK232" i="1"/>
  <c r="AK252" i="1"/>
  <c r="AK251" i="1"/>
  <c r="AK250" i="1"/>
  <c r="AK233" i="1"/>
  <c r="AK243" i="1"/>
  <c r="AK249" i="1"/>
  <c r="AK242" i="1"/>
  <c r="AK241" i="1"/>
  <c r="AK253" i="1"/>
  <c r="AK240" i="1"/>
  <c r="AK244" i="1"/>
  <c r="AK239" i="1"/>
  <c r="AK235" i="1"/>
  <c r="AK245" i="1"/>
  <c r="AK238" i="1"/>
  <c r="AK246" i="1"/>
  <c r="AK237" i="1"/>
  <c r="AK236" i="1"/>
  <c r="AK247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Z18" i="1"/>
  <c r="AX21" i="1"/>
  <c r="AW21" i="1"/>
  <c r="AV21" i="1"/>
  <c r="AU21" i="1"/>
  <c r="AZ215" i="1"/>
  <c r="AZ227" i="1"/>
  <c r="AZ212" i="1"/>
  <c r="AZ228" i="1"/>
  <c r="AZ224" i="1"/>
  <c r="AZ225" i="1"/>
  <c r="AZ219" i="1"/>
  <c r="AZ209" i="1"/>
  <c r="AZ226" i="1"/>
  <c r="AZ208" i="1"/>
  <c r="AZ214" i="1"/>
  <c r="AZ218" i="1"/>
  <c r="AZ229" i="1"/>
  <c r="AZ220" i="1"/>
  <c r="AZ211" i="1"/>
  <c r="AZ223" i="1"/>
  <c r="AZ221" i="1"/>
  <c r="AT21" i="1"/>
  <c r="AZ217" i="1"/>
  <c r="AZ216" i="1"/>
  <c r="AZ213" i="1"/>
  <c r="AZ230" i="1"/>
  <c r="AP21" i="1"/>
  <c r="AO21" i="1"/>
  <c r="AN21" i="1"/>
  <c r="AR229" i="1"/>
  <c r="AR224" i="1"/>
  <c r="AR219" i="1"/>
  <c r="AR225" i="1"/>
  <c r="AR221" i="1"/>
  <c r="AR213" i="1"/>
  <c r="AR208" i="1"/>
  <c r="AR230" i="1"/>
  <c r="AR211" i="1"/>
  <c r="AR222" i="1"/>
  <c r="AR209" i="1"/>
  <c r="AR216" i="1"/>
  <c r="AR223" i="1"/>
  <c r="AR217" i="1"/>
  <c r="AR228" i="1"/>
  <c r="AM21" i="1"/>
  <c r="AR220" i="1"/>
  <c r="AR218" i="1"/>
  <c r="AR210" i="1"/>
  <c r="AR214" i="1"/>
  <c r="AR227" i="1"/>
  <c r="AR212" i="1"/>
  <c r="AR226" i="1"/>
  <c r="AR215" i="1"/>
  <c r="AI21" i="1"/>
  <c r="AH21" i="1"/>
  <c r="AG21" i="1"/>
  <c r="AF21" i="1"/>
  <c r="AE21" i="1"/>
  <c r="AD21" i="1"/>
  <c r="AC21" i="1"/>
  <c r="AK224" i="1"/>
  <c r="AK214" i="1"/>
  <c r="AK217" i="1"/>
  <c r="AK211" i="1"/>
  <c r="AB21" i="1"/>
  <c r="AK215" i="1"/>
  <c r="AK226" i="1"/>
  <c r="AK222" i="1"/>
  <c r="AK213" i="1"/>
  <c r="AK221" i="1"/>
  <c r="AK229" i="1"/>
  <c r="AK220" i="1"/>
  <c r="AK225" i="1"/>
  <c r="AK210" i="1"/>
  <c r="AK208" i="1"/>
  <c r="AK223" i="1"/>
  <c r="AK228" i="1"/>
  <c r="AK216" i="1"/>
  <c r="AK212" i="1"/>
  <c r="AK230" i="1"/>
  <c r="AK219" i="1"/>
  <c r="AK218" i="1"/>
  <c r="AK227" i="1"/>
  <c r="X21" i="1"/>
  <c r="BS17" i="1"/>
  <c r="BR17" i="1"/>
  <c r="W21" i="1"/>
  <c r="BQ17" i="1"/>
  <c r="V21" i="1"/>
  <c r="U21" i="1"/>
  <c r="BP17" i="1"/>
  <c r="BO17" i="1"/>
  <c r="T21" i="1"/>
  <c r="S21" i="1"/>
  <c r="BN17" i="1"/>
  <c r="R21" i="1"/>
  <c r="BM17" i="1"/>
  <c r="BL17" i="1"/>
  <c r="Q21" i="1"/>
  <c r="BK17" i="1"/>
  <c r="P21" i="1"/>
  <c r="O21" i="1"/>
  <c r="BJ17" i="1"/>
  <c r="N21" i="1"/>
  <c r="BI17" i="1"/>
  <c r="BH17" i="1"/>
  <c r="M21" i="1"/>
  <c r="BG17" i="1"/>
  <c r="L21" i="1"/>
  <c r="K21" i="1"/>
  <c r="BF17" i="1"/>
  <c r="BF21" i="1" s="1"/>
  <c r="J21" i="1"/>
  <c r="BE17" i="1"/>
  <c r="BE21" i="1" s="1"/>
  <c r="I21" i="1"/>
  <c r="BD17" i="1"/>
  <c r="BD21" i="1" s="1"/>
  <c r="H21" i="1"/>
  <c r="BC17" i="1"/>
  <c r="BC21" i="1" s="1"/>
  <c r="G21" i="1"/>
  <c r="Z21" i="1" s="1"/>
  <c r="BB17" i="1"/>
  <c r="Z17" i="1"/>
  <c r="BU21" i="1"/>
  <c r="BS16" i="1"/>
  <c r="BY191" i="1"/>
  <c r="BY193" i="1"/>
  <c r="BY194" i="1"/>
  <c r="BY197" i="1"/>
  <c r="BY200" i="1"/>
  <c r="BY201" i="1"/>
  <c r="BY202" i="1"/>
  <c r="BY203" i="1"/>
  <c r="BY204" i="1"/>
  <c r="BY205" i="1"/>
  <c r="BY206" i="1"/>
  <c r="BY207" i="1"/>
  <c r="BY185" i="1"/>
  <c r="BY189" i="1"/>
  <c r="BY186" i="1"/>
  <c r="BY187" i="1"/>
  <c r="BY188" i="1"/>
  <c r="BY190" i="1"/>
  <c r="BY192" i="1"/>
  <c r="BY195" i="1"/>
  <c r="BY196" i="1"/>
  <c r="BY198" i="1"/>
  <c r="BY199" i="1"/>
  <c r="BB16" i="1"/>
  <c r="Z16" i="1"/>
  <c r="BY164" i="1"/>
  <c r="BY172" i="1"/>
  <c r="BY174" i="1"/>
  <c r="BY176" i="1"/>
  <c r="BY183" i="1"/>
  <c r="BY177" i="1"/>
  <c r="BY180" i="1"/>
  <c r="BY182" i="1"/>
  <c r="BY184" i="1"/>
  <c r="BY163" i="1"/>
  <c r="BY166" i="1"/>
  <c r="BY167" i="1"/>
  <c r="BY168" i="1"/>
  <c r="BY169" i="1"/>
  <c r="BY171" i="1"/>
  <c r="BY162" i="1"/>
  <c r="BY165" i="1"/>
  <c r="BY170" i="1"/>
  <c r="BY173" i="1"/>
  <c r="BY175" i="1"/>
  <c r="BY178" i="1"/>
  <c r="BY179" i="1"/>
  <c r="BY181" i="1"/>
  <c r="BB15" i="1"/>
  <c r="Z15" i="1"/>
  <c r="BY140" i="1"/>
  <c r="BY145" i="1"/>
  <c r="BY148" i="1"/>
  <c r="BY150" i="1"/>
  <c r="BY152" i="1"/>
  <c r="BY153" i="1"/>
  <c r="BY154" i="1"/>
  <c r="BY155" i="1"/>
  <c r="BY156" i="1"/>
  <c r="BY157" i="1"/>
  <c r="BY158" i="1"/>
  <c r="BY159" i="1"/>
  <c r="BY147" i="1"/>
  <c r="BY151" i="1"/>
  <c r="BY141" i="1"/>
  <c r="BY149" i="1"/>
  <c r="BY161" i="1"/>
  <c r="BY142" i="1"/>
  <c r="BY146" i="1"/>
  <c r="BY160" i="1"/>
  <c r="BY143" i="1"/>
  <c r="BY144" i="1"/>
  <c r="BB14" i="1"/>
  <c r="Z14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6" i="1"/>
  <c r="BY137" i="1"/>
  <c r="BY138" i="1"/>
  <c r="BY134" i="1"/>
  <c r="BY135" i="1"/>
  <c r="BY132" i="1"/>
  <c r="BY133" i="1"/>
  <c r="BY116" i="1"/>
  <c r="BB13" i="1"/>
  <c r="Z13" i="1"/>
  <c r="BY105" i="1"/>
  <c r="BY109" i="1"/>
  <c r="BY110" i="1"/>
  <c r="BY112" i="1"/>
  <c r="BY115" i="1"/>
  <c r="BY94" i="1"/>
  <c r="BY97" i="1"/>
  <c r="BY99" i="1"/>
  <c r="BY100" i="1"/>
  <c r="BY96" i="1"/>
  <c r="BY98" i="1"/>
  <c r="BY103" i="1"/>
  <c r="BY106" i="1"/>
  <c r="BY108" i="1"/>
  <c r="BY111" i="1"/>
  <c r="BY95" i="1"/>
  <c r="BY101" i="1"/>
  <c r="BY102" i="1"/>
  <c r="BY104" i="1"/>
  <c r="BY107" i="1"/>
  <c r="BY113" i="1"/>
  <c r="BY114" i="1"/>
  <c r="BB12" i="1"/>
  <c r="Z12" i="1"/>
  <c r="BB11" i="1"/>
  <c r="Z11" i="1"/>
  <c r="BB10" i="1"/>
  <c r="Z10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B9" i="1"/>
  <c r="Z9" i="1"/>
  <c r="Z5" i="5" l="1"/>
  <c r="DY36" i="5"/>
  <c r="DL11" i="5"/>
  <c r="DY33" i="5"/>
  <c r="DL15" i="5"/>
  <c r="DY32" i="5"/>
  <c r="DL13" i="5"/>
  <c r="BJ9" i="5"/>
  <c r="BJ10" i="5"/>
  <c r="BJ12" i="5"/>
  <c r="BJ14" i="5"/>
  <c r="BJ16" i="5"/>
  <c r="CW9" i="5"/>
  <c r="CW4" i="5" s="1"/>
  <c r="CW10" i="5"/>
  <c r="CW12" i="5"/>
  <c r="CW14" i="5"/>
  <c r="CW16" i="5"/>
  <c r="DJ9" i="5"/>
  <c r="DJ4" i="5" s="1"/>
  <c r="DJ10" i="5"/>
  <c r="DJ12" i="5"/>
  <c r="DJ14" i="5"/>
  <c r="DJ16" i="5"/>
  <c r="DW9" i="5"/>
  <c r="DW4" i="5" s="1"/>
  <c r="DW10" i="5"/>
  <c r="DW12" i="5"/>
  <c r="DW14" i="5"/>
  <c r="DW16" i="5"/>
  <c r="AW9" i="5"/>
  <c r="BW9" i="5"/>
  <c r="BW4" i="5" s="1"/>
  <c r="BW10" i="5"/>
  <c r="BW12" i="5"/>
  <c r="BW14" i="5"/>
  <c r="BW16" i="5"/>
  <c r="CJ9" i="5"/>
  <c r="CJ4" i="5" s="1"/>
  <c r="CJ10" i="5"/>
  <c r="CJ12" i="5"/>
  <c r="CJ14" i="5"/>
  <c r="CJ16" i="5"/>
  <c r="CV9" i="5"/>
  <c r="CV4" i="5" s="1"/>
  <c r="CV10" i="5"/>
  <c r="CV12" i="5"/>
  <c r="CV14" i="5"/>
  <c r="CV16" i="5"/>
  <c r="AV9" i="5"/>
  <c r="DV9" i="5"/>
  <c r="DV4" i="5" s="1"/>
  <c r="DV10" i="5"/>
  <c r="DV12" i="5"/>
  <c r="DV14" i="5"/>
  <c r="DV16" i="5"/>
  <c r="BI9" i="5"/>
  <c r="BI10" i="5"/>
  <c r="BI12" i="5"/>
  <c r="BI14" i="5"/>
  <c r="BI16" i="5"/>
  <c r="DI9" i="5"/>
  <c r="DI4" i="5" s="1"/>
  <c r="DI10" i="5"/>
  <c r="DI12" i="5"/>
  <c r="DI14" i="5"/>
  <c r="DI16" i="5"/>
  <c r="CI9" i="5"/>
  <c r="CI4" i="5" s="1"/>
  <c r="CI10" i="5"/>
  <c r="CI12" i="5"/>
  <c r="CI14" i="5"/>
  <c r="CI16" i="5"/>
  <c r="BV9" i="5"/>
  <c r="BV4" i="5" s="1"/>
  <c r="BV10" i="5"/>
  <c r="BV12" i="5"/>
  <c r="BV14" i="5"/>
  <c r="BV16" i="5"/>
  <c r="DH9" i="5"/>
  <c r="DH4" i="5" s="1"/>
  <c r="DH10" i="5"/>
  <c r="DH12" i="5"/>
  <c r="DH14" i="5"/>
  <c r="DH16" i="5"/>
  <c r="DU9" i="5"/>
  <c r="DU4" i="5" s="1"/>
  <c r="DU10" i="5"/>
  <c r="DU12" i="5"/>
  <c r="DU14" i="5"/>
  <c r="DU16" i="5"/>
  <c r="AU9" i="5"/>
  <c r="BH9" i="5"/>
  <c r="BH10" i="5"/>
  <c r="BH12" i="5"/>
  <c r="BH14" i="5"/>
  <c r="BH16" i="5"/>
  <c r="BU9" i="5"/>
  <c r="BU4" i="5" s="1"/>
  <c r="BU10" i="5"/>
  <c r="BU12" i="5"/>
  <c r="BU14" i="5"/>
  <c r="BU16" i="5"/>
  <c r="CH9" i="5"/>
  <c r="CH4" i="5" s="1"/>
  <c r="CH10" i="5"/>
  <c r="CH12" i="5"/>
  <c r="CH14" i="5"/>
  <c r="CH16" i="5"/>
  <c r="CU9" i="5"/>
  <c r="CU4" i="5" s="1"/>
  <c r="CU10" i="5"/>
  <c r="CU12" i="5"/>
  <c r="CU14" i="5"/>
  <c r="CU16" i="5"/>
  <c r="DT9" i="5"/>
  <c r="DT4" i="5" s="1"/>
  <c r="DT10" i="5"/>
  <c r="DT12" i="5"/>
  <c r="DT14" i="5"/>
  <c r="DT16" i="5"/>
  <c r="CT9" i="5"/>
  <c r="CT4" i="5" s="1"/>
  <c r="CT10" i="5"/>
  <c r="CT12" i="5"/>
  <c r="CT14" i="5"/>
  <c r="CT16" i="5"/>
  <c r="BG9" i="5"/>
  <c r="BG10" i="5"/>
  <c r="BG12" i="5"/>
  <c r="BG14" i="5"/>
  <c r="BG16" i="5"/>
  <c r="BT9" i="5"/>
  <c r="BT10" i="5"/>
  <c r="BT12" i="5"/>
  <c r="BT14" i="5"/>
  <c r="BT16" i="5"/>
  <c r="CG9" i="5"/>
  <c r="CG4" i="5" s="1"/>
  <c r="CG10" i="5"/>
  <c r="CG12" i="5"/>
  <c r="CG14" i="5"/>
  <c r="CG16" i="5"/>
  <c r="DG9" i="5"/>
  <c r="DG4" i="5" s="1"/>
  <c r="DG10" i="5"/>
  <c r="DG12" i="5"/>
  <c r="DG14" i="5"/>
  <c r="DG16" i="5"/>
  <c r="AT9" i="5"/>
  <c r="BF9" i="5"/>
  <c r="BF10" i="5"/>
  <c r="BF12" i="5"/>
  <c r="BF14" i="5"/>
  <c r="BF16" i="5"/>
  <c r="DF9" i="5"/>
  <c r="DF4" i="5" s="1"/>
  <c r="DF10" i="5"/>
  <c r="DF12" i="5"/>
  <c r="DF14" i="5"/>
  <c r="DF16" i="5"/>
  <c r="CS9" i="5"/>
  <c r="CS10" i="5"/>
  <c r="CS12" i="5"/>
  <c r="CS14" i="5"/>
  <c r="CS16" i="5"/>
  <c r="AS9" i="5"/>
  <c r="BS9" i="5"/>
  <c r="BS10" i="5"/>
  <c r="BS12" i="5"/>
  <c r="BS14" i="5"/>
  <c r="BS16" i="5"/>
  <c r="DS9" i="5"/>
  <c r="DS4" i="5" s="1"/>
  <c r="DS10" i="5"/>
  <c r="DS12" i="5"/>
  <c r="DS14" i="5"/>
  <c r="DS16" i="5"/>
  <c r="CF9" i="5"/>
  <c r="CF10" i="5"/>
  <c r="CF5" i="5" s="1"/>
  <c r="CF12" i="5"/>
  <c r="CF14" i="5"/>
  <c r="CF16" i="5"/>
  <c r="DE9" i="5"/>
  <c r="DE10" i="5"/>
  <c r="DE12" i="5"/>
  <c r="DE14" i="5"/>
  <c r="DE16" i="5"/>
  <c r="BE9" i="5"/>
  <c r="BE10" i="5"/>
  <c r="BE12" i="5"/>
  <c r="BE14" i="5"/>
  <c r="BE16" i="5"/>
  <c r="AR9" i="5"/>
  <c r="AR10" i="5"/>
  <c r="AR5" i="5" s="1"/>
  <c r="AR12" i="5"/>
  <c r="AR14" i="5"/>
  <c r="AR16" i="5"/>
  <c r="CR9" i="5"/>
  <c r="CR10" i="5"/>
  <c r="CR12" i="5"/>
  <c r="CR14" i="5"/>
  <c r="CR16" i="5"/>
  <c r="CE9" i="5"/>
  <c r="CE10" i="5"/>
  <c r="CE12" i="5"/>
  <c r="CE14" i="5"/>
  <c r="CE16" i="5"/>
  <c r="BR9" i="5"/>
  <c r="BR10" i="5"/>
  <c r="BR12" i="5"/>
  <c r="BR14" i="5"/>
  <c r="BR16" i="5"/>
  <c r="DR9" i="5"/>
  <c r="DR10" i="5"/>
  <c r="DR12" i="5"/>
  <c r="DR14" i="5"/>
  <c r="DR16" i="5"/>
  <c r="DQ9" i="5"/>
  <c r="DQ10" i="5"/>
  <c r="DQ12" i="5"/>
  <c r="DQ14" i="5"/>
  <c r="DQ16" i="5"/>
  <c r="DD9" i="5"/>
  <c r="DD10" i="5"/>
  <c r="DD12" i="5"/>
  <c r="DD14" i="5"/>
  <c r="DD16" i="5"/>
  <c r="CD9" i="5"/>
  <c r="CD10" i="5"/>
  <c r="CD12" i="5"/>
  <c r="CD14" i="5"/>
  <c r="CD16" i="5"/>
  <c r="CQ9" i="5"/>
  <c r="CQ10" i="5"/>
  <c r="CQ5" i="5" s="1"/>
  <c r="CQ12" i="5"/>
  <c r="CQ14" i="5"/>
  <c r="CQ16" i="5"/>
  <c r="AQ9" i="5"/>
  <c r="BD9" i="5"/>
  <c r="BD10" i="5"/>
  <c r="BD12" i="5"/>
  <c r="BD14" i="5"/>
  <c r="BD16" i="5"/>
  <c r="BQ9" i="5"/>
  <c r="BQ10" i="5"/>
  <c r="BQ5" i="5" s="1"/>
  <c r="BQ12" i="5"/>
  <c r="BQ14" i="5"/>
  <c r="BQ16" i="5"/>
  <c r="DP9" i="5"/>
  <c r="DP10" i="5"/>
  <c r="DP5" i="5" s="1"/>
  <c r="DP12" i="5"/>
  <c r="DP14" i="5"/>
  <c r="DP16" i="5"/>
  <c r="AP9" i="5"/>
  <c r="DC9" i="5"/>
  <c r="DC10" i="5"/>
  <c r="DC12" i="5"/>
  <c r="DC14" i="5"/>
  <c r="DC16" i="5"/>
  <c r="CP9" i="5"/>
  <c r="CP10" i="5"/>
  <c r="CP12" i="5"/>
  <c r="CP14" i="5"/>
  <c r="CP16" i="5"/>
  <c r="BP9" i="5"/>
  <c r="BP10" i="5"/>
  <c r="BP12" i="5"/>
  <c r="BP14" i="5"/>
  <c r="BP16" i="5"/>
  <c r="CC9" i="5"/>
  <c r="CC10" i="5"/>
  <c r="CC12" i="5"/>
  <c r="CC14" i="5"/>
  <c r="CC16" i="5"/>
  <c r="BC9" i="5"/>
  <c r="BC10" i="5"/>
  <c r="BC12" i="5"/>
  <c r="BC14" i="5"/>
  <c r="BC16" i="5"/>
  <c r="DB9" i="5"/>
  <c r="DB10" i="5"/>
  <c r="DB12" i="5"/>
  <c r="DB14" i="5"/>
  <c r="DB16" i="5"/>
  <c r="BB9" i="5"/>
  <c r="BB10" i="5"/>
  <c r="BB12" i="5"/>
  <c r="BB14" i="5"/>
  <c r="BB16" i="5"/>
  <c r="CO9" i="5"/>
  <c r="CO10" i="5"/>
  <c r="CO12" i="5"/>
  <c r="CO14" i="5"/>
  <c r="CO16" i="5"/>
  <c r="AO9" i="5"/>
  <c r="CB9" i="5"/>
  <c r="CB10" i="5"/>
  <c r="CB12" i="5"/>
  <c r="CB14" i="5"/>
  <c r="CB16" i="5"/>
  <c r="BO9" i="5"/>
  <c r="BO10" i="5"/>
  <c r="BO12" i="5"/>
  <c r="BO14" i="5"/>
  <c r="BO16" i="5"/>
  <c r="DO9" i="5"/>
  <c r="DO10" i="5"/>
  <c r="DO12" i="5"/>
  <c r="DO14" i="5"/>
  <c r="DO16" i="5"/>
  <c r="AN9" i="5"/>
  <c r="BN9" i="5"/>
  <c r="BN10" i="5"/>
  <c r="BN12" i="5"/>
  <c r="BN14" i="5"/>
  <c r="BN16" i="5"/>
  <c r="DA9" i="5"/>
  <c r="DA10" i="5"/>
  <c r="DA12" i="5"/>
  <c r="DA14" i="5"/>
  <c r="DA16" i="5"/>
  <c r="BA9" i="5"/>
  <c r="BA10" i="5"/>
  <c r="BA12" i="5"/>
  <c r="BA14" i="5"/>
  <c r="BA16" i="5"/>
  <c r="DN9" i="5"/>
  <c r="DN10" i="5"/>
  <c r="DN12" i="5"/>
  <c r="DN14" i="5"/>
  <c r="DN16" i="5"/>
  <c r="CA9" i="5"/>
  <c r="CA10" i="5"/>
  <c r="CA12" i="5"/>
  <c r="CA14" i="5"/>
  <c r="CA16" i="5"/>
  <c r="CN9" i="5"/>
  <c r="CN10" i="5"/>
  <c r="CN12" i="5"/>
  <c r="CN14" i="5"/>
  <c r="CN16" i="5"/>
  <c r="CM9" i="5"/>
  <c r="CM10" i="5"/>
  <c r="CM12" i="5"/>
  <c r="CM14" i="5"/>
  <c r="CM16" i="5"/>
  <c r="BM9" i="5"/>
  <c r="BM10" i="5"/>
  <c r="BM12" i="5"/>
  <c r="BM14" i="5"/>
  <c r="BM16" i="5"/>
  <c r="BZ9" i="5"/>
  <c r="BZ10" i="5"/>
  <c r="BZ12" i="5"/>
  <c r="BZ14" i="5"/>
  <c r="BZ16" i="5"/>
  <c r="CZ9" i="5"/>
  <c r="CZ10" i="5"/>
  <c r="CZ12" i="5"/>
  <c r="CZ14" i="5"/>
  <c r="CZ16" i="5"/>
  <c r="AZ9" i="5"/>
  <c r="AZ10" i="5"/>
  <c r="AZ12" i="5"/>
  <c r="AZ14" i="5"/>
  <c r="AZ16" i="5"/>
  <c r="AM9" i="5"/>
  <c r="DM9" i="5"/>
  <c r="DM10" i="5"/>
  <c r="DM12" i="5"/>
  <c r="DM14" i="5"/>
  <c r="DM16" i="5"/>
  <c r="CY9" i="5"/>
  <c r="CY10" i="5"/>
  <c r="CY12" i="5"/>
  <c r="CY14" i="5"/>
  <c r="CY16" i="5"/>
  <c r="AY9" i="5"/>
  <c r="AY10" i="5"/>
  <c r="AY12" i="5"/>
  <c r="AY14" i="5"/>
  <c r="AY16" i="5"/>
  <c r="BL9" i="5"/>
  <c r="BL10" i="5"/>
  <c r="BL12" i="5"/>
  <c r="BL14" i="5"/>
  <c r="BL16" i="5"/>
  <c r="AL9" i="5"/>
  <c r="DY20" i="5"/>
  <c r="DL9" i="5"/>
  <c r="DL4" i="5" s="1"/>
  <c r="DL10" i="5"/>
  <c r="DL12" i="5"/>
  <c r="DL14" i="5"/>
  <c r="DL16" i="5"/>
  <c r="BY9" i="5"/>
  <c r="BY10" i="5"/>
  <c r="BY12" i="5"/>
  <c r="BY14" i="5"/>
  <c r="BY16" i="5"/>
  <c r="CL9" i="5"/>
  <c r="CL10" i="5"/>
  <c r="CL12" i="5"/>
  <c r="CL14" i="5"/>
  <c r="CL16" i="5"/>
  <c r="DY191" i="5"/>
  <c r="DY154" i="5"/>
  <c r="DY94" i="5"/>
  <c r="DY203" i="5"/>
  <c r="DY189" i="5"/>
  <c r="DY187" i="5"/>
  <c r="DY183" i="5"/>
  <c r="DY89" i="5"/>
  <c r="DY88" i="5"/>
  <c r="DY42" i="5"/>
  <c r="DY35" i="5"/>
  <c r="DY176" i="5"/>
  <c r="EA165" i="5"/>
  <c r="DY126" i="5"/>
  <c r="DY119" i="5"/>
  <c r="DY104" i="5"/>
  <c r="DY96" i="5"/>
  <c r="AR15" i="5"/>
  <c r="DY148" i="5"/>
  <c r="DY117" i="5"/>
  <c r="DY74" i="5"/>
  <c r="DY86" i="5"/>
  <c r="DY58" i="5"/>
  <c r="CS13" i="5"/>
  <c r="CF13" i="5"/>
  <c r="BS13" i="5"/>
  <c r="BF13" i="5"/>
  <c r="DE13" i="5"/>
  <c r="CE13" i="5"/>
  <c r="BE13" i="5"/>
  <c r="BR13" i="5"/>
  <c r="DR13" i="5"/>
  <c r="CR13" i="5"/>
  <c r="AR13" i="5"/>
  <c r="BD13" i="5"/>
  <c r="CD13" i="5"/>
  <c r="DQ13" i="5"/>
  <c r="CQ13" i="5"/>
  <c r="BQ13" i="5"/>
  <c r="DD13" i="5"/>
  <c r="BC13" i="5"/>
  <c r="CC13" i="5"/>
  <c r="DP13" i="5"/>
  <c r="DC13" i="5"/>
  <c r="BP13" i="5"/>
  <c r="AP13" i="5"/>
  <c r="CP13" i="5"/>
  <c r="CB13" i="5"/>
  <c r="DO13" i="5"/>
  <c r="BO13" i="5"/>
  <c r="CO13" i="5"/>
  <c r="BB13" i="5"/>
  <c r="DB13" i="5"/>
  <c r="CA13" i="5"/>
  <c r="DN13" i="5"/>
  <c r="DA13" i="5"/>
  <c r="CN13" i="5"/>
  <c r="BN13" i="5"/>
  <c r="BA13" i="5"/>
  <c r="BM13" i="5"/>
  <c r="DM13" i="5"/>
  <c r="BZ13" i="5"/>
  <c r="CZ13" i="5"/>
  <c r="CM13" i="5"/>
  <c r="AZ13" i="5"/>
  <c r="CY13" i="5"/>
  <c r="AY13" i="5"/>
  <c r="BY13" i="5"/>
  <c r="BL13" i="5"/>
  <c r="AL13" i="5"/>
  <c r="CL13" i="5"/>
  <c r="AJ5" i="5"/>
  <c r="AJ4" i="5"/>
  <c r="AI5" i="5"/>
  <c r="AI4" i="5"/>
  <c r="AH5" i="5"/>
  <c r="AH4" i="5"/>
  <c r="AG5" i="5"/>
  <c r="AG4" i="5"/>
  <c r="AF4" i="5"/>
  <c r="AE5" i="5"/>
  <c r="AE4" i="5"/>
  <c r="AD5" i="5"/>
  <c r="AD4" i="5"/>
  <c r="AC4" i="5"/>
  <c r="AB4" i="5"/>
  <c r="AA4" i="5"/>
  <c r="Z4" i="5"/>
  <c r="Y5" i="5"/>
  <c r="Y4" i="5"/>
  <c r="DY212" i="5"/>
  <c r="DY161" i="5"/>
  <c r="DY99" i="5"/>
  <c r="DY180" i="5"/>
  <c r="EA159" i="5"/>
  <c r="DY159" i="5"/>
  <c r="DY152" i="5"/>
  <c r="DY121" i="5"/>
  <c r="EA101" i="5"/>
  <c r="DY92" i="5"/>
  <c r="DY41" i="5"/>
  <c r="DY225" i="5"/>
  <c r="DY178" i="5"/>
  <c r="DY97" i="5"/>
  <c r="EA123" i="5"/>
  <c r="DY122" i="5"/>
  <c r="DY116" i="5"/>
  <c r="DY34" i="5"/>
  <c r="DY194" i="5"/>
  <c r="DY157" i="5"/>
  <c r="DY114" i="5"/>
  <c r="DY108" i="5"/>
  <c r="DY93" i="5"/>
  <c r="DY71" i="5"/>
  <c r="DY67" i="5"/>
  <c r="DY40" i="5"/>
  <c r="DY223" i="5"/>
  <c r="DY222" i="5"/>
  <c r="DY207" i="5"/>
  <c r="EA186" i="5"/>
  <c r="DY125" i="5"/>
  <c r="DY112" i="5"/>
  <c r="DY91" i="5"/>
  <c r="DY69" i="5"/>
  <c r="DY211" i="5"/>
  <c r="EA207" i="5"/>
  <c r="DY130" i="5"/>
  <c r="DY87" i="5"/>
  <c r="DY65" i="5"/>
  <c r="BH15" i="5"/>
  <c r="DY216" i="5"/>
  <c r="DY205" i="5"/>
  <c r="DY188" i="5"/>
  <c r="DY170" i="5"/>
  <c r="DY128" i="5"/>
  <c r="DY118" i="5"/>
  <c r="DY105" i="5"/>
  <c r="DY102" i="5"/>
  <c r="DY61" i="5"/>
  <c r="BL11" i="5"/>
  <c r="EA36" i="5"/>
  <c r="BJ15" i="5"/>
  <c r="AW15" i="5"/>
  <c r="BI15" i="5"/>
  <c r="AV15" i="5"/>
  <c r="BG15" i="5"/>
  <c r="AT15" i="5"/>
  <c r="BF15" i="5"/>
  <c r="BD15" i="5"/>
  <c r="BC15" i="5"/>
  <c r="BB15" i="5"/>
  <c r="BA15" i="5"/>
  <c r="AZ15" i="5"/>
  <c r="BY15" i="5"/>
  <c r="EA33" i="5"/>
  <c r="AY15" i="5"/>
  <c r="BJ13" i="5"/>
  <c r="BI13" i="5"/>
  <c r="BH13" i="5"/>
  <c r="BT13" i="5"/>
  <c r="EA32" i="5"/>
  <c r="BG13" i="5"/>
  <c r="AO13" i="5"/>
  <c r="AN13" i="5"/>
  <c r="AM13" i="5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4" i="1"/>
  <c r="BY295" i="1"/>
  <c r="BY296" i="1"/>
  <c r="BY297" i="1"/>
  <c r="BY298" i="1"/>
  <c r="Z281" i="1"/>
  <c r="Z288" i="1"/>
  <c r="Z291" i="1"/>
  <c r="Z285" i="1"/>
  <c r="Z293" i="1"/>
  <c r="Z289" i="1"/>
  <c r="Z295" i="1"/>
  <c r="Z298" i="1"/>
  <c r="Z287" i="1"/>
  <c r="Z294" i="1"/>
  <c r="Z296" i="1"/>
  <c r="Z292" i="1"/>
  <c r="Z284" i="1"/>
  <c r="Z280" i="1"/>
  <c r="Z283" i="1"/>
  <c r="Z297" i="1"/>
  <c r="Z282" i="1"/>
  <c r="Z279" i="1"/>
  <c r="Z290" i="1"/>
  <c r="Z278" i="1"/>
  <c r="Z286" i="1"/>
  <c r="Z277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99" i="1"/>
  <c r="Z268" i="1"/>
  <c r="Z299" i="1"/>
  <c r="Z262" i="1"/>
  <c r="Z261" i="1"/>
  <c r="Z267" i="1"/>
  <c r="Z260" i="1"/>
  <c r="Z265" i="1"/>
  <c r="Z274" i="1"/>
  <c r="Z259" i="1"/>
  <c r="Z276" i="1"/>
  <c r="Z258" i="1"/>
  <c r="Z257" i="1"/>
  <c r="Z256" i="1"/>
  <c r="Z254" i="1"/>
  <c r="Z264" i="1"/>
  <c r="Z255" i="1"/>
  <c r="Z275" i="1"/>
  <c r="BU263" i="1"/>
  <c r="BU266" i="1"/>
  <c r="BU269" i="1"/>
  <c r="Z269" i="1"/>
  <c r="Z270" i="1"/>
  <c r="Z271" i="1"/>
  <c r="Z272" i="1"/>
  <c r="Z266" i="1"/>
  <c r="BW266" i="1" s="1"/>
  <c r="Z263" i="1"/>
  <c r="BW263" i="1" s="1"/>
  <c r="Z273" i="1"/>
  <c r="Z236" i="1"/>
  <c r="Z231" i="1"/>
  <c r="Z234" i="1"/>
  <c r="Z235" i="1"/>
  <c r="Z248" i="1"/>
  <c r="Z238" i="1"/>
  <c r="Z237" i="1"/>
  <c r="Z249" i="1"/>
  <c r="Z252" i="1"/>
  <c r="Z232" i="1"/>
  <c r="Z250" i="1"/>
  <c r="Z247" i="1"/>
  <c r="Z242" i="1"/>
  <c r="Z243" i="1"/>
  <c r="Z251" i="1"/>
  <c r="Z253" i="1"/>
  <c r="Z241" i="1"/>
  <c r="BU233" i="1"/>
  <c r="BU239" i="1"/>
  <c r="BU240" i="1"/>
  <c r="Z246" i="1"/>
  <c r="Z233" i="1"/>
  <c r="BW233" i="1" s="1"/>
  <c r="Z244" i="1"/>
  <c r="Z245" i="1"/>
  <c r="Z240" i="1"/>
  <c r="BW240" i="1" s="1"/>
  <c r="Z239" i="1"/>
  <c r="BW239" i="1" s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Z213" i="1"/>
  <c r="Z225" i="1"/>
  <c r="Z230" i="1"/>
  <c r="Z212" i="1"/>
  <c r="BU208" i="1"/>
  <c r="BU209" i="1"/>
  <c r="BU210" i="1"/>
  <c r="BU211" i="1"/>
  <c r="BU214" i="1"/>
  <c r="BU215" i="1"/>
  <c r="BU216" i="1"/>
  <c r="BU217" i="1"/>
  <c r="BU223" i="1"/>
  <c r="Z218" i="1"/>
  <c r="Z228" i="1"/>
  <c r="Z211" i="1"/>
  <c r="BW211" i="1" s="1"/>
  <c r="Z222" i="1"/>
  <c r="Z224" i="1"/>
  <c r="Z227" i="1"/>
  <c r="Z226" i="1"/>
  <c r="Z215" i="1"/>
  <c r="BW215" i="1" s="1"/>
  <c r="Z216" i="1"/>
  <c r="BW216" i="1" s="1"/>
  <c r="Z208" i="1"/>
  <c r="BW208" i="1" s="1"/>
  <c r="Z214" i="1"/>
  <c r="BW214" i="1" s="1"/>
  <c r="Z219" i="1"/>
  <c r="Z217" i="1"/>
  <c r="BW217" i="1" s="1"/>
  <c r="Z229" i="1"/>
  <c r="Z220" i="1"/>
  <c r="Z209" i="1"/>
  <c r="Z223" i="1"/>
  <c r="BW223" i="1" s="1"/>
  <c r="Z221" i="1"/>
  <c r="Z210" i="1"/>
  <c r="BB21" i="1"/>
  <c r="BY254" i="1"/>
  <c r="AK209" i="1"/>
  <c r="AZ272" i="1"/>
  <c r="AZ269" i="1"/>
  <c r="AZ259" i="1"/>
  <c r="AZ299" i="1"/>
  <c r="I16" i="2"/>
  <c r="BY251" i="1"/>
  <c r="BY246" i="1"/>
  <c r="BY253" i="1"/>
  <c r="BY250" i="1"/>
  <c r="BY245" i="1"/>
  <c r="BY236" i="1"/>
  <c r="BY249" i="1"/>
  <c r="BY247" i="1"/>
  <c r="BY237" i="1"/>
  <c r="BY238" i="1"/>
  <c r="BY231" i="1"/>
  <c r="BY234" i="1"/>
  <c r="BY241" i="1"/>
  <c r="BY252" i="1"/>
  <c r="BY240" i="1"/>
  <c r="BY244" i="1"/>
  <c r="BY243" i="1"/>
  <c r="BY233" i="1"/>
  <c r="BY242" i="1"/>
  <c r="BY232" i="1"/>
  <c r="BY239" i="1"/>
  <c r="BY235" i="1"/>
  <c r="BY248" i="1"/>
  <c r="I13" i="2"/>
  <c r="AZ256" i="1"/>
  <c r="AZ222" i="1"/>
  <c r="BY139" i="1"/>
  <c r="AZ210" i="1"/>
  <c r="I19" i="2"/>
  <c r="D28" i="2"/>
  <c r="V263" i="4"/>
  <c r="U263" i="4"/>
  <c r="T263" i="4"/>
  <c r="S263" i="4"/>
  <c r="R263" i="4"/>
  <c r="Q263" i="4"/>
  <c r="V262" i="4"/>
  <c r="U262" i="4"/>
  <c r="T262" i="4"/>
  <c r="S262" i="4"/>
  <c r="R262" i="4"/>
  <c r="Q262" i="4"/>
  <c r="V261" i="4"/>
  <c r="U261" i="4"/>
  <c r="T261" i="4"/>
  <c r="S261" i="4"/>
  <c r="R261" i="4"/>
  <c r="Q261" i="4"/>
  <c r="V260" i="4"/>
  <c r="U260" i="4"/>
  <c r="T260" i="4"/>
  <c r="S260" i="4"/>
  <c r="R260" i="4"/>
  <c r="Q260" i="4"/>
  <c r="V259" i="4"/>
  <c r="U259" i="4"/>
  <c r="T259" i="4"/>
  <c r="S259" i="4"/>
  <c r="R259" i="4"/>
  <c r="Q259" i="4"/>
  <c r="V258" i="4"/>
  <c r="U258" i="4"/>
  <c r="T258" i="4"/>
  <c r="S258" i="4"/>
  <c r="R258" i="4"/>
  <c r="Q258" i="4"/>
  <c r="V257" i="4"/>
  <c r="U257" i="4"/>
  <c r="T257" i="4"/>
  <c r="S257" i="4"/>
  <c r="R257" i="4"/>
  <c r="Q257" i="4"/>
  <c r="V256" i="4"/>
  <c r="U256" i="4"/>
  <c r="T256" i="4"/>
  <c r="S256" i="4"/>
  <c r="R256" i="4"/>
  <c r="Q256" i="4"/>
  <c r="V255" i="4"/>
  <c r="U255" i="4"/>
  <c r="T255" i="4"/>
  <c r="S255" i="4"/>
  <c r="R255" i="4"/>
  <c r="Q255" i="4"/>
  <c r="V254" i="4"/>
  <c r="U254" i="4"/>
  <c r="T254" i="4"/>
  <c r="S254" i="4"/>
  <c r="R254" i="4"/>
  <c r="Q254" i="4"/>
  <c r="V253" i="4"/>
  <c r="U253" i="4"/>
  <c r="T253" i="4"/>
  <c r="S253" i="4"/>
  <c r="R253" i="4"/>
  <c r="Q253" i="4"/>
  <c r="V252" i="4"/>
  <c r="U252" i="4"/>
  <c r="T252" i="4"/>
  <c r="S252" i="4"/>
  <c r="R252" i="4"/>
  <c r="Q252" i="4"/>
  <c r="V251" i="4"/>
  <c r="U251" i="4"/>
  <c r="T251" i="4"/>
  <c r="S251" i="4"/>
  <c r="R251" i="4"/>
  <c r="Q251" i="4"/>
  <c r="V250" i="4"/>
  <c r="U250" i="4"/>
  <c r="T250" i="4"/>
  <c r="S250" i="4"/>
  <c r="R250" i="4"/>
  <c r="Q250" i="4"/>
  <c r="V249" i="4"/>
  <c r="U249" i="4"/>
  <c r="T249" i="4"/>
  <c r="S249" i="4"/>
  <c r="R249" i="4"/>
  <c r="Q249" i="4"/>
  <c r="V248" i="4"/>
  <c r="U248" i="4"/>
  <c r="T248" i="4"/>
  <c r="S248" i="4"/>
  <c r="R248" i="4"/>
  <c r="Q248" i="4"/>
  <c r="V247" i="4"/>
  <c r="U247" i="4"/>
  <c r="T247" i="4"/>
  <c r="S247" i="4"/>
  <c r="R247" i="4"/>
  <c r="Q247" i="4"/>
  <c r="V246" i="4"/>
  <c r="U246" i="4"/>
  <c r="T246" i="4"/>
  <c r="S246" i="4"/>
  <c r="R246" i="4"/>
  <c r="Q246" i="4"/>
  <c r="V245" i="4"/>
  <c r="U245" i="4"/>
  <c r="T245" i="4"/>
  <c r="S245" i="4"/>
  <c r="R245" i="4"/>
  <c r="Q245" i="4"/>
  <c r="V244" i="4"/>
  <c r="U244" i="4"/>
  <c r="T244" i="4"/>
  <c r="S244" i="4"/>
  <c r="R244" i="4"/>
  <c r="Q244" i="4"/>
  <c r="V243" i="4"/>
  <c r="U243" i="4"/>
  <c r="T243" i="4"/>
  <c r="S243" i="4"/>
  <c r="R243" i="4"/>
  <c r="Q243" i="4"/>
  <c r="V242" i="4"/>
  <c r="U242" i="4"/>
  <c r="T242" i="4"/>
  <c r="S242" i="4"/>
  <c r="R242" i="4"/>
  <c r="Q242" i="4"/>
  <c r="V241" i="4"/>
  <c r="U241" i="4"/>
  <c r="T241" i="4"/>
  <c r="S241" i="4"/>
  <c r="R241" i="4"/>
  <c r="Q241" i="4"/>
  <c r="V240" i="4"/>
  <c r="U240" i="4"/>
  <c r="T240" i="4"/>
  <c r="S240" i="4"/>
  <c r="R240" i="4"/>
  <c r="Q240" i="4"/>
  <c r="V239" i="4"/>
  <c r="U239" i="4"/>
  <c r="T239" i="4"/>
  <c r="S239" i="4"/>
  <c r="R239" i="4"/>
  <c r="Q239" i="4"/>
  <c r="V238" i="4"/>
  <c r="U238" i="4"/>
  <c r="T238" i="4"/>
  <c r="S238" i="4"/>
  <c r="R238" i="4"/>
  <c r="Q238" i="4"/>
  <c r="V237" i="4"/>
  <c r="U237" i="4"/>
  <c r="T237" i="4"/>
  <c r="S237" i="4"/>
  <c r="R237" i="4"/>
  <c r="Q237" i="4"/>
  <c r="V236" i="4"/>
  <c r="U236" i="4"/>
  <c r="T236" i="4"/>
  <c r="S236" i="4"/>
  <c r="R236" i="4"/>
  <c r="Q236" i="4"/>
  <c r="V235" i="4"/>
  <c r="U235" i="4"/>
  <c r="T235" i="4"/>
  <c r="S235" i="4"/>
  <c r="R235" i="4"/>
  <c r="Q235" i="4"/>
  <c r="V234" i="4"/>
  <c r="U234" i="4"/>
  <c r="T234" i="4"/>
  <c r="S234" i="4"/>
  <c r="R234" i="4"/>
  <c r="Q234" i="4"/>
  <c r="V233" i="4"/>
  <c r="U233" i="4"/>
  <c r="T233" i="4"/>
  <c r="S233" i="4"/>
  <c r="R233" i="4"/>
  <c r="Q233" i="4"/>
  <c r="V232" i="4"/>
  <c r="U232" i="4"/>
  <c r="T232" i="4"/>
  <c r="S232" i="4"/>
  <c r="R232" i="4"/>
  <c r="Q232" i="4"/>
  <c r="V231" i="4"/>
  <c r="U231" i="4"/>
  <c r="T231" i="4"/>
  <c r="S231" i="4"/>
  <c r="R231" i="4"/>
  <c r="Q231" i="4"/>
  <c r="V230" i="4"/>
  <c r="U230" i="4"/>
  <c r="T230" i="4"/>
  <c r="S230" i="4"/>
  <c r="R230" i="4"/>
  <c r="Q230" i="4"/>
  <c r="V229" i="4"/>
  <c r="U229" i="4"/>
  <c r="T229" i="4"/>
  <c r="S229" i="4"/>
  <c r="R229" i="4"/>
  <c r="Q229" i="4"/>
  <c r="V228" i="4"/>
  <c r="U228" i="4"/>
  <c r="T228" i="4"/>
  <c r="S228" i="4"/>
  <c r="R228" i="4"/>
  <c r="Q228" i="4"/>
  <c r="V227" i="4"/>
  <c r="U227" i="4"/>
  <c r="T227" i="4"/>
  <c r="S227" i="4"/>
  <c r="R227" i="4"/>
  <c r="Q227" i="4"/>
  <c r="V226" i="4"/>
  <c r="U226" i="4"/>
  <c r="T226" i="4"/>
  <c r="S226" i="4"/>
  <c r="R226" i="4"/>
  <c r="Q226" i="4"/>
  <c r="V225" i="4"/>
  <c r="U225" i="4"/>
  <c r="T225" i="4"/>
  <c r="S225" i="4"/>
  <c r="R225" i="4"/>
  <c r="Q225" i="4"/>
  <c r="V223" i="4"/>
  <c r="U223" i="4"/>
  <c r="T223" i="4"/>
  <c r="S223" i="4"/>
  <c r="R223" i="4"/>
  <c r="Q223" i="4"/>
  <c r="V222" i="4"/>
  <c r="U222" i="4"/>
  <c r="T222" i="4"/>
  <c r="S222" i="4"/>
  <c r="R222" i="4"/>
  <c r="Q222" i="4"/>
  <c r="V221" i="4"/>
  <c r="U221" i="4"/>
  <c r="T221" i="4"/>
  <c r="S221" i="4"/>
  <c r="R221" i="4"/>
  <c r="Q221" i="4"/>
  <c r="V220" i="4"/>
  <c r="U220" i="4"/>
  <c r="T220" i="4"/>
  <c r="S220" i="4"/>
  <c r="R220" i="4"/>
  <c r="Q220" i="4"/>
  <c r="V219" i="4"/>
  <c r="U219" i="4"/>
  <c r="T219" i="4"/>
  <c r="S219" i="4"/>
  <c r="R219" i="4"/>
  <c r="Q219" i="4"/>
  <c r="T218" i="4"/>
  <c r="V217" i="4"/>
  <c r="U217" i="4"/>
  <c r="T217" i="4"/>
  <c r="S217" i="4"/>
  <c r="R217" i="4"/>
  <c r="Q217" i="4"/>
  <c r="V216" i="4"/>
  <c r="U216" i="4"/>
  <c r="T216" i="4"/>
  <c r="S216" i="4"/>
  <c r="R216" i="4"/>
  <c r="Q216" i="4"/>
  <c r="V215" i="4"/>
  <c r="U215" i="4"/>
  <c r="T215" i="4"/>
  <c r="S215" i="4"/>
  <c r="R215" i="4"/>
  <c r="Q215" i="4"/>
  <c r="V214" i="4"/>
  <c r="U214" i="4"/>
  <c r="T214" i="4"/>
  <c r="S214" i="4"/>
  <c r="R214" i="4"/>
  <c r="Q214" i="4"/>
  <c r="V45" i="4"/>
  <c r="U45" i="4"/>
  <c r="T45" i="4"/>
  <c r="S45" i="4"/>
  <c r="R45" i="4"/>
  <c r="Q45" i="4"/>
  <c r="P45" i="4"/>
  <c r="O45" i="4"/>
  <c r="N45" i="4"/>
  <c r="M45" i="4"/>
  <c r="L45" i="4"/>
  <c r="K45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L90" i="4"/>
  <c r="M90" i="4" s="1"/>
  <c r="M209" i="4"/>
  <c r="L209" i="4"/>
  <c r="K209" i="4"/>
  <c r="EB21" i="4"/>
  <c r="EB22" i="4" s="1"/>
  <c r="EB20" i="4"/>
  <c r="DX18" i="4"/>
  <c r="DV18" i="4"/>
  <c r="DU18" i="4"/>
  <c r="DT18" i="4"/>
  <c r="DS18" i="4"/>
  <c r="DR18" i="4"/>
  <c r="DQ18" i="4"/>
  <c r="DP18" i="4"/>
  <c r="DO18" i="4"/>
  <c r="DN18" i="4"/>
  <c r="DM18" i="4"/>
  <c r="DL18" i="4"/>
  <c r="DK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V15" i="4"/>
  <c r="U15" i="4"/>
  <c r="T15" i="4"/>
  <c r="S15" i="4"/>
  <c r="R15" i="4"/>
  <c r="Q15" i="4"/>
  <c r="P15" i="4"/>
  <c r="O15" i="4"/>
  <c r="N15" i="4"/>
  <c r="M15" i="4"/>
  <c r="L15" i="4"/>
  <c r="K15" i="4"/>
  <c r="V13" i="4"/>
  <c r="U13" i="4"/>
  <c r="T13" i="4"/>
  <c r="S13" i="4"/>
  <c r="R13" i="4"/>
  <c r="Q13" i="4"/>
  <c r="P13" i="4"/>
  <c r="O13" i="4"/>
  <c r="N13" i="4"/>
  <c r="M13" i="4"/>
  <c r="L13" i="4"/>
  <c r="K13" i="4"/>
  <c r="V11" i="4"/>
  <c r="U11" i="4"/>
  <c r="T11" i="4"/>
  <c r="S11" i="4"/>
  <c r="R11" i="4"/>
  <c r="Q11" i="4"/>
  <c r="P11" i="4"/>
  <c r="O11" i="4"/>
  <c r="N11" i="4"/>
  <c r="M11" i="4"/>
  <c r="L11" i="4"/>
  <c r="K11" i="4"/>
  <c r="EF9" i="4"/>
  <c r="EE9" i="4"/>
  <c r="EF8" i="4"/>
  <c r="EE8" i="4"/>
  <c r="EF7" i="4"/>
  <c r="EE7" i="4"/>
  <c r="EF6" i="4"/>
  <c r="EE6" i="4"/>
  <c r="EF5" i="4"/>
  <c r="EE5" i="4"/>
  <c r="EF4" i="4"/>
  <c r="EE4" i="4"/>
  <c r="DX3" i="4"/>
  <c r="DV3" i="4"/>
  <c r="DU3" i="4"/>
  <c r="DT3" i="4"/>
  <c r="DS3" i="4"/>
  <c r="DR3" i="4"/>
  <c r="DQ3" i="4"/>
  <c r="DP3" i="4"/>
  <c r="DO3" i="4"/>
  <c r="DN3" i="4"/>
  <c r="DM3" i="4"/>
  <c r="DL3" i="4"/>
  <c r="DK3" i="4"/>
  <c r="DI3" i="4"/>
  <c r="DH3" i="4"/>
  <c r="DG3" i="4"/>
  <c r="DF3" i="4"/>
  <c r="DE3" i="4"/>
  <c r="DD3" i="4"/>
  <c r="DC3" i="4"/>
  <c r="DB3" i="4"/>
  <c r="DA3" i="4"/>
  <c r="CZ3" i="4"/>
  <c r="CY3" i="4"/>
  <c r="CX3" i="4"/>
  <c r="CV3" i="4"/>
  <c r="CU3" i="4"/>
  <c r="CT3" i="4"/>
  <c r="CS3" i="4"/>
  <c r="CR3" i="4"/>
  <c r="CQ3" i="4"/>
  <c r="CP3" i="4"/>
  <c r="CO3" i="4"/>
  <c r="CN3" i="4"/>
  <c r="CM3" i="4"/>
  <c r="CL3" i="4"/>
  <c r="CK3" i="4"/>
  <c r="CI3" i="4"/>
  <c r="CH3" i="4"/>
  <c r="CG3" i="4"/>
  <c r="CF3" i="4"/>
  <c r="CE3" i="4"/>
  <c r="CD3" i="4"/>
  <c r="CC3" i="4"/>
  <c r="CB3" i="4"/>
  <c r="CA3" i="4"/>
  <c r="BZ3" i="4"/>
  <c r="BY3" i="4"/>
  <c r="BX3" i="4"/>
  <c r="BV3" i="4"/>
  <c r="BU3" i="4"/>
  <c r="BT3" i="4"/>
  <c r="BS3" i="4"/>
  <c r="BR3" i="4"/>
  <c r="BQ3" i="4"/>
  <c r="BP3" i="4"/>
  <c r="BO3" i="4"/>
  <c r="BN3" i="4"/>
  <c r="BM3" i="4"/>
  <c r="BL3" i="4"/>
  <c r="BK3" i="4"/>
  <c r="BI3" i="4"/>
  <c r="BH3" i="4"/>
  <c r="BG3" i="4"/>
  <c r="BF3" i="4"/>
  <c r="BE3" i="4"/>
  <c r="BD3" i="4"/>
  <c r="BC3" i="4"/>
  <c r="BB3" i="4"/>
  <c r="BA3" i="4"/>
  <c r="AZ3" i="4"/>
  <c r="AY3" i="4"/>
  <c r="AX3" i="4"/>
  <c r="AV3" i="4"/>
  <c r="AU3" i="4"/>
  <c r="AT3" i="4"/>
  <c r="AS3" i="4"/>
  <c r="AR3" i="4"/>
  <c r="AQ3" i="4"/>
  <c r="AP3" i="4"/>
  <c r="AO3" i="4"/>
  <c r="AN3" i="4"/>
  <c r="AM3" i="4"/>
  <c r="AL3" i="4"/>
  <c r="AK3" i="4"/>
  <c r="AI3" i="4"/>
  <c r="AH3" i="4"/>
  <c r="AG3" i="4"/>
  <c r="AF3" i="4"/>
  <c r="AE3" i="4"/>
  <c r="AD3" i="4"/>
  <c r="AC3" i="4"/>
  <c r="AB3" i="4"/>
  <c r="AA3" i="4"/>
  <c r="Z3" i="4"/>
  <c r="Y3" i="4"/>
  <c r="X3" i="4"/>
  <c r="V3" i="4"/>
  <c r="U3" i="4"/>
  <c r="T3" i="4"/>
  <c r="S3" i="4"/>
  <c r="R3" i="4"/>
  <c r="Q3" i="4"/>
  <c r="P3" i="4"/>
  <c r="O3" i="4"/>
  <c r="N3" i="4"/>
  <c r="M3" i="4"/>
  <c r="L3" i="4"/>
  <c r="K3" i="4"/>
  <c r="F80" i="2"/>
  <c r="E80" i="2"/>
  <c r="D80" i="2"/>
  <c r="F77" i="2"/>
  <c r="E77" i="2"/>
  <c r="D77" i="2"/>
  <c r="A77" i="2"/>
  <c r="F74" i="2"/>
  <c r="E74" i="2"/>
  <c r="D74" i="2"/>
  <c r="F71" i="2"/>
  <c r="E71" i="2"/>
  <c r="D71" i="2"/>
  <c r="A71" i="2"/>
  <c r="F68" i="2"/>
  <c r="E68" i="2"/>
  <c r="D68" i="2"/>
  <c r="F65" i="2"/>
  <c r="E65" i="2"/>
  <c r="D65" i="2"/>
  <c r="A65" i="2"/>
  <c r="F62" i="2"/>
  <c r="E62" i="2"/>
  <c r="D62" i="2"/>
  <c r="F59" i="2"/>
  <c r="E59" i="2"/>
  <c r="D59" i="2"/>
  <c r="A59" i="2"/>
  <c r="F56" i="2"/>
  <c r="E56" i="2"/>
  <c r="D56" i="2"/>
  <c r="F53" i="2"/>
  <c r="E53" i="2"/>
  <c r="D53" i="2"/>
  <c r="D34" i="2"/>
  <c r="F50" i="2"/>
  <c r="E50" i="2"/>
  <c r="D50" i="2"/>
  <c r="F47" i="2"/>
  <c r="E47" i="2"/>
  <c r="D47" i="2"/>
  <c r="F44" i="2"/>
  <c r="E44" i="2"/>
  <c r="D44" i="2"/>
  <c r="F37" i="2"/>
  <c r="E37" i="2"/>
  <c r="D37" i="2"/>
  <c r="F34" i="2"/>
  <c r="E34" i="2"/>
  <c r="F31" i="2"/>
  <c r="E31" i="2"/>
  <c r="D31" i="2"/>
  <c r="A31" i="2"/>
  <c r="A37" i="2"/>
  <c r="F28" i="2"/>
  <c r="E28" i="2"/>
  <c r="A28" i="2"/>
  <c r="F25" i="2"/>
  <c r="E25" i="2"/>
  <c r="D25" i="2"/>
  <c r="A25" i="2"/>
  <c r="F22" i="2"/>
  <c r="E22" i="2"/>
  <c r="D22" i="2"/>
  <c r="F19" i="2"/>
  <c r="E19" i="2"/>
  <c r="D19" i="2"/>
  <c r="F16" i="2"/>
  <c r="E16" i="2"/>
  <c r="D16" i="2"/>
  <c r="F13" i="2"/>
  <c r="E13" i="2"/>
  <c r="D13" i="2"/>
  <c r="F10" i="2"/>
  <c r="E10" i="2"/>
  <c r="D10" i="2"/>
  <c r="A47" i="2"/>
  <c r="A22" i="2"/>
  <c r="A19" i="2"/>
  <c r="A16" i="2"/>
  <c r="BW210" i="1" l="1"/>
  <c r="CW5" i="5"/>
  <c r="CE5" i="5"/>
  <c r="BE5" i="5"/>
  <c r="CJ5" i="5"/>
  <c r="DV5" i="5"/>
  <c r="BI5" i="5"/>
  <c r="CI5" i="5"/>
  <c r="DU5" i="5"/>
  <c r="CH5" i="5"/>
  <c r="DT5" i="5"/>
  <c r="CT5" i="5"/>
  <c r="BT5" i="5"/>
  <c r="DG5" i="5"/>
  <c r="BS5" i="5"/>
  <c r="BJ5" i="5"/>
  <c r="CR5" i="5"/>
  <c r="BD5" i="5"/>
  <c r="DC5" i="5"/>
  <c r="BZ5" i="5"/>
  <c r="CZ5" i="5"/>
  <c r="AZ5" i="5"/>
  <c r="DM5" i="5"/>
  <c r="CY5" i="5"/>
  <c r="AY5" i="5"/>
  <c r="BL5" i="5"/>
  <c r="DL5" i="5"/>
  <c r="BY5" i="5"/>
  <c r="CL5" i="5"/>
  <c r="DI5" i="5"/>
  <c r="BV5" i="5"/>
  <c r="BH5" i="5"/>
  <c r="DF5" i="5"/>
  <c r="BT4" i="5"/>
  <c r="BG4" i="5"/>
  <c r="BI4" i="5"/>
  <c r="CP5" i="5"/>
  <c r="BP5" i="5"/>
  <c r="CC5" i="5"/>
  <c r="BC5" i="5"/>
  <c r="DB5" i="5"/>
  <c r="BB5" i="5"/>
  <c r="CO5" i="5"/>
  <c r="CB5" i="5"/>
  <c r="BO5" i="5"/>
  <c r="DO5" i="5"/>
  <c r="BN5" i="5"/>
  <c r="DA5" i="5"/>
  <c r="BA5" i="5"/>
  <c r="DN5" i="5"/>
  <c r="CA5" i="5"/>
  <c r="CN5" i="5"/>
  <c r="CM5" i="5"/>
  <c r="BM5" i="5"/>
  <c r="BJ4" i="5"/>
  <c r="DJ5" i="5"/>
  <c r="DW5" i="5"/>
  <c r="BW5" i="5"/>
  <c r="CV5" i="5"/>
  <c r="DH5" i="5"/>
  <c r="BU5" i="5"/>
  <c r="CU5" i="5"/>
  <c r="BG5" i="5"/>
  <c r="CG5" i="5"/>
  <c r="CG7" i="5" s="1"/>
  <c r="BF5" i="5"/>
  <c r="CS5" i="5"/>
  <c r="DS5" i="5"/>
  <c r="DS7" i="5" s="1"/>
  <c r="DE5" i="5"/>
  <c r="DD5" i="5"/>
  <c r="CD5" i="5"/>
  <c r="W7" i="5"/>
  <c r="DW7" i="5"/>
  <c r="V7" i="5"/>
  <c r="DV7" i="5"/>
  <c r="U7" i="5"/>
  <c r="DU7" i="5"/>
  <c r="T7" i="5"/>
  <c r="DT7" i="5"/>
  <c r="S7" i="5"/>
  <c r="L7" i="5"/>
  <c r="DL7" i="5"/>
  <c r="BU7" i="5"/>
  <c r="CE4" i="5"/>
  <c r="CE7" i="5" s="1"/>
  <c r="CB4" i="5"/>
  <c r="CB7" i="5" s="1"/>
  <c r="BL4" i="5"/>
  <c r="BL7" i="5" s="1"/>
  <c r="BR4" i="5"/>
  <c r="BR5" i="5"/>
  <c r="DR4" i="5"/>
  <c r="DR5" i="5"/>
  <c r="DQ4" i="5"/>
  <c r="DQ5" i="5"/>
  <c r="BP4" i="5"/>
  <c r="BP7" i="5" s="1"/>
  <c r="CY4" i="5"/>
  <c r="CY7" i="5" s="1"/>
  <c r="DF7" i="5"/>
  <c r="CF4" i="5"/>
  <c r="CF7" i="5" s="1"/>
  <c r="BE4" i="5"/>
  <c r="BE7" i="5" s="1"/>
  <c r="CR4" i="5"/>
  <c r="CR7" i="5" s="1"/>
  <c r="CQ4" i="5"/>
  <c r="CQ7" i="5" s="1"/>
  <c r="BQ4" i="5"/>
  <c r="BQ7" i="5" s="1"/>
  <c r="CP4" i="5"/>
  <c r="CP7" i="5" s="1"/>
  <c r="BN4" i="5"/>
  <c r="BN7" i="5" s="1"/>
  <c r="CN4" i="5"/>
  <c r="CN7" i="5" s="1"/>
  <c r="CL4" i="5"/>
  <c r="CL7" i="5" s="1"/>
  <c r="CW7" i="5"/>
  <c r="CJ7" i="5"/>
  <c r="AZ4" i="5"/>
  <c r="AZ7" i="5" s="1"/>
  <c r="CI7" i="5"/>
  <c r="DH7" i="5"/>
  <c r="DE4" i="5"/>
  <c r="DE7" i="5" s="1"/>
  <c r="AR4" i="5"/>
  <c r="AR7" i="5" s="1"/>
  <c r="CC4" i="5"/>
  <c r="CC7" i="5" s="1"/>
  <c r="CA4" i="5"/>
  <c r="CA7" i="5" s="1"/>
  <c r="CV7" i="5"/>
  <c r="DP4" i="5"/>
  <c r="DC4" i="5"/>
  <c r="DC7" i="5" s="1"/>
  <c r="DI7" i="5"/>
  <c r="BV7" i="5"/>
  <c r="DN4" i="5"/>
  <c r="DY17" i="5"/>
  <c r="BJ7" i="5"/>
  <c r="BI7" i="5"/>
  <c r="BH4" i="5"/>
  <c r="BH7" i="5" s="1"/>
  <c r="BM4" i="5"/>
  <c r="BM7" i="5" s="1"/>
  <c r="CZ4" i="5"/>
  <c r="CZ7" i="5" s="1"/>
  <c r="BF4" i="5"/>
  <c r="BF7" i="5" s="1"/>
  <c r="BD4" i="5"/>
  <c r="BD7" i="5" s="1"/>
  <c r="CO4" i="5"/>
  <c r="CO7" i="5" s="1"/>
  <c r="BS4" i="5"/>
  <c r="BS7" i="5" s="1"/>
  <c r="DM4" i="5"/>
  <c r="CU7" i="5"/>
  <c r="CT7" i="5"/>
  <c r="BT7" i="5"/>
  <c r="DG7" i="5"/>
  <c r="BO4" i="5"/>
  <c r="BO7" i="5" s="1"/>
  <c r="BA4" i="5"/>
  <c r="BA7" i="5" s="1"/>
  <c r="DJ7" i="5"/>
  <c r="CS4" i="5"/>
  <c r="CS7" i="5" s="1"/>
  <c r="DD4" i="5"/>
  <c r="DD7" i="5" s="1"/>
  <c r="BC4" i="5"/>
  <c r="BC7" i="5" s="1"/>
  <c r="BB4" i="5"/>
  <c r="BB7" i="5" s="1"/>
  <c r="BY4" i="5"/>
  <c r="BY7" i="5" s="1"/>
  <c r="BW7" i="5"/>
  <c r="CH7" i="5"/>
  <c r="BG7" i="5"/>
  <c r="CD4" i="5"/>
  <c r="CD7" i="5" s="1"/>
  <c r="CM4" i="5"/>
  <c r="CM7" i="5" s="1"/>
  <c r="BZ4" i="5"/>
  <c r="BZ7" i="5" s="1"/>
  <c r="DB4" i="5"/>
  <c r="DB7" i="5" s="1"/>
  <c r="DO4" i="5"/>
  <c r="DA4" i="5"/>
  <c r="DA7" i="5" s="1"/>
  <c r="AY4" i="5"/>
  <c r="AY7" i="5" s="1"/>
  <c r="AS15" i="5"/>
  <c r="AS4" i="5" s="1"/>
  <c r="AS12" i="5"/>
  <c r="AS10" i="5"/>
  <c r="AS16" i="5"/>
  <c r="AS14" i="5"/>
  <c r="AQ15" i="5"/>
  <c r="AQ4" i="5" s="1"/>
  <c r="AQ10" i="5"/>
  <c r="AQ14" i="5"/>
  <c r="AQ12" i="5"/>
  <c r="AQ16" i="5"/>
  <c r="AP15" i="5"/>
  <c r="AP4" i="5" s="1"/>
  <c r="AP12" i="5"/>
  <c r="AP16" i="5"/>
  <c r="AP14" i="5"/>
  <c r="AP10" i="5"/>
  <c r="AP5" i="5" s="1"/>
  <c r="AO15" i="5"/>
  <c r="AO4" i="5" s="1"/>
  <c r="AO12" i="5"/>
  <c r="AO10" i="5"/>
  <c r="AO5" i="5" s="1"/>
  <c r="AO14" i="5"/>
  <c r="AO16" i="5"/>
  <c r="AN15" i="5"/>
  <c r="AN4" i="5" s="1"/>
  <c r="AN12" i="5"/>
  <c r="AN10" i="5"/>
  <c r="AN5" i="5" s="1"/>
  <c r="AN14" i="5"/>
  <c r="AN16" i="5"/>
  <c r="AM15" i="5"/>
  <c r="AM4" i="5" s="1"/>
  <c r="AM14" i="5"/>
  <c r="AM10" i="5"/>
  <c r="AM5" i="5" s="1"/>
  <c r="AM12" i="5"/>
  <c r="AM16" i="5"/>
  <c r="AL15" i="5"/>
  <c r="AL4" i="5" s="1"/>
  <c r="AL14" i="5"/>
  <c r="AL10" i="5"/>
  <c r="AL5" i="5" s="1"/>
  <c r="AL12" i="5"/>
  <c r="AL16" i="5"/>
  <c r="AW13" i="5"/>
  <c r="AW4" i="5" s="1"/>
  <c r="AW12" i="5"/>
  <c r="AW16" i="5"/>
  <c r="AW14" i="5"/>
  <c r="AW10" i="5"/>
  <c r="AW5" i="5" s="1"/>
  <c r="AV13" i="5"/>
  <c r="AV4" i="5" s="1"/>
  <c r="AV12" i="5"/>
  <c r="AV16" i="5"/>
  <c r="AV10" i="5"/>
  <c r="AV5" i="5" s="1"/>
  <c r="AV14" i="5"/>
  <c r="AU13" i="5"/>
  <c r="AU4" i="5" s="1"/>
  <c r="AU12" i="5"/>
  <c r="AU14" i="5"/>
  <c r="AU10" i="5"/>
  <c r="AU5" i="5" s="1"/>
  <c r="AU16" i="5"/>
  <c r="AT13" i="5"/>
  <c r="AT4" i="5" s="1"/>
  <c r="AT12" i="5"/>
  <c r="AT14" i="5"/>
  <c r="AT16" i="5"/>
  <c r="AT10" i="5"/>
  <c r="AT5" i="5" s="1"/>
  <c r="F72" i="2"/>
  <c r="D63" i="2"/>
  <c r="E78" i="2"/>
  <c r="F75" i="2"/>
  <c r="D60" i="2"/>
  <c r="BU186" i="1"/>
  <c r="BW186" i="1" s="1"/>
  <c r="BU187" i="1"/>
  <c r="BW187" i="1" s="1"/>
  <c r="BU189" i="1"/>
  <c r="BW189" i="1" s="1"/>
  <c r="BU193" i="1"/>
  <c r="BW193" i="1" s="1"/>
  <c r="BU194" i="1"/>
  <c r="BW194" i="1" s="1"/>
  <c r="BU195" i="1"/>
  <c r="BW195" i="1" s="1"/>
  <c r="BU202" i="1"/>
  <c r="BW202" i="1" s="1"/>
  <c r="BU204" i="1"/>
  <c r="BW204" i="1" s="1"/>
  <c r="BU205" i="1"/>
  <c r="BW205" i="1" s="1"/>
  <c r="BU206" i="1"/>
  <c r="BW206" i="1" s="1"/>
  <c r="BU207" i="1"/>
  <c r="BW207" i="1" s="1"/>
  <c r="BU188" i="1"/>
  <c r="BW188" i="1" s="1"/>
  <c r="BU190" i="1"/>
  <c r="BW190" i="1" s="1"/>
  <c r="BU197" i="1"/>
  <c r="BW197" i="1" s="1"/>
  <c r="BU198" i="1"/>
  <c r="BW198" i="1" s="1"/>
  <c r="BU203" i="1"/>
  <c r="BW203" i="1" s="1"/>
  <c r="BU185" i="1"/>
  <c r="BW185" i="1" s="1"/>
  <c r="BU191" i="1"/>
  <c r="BW191" i="1" s="1"/>
  <c r="BU192" i="1"/>
  <c r="BW192" i="1" s="1"/>
  <c r="BU196" i="1"/>
  <c r="BW196" i="1" s="1"/>
  <c r="BU199" i="1"/>
  <c r="BW199" i="1" s="1"/>
  <c r="BU200" i="1"/>
  <c r="BW200" i="1" s="1"/>
  <c r="BU201" i="1"/>
  <c r="BW201" i="1" s="1"/>
  <c r="BU162" i="1"/>
  <c r="BW162" i="1" s="1"/>
  <c r="BU167" i="1"/>
  <c r="BW167" i="1" s="1"/>
  <c r="BU179" i="1"/>
  <c r="BW179" i="1" s="1"/>
  <c r="BU183" i="1"/>
  <c r="BW183" i="1" s="1"/>
  <c r="BU172" i="1"/>
  <c r="BW172" i="1" s="1"/>
  <c r="BU178" i="1"/>
  <c r="BW178" i="1" s="1"/>
  <c r="BU180" i="1"/>
  <c r="BW180" i="1" s="1"/>
  <c r="BU181" i="1"/>
  <c r="BW181" i="1" s="1"/>
  <c r="BU182" i="1"/>
  <c r="BW182" i="1" s="1"/>
  <c r="BU164" i="1"/>
  <c r="BW164" i="1" s="1"/>
  <c r="BU166" i="1"/>
  <c r="BW166" i="1" s="1"/>
  <c r="BU168" i="1"/>
  <c r="BW168" i="1" s="1"/>
  <c r="BU169" i="1"/>
  <c r="BW169" i="1" s="1"/>
  <c r="BU171" i="1"/>
  <c r="BW171" i="1" s="1"/>
  <c r="BU163" i="1"/>
  <c r="BW163" i="1" s="1"/>
  <c r="BU165" i="1"/>
  <c r="BW165" i="1" s="1"/>
  <c r="BU170" i="1"/>
  <c r="BW170" i="1" s="1"/>
  <c r="BU173" i="1"/>
  <c r="BW173" i="1" s="1"/>
  <c r="BU174" i="1"/>
  <c r="BW174" i="1" s="1"/>
  <c r="BU175" i="1"/>
  <c r="BW175" i="1" s="1"/>
  <c r="BU176" i="1"/>
  <c r="BW176" i="1" s="1"/>
  <c r="BU177" i="1"/>
  <c r="BW177" i="1" s="1"/>
  <c r="BU184" i="1"/>
  <c r="BW184" i="1" s="1"/>
  <c r="BU139" i="1"/>
  <c r="BW139" i="1" s="1"/>
  <c r="BU151" i="1"/>
  <c r="BW151" i="1" s="1"/>
  <c r="BU153" i="1"/>
  <c r="BW153" i="1" s="1"/>
  <c r="BU154" i="1"/>
  <c r="BW154" i="1" s="1"/>
  <c r="BU155" i="1"/>
  <c r="BW155" i="1" s="1"/>
  <c r="BU156" i="1"/>
  <c r="BW156" i="1" s="1"/>
  <c r="BU157" i="1"/>
  <c r="BW157" i="1" s="1"/>
  <c r="BU158" i="1"/>
  <c r="BW158" i="1" s="1"/>
  <c r="BU159" i="1"/>
  <c r="BW159" i="1" s="1"/>
  <c r="BU144" i="1"/>
  <c r="BW144" i="1" s="1"/>
  <c r="BU145" i="1"/>
  <c r="BW145" i="1" s="1"/>
  <c r="BU148" i="1"/>
  <c r="BW148" i="1" s="1"/>
  <c r="BU161" i="1"/>
  <c r="BW161" i="1" s="1"/>
  <c r="BU141" i="1"/>
  <c r="BW141" i="1" s="1"/>
  <c r="BU143" i="1"/>
  <c r="BW143" i="1" s="1"/>
  <c r="BU146" i="1"/>
  <c r="BW146" i="1" s="1"/>
  <c r="BU147" i="1"/>
  <c r="BW147" i="1" s="1"/>
  <c r="BU149" i="1"/>
  <c r="BW149" i="1" s="1"/>
  <c r="BU152" i="1"/>
  <c r="BW152" i="1" s="1"/>
  <c r="BU160" i="1"/>
  <c r="BW160" i="1" s="1"/>
  <c r="BU142" i="1"/>
  <c r="BW142" i="1" s="1"/>
  <c r="BU150" i="1"/>
  <c r="BW150" i="1" s="1"/>
  <c r="BU140" i="1"/>
  <c r="BW140" i="1" s="1"/>
  <c r="BU117" i="1"/>
  <c r="BW117" i="1" s="1"/>
  <c r="BU118" i="1"/>
  <c r="BW118" i="1" s="1"/>
  <c r="BU119" i="1"/>
  <c r="BW119" i="1" s="1"/>
  <c r="BU120" i="1"/>
  <c r="BW120" i="1" s="1"/>
  <c r="BU121" i="1"/>
  <c r="BW121" i="1" s="1"/>
  <c r="BU122" i="1"/>
  <c r="BW122" i="1" s="1"/>
  <c r="BU123" i="1"/>
  <c r="BW123" i="1" s="1"/>
  <c r="BU124" i="1"/>
  <c r="BW124" i="1" s="1"/>
  <c r="BU125" i="1"/>
  <c r="BW125" i="1" s="1"/>
  <c r="BU126" i="1"/>
  <c r="BW126" i="1" s="1"/>
  <c r="BU127" i="1"/>
  <c r="BW127" i="1" s="1"/>
  <c r="BU128" i="1"/>
  <c r="BW128" i="1" s="1"/>
  <c r="BU129" i="1"/>
  <c r="BW129" i="1" s="1"/>
  <c r="BU130" i="1"/>
  <c r="BW130" i="1" s="1"/>
  <c r="BU131" i="1"/>
  <c r="BW131" i="1" s="1"/>
  <c r="BU135" i="1"/>
  <c r="BW135" i="1" s="1"/>
  <c r="BU136" i="1"/>
  <c r="BW136" i="1" s="1"/>
  <c r="BU137" i="1"/>
  <c r="BW137" i="1" s="1"/>
  <c r="BU138" i="1"/>
  <c r="BW138" i="1" s="1"/>
  <c r="BU132" i="1"/>
  <c r="BW132" i="1" s="1"/>
  <c r="BU133" i="1"/>
  <c r="BW133" i="1" s="1"/>
  <c r="BU134" i="1"/>
  <c r="BW134" i="1" s="1"/>
  <c r="BU116" i="1"/>
  <c r="BW116" i="1" s="1"/>
  <c r="BU94" i="1"/>
  <c r="BW94" i="1" s="1"/>
  <c r="BU100" i="1"/>
  <c r="BW100" i="1" s="1"/>
  <c r="BU102" i="1"/>
  <c r="BW102" i="1" s="1"/>
  <c r="BU107" i="1"/>
  <c r="BW107" i="1" s="1"/>
  <c r="BU108" i="1"/>
  <c r="BW108" i="1" s="1"/>
  <c r="BU115" i="1"/>
  <c r="BW115" i="1" s="1"/>
  <c r="BU95" i="1"/>
  <c r="BW95" i="1" s="1"/>
  <c r="BU99" i="1"/>
  <c r="BW99" i="1" s="1"/>
  <c r="BU105" i="1"/>
  <c r="BW105" i="1" s="1"/>
  <c r="BU106" i="1"/>
  <c r="BW106" i="1" s="1"/>
  <c r="BU110" i="1"/>
  <c r="BW110" i="1" s="1"/>
  <c r="BU98" i="1"/>
  <c r="BW98" i="1" s="1"/>
  <c r="BU101" i="1"/>
  <c r="BW101" i="1" s="1"/>
  <c r="BU96" i="1"/>
  <c r="BW96" i="1" s="1"/>
  <c r="BU109" i="1"/>
  <c r="BW109" i="1" s="1"/>
  <c r="BU111" i="1"/>
  <c r="BW111" i="1" s="1"/>
  <c r="BU112" i="1"/>
  <c r="BW112" i="1" s="1"/>
  <c r="BU113" i="1"/>
  <c r="BW113" i="1" s="1"/>
  <c r="BU93" i="1"/>
  <c r="BW93" i="1" s="1"/>
  <c r="BU97" i="1"/>
  <c r="BW97" i="1" s="1"/>
  <c r="BU103" i="1"/>
  <c r="BW103" i="1" s="1"/>
  <c r="BU104" i="1"/>
  <c r="BW104" i="1" s="1"/>
  <c r="BU114" i="1"/>
  <c r="BW114" i="1" s="1"/>
  <c r="BU71" i="1"/>
  <c r="BW71" i="1" s="1"/>
  <c r="BU72" i="1"/>
  <c r="BW72" i="1" s="1"/>
  <c r="BU73" i="1"/>
  <c r="BW73" i="1" s="1"/>
  <c r="BU74" i="1"/>
  <c r="BW74" i="1" s="1"/>
  <c r="BU87" i="1"/>
  <c r="BW87" i="1" s="1"/>
  <c r="BU80" i="1"/>
  <c r="BW80" i="1" s="1"/>
  <c r="BU70" i="1"/>
  <c r="BW70" i="1" s="1"/>
  <c r="BU75" i="1"/>
  <c r="BW75" i="1" s="1"/>
  <c r="BU78" i="1"/>
  <c r="BW78" i="1" s="1"/>
  <c r="BU84" i="1"/>
  <c r="BW84" i="1" s="1"/>
  <c r="BU86" i="1"/>
  <c r="BW86" i="1" s="1"/>
  <c r="BU90" i="1"/>
  <c r="BW90" i="1" s="1"/>
  <c r="BU85" i="1"/>
  <c r="BW85" i="1" s="1"/>
  <c r="BU89" i="1"/>
  <c r="BW89" i="1" s="1"/>
  <c r="BU91" i="1"/>
  <c r="BW91" i="1" s="1"/>
  <c r="BU92" i="1"/>
  <c r="BW92" i="1" s="1"/>
  <c r="BU76" i="1"/>
  <c r="BW76" i="1" s="1"/>
  <c r="BU77" i="1"/>
  <c r="BW77" i="1" s="1"/>
  <c r="BU79" i="1"/>
  <c r="BW79" i="1" s="1"/>
  <c r="BU83" i="1"/>
  <c r="BW83" i="1" s="1"/>
  <c r="BU88" i="1"/>
  <c r="BW88" i="1" s="1"/>
  <c r="BU82" i="1"/>
  <c r="BW82" i="1" s="1"/>
  <c r="BU81" i="1"/>
  <c r="BW81" i="1" s="1"/>
  <c r="BU55" i="1"/>
  <c r="BW55" i="1" s="1"/>
  <c r="BU58" i="1"/>
  <c r="BW58" i="1" s="1"/>
  <c r="BU49" i="1"/>
  <c r="BW49" i="1" s="1"/>
  <c r="BU50" i="1"/>
  <c r="BW50" i="1" s="1"/>
  <c r="BU61" i="1"/>
  <c r="BW61" i="1" s="1"/>
  <c r="BU69" i="1"/>
  <c r="BW69" i="1" s="1"/>
  <c r="BU60" i="1"/>
  <c r="BW60" i="1" s="1"/>
  <c r="BU59" i="1"/>
  <c r="BW59" i="1" s="1"/>
  <c r="BU62" i="1"/>
  <c r="BW62" i="1" s="1"/>
  <c r="BU65" i="1"/>
  <c r="BW65" i="1" s="1"/>
  <c r="BU67" i="1"/>
  <c r="BW67" i="1" s="1"/>
  <c r="BU68" i="1"/>
  <c r="BW68" i="1" s="1"/>
  <c r="BU63" i="1"/>
  <c r="BW63" i="1" s="1"/>
  <c r="BU64" i="1"/>
  <c r="BW64" i="1" s="1"/>
  <c r="BU47" i="1"/>
  <c r="BW47" i="1" s="1"/>
  <c r="BU54" i="1"/>
  <c r="BW54" i="1" s="1"/>
  <c r="BU66" i="1"/>
  <c r="BW66" i="1" s="1"/>
  <c r="BU48" i="1"/>
  <c r="BW48" i="1" s="1"/>
  <c r="BU52" i="1"/>
  <c r="BW52" i="1" s="1"/>
  <c r="BU51" i="1"/>
  <c r="BW51" i="1" s="1"/>
  <c r="BU53" i="1"/>
  <c r="BW53" i="1" s="1"/>
  <c r="BU56" i="1"/>
  <c r="BW56" i="1" s="1"/>
  <c r="BU57" i="1"/>
  <c r="BW57" i="1" s="1"/>
  <c r="BU33" i="1"/>
  <c r="BW33" i="1" s="1"/>
  <c r="BU34" i="1"/>
  <c r="BW34" i="1" s="1"/>
  <c r="BU35" i="1"/>
  <c r="BW35" i="1" s="1"/>
  <c r="BU36" i="1"/>
  <c r="BW36" i="1" s="1"/>
  <c r="BU37" i="1"/>
  <c r="BW37" i="1" s="1"/>
  <c r="BU38" i="1"/>
  <c r="BW38" i="1" s="1"/>
  <c r="BU39" i="1"/>
  <c r="BW39" i="1" s="1"/>
  <c r="BU40" i="1"/>
  <c r="BW40" i="1" s="1"/>
  <c r="BU41" i="1"/>
  <c r="BW41" i="1" s="1"/>
  <c r="BU42" i="1"/>
  <c r="BW42" i="1" s="1"/>
  <c r="BU43" i="1"/>
  <c r="BW43" i="1" s="1"/>
  <c r="BU44" i="1"/>
  <c r="BW44" i="1" s="1"/>
  <c r="BU45" i="1"/>
  <c r="BW45" i="1" s="1"/>
  <c r="BU46" i="1"/>
  <c r="BW46" i="1" s="1"/>
  <c r="BU30" i="1"/>
  <c r="BW30" i="1" s="1"/>
  <c r="BU29" i="1"/>
  <c r="BW29" i="1" s="1"/>
  <c r="BU24" i="1"/>
  <c r="BW24" i="1" s="1"/>
  <c r="BU32" i="1"/>
  <c r="BW32" i="1" s="1"/>
  <c r="BU28" i="1"/>
  <c r="BW28" i="1" s="1"/>
  <c r="BU25" i="1"/>
  <c r="BW25" i="1" s="1"/>
  <c r="BU26" i="1"/>
  <c r="BW26" i="1" s="1"/>
  <c r="BU31" i="1"/>
  <c r="BW31" i="1" s="1"/>
  <c r="BU27" i="1"/>
  <c r="BW27" i="1" s="1"/>
  <c r="BY293" i="1"/>
  <c r="BW269" i="1"/>
  <c r="BW209" i="1"/>
  <c r="BU259" i="1"/>
  <c r="BW259" i="1" s="1"/>
  <c r="BU277" i="1"/>
  <c r="BW277" i="1" s="1"/>
  <c r="BU278" i="1"/>
  <c r="BW278" i="1" s="1"/>
  <c r="BU279" i="1"/>
  <c r="BW279" i="1" s="1"/>
  <c r="BU280" i="1"/>
  <c r="BW280" i="1" s="1"/>
  <c r="BU281" i="1"/>
  <c r="BW281" i="1" s="1"/>
  <c r="BU282" i="1"/>
  <c r="BW282" i="1" s="1"/>
  <c r="BU283" i="1"/>
  <c r="BW283" i="1" s="1"/>
  <c r="BU284" i="1"/>
  <c r="BW284" i="1" s="1"/>
  <c r="BU285" i="1"/>
  <c r="BW285" i="1" s="1"/>
  <c r="BU286" i="1"/>
  <c r="BW286" i="1" s="1"/>
  <c r="BU287" i="1"/>
  <c r="BW287" i="1" s="1"/>
  <c r="BU288" i="1"/>
  <c r="BW288" i="1" s="1"/>
  <c r="BU289" i="1"/>
  <c r="BW289" i="1" s="1"/>
  <c r="BU290" i="1"/>
  <c r="BW290" i="1" s="1"/>
  <c r="BU291" i="1"/>
  <c r="BW291" i="1" s="1"/>
  <c r="BU292" i="1"/>
  <c r="BW292" i="1" s="1"/>
  <c r="BU293" i="1"/>
  <c r="BW293" i="1" s="1"/>
  <c r="BU294" i="1"/>
  <c r="BW294" i="1" s="1"/>
  <c r="BU295" i="1"/>
  <c r="BW295" i="1" s="1"/>
  <c r="BU296" i="1"/>
  <c r="BW296" i="1" s="1"/>
  <c r="BU297" i="1"/>
  <c r="BW297" i="1" s="1"/>
  <c r="BU298" i="1"/>
  <c r="BW298" i="1" s="1"/>
  <c r="BU254" i="1"/>
  <c r="BW254" i="1" s="1"/>
  <c r="BU255" i="1"/>
  <c r="BW255" i="1" s="1"/>
  <c r="BU256" i="1"/>
  <c r="BW256" i="1" s="1"/>
  <c r="BU257" i="1"/>
  <c r="BW257" i="1" s="1"/>
  <c r="BU258" i="1"/>
  <c r="BW258" i="1" s="1"/>
  <c r="BU260" i="1"/>
  <c r="BW260" i="1" s="1"/>
  <c r="BU261" i="1"/>
  <c r="BW261" i="1" s="1"/>
  <c r="BU262" i="1"/>
  <c r="BW262" i="1" s="1"/>
  <c r="BU264" i="1"/>
  <c r="BW264" i="1" s="1"/>
  <c r="BU265" i="1"/>
  <c r="BW265" i="1" s="1"/>
  <c r="BU267" i="1"/>
  <c r="BW267" i="1" s="1"/>
  <c r="BU268" i="1"/>
  <c r="BW268" i="1" s="1"/>
  <c r="BU270" i="1"/>
  <c r="BW270" i="1" s="1"/>
  <c r="BU271" i="1"/>
  <c r="BW271" i="1" s="1"/>
  <c r="BU272" i="1"/>
  <c r="BW272" i="1" s="1"/>
  <c r="BU273" i="1"/>
  <c r="BW273" i="1" s="1"/>
  <c r="BU274" i="1"/>
  <c r="BW274" i="1" s="1"/>
  <c r="BU275" i="1"/>
  <c r="BW275" i="1" s="1"/>
  <c r="BU276" i="1"/>
  <c r="BW276" i="1" s="1"/>
  <c r="BU299" i="1"/>
  <c r="BW299" i="1" s="1"/>
  <c r="BU231" i="1"/>
  <c r="BW231" i="1" s="1"/>
  <c r="BU232" i="1"/>
  <c r="BW232" i="1" s="1"/>
  <c r="BU234" i="1"/>
  <c r="BW234" i="1" s="1"/>
  <c r="BU235" i="1"/>
  <c r="BW235" i="1" s="1"/>
  <c r="BU236" i="1"/>
  <c r="BW236" i="1" s="1"/>
  <c r="BU237" i="1"/>
  <c r="BW237" i="1" s="1"/>
  <c r="BU238" i="1"/>
  <c r="BW238" i="1" s="1"/>
  <c r="BU241" i="1"/>
  <c r="BW241" i="1" s="1"/>
  <c r="BU242" i="1"/>
  <c r="BW242" i="1" s="1"/>
  <c r="BU243" i="1"/>
  <c r="BW243" i="1" s="1"/>
  <c r="BU244" i="1"/>
  <c r="BW244" i="1" s="1"/>
  <c r="BU245" i="1"/>
  <c r="BW245" i="1" s="1"/>
  <c r="BU246" i="1"/>
  <c r="BW246" i="1" s="1"/>
  <c r="BU247" i="1"/>
  <c r="BW247" i="1" s="1"/>
  <c r="BU248" i="1"/>
  <c r="BW248" i="1" s="1"/>
  <c r="BU249" i="1"/>
  <c r="BW249" i="1" s="1"/>
  <c r="BU250" i="1"/>
  <c r="BW250" i="1" s="1"/>
  <c r="BU251" i="1"/>
  <c r="BW251" i="1" s="1"/>
  <c r="BU252" i="1"/>
  <c r="BW252" i="1" s="1"/>
  <c r="BU253" i="1"/>
  <c r="BW253" i="1" s="1"/>
  <c r="BU212" i="1"/>
  <c r="BW212" i="1" s="1"/>
  <c r="BU213" i="1"/>
  <c r="BW213" i="1" s="1"/>
  <c r="BU218" i="1"/>
  <c r="BW218" i="1" s="1"/>
  <c r="BU219" i="1"/>
  <c r="BW219" i="1" s="1"/>
  <c r="BU220" i="1"/>
  <c r="BW220" i="1" s="1"/>
  <c r="BU221" i="1"/>
  <c r="BW221" i="1" s="1"/>
  <c r="BU222" i="1"/>
  <c r="BW222" i="1" s="1"/>
  <c r="BU224" i="1"/>
  <c r="BW224" i="1" s="1"/>
  <c r="BU225" i="1"/>
  <c r="BW225" i="1" s="1"/>
  <c r="BU226" i="1"/>
  <c r="BW226" i="1" s="1"/>
  <c r="BU227" i="1"/>
  <c r="BW227" i="1" s="1"/>
  <c r="BU228" i="1"/>
  <c r="BW228" i="1" s="1"/>
  <c r="BU229" i="1"/>
  <c r="BW229" i="1" s="1"/>
  <c r="BU230" i="1"/>
  <c r="BW230" i="1" s="1"/>
  <c r="AI238" i="4"/>
  <c r="BD216" i="4"/>
  <c r="AE259" i="4"/>
  <c r="AT224" i="4"/>
  <c r="AF214" i="4"/>
  <c r="E60" i="2"/>
  <c r="D75" i="2"/>
  <c r="F60" i="2"/>
  <c r="E63" i="2"/>
  <c r="F63" i="2"/>
  <c r="D78" i="2"/>
  <c r="F66" i="2"/>
  <c r="E81" i="2"/>
  <c r="E75" i="2"/>
  <c r="D66" i="2"/>
  <c r="F78" i="2"/>
  <c r="E66" i="2"/>
  <c r="D81" i="2"/>
  <c r="E69" i="2"/>
  <c r="F81" i="2"/>
  <c r="F69" i="2"/>
  <c r="D57" i="2"/>
  <c r="E57" i="2"/>
  <c r="D69" i="2"/>
  <c r="F57" i="2"/>
  <c r="D72" i="2"/>
  <c r="E72" i="2"/>
  <c r="F38" i="2"/>
  <c r="D38" i="2"/>
  <c r="E38" i="2"/>
  <c r="AD15" i="4"/>
  <c r="AF15" i="4"/>
  <c r="AG15" i="4"/>
  <c r="AC15" i="4"/>
  <c r="AE15" i="4"/>
  <c r="AI15" i="4"/>
  <c r="AR249" i="4"/>
  <c r="AH15" i="4"/>
  <c r="Z15" i="4"/>
  <c r="X15" i="4"/>
  <c r="Y15" i="4"/>
  <c r="AA15" i="4"/>
  <c r="AB15" i="4"/>
  <c r="N90" i="4"/>
  <c r="DR217" i="4"/>
  <c r="BR216" i="4"/>
  <c r="BI248" i="4"/>
  <c r="BU238" i="4"/>
  <c r="AI252" i="4"/>
  <c r="BU230" i="4"/>
  <c r="EF10" i="4"/>
  <c r="AE251" i="4"/>
  <c r="CD231" i="4"/>
  <c r="DV223" i="4"/>
  <c r="CD238" i="4"/>
  <c r="AV235" i="4"/>
  <c r="DS243" i="4"/>
  <c r="CV234" i="4"/>
  <c r="CR226" i="4"/>
  <c r="AE214" i="4"/>
  <c r="DE253" i="4"/>
  <c r="CQ222" i="4"/>
  <c r="CS262" i="4"/>
  <c r="DD251" i="4"/>
  <c r="AG214" i="4"/>
  <c r="DH249" i="4"/>
  <c r="BR263" i="4"/>
  <c r="DI233" i="4"/>
  <c r="BH224" i="4"/>
  <c r="DE260" i="4"/>
  <c r="AG217" i="4"/>
  <c r="AD216" i="4"/>
  <c r="AT248" i="4"/>
  <c r="EE10" i="4"/>
  <c r="BH215" i="4"/>
  <c r="CQ223" i="4"/>
  <c r="AI228" i="4"/>
  <c r="CV228" i="4"/>
  <c r="AI222" i="4"/>
  <c r="AH214" i="4"/>
  <c r="AE235" i="4"/>
  <c r="CR231" i="4"/>
  <c r="AD249" i="4"/>
  <c r="AD263" i="4"/>
  <c r="AE216" i="4"/>
  <c r="BF239" i="4"/>
  <c r="AH262" i="4"/>
  <c r="AH248" i="4"/>
  <c r="AD232" i="4"/>
  <c r="CD232" i="4"/>
  <c r="AF235" i="4"/>
  <c r="AE233" i="4"/>
  <c r="DU244" i="4"/>
  <c r="BE234" i="4"/>
  <c r="CV260" i="4"/>
  <c r="AR224" i="4"/>
  <c r="AH242" i="4"/>
  <c r="CS257" i="4"/>
  <c r="CF249" i="4"/>
  <c r="CQ251" i="4"/>
  <c r="CU256" i="4"/>
  <c r="AF261" i="4"/>
  <c r="AE237" i="4"/>
  <c r="CF243" i="4"/>
  <c r="AG235" i="4"/>
  <c r="DU248" i="4"/>
  <c r="DG232" i="4"/>
  <c r="DS233" i="4"/>
  <c r="AQ263" i="4"/>
  <c r="AH235" i="4"/>
  <c r="AI255" i="4"/>
  <c r="AD220" i="4"/>
  <c r="AD226" i="4"/>
  <c r="AG229" i="4"/>
  <c r="AG223" i="4"/>
  <c r="DG227" i="4"/>
  <c r="AD217" i="4"/>
  <c r="DH223" i="4"/>
  <c r="AG228" i="4"/>
  <c r="AG222" i="4"/>
  <c r="BV237" i="4"/>
  <c r="AR248" i="4"/>
  <c r="DD240" i="4"/>
  <c r="AI217" i="4"/>
  <c r="DV259" i="4"/>
  <c r="CQ214" i="4"/>
  <c r="DF244" i="4"/>
  <c r="AH229" i="4"/>
  <c r="AH223" i="4"/>
  <c r="CI261" i="4"/>
  <c r="U218" i="4"/>
  <c r="U224" i="4"/>
  <c r="AV262" i="4"/>
  <c r="AE217" i="4"/>
  <c r="DI242" i="4"/>
  <c r="CI258" i="4"/>
  <c r="AH217" i="4"/>
  <c r="CH254" i="4"/>
  <c r="AD215" i="4"/>
  <c r="BU222" i="4"/>
  <c r="BU228" i="4"/>
  <c r="AG231" i="4"/>
  <c r="DV257" i="4"/>
  <c r="AH231" i="4"/>
  <c r="CU231" i="4"/>
  <c r="BF259" i="4"/>
  <c r="AG215" i="4"/>
  <c r="BG215" i="4"/>
  <c r="DU257" i="4"/>
  <c r="AH215" i="4"/>
  <c r="DH215" i="4"/>
  <c r="AF216" i="4"/>
  <c r="DF216" i="4"/>
  <c r="AD231" i="4"/>
  <c r="DQ231" i="4"/>
  <c r="BD259" i="4"/>
  <c r="AE220" i="4"/>
  <c r="AE226" i="4"/>
  <c r="AI215" i="4"/>
  <c r="AD221" i="4"/>
  <c r="AD227" i="4"/>
  <c r="AF220" i="4"/>
  <c r="AF226" i="4"/>
  <c r="AI221" i="4"/>
  <c r="AI227" i="4"/>
  <c r="AH233" i="4"/>
  <c r="CH233" i="4"/>
  <c r="DD242" i="4"/>
  <c r="DT240" i="4"/>
  <c r="DH221" i="4"/>
  <c r="DH227" i="4"/>
  <c r="AF228" i="4"/>
  <c r="AF222" i="4"/>
  <c r="BD218" i="4"/>
  <c r="BD224" i="4"/>
  <c r="AE215" i="4"/>
  <c r="AF215" i="4"/>
  <c r="AG226" i="4"/>
  <c r="AG220" i="4"/>
  <c r="AG216" i="4"/>
  <c r="AF227" i="4"/>
  <c r="AF221" i="4"/>
  <c r="AD238" i="4"/>
  <c r="AD252" i="4"/>
  <c r="AF217" i="4"/>
  <c r="DS217" i="4"/>
  <c r="AH220" i="4"/>
  <c r="AH226" i="4"/>
  <c r="BF215" i="4"/>
  <c r="AH216" i="4"/>
  <c r="AI216" i="4"/>
  <c r="AH227" i="4"/>
  <c r="AH221" i="4"/>
  <c r="AD218" i="4"/>
  <c r="AD224" i="4"/>
  <c r="AE242" i="4"/>
  <c r="AE256" i="4"/>
  <c r="AE227" i="4"/>
  <c r="AE221" i="4"/>
  <c r="AI229" i="4"/>
  <c r="AI223" i="4"/>
  <c r="AI220" i="4"/>
  <c r="AI226" i="4"/>
  <c r="AE257" i="4"/>
  <c r="AE243" i="4"/>
  <c r="AV243" i="4"/>
  <c r="AH247" i="4"/>
  <c r="AH261" i="4"/>
  <c r="CH244" i="4"/>
  <c r="BE228" i="4"/>
  <c r="AD223" i="4"/>
  <c r="AD229" i="4"/>
  <c r="BV227" i="4"/>
  <c r="BS238" i="4"/>
  <c r="AH222" i="4"/>
  <c r="AH228" i="4"/>
  <c r="CD226" i="4"/>
  <c r="BE261" i="4"/>
  <c r="BE247" i="4"/>
  <c r="AG259" i="4"/>
  <c r="AG245" i="4"/>
  <c r="AF223" i="4"/>
  <c r="AF229" i="4"/>
  <c r="AD219" i="4"/>
  <c r="AD225" i="4"/>
  <c r="AG227" i="4"/>
  <c r="AG221" i="4"/>
  <c r="AE223" i="4"/>
  <c r="AE229" i="4"/>
  <c r="AE254" i="4"/>
  <c r="AE240" i="4"/>
  <c r="BE243" i="4"/>
  <c r="BD248" i="4"/>
  <c r="BD262" i="4"/>
  <c r="AE228" i="4"/>
  <c r="AE222" i="4"/>
  <c r="R224" i="4"/>
  <c r="R218" i="4"/>
  <c r="AE236" i="4"/>
  <c r="AS224" i="4"/>
  <c r="AS218" i="4"/>
  <c r="AE225" i="4"/>
  <c r="AE219" i="4"/>
  <c r="V218" i="4"/>
  <c r="V224" i="4"/>
  <c r="DI251" i="4"/>
  <c r="DI217" i="4"/>
  <c r="AD233" i="4"/>
  <c r="BQ233" i="4"/>
  <c r="T224" i="4"/>
  <c r="BG241" i="4"/>
  <c r="BI256" i="4"/>
  <c r="DI237" i="4"/>
  <c r="AF225" i="4"/>
  <c r="AF219" i="4"/>
  <c r="DG230" i="4"/>
  <c r="AD230" i="4"/>
  <c r="CD255" i="4"/>
  <c r="CD241" i="4"/>
  <c r="AD228" i="4"/>
  <c r="AD222" i="4"/>
  <c r="CR230" i="4"/>
  <c r="AE230" i="4"/>
  <c r="AI214" i="4"/>
  <c r="Q224" i="4"/>
  <c r="Q218" i="4"/>
  <c r="AI235" i="4"/>
  <c r="AD241" i="4"/>
  <c r="AD255" i="4"/>
  <c r="AG225" i="4"/>
  <c r="AG219" i="4"/>
  <c r="AE238" i="4"/>
  <c r="AE252" i="4"/>
  <c r="AH225" i="4"/>
  <c r="AH219" i="4"/>
  <c r="AD214" i="4"/>
  <c r="AH241" i="4"/>
  <c r="AH255" i="4"/>
  <c r="AI241" i="4"/>
  <c r="AH260" i="4"/>
  <c r="AH246" i="4"/>
  <c r="AI257" i="4"/>
  <c r="AI243" i="4"/>
  <c r="S218" i="4"/>
  <c r="S224" i="4"/>
  <c r="AF236" i="4"/>
  <c r="AE231" i="4"/>
  <c r="BE231" i="4"/>
  <c r="AD240" i="4"/>
  <c r="AD254" i="4"/>
  <c r="DF258" i="4"/>
  <c r="AR263" i="4"/>
  <c r="AI225" i="4"/>
  <c r="AI219" i="4"/>
  <c r="AD239" i="4"/>
  <c r="AD253" i="4"/>
  <c r="AF258" i="4"/>
  <c r="AF244" i="4"/>
  <c r="AH259" i="4"/>
  <c r="AH245" i="4"/>
  <c r="AF233" i="4"/>
  <c r="AG263" i="4"/>
  <c r="AG249" i="4"/>
  <c r="AV224" i="4"/>
  <c r="AV218" i="4"/>
  <c r="AG233" i="4"/>
  <c r="CG233" i="4"/>
  <c r="AI253" i="4"/>
  <c r="AI239" i="4"/>
  <c r="AH232" i="4"/>
  <c r="AE262" i="4"/>
  <c r="AE248" i="4"/>
  <c r="AH230" i="4"/>
  <c r="BS241" i="4"/>
  <c r="BS255" i="4"/>
  <c r="AD250" i="4"/>
  <c r="AD236" i="4"/>
  <c r="AG251" i="4"/>
  <c r="AG237" i="4"/>
  <c r="AG241" i="4"/>
  <c r="AG255" i="4"/>
  <c r="AD256" i="4"/>
  <c r="AD242" i="4"/>
  <c r="AU242" i="4"/>
  <c r="AU256" i="4"/>
  <c r="AD235" i="4"/>
  <c r="DD235" i="4"/>
  <c r="BQ235" i="4"/>
  <c r="AF255" i="4"/>
  <c r="AF241" i="4"/>
  <c r="AD257" i="4"/>
  <c r="AD243" i="4"/>
  <c r="AE258" i="4"/>
  <c r="AE244" i="4"/>
  <c r="AD245" i="4"/>
  <c r="AD259" i="4"/>
  <c r="AD248" i="4"/>
  <c r="AD262" i="4"/>
  <c r="AF230" i="4"/>
  <c r="AI231" i="4"/>
  <c r="AE232" i="4"/>
  <c r="AE261" i="4"/>
  <c r="AD234" i="4"/>
  <c r="CD234" i="4"/>
  <c r="AD237" i="4"/>
  <c r="AD251" i="4"/>
  <c r="AG230" i="4"/>
  <c r="AF232" i="4"/>
  <c r="AE234" i="4"/>
  <c r="AH251" i="4"/>
  <c r="AH237" i="4"/>
  <c r="AG252" i="4"/>
  <c r="AG238" i="4"/>
  <c r="AE253" i="4"/>
  <c r="AE239" i="4"/>
  <c r="AF254" i="4"/>
  <c r="AF240" i="4"/>
  <c r="AG256" i="4"/>
  <c r="AG242" i="4"/>
  <c r="AH250" i="4"/>
  <c r="AH236" i="4"/>
  <c r="AI251" i="4"/>
  <c r="AI237" i="4"/>
  <c r="AH252" i="4"/>
  <c r="AH238" i="4"/>
  <c r="AF253" i="4"/>
  <c r="AF239" i="4"/>
  <c r="AG240" i="4"/>
  <c r="AG254" i="4"/>
  <c r="CH225" i="4"/>
  <c r="AI236" i="4"/>
  <c r="AI250" i="4"/>
  <c r="AG239" i="4"/>
  <c r="AG253" i="4"/>
  <c r="BD247" i="4"/>
  <c r="BD261" i="4"/>
  <c r="AE247" i="4"/>
  <c r="AD260" i="4"/>
  <c r="AD246" i="4"/>
  <c r="BI218" i="4"/>
  <c r="BI224" i="4"/>
  <c r="AF237" i="4"/>
  <c r="AF251" i="4"/>
  <c r="AH239" i="4"/>
  <c r="AH253" i="4"/>
  <c r="AF231" i="4"/>
  <c r="AI232" i="4"/>
  <c r="AH256" i="4"/>
  <c r="AF243" i="4"/>
  <c r="AF257" i="4"/>
  <c r="AI245" i="4"/>
  <c r="AI259" i="4"/>
  <c r="AH249" i="4"/>
  <c r="AH263" i="4"/>
  <c r="AI256" i="4"/>
  <c r="AI242" i="4"/>
  <c r="AG243" i="4"/>
  <c r="AG257" i="4"/>
  <c r="CT219" i="4"/>
  <c r="AI249" i="4"/>
  <c r="AI263" i="4"/>
  <c r="BU249" i="4"/>
  <c r="BU263" i="4"/>
  <c r="AG234" i="4"/>
  <c r="BE262" i="4"/>
  <c r="BE248" i="4"/>
  <c r="AH258" i="4"/>
  <c r="AH244" i="4"/>
  <c r="AH234" i="4"/>
  <c r="AI258" i="4"/>
  <c r="AI244" i="4"/>
  <c r="AI234" i="4"/>
  <c r="AF245" i="4"/>
  <c r="AF259" i="4"/>
  <c r="AF246" i="4"/>
  <c r="AF260" i="4"/>
  <c r="DI246" i="4"/>
  <c r="DI260" i="4"/>
  <c r="AD247" i="4"/>
  <c r="AD261" i="4"/>
  <c r="AF234" i="4"/>
  <c r="AE263" i="4"/>
  <c r="AE249" i="4"/>
  <c r="AF263" i="4"/>
  <c r="AF249" i="4"/>
  <c r="AF238" i="4"/>
  <c r="AF252" i="4"/>
  <c r="AH254" i="4"/>
  <c r="AH240" i="4"/>
  <c r="AH243" i="4"/>
  <c r="AH257" i="4"/>
  <c r="AD258" i="4"/>
  <c r="AD244" i="4"/>
  <c r="AF247" i="4"/>
  <c r="BD263" i="4"/>
  <c r="BD249" i="4"/>
  <c r="AG232" i="4"/>
  <c r="AF256" i="4"/>
  <c r="AF242" i="4"/>
  <c r="AG244" i="4"/>
  <c r="AG258" i="4"/>
  <c r="AI248" i="4"/>
  <c r="AI262" i="4"/>
  <c r="BG263" i="4"/>
  <c r="AI230" i="4"/>
  <c r="AF262" i="4"/>
  <c r="AF248" i="4"/>
  <c r="AE246" i="4"/>
  <c r="AE260" i="4"/>
  <c r="AI233" i="4"/>
  <c r="AE245" i="4"/>
  <c r="AG236" i="4"/>
  <c r="AG250" i="4"/>
  <c r="AI240" i="4"/>
  <c r="AI254" i="4"/>
  <c r="AG260" i="4"/>
  <c r="AG246" i="4"/>
  <c r="AI261" i="4"/>
  <c r="AI247" i="4"/>
  <c r="AE255" i="4"/>
  <c r="AE241" i="4"/>
  <c r="AI246" i="4"/>
  <c r="AI260" i="4"/>
  <c r="AG247" i="4"/>
  <c r="AG261" i="4"/>
  <c r="BE263" i="4"/>
  <c r="BE249" i="4"/>
  <c r="AS262" i="4"/>
  <c r="AS248" i="4"/>
  <c r="AG248" i="4"/>
  <c r="AG262" i="4"/>
  <c r="CF235" i="4"/>
  <c r="G65" i="2"/>
  <c r="E51" i="2"/>
  <c r="F51" i="2"/>
  <c r="G71" i="2"/>
  <c r="F48" i="2"/>
  <c r="D54" i="2"/>
  <c r="G77" i="2"/>
  <c r="D51" i="2"/>
  <c r="D48" i="2"/>
  <c r="D45" i="2"/>
  <c r="E45" i="2"/>
  <c r="E48" i="2"/>
  <c r="G56" i="2"/>
  <c r="F45" i="2"/>
  <c r="E17" i="2"/>
  <c r="G80" i="2"/>
  <c r="F35" i="2"/>
  <c r="G74" i="2"/>
  <c r="D40" i="2"/>
  <c r="F54" i="2"/>
  <c r="G59" i="2"/>
  <c r="D35" i="2"/>
  <c r="D17" i="2"/>
  <c r="E35" i="2"/>
  <c r="E40" i="2"/>
  <c r="G68" i="2"/>
  <c r="G62" i="2"/>
  <c r="E54" i="2"/>
  <c r="F20" i="2"/>
  <c r="G53" i="2"/>
  <c r="F32" i="2"/>
  <c r="E23" i="2"/>
  <c r="F40" i="2"/>
  <c r="D14" i="2"/>
  <c r="D26" i="2"/>
  <c r="E26" i="2"/>
  <c r="F26" i="2"/>
  <c r="F17" i="2"/>
  <c r="F23" i="2"/>
  <c r="G22" i="2"/>
  <c r="D32" i="2"/>
  <c r="E20" i="2"/>
  <c r="G50" i="2"/>
  <c r="G47" i="2"/>
  <c r="G44" i="2"/>
  <c r="G37" i="2"/>
  <c r="G34" i="2"/>
  <c r="F29" i="2"/>
  <c r="G31" i="2"/>
  <c r="E32" i="2"/>
  <c r="G25" i="2"/>
  <c r="D29" i="2"/>
  <c r="E29" i="2"/>
  <c r="D20" i="2"/>
  <c r="E14" i="2"/>
  <c r="F14" i="2"/>
  <c r="G28" i="2"/>
  <c r="D23" i="2"/>
  <c r="AQ5" i="5" l="1"/>
  <c r="AS5" i="5"/>
  <c r="BR7" i="5"/>
  <c r="DR7" i="5"/>
  <c r="R7" i="5"/>
  <c r="DQ7" i="5"/>
  <c r="Q7" i="5"/>
  <c r="DP7" i="5"/>
  <c r="P7" i="5"/>
  <c r="DN7" i="5"/>
  <c r="N7" i="5"/>
  <c r="DM7" i="5"/>
  <c r="M7" i="5"/>
  <c r="DO7" i="5"/>
  <c r="O7" i="5"/>
  <c r="AL7" i="5"/>
  <c r="AN7" i="5"/>
  <c r="AO7" i="5"/>
  <c r="AQ7" i="5"/>
  <c r="AS7" i="5"/>
  <c r="AV7" i="5"/>
  <c r="AW7" i="5"/>
  <c r="AT7" i="5"/>
  <c r="AM7" i="5"/>
  <c r="AU7" i="5"/>
  <c r="AP7" i="5"/>
  <c r="AQ256" i="4"/>
  <c r="CG230" i="4"/>
  <c r="AT242" i="4"/>
  <c r="BS260" i="4"/>
  <c r="CR216" i="4"/>
  <c r="DF230" i="4"/>
  <c r="DV231" i="4"/>
  <c r="CI231" i="4"/>
  <c r="BU235" i="4"/>
  <c r="BG246" i="4"/>
  <c r="CU234" i="4"/>
  <c r="AS219" i="4"/>
  <c r="DT216" i="4"/>
  <c r="DE245" i="4"/>
  <c r="CD222" i="4"/>
  <c r="AQ257" i="4"/>
  <c r="BF248" i="4"/>
  <c r="AQ262" i="4"/>
  <c r="AQ248" i="4"/>
  <c r="BE241" i="4"/>
  <c r="BH241" i="4"/>
  <c r="BH255" i="4"/>
  <c r="AU262" i="4"/>
  <c r="BH248" i="4"/>
  <c r="BH262" i="4"/>
  <c r="BI241" i="4"/>
  <c r="AQ261" i="4"/>
  <c r="AQ247" i="4"/>
  <c r="BV241" i="4"/>
  <c r="BV255" i="4"/>
  <c r="BH242" i="4"/>
  <c r="AQ224" i="4"/>
  <c r="AQ214" i="4"/>
  <c r="CS225" i="4"/>
  <c r="BH221" i="4"/>
  <c r="DF232" i="4"/>
  <c r="DU230" i="4"/>
  <c r="DU217" i="4"/>
  <c r="BI217" i="4"/>
  <c r="AT244" i="4"/>
  <c r="BH244" i="4"/>
  <c r="DU215" i="4"/>
  <c r="DE232" i="4"/>
  <c r="BG237" i="4"/>
  <c r="BT215" i="4"/>
  <c r="DH229" i="4"/>
  <c r="DQ215" i="4"/>
  <c r="DV230" i="4"/>
  <c r="BD244" i="4"/>
  <c r="BI249" i="4"/>
  <c r="BI242" i="4"/>
  <c r="BE222" i="4"/>
  <c r="BT235" i="4"/>
  <c r="CR251" i="4"/>
  <c r="CS215" i="4"/>
  <c r="CH219" i="4"/>
  <c r="DD214" i="4"/>
  <c r="CG214" i="4"/>
  <c r="BI247" i="4"/>
  <c r="CT225" i="4"/>
  <c r="BG233" i="4"/>
  <c r="DT253" i="4"/>
  <c r="DH262" i="4"/>
  <c r="BV234" i="4"/>
  <c r="CT214" i="4"/>
  <c r="BQ237" i="4"/>
  <c r="DT227" i="4"/>
  <c r="CV247" i="4"/>
  <c r="DD228" i="4"/>
  <c r="BT239" i="4"/>
  <c r="BR230" i="4"/>
  <c r="BD258" i="4"/>
  <c r="DI227" i="4"/>
  <c r="DD254" i="4"/>
  <c r="CR233" i="4"/>
  <c r="BE232" i="4"/>
  <c r="BV226" i="4"/>
  <c r="DT243" i="4"/>
  <c r="AV261" i="4"/>
  <c r="BE242" i="4"/>
  <c r="BH260" i="4"/>
  <c r="BE256" i="4"/>
  <c r="BG255" i="4"/>
  <c r="CV226" i="4"/>
  <c r="DS254" i="4"/>
  <c r="DR255" i="4"/>
  <c r="CQ240" i="4"/>
  <c r="CV238" i="4"/>
  <c r="AV220" i="4"/>
  <c r="AU235" i="4"/>
  <c r="BU252" i="4"/>
  <c r="CS217" i="4"/>
  <c r="BG249" i="4"/>
  <c r="DT233" i="4"/>
  <c r="DQ261" i="4"/>
  <c r="AT249" i="4"/>
  <c r="DH234" i="4"/>
  <c r="BI262" i="4"/>
  <c r="DR223" i="4"/>
  <c r="DD256" i="4"/>
  <c r="BS232" i="4"/>
  <c r="BU256" i="4"/>
  <c r="DT254" i="4"/>
  <c r="AT218" i="4"/>
  <c r="AV257" i="4"/>
  <c r="CQ260" i="4"/>
  <c r="CT233" i="4"/>
  <c r="BH259" i="4"/>
  <c r="BT216" i="4"/>
  <c r="CG219" i="4"/>
  <c r="DF238" i="4"/>
  <c r="CU235" i="4"/>
  <c r="DV260" i="4"/>
  <c r="CG234" i="4"/>
  <c r="AR262" i="4"/>
  <c r="AU232" i="4"/>
  <c r="DV225" i="4"/>
  <c r="CF252" i="4"/>
  <c r="CR232" i="4"/>
  <c r="DR215" i="4"/>
  <c r="DT226" i="4"/>
  <c r="DE230" i="4"/>
  <c r="DI214" i="4"/>
  <c r="CG257" i="4"/>
  <c r="BQ239" i="4"/>
  <c r="BF256" i="4"/>
  <c r="DS230" i="4"/>
  <c r="DV245" i="4"/>
  <c r="CD252" i="4"/>
  <c r="BV221" i="4"/>
  <c r="DU237" i="4"/>
  <c r="BG262" i="4"/>
  <c r="BT230" i="4"/>
  <c r="CE215" i="4"/>
  <c r="CH251" i="4"/>
  <c r="CQ249" i="4"/>
  <c r="BI222" i="4"/>
  <c r="BR234" i="4"/>
  <c r="AV248" i="4"/>
  <c r="BS252" i="4"/>
  <c r="CH230" i="4"/>
  <c r="DS257" i="4"/>
  <c r="DE257" i="4"/>
  <c r="DQ234" i="4"/>
  <c r="DU243" i="4"/>
  <c r="DI252" i="4"/>
  <c r="DT221" i="4"/>
  <c r="DT215" i="4"/>
  <c r="DG263" i="4"/>
  <c r="DS239" i="4"/>
  <c r="CE232" i="4"/>
  <c r="CI244" i="4"/>
  <c r="DG215" i="4"/>
  <c r="BQ216" i="4"/>
  <c r="BI220" i="4"/>
  <c r="BF217" i="4"/>
  <c r="BH245" i="4"/>
  <c r="DR234" i="4"/>
  <c r="DT234" i="4"/>
  <c r="BF247" i="4"/>
  <c r="DS222" i="4"/>
  <c r="BV246" i="4"/>
  <c r="BI232" i="4"/>
  <c r="AT262" i="4"/>
  <c r="AS261" i="4"/>
  <c r="CV232" i="4"/>
  <c r="BQ230" i="4"/>
  <c r="CQ230" i="4"/>
  <c r="DE239" i="4"/>
  <c r="BV233" i="4"/>
  <c r="BG256" i="4"/>
  <c r="BF245" i="4"/>
  <c r="CH240" i="4"/>
  <c r="AU248" i="4"/>
  <c r="CI247" i="4"/>
  <c r="BV251" i="4"/>
  <c r="DV243" i="4"/>
  <c r="DT219" i="4"/>
  <c r="DR258" i="4"/>
  <c r="CR223" i="4"/>
  <c r="DG221" i="4"/>
  <c r="DH242" i="4"/>
  <c r="BI255" i="4"/>
  <c r="AV247" i="4"/>
  <c r="DI238" i="4"/>
  <c r="DI261" i="4"/>
  <c r="CD215" i="4"/>
  <c r="CH214" i="4"/>
  <c r="DV214" i="4"/>
  <c r="DV216" i="4"/>
  <c r="CS261" i="4"/>
  <c r="BF261" i="4"/>
  <c r="CU215" i="4"/>
  <c r="DH214" i="4"/>
  <c r="BV232" i="4"/>
  <c r="CT215" i="4"/>
  <c r="BQ228" i="4"/>
  <c r="DT231" i="4"/>
  <c r="BG242" i="4"/>
  <c r="DT225" i="4"/>
  <c r="DD258" i="4"/>
  <c r="CR229" i="4"/>
  <c r="DG244" i="4"/>
  <c r="BH239" i="4"/>
  <c r="BU248" i="4"/>
  <c r="DI232" i="4"/>
  <c r="CG235" i="4"/>
  <c r="CH256" i="4"/>
  <c r="BI261" i="4"/>
  <c r="BG251" i="4"/>
  <c r="BH216" i="4"/>
  <c r="CI229" i="4"/>
  <c r="AU214" i="4"/>
  <c r="CG239" i="4"/>
  <c r="BI259" i="4"/>
  <c r="DG231" i="4"/>
  <c r="BD243" i="4"/>
  <c r="DS240" i="4"/>
  <c r="CR234" i="4"/>
  <c r="BQ245" i="4"/>
  <c r="DE234" i="4"/>
  <c r="DR244" i="4"/>
  <c r="AS263" i="4"/>
  <c r="CU254" i="4"/>
  <c r="BT231" i="4"/>
  <c r="AU230" i="4"/>
  <c r="BS234" i="4"/>
  <c r="BF243" i="4"/>
  <c r="DR216" i="4"/>
  <c r="BV216" i="4"/>
  <c r="DS214" i="4"/>
  <c r="BI245" i="4"/>
  <c r="BV231" i="4"/>
  <c r="BV214" i="4"/>
  <c r="AQ216" i="4"/>
  <c r="DI231" i="4"/>
  <c r="CU240" i="4"/>
  <c r="DD244" i="4"/>
  <c r="DI235" i="4"/>
  <c r="BS231" i="4"/>
  <c r="CD229" i="4"/>
  <c r="CV231" i="4"/>
  <c r="BR235" i="4"/>
  <c r="BR215" i="4"/>
  <c r="BG232" i="4"/>
  <c r="BD214" i="4"/>
  <c r="BI243" i="4"/>
  <c r="BD256" i="4"/>
  <c r="AQ242" i="4"/>
  <c r="CQ246" i="4"/>
  <c r="BQ234" i="4"/>
  <c r="DV235" i="4"/>
  <c r="DV215" i="4"/>
  <c r="CG217" i="4"/>
  <c r="BS214" i="4"/>
  <c r="AQ232" i="4"/>
  <c r="DD232" i="4"/>
  <c r="CS256" i="4"/>
  <c r="DR235" i="4"/>
  <c r="DE215" i="4"/>
  <c r="DF260" i="4"/>
  <c r="BE217" i="4"/>
  <c r="CI232" i="4"/>
  <c r="AT221" i="4"/>
  <c r="AT214" i="4"/>
  <c r="DD217" i="4"/>
  <c r="AT232" i="4"/>
  <c r="BU234" i="4"/>
  <c r="DF256" i="4"/>
  <c r="CU252" i="4"/>
  <c r="CI230" i="4"/>
  <c r="BU246" i="4"/>
  <c r="BS223" i="4"/>
  <c r="CQ216" i="4"/>
  <c r="BG217" i="4"/>
  <c r="CI215" i="4"/>
  <c r="BU257" i="4"/>
  <c r="DH217" i="4"/>
  <c r="DQ240" i="4"/>
  <c r="CF231" i="4"/>
  <c r="DQ230" i="4"/>
  <c r="BV235" i="4"/>
  <c r="BS262" i="4"/>
  <c r="CF225" i="4"/>
  <c r="AR218" i="4"/>
  <c r="BF218" i="4"/>
  <c r="BT214" i="4"/>
  <c r="BS215" i="4"/>
  <c r="CD235" i="4"/>
  <c r="BF263" i="4"/>
  <c r="AT256" i="4"/>
  <c r="AV263" i="4"/>
  <c r="AT235" i="4"/>
  <c r="BH257" i="4"/>
  <c r="CS247" i="4"/>
  <c r="BQ253" i="4"/>
  <c r="CE231" i="4"/>
  <c r="CV235" i="4"/>
  <c r="AF250" i="4"/>
  <c r="AQ218" i="4"/>
  <c r="CG243" i="4"/>
  <c r="DG258" i="4"/>
  <c r="BF260" i="4"/>
  <c r="CF230" i="4"/>
  <c r="DH232" i="4"/>
  <c r="DS223" i="4"/>
  <c r="DS226" i="4"/>
  <c r="CH238" i="4"/>
  <c r="BF233" i="4"/>
  <c r="BI214" i="4"/>
  <c r="AR214" i="4"/>
  <c r="CE216" i="4"/>
  <c r="BI263" i="4"/>
  <c r="BG231" i="4"/>
  <c r="BD230" i="4"/>
  <c r="BF257" i="4"/>
  <c r="DS232" i="4"/>
  <c r="BI257" i="4"/>
  <c r="BH243" i="4"/>
  <c r="DI234" i="4"/>
  <c r="BG245" i="4"/>
  <c r="AQ243" i="4"/>
  <c r="BG243" i="4"/>
  <c r="DR232" i="4"/>
  <c r="DF233" i="4"/>
  <c r="DS228" i="4"/>
  <c r="BE218" i="4"/>
  <c r="CE249" i="4"/>
  <c r="BQ222" i="4"/>
  <c r="BE246" i="4"/>
  <c r="DI215" i="4"/>
  <c r="DH231" i="4"/>
  <c r="AE250" i="4"/>
  <c r="CU216" i="4"/>
  <c r="DT235" i="4"/>
  <c r="CV240" i="4"/>
  <c r="DR221" i="4"/>
  <c r="CH217" i="4"/>
  <c r="BE214" i="4"/>
  <c r="DR233" i="4"/>
  <c r="CG215" i="4"/>
  <c r="DF217" i="4"/>
  <c r="CE230" i="4"/>
  <c r="BI251" i="4"/>
  <c r="CT254" i="4"/>
  <c r="DS249" i="4"/>
  <c r="BF249" i="4"/>
  <c r="CI234" i="4"/>
  <c r="CT234" i="4"/>
  <c r="BG257" i="4"/>
  <c r="CQ234" i="4"/>
  <c r="CS233" i="4"/>
  <c r="DE231" i="4"/>
  <c r="AS247" i="4"/>
  <c r="BE224" i="4"/>
  <c r="CE234" i="4"/>
  <c r="BV254" i="4"/>
  <c r="BQ263" i="4"/>
  <c r="CS239" i="4"/>
  <c r="CR221" i="4"/>
  <c r="CR241" i="4"/>
  <c r="DE214" i="4"/>
  <c r="CE246" i="4"/>
  <c r="CH235" i="4"/>
  <c r="DF214" i="4"/>
  <c r="DU235" i="4"/>
  <c r="BR255" i="4"/>
  <c r="BF224" i="4"/>
  <c r="BS263" i="4"/>
  <c r="DS231" i="4"/>
  <c r="CF215" i="4"/>
  <c r="BU232" i="4"/>
  <c r="DF231" i="4"/>
  <c r="BH263" i="4"/>
  <c r="CH234" i="4"/>
  <c r="BS217" i="4"/>
  <c r="CQ232" i="4"/>
  <c r="BD242" i="4"/>
  <c r="DR231" i="4"/>
  <c r="BF246" i="4"/>
  <c r="CV215" i="4"/>
  <c r="CE235" i="4"/>
  <c r="BG259" i="4"/>
  <c r="DD234" i="4"/>
  <c r="DQ235" i="4"/>
  <c r="CU232" i="4"/>
  <c r="BT233" i="4"/>
  <c r="CS231" i="4"/>
  <c r="DU233" i="4"/>
  <c r="CD220" i="4"/>
  <c r="CE217" i="4"/>
  <c r="DI240" i="4"/>
  <c r="DQ263" i="4"/>
  <c r="DI220" i="4"/>
  <c r="CR214" i="4"/>
  <c r="BT250" i="4"/>
  <c r="BS243" i="4"/>
  <c r="CT231" i="4"/>
  <c r="DF257" i="4"/>
  <c r="BV222" i="4"/>
  <c r="CI216" i="4"/>
  <c r="DG217" i="4"/>
  <c r="BV215" i="4"/>
  <c r="CS238" i="4"/>
  <c r="CG232" i="4"/>
  <c r="CG256" i="4"/>
  <c r="CG242" i="4"/>
  <c r="BT234" i="4"/>
  <c r="BQ254" i="4"/>
  <c r="CU244" i="4"/>
  <c r="DG234" i="4"/>
  <c r="DG246" i="4"/>
  <c r="DG260" i="4"/>
  <c r="DF215" i="4"/>
  <c r="DT217" i="4"/>
  <c r="CT221" i="4"/>
  <c r="BE257" i="4"/>
  <c r="DV253" i="4"/>
  <c r="DI256" i="4"/>
  <c r="CT232" i="4"/>
  <c r="BH218" i="4"/>
  <c r="DQ233" i="4"/>
  <c r="DE243" i="4"/>
  <c r="CR245" i="4"/>
  <c r="AR261" i="4"/>
  <c r="AR247" i="4"/>
  <c r="BG247" i="4"/>
  <c r="BG261" i="4"/>
  <c r="BD234" i="4"/>
  <c r="BD260" i="4"/>
  <c r="BD246" i="4"/>
  <c r="BR232" i="4"/>
  <c r="CH258" i="4"/>
  <c r="DV232" i="4"/>
  <c r="DU232" i="4"/>
  <c r="BG218" i="4"/>
  <c r="CQ233" i="4"/>
  <c r="CQ259" i="4"/>
  <c r="CQ245" i="4"/>
  <c r="DR229" i="4"/>
  <c r="CI236" i="4"/>
  <c r="CI250" i="4"/>
  <c r="CT217" i="4"/>
  <c r="CU230" i="4"/>
  <c r="BR231" i="4"/>
  <c r="CH232" i="4"/>
  <c r="CD230" i="4"/>
  <c r="BG224" i="4"/>
  <c r="DD233" i="4"/>
  <c r="BQ221" i="4"/>
  <c r="DD216" i="4"/>
  <c r="CR219" i="4"/>
  <c r="CR225" i="4"/>
  <c r="DH233" i="4"/>
  <c r="DH245" i="4"/>
  <c r="DH259" i="4"/>
  <c r="CT246" i="4"/>
  <c r="AU236" i="4"/>
  <c r="DU226" i="4"/>
  <c r="CF216" i="4"/>
  <c r="BE216" i="4"/>
  <c r="BG234" i="4"/>
  <c r="BG260" i="4"/>
  <c r="BF231" i="4"/>
  <c r="BF255" i="4"/>
  <c r="BF241" i="4"/>
  <c r="BU233" i="4"/>
  <c r="AS235" i="4"/>
  <c r="BF235" i="4"/>
  <c r="CV253" i="4"/>
  <c r="BR214" i="4"/>
  <c r="BI246" i="4"/>
  <c r="BI260" i="4"/>
  <c r="DE217" i="4"/>
  <c r="BF216" i="4"/>
  <c r="DE216" i="4"/>
  <c r="BE245" i="4"/>
  <c r="BE259" i="4"/>
  <c r="BS227" i="4"/>
  <c r="BS221" i="4"/>
  <c r="DD230" i="4"/>
  <c r="BD233" i="4"/>
  <c r="CH216" i="4"/>
  <c r="DD215" i="4"/>
  <c r="DR214" i="4"/>
  <c r="DE246" i="4"/>
  <c r="DG249" i="4"/>
  <c r="BD257" i="4"/>
  <c r="BR217" i="4"/>
  <c r="CR235" i="4"/>
  <c r="BU214" i="4"/>
  <c r="DH219" i="4"/>
  <c r="BH246" i="4"/>
  <c r="DT241" i="4"/>
  <c r="DS215" i="4"/>
  <c r="BT221" i="4"/>
  <c r="CD214" i="4"/>
  <c r="AU225" i="4"/>
  <c r="O90" i="4"/>
  <c r="AV214" i="4"/>
  <c r="DF253" i="4"/>
  <c r="DH244" i="4"/>
  <c r="CD233" i="4"/>
  <c r="DF249" i="4"/>
  <c r="DF263" i="4"/>
  <c r="DT255" i="4"/>
  <c r="DU239" i="4"/>
  <c r="DI216" i="4"/>
  <c r="DS252" i="4"/>
  <c r="BH249" i="4"/>
  <c r="BH261" i="4"/>
  <c r="BH247" i="4"/>
  <c r="BD255" i="4"/>
  <c r="BD241" i="4"/>
  <c r="BV230" i="4"/>
  <c r="CS259" i="4"/>
  <c r="CI235" i="4"/>
  <c r="BD245" i="4"/>
  <c r="CT216" i="4"/>
  <c r="BE260" i="4"/>
  <c r="CU217" i="4"/>
  <c r="CF261" i="4"/>
  <c r="CS235" i="4"/>
  <c r="CS245" i="4"/>
  <c r="BT217" i="4"/>
  <c r="BI216" i="4"/>
  <c r="DQ214" i="4"/>
  <c r="BT219" i="4"/>
  <c r="DH239" i="4"/>
  <c r="BS233" i="4"/>
  <c r="BQ232" i="4"/>
  <c r="DD223" i="4"/>
  <c r="CV216" i="4"/>
  <c r="BU216" i="4"/>
  <c r="DI229" i="4"/>
  <c r="BF262" i="4"/>
  <c r="CU227" i="4"/>
  <c r="CR222" i="4"/>
  <c r="CG255" i="4"/>
  <c r="AS214" i="4"/>
  <c r="DU262" i="4"/>
  <c r="DS234" i="4"/>
  <c r="BS216" i="4"/>
  <c r="CD219" i="4"/>
  <c r="DR263" i="4"/>
  <c r="DR239" i="4"/>
  <c r="BU239" i="4"/>
  <c r="CH226" i="4"/>
  <c r="CI233" i="4"/>
  <c r="BE235" i="4"/>
  <c r="AR235" i="4"/>
  <c r="BI235" i="4"/>
  <c r="BF214" i="4"/>
  <c r="BD215" i="4"/>
  <c r="DH230" i="4"/>
  <c r="CF233" i="4"/>
  <c r="CH231" i="4"/>
  <c r="BU217" i="4"/>
  <c r="CF234" i="4"/>
  <c r="AS233" i="4"/>
  <c r="CS216" i="4"/>
  <c r="CV217" i="4"/>
  <c r="DT261" i="4"/>
  <c r="DU234" i="4"/>
  <c r="DS235" i="4"/>
  <c r="BS230" i="4"/>
  <c r="CS234" i="4"/>
  <c r="DG225" i="4"/>
  <c r="DV234" i="4"/>
  <c r="BQ229" i="4"/>
  <c r="DQ216" i="4"/>
  <c r="CH253" i="4"/>
  <c r="AT225" i="4"/>
  <c r="BH220" i="4"/>
  <c r="CI251" i="4"/>
  <c r="CF217" i="4"/>
  <c r="BI233" i="4"/>
  <c r="DE235" i="4"/>
  <c r="BD235" i="4"/>
  <c r="AQ235" i="4"/>
  <c r="BG235" i="4"/>
  <c r="DQ232" i="4"/>
  <c r="DR220" i="4"/>
  <c r="AV238" i="4"/>
  <c r="DG214" i="4"/>
  <c r="DG233" i="4"/>
  <c r="AR251" i="4"/>
  <c r="AQ249" i="4"/>
  <c r="DT232" i="4"/>
  <c r="BG252" i="4"/>
  <c r="CE233" i="4"/>
  <c r="BE255" i="4"/>
  <c r="CG216" i="4"/>
  <c r="DS216" i="4"/>
  <c r="BQ215" i="4"/>
  <c r="BU231" i="4"/>
  <c r="BV217" i="4"/>
  <c r="CQ217" i="4"/>
  <c r="DT230" i="4"/>
  <c r="BF230" i="4"/>
  <c r="CI254" i="4"/>
  <c r="DG248" i="4"/>
  <c r="DU216" i="4"/>
  <c r="CF214" i="4"/>
  <c r="CU220" i="4"/>
  <c r="DR259" i="4"/>
  <c r="CS232" i="4"/>
  <c r="CF232" i="4"/>
  <c r="CI241" i="4"/>
  <c r="CQ235" i="4"/>
  <c r="BH256" i="4"/>
  <c r="CE229" i="4"/>
  <c r="DV226" i="4"/>
  <c r="CG260" i="4"/>
  <c r="BG248" i="4"/>
  <c r="BT232" i="4"/>
  <c r="BQ231" i="4"/>
  <c r="DQ217" i="4"/>
  <c r="CT235" i="4"/>
  <c r="CT230" i="4"/>
  <c r="CS230" i="4"/>
  <c r="DV254" i="4"/>
  <c r="DV248" i="4"/>
  <c r="BT262" i="4"/>
  <c r="DH216" i="4"/>
  <c r="DQ258" i="4"/>
  <c r="CS237" i="4"/>
  <c r="CT220" i="4"/>
  <c r="DH235" i="4"/>
  <c r="BH230" i="4"/>
  <c r="BV253" i="4"/>
  <c r="DH226" i="4"/>
  <c r="BR239" i="4"/>
  <c r="BG238" i="4"/>
  <c r="DG216" i="4"/>
  <c r="CQ231" i="4"/>
  <c r="CH215" i="4"/>
  <c r="DU231" i="4"/>
  <c r="CI217" i="4"/>
  <c r="CD217" i="4"/>
  <c r="CR260" i="4"/>
  <c r="BT261" i="4"/>
  <c r="DE233" i="4"/>
  <c r="DF235" i="4"/>
  <c r="AV254" i="4"/>
  <c r="CI262" i="4"/>
  <c r="BS242" i="4"/>
  <c r="AT263" i="4"/>
  <c r="DI222" i="4"/>
  <c r="DV238" i="4"/>
  <c r="DV237" i="4"/>
  <c r="DD250" i="4"/>
  <c r="BQ258" i="4"/>
  <c r="AS251" i="4"/>
  <c r="BV238" i="4"/>
  <c r="CV227" i="4"/>
  <c r="CR217" i="4"/>
  <c r="CS214" i="4"/>
  <c r="DQ239" i="4"/>
  <c r="BH235" i="4"/>
  <c r="BF242" i="4"/>
  <c r="BG214" i="4"/>
  <c r="CG231" i="4"/>
  <c r="BS253" i="4"/>
  <c r="DQ223" i="4"/>
  <c r="CV233" i="4"/>
  <c r="DF234" i="4"/>
  <c r="DI230" i="4"/>
  <c r="BS246" i="4"/>
  <c r="DR230" i="4"/>
  <c r="CR215" i="4"/>
  <c r="CU233" i="4"/>
  <c r="DD231" i="4"/>
  <c r="BU215" i="4"/>
  <c r="CQ215" i="4"/>
  <c r="BI226" i="4"/>
  <c r="DV217" i="4"/>
  <c r="BQ217" i="4"/>
  <c r="DS247" i="4"/>
  <c r="BR233" i="4"/>
  <c r="BS235" i="4"/>
  <c r="BV262" i="4"/>
  <c r="DS242" i="4"/>
  <c r="CV230" i="4"/>
  <c r="DV228" i="4"/>
  <c r="CD216" i="4"/>
  <c r="CS226" i="4"/>
  <c r="DF226" i="4"/>
  <c r="DV233" i="4"/>
  <c r="DG235" i="4"/>
  <c r="CQ236" i="4"/>
  <c r="DE241" i="4"/>
  <c r="DQ221" i="4"/>
  <c r="DR251" i="4"/>
  <c r="DS237" i="4"/>
  <c r="DH252" i="4"/>
  <c r="BT240" i="4"/>
  <c r="BH214" i="4"/>
  <c r="CU226" i="4"/>
  <c r="DQ227" i="4"/>
  <c r="BT227" i="4"/>
  <c r="BU243" i="4"/>
  <c r="AS237" i="4"/>
  <c r="CQ263" i="4"/>
  <c r="BT253" i="4"/>
  <c r="BS229" i="4"/>
  <c r="BF251" i="4"/>
  <c r="BH227" i="4"/>
  <c r="G60" i="2"/>
  <c r="G72" i="2"/>
  <c r="G75" i="2"/>
  <c r="G78" i="2"/>
  <c r="G66" i="2"/>
  <c r="G81" i="2"/>
  <c r="G57" i="2"/>
  <c r="G63" i="2"/>
  <c r="G69" i="2"/>
  <c r="G38" i="2"/>
  <c r="CT226" i="4"/>
  <c r="DS253" i="4"/>
  <c r="CV239" i="4"/>
  <c r="AV237" i="4"/>
  <c r="DR245" i="4"/>
  <c r="BH253" i="4"/>
  <c r="AU220" i="4"/>
  <c r="CE260" i="4"/>
  <c r="DI226" i="4"/>
  <c r="BH226" i="4"/>
  <c r="DQ249" i="4"/>
  <c r="DF252" i="4"/>
  <c r="CH220" i="4"/>
  <c r="BH232" i="4"/>
  <c r="BV252" i="4"/>
  <c r="BV239" i="4"/>
  <c r="DT220" i="4"/>
  <c r="CT260" i="4"/>
  <c r="BF238" i="4"/>
  <c r="CR246" i="4"/>
  <c r="DV251" i="4"/>
  <c r="CS252" i="4"/>
  <c r="CS251" i="4"/>
  <c r="BE223" i="4"/>
  <c r="CU221" i="4"/>
  <c r="DF239" i="4"/>
  <c r="CI255" i="4"/>
  <c r="DU253" i="4"/>
  <c r="CV246" i="4"/>
  <c r="BF252" i="4"/>
  <c r="BG225" i="4"/>
  <c r="DV222" i="4"/>
  <c r="BQ223" i="4"/>
  <c r="BE237" i="4"/>
  <c r="DS261" i="4"/>
  <c r="BF237" i="4"/>
  <c r="CS248" i="4"/>
  <c r="AT219" i="4"/>
  <c r="AT227" i="4"/>
  <c r="CF247" i="4"/>
  <c r="BT254" i="4"/>
  <c r="DR241" i="4"/>
  <c r="BG244" i="4"/>
  <c r="BR253" i="4"/>
  <c r="BG258" i="4"/>
  <c r="BI252" i="4"/>
  <c r="BE251" i="4"/>
  <c r="DV240" i="4"/>
  <c r="DH253" i="4"/>
  <c r="CF257" i="4"/>
  <c r="DH256" i="4"/>
  <c r="CT227" i="4"/>
  <c r="CQ254" i="4"/>
  <c r="DV220" i="4"/>
  <c r="CR237" i="4"/>
  <c r="DS251" i="4"/>
  <c r="BE227" i="4"/>
  <c r="BI238" i="4"/>
  <c r="CU258" i="4"/>
  <c r="DR237" i="4"/>
  <c r="CV220" i="4"/>
  <c r="CI237" i="4"/>
  <c r="DT239" i="4"/>
  <c r="BS256" i="4"/>
  <c r="DD236" i="4"/>
  <c r="DS263" i="4"/>
  <c r="CT240" i="4"/>
  <c r="CR228" i="4"/>
  <c r="CQ250" i="4"/>
  <c r="DQ244" i="4"/>
  <c r="BF253" i="4"/>
  <c r="AT258" i="4"/>
  <c r="BQ244" i="4"/>
  <c r="BR241" i="4"/>
  <c r="BG219" i="4"/>
  <c r="BG221" i="4"/>
  <c r="BF15" i="4"/>
  <c r="CS243" i="4"/>
  <c r="DH238" i="4"/>
  <c r="AR217" i="4"/>
  <c r="DI254" i="4"/>
  <c r="BS239" i="4"/>
  <c r="CI248" i="4"/>
  <c r="CS253" i="4"/>
  <c r="AV240" i="4"/>
  <c r="CF15" i="4"/>
  <c r="DF243" i="4"/>
  <c r="BR249" i="4"/>
  <c r="BG227" i="4"/>
  <c r="BE221" i="4"/>
  <c r="DD237" i="4"/>
  <c r="AV216" i="4"/>
  <c r="BV240" i="4"/>
  <c r="DU258" i="4"/>
  <c r="CH252" i="4"/>
  <c r="DS256" i="4"/>
  <c r="CG225" i="4"/>
  <c r="BH258" i="4"/>
  <c r="DI247" i="4"/>
  <c r="BE233" i="4"/>
  <c r="DS238" i="4"/>
  <c r="DH248" i="4"/>
  <c r="DT257" i="4"/>
  <c r="BV220" i="4"/>
  <c r="DR226" i="4"/>
  <c r="CS220" i="4"/>
  <c r="BT248" i="4"/>
  <c r="DG262" i="4"/>
  <c r="CU238" i="4"/>
  <c r="DD222" i="4"/>
  <c r="BQ251" i="4"/>
  <c r="BQ240" i="4"/>
  <c r="AS253" i="4"/>
  <c r="BI237" i="4"/>
  <c r="AR237" i="4"/>
  <c r="DV246" i="4"/>
  <c r="BU262" i="4"/>
  <c r="DV239" i="4"/>
  <c r="DI223" i="4"/>
  <c r="BS248" i="4"/>
  <c r="DQ254" i="4"/>
  <c r="BQ259" i="4"/>
  <c r="DH263" i="4"/>
  <c r="AU258" i="4"/>
  <c r="DQ253" i="4"/>
  <c r="BS249" i="4"/>
  <c r="BV248" i="4"/>
  <c r="BI240" i="4"/>
  <c r="CV252" i="4"/>
  <c r="CV254" i="4"/>
  <c r="AV252" i="4"/>
  <c r="BF219" i="4"/>
  <c r="CD228" i="4"/>
  <c r="CQ228" i="4"/>
  <c r="BI225" i="4"/>
  <c r="CG246" i="4"/>
  <c r="BH238" i="4"/>
  <c r="BI254" i="4"/>
  <c r="AU253" i="4"/>
  <c r="BF225" i="4"/>
  <c r="BI219" i="4"/>
  <c r="CE223" i="4"/>
  <c r="DH258" i="4"/>
  <c r="DH225" i="4"/>
  <c r="CF238" i="4"/>
  <c r="CU242" i="4"/>
  <c r="BH252" i="4"/>
  <c r="DR249" i="4"/>
  <c r="CU262" i="4"/>
  <c r="CU248" i="4"/>
  <c r="CQ244" i="4"/>
  <c r="CQ258" i="4"/>
  <c r="CD221" i="4"/>
  <c r="CD227" i="4"/>
  <c r="DI225" i="4"/>
  <c r="DI219" i="4"/>
  <c r="CT262" i="4"/>
  <c r="CT248" i="4"/>
  <c r="BR220" i="4"/>
  <c r="BR226" i="4"/>
  <c r="DR247" i="4"/>
  <c r="DR261" i="4"/>
  <c r="CV256" i="4"/>
  <c r="CV242" i="4"/>
  <c r="CV261" i="4"/>
  <c r="DH240" i="4"/>
  <c r="DH254" i="4"/>
  <c r="CG241" i="4"/>
  <c r="CR220" i="4"/>
  <c r="DQ229" i="4"/>
  <c r="DG237" i="4"/>
  <c r="DG251" i="4"/>
  <c r="CQ261" i="4"/>
  <c r="CQ247" i="4"/>
  <c r="BR259" i="4"/>
  <c r="BR245" i="4"/>
  <c r="BT246" i="4"/>
  <c r="BT260" i="4"/>
  <c r="DH220" i="4"/>
  <c r="CD237" i="4"/>
  <c r="CD251" i="4"/>
  <c r="DE237" i="4"/>
  <c r="DE251" i="4"/>
  <c r="CT247" i="4"/>
  <c r="CT261" i="4"/>
  <c r="BT258" i="4"/>
  <c r="BT244" i="4"/>
  <c r="BU250" i="4"/>
  <c r="BU236" i="4"/>
  <c r="BV219" i="4"/>
  <c r="BV225" i="4"/>
  <c r="DG261" i="4"/>
  <c r="DG247" i="4"/>
  <c r="CV221" i="4"/>
  <c r="CU257" i="4"/>
  <c r="CU243" i="4"/>
  <c r="CE239" i="4"/>
  <c r="CE253" i="4"/>
  <c r="BH225" i="4"/>
  <c r="BH219" i="4"/>
  <c r="DU220" i="4"/>
  <c r="BQ227" i="4"/>
  <c r="CD225" i="4"/>
  <c r="BE215" i="4"/>
  <c r="AR215" i="4"/>
  <c r="DH246" i="4"/>
  <c r="DH260" i="4"/>
  <c r="BR237" i="4"/>
  <c r="BR251" i="4"/>
  <c r="BH251" i="4"/>
  <c r="BH237" i="4"/>
  <c r="CU225" i="4"/>
  <c r="CU219" i="4"/>
  <c r="BV261" i="4"/>
  <c r="BV247" i="4"/>
  <c r="BU240" i="4"/>
  <c r="BU254" i="4"/>
  <c r="BD228" i="4"/>
  <c r="CD247" i="4"/>
  <c r="CD261" i="4"/>
  <c r="CR261" i="4"/>
  <c r="CR247" i="4"/>
  <c r="CQ237" i="4"/>
  <c r="BU15" i="4"/>
  <c r="BS259" i="4"/>
  <c r="BS245" i="4"/>
  <c r="DS245" i="4"/>
  <c r="DS259" i="4"/>
  <c r="DT247" i="4"/>
  <c r="BH240" i="4"/>
  <c r="BH254" i="4"/>
  <c r="DE227" i="4"/>
  <c r="DE221" i="4"/>
  <c r="BD232" i="4"/>
  <c r="CV222" i="4"/>
  <c r="AU219" i="4"/>
  <c r="DD263" i="4"/>
  <c r="DD249" i="4"/>
  <c r="DU219" i="4"/>
  <c r="DU225" i="4"/>
  <c r="CV219" i="4"/>
  <c r="CV225" i="4"/>
  <c r="CH243" i="4"/>
  <c r="CH257" i="4"/>
  <c r="CI245" i="4"/>
  <c r="CI259" i="4"/>
  <c r="DI259" i="4"/>
  <c r="DI245" i="4"/>
  <c r="DT258" i="4"/>
  <c r="DT244" i="4"/>
  <c r="CQ225" i="4"/>
  <c r="CQ219" i="4"/>
  <c r="CE259" i="4"/>
  <c r="CE245" i="4"/>
  <c r="BU229" i="4"/>
  <c r="BU223" i="4"/>
  <c r="DS225" i="4"/>
  <c r="DS219" i="4"/>
  <c r="DF246" i="4"/>
  <c r="DH237" i="4"/>
  <c r="DH251" i="4"/>
  <c r="BU251" i="4"/>
  <c r="BU237" i="4"/>
  <c r="CI220" i="4"/>
  <c r="CI226" i="4"/>
  <c r="AS230" i="4"/>
  <c r="BT225" i="4"/>
  <c r="DT262" i="4"/>
  <c r="DT248" i="4"/>
  <c r="DV262" i="4"/>
  <c r="CI240" i="4"/>
  <c r="DE15" i="4"/>
  <c r="DQ247" i="4"/>
  <c r="DG219" i="4"/>
  <c r="AU250" i="4"/>
  <c r="BA15" i="4"/>
  <c r="DV229" i="4"/>
  <c r="DX59" i="4"/>
  <c r="DU251" i="4"/>
  <c r="AU216" i="4"/>
  <c r="BV260" i="4"/>
  <c r="DI228" i="4"/>
  <c r="DF220" i="4"/>
  <c r="DE259" i="4"/>
  <c r="BU253" i="4"/>
  <c r="DU236" i="4"/>
  <c r="BG236" i="4"/>
  <c r="DF242" i="4"/>
  <c r="CR255" i="4"/>
  <c r="CH239" i="4"/>
  <c r="DV252" i="4"/>
  <c r="BU242" i="4"/>
  <c r="DR253" i="4"/>
  <c r="CH237" i="4"/>
  <c r="CF219" i="4"/>
  <c r="AS225" i="4"/>
  <c r="CQ229" i="4"/>
  <c r="DX106" i="4"/>
  <c r="BG250" i="4"/>
  <c r="DG15" i="4"/>
  <c r="CA15" i="4"/>
  <c r="CS242" i="4"/>
  <c r="CH242" i="4"/>
  <c r="BS257" i="4"/>
  <c r="DV219" i="4"/>
  <c r="CT15" i="4"/>
  <c r="BV228" i="4"/>
  <c r="DN15" i="4"/>
  <c r="CR259" i="4"/>
  <c r="CS219" i="4"/>
  <c r="CR227" i="4"/>
  <c r="CI223" i="4"/>
  <c r="DX129" i="4"/>
  <c r="BQ249" i="4"/>
  <c r="BG15" i="4"/>
  <c r="DD229" i="4"/>
  <c r="BI228" i="4"/>
  <c r="DS229" i="4"/>
  <c r="BM15" i="4"/>
  <c r="DX41" i="4"/>
  <c r="AQ215" i="4"/>
  <c r="DX109" i="4"/>
  <c r="DE255" i="4"/>
  <c r="BE229" i="4"/>
  <c r="DI250" i="4"/>
  <c r="BD222" i="4"/>
  <c r="DX102" i="4"/>
  <c r="DX65" i="4"/>
  <c r="DX140" i="4"/>
  <c r="DX121" i="4"/>
  <c r="DX77" i="4"/>
  <c r="DR227" i="4"/>
  <c r="DX200" i="4"/>
  <c r="DX186" i="4"/>
  <c r="DZ152" i="4"/>
  <c r="CY15" i="4"/>
  <c r="DX134" i="4"/>
  <c r="DX86" i="4"/>
  <c r="AS216" i="4"/>
  <c r="CG253" i="4"/>
  <c r="DX136" i="4"/>
  <c r="AV226" i="4"/>
  <c r="DZ138" i="4"/>
  <c r="DX205" i="4"/>
  <c r="CM15" i="4"/>
  <c r="AR216" i="4"/>
  <c r="DX193" i="4"/>
  <c r="DX131" i="4"/>
  <c r="DX70" i="4"/>
  <c r="DZ35" i="4"/>
  <c r="AT215" i="4"/>
  <c r="DZ205" i="4"/>
  <c r="DX173" i="4"/>
  <c r="BQ15" i="4"/>
  <c r="DZ63" i="4"/>
  <c r="DX117" i="4"/>
  <c r="DZ31" i="4"/>
  <c r="DZ27" i="4"/>
  <c r="DX113" i="4"/>
  <c r="DX33" i="4"/>
  <c r="DX191" i="4"/>
  <c r="AQ230" i="4"/>
  <c r="DX114" i="4"/>
  <c r="DZ28" i="4"/>
  <c r="DX209" i="4"/>
  <c r="DX184" i="4"/>
  <c r="DX169" i="4"/>
  <c r="DX78" i="4"/>
  <c r="DZ76" i="4"/>
  <c r="DX66" i="4"/>
  <c r="DZ32" i="4"/>
  <c r="DZ50" i="4"/>
  <c r="BT15" i="4"/>
  <c r="DX100" i="4"/>
  <c r="DX89" i="4"/>
  <c r="DX52" i="4"/>
  <c r="DX110" i="4"/>
  <c r="DX132" i="4"/>
  <c r="AR229" i="4"/>
  <c r="AR223" i="4"/>
  <c r="AS238" i="4"/>
  <c r="AS252" i="4"/>
  <c r="DX202" i="4"/>
  <c r="DX182" i="4"/>
  <c r="BT247" i="4"/>
  <c r="DZ180" i="4"/>
  <c r="DQ15" i="4"/>
  <c r="BU260" i="4"/>
  <c r="DD15" i="4"/>
  <c r="DZ107" i="4"/>
  <c r="DX85" i="4"/>
  <c r="DZ79" i="4"/>
  <c r="CF263" i="4"/>
  <c r="DS220" i="4"/>
  <c r="CG238" i="4"/>
  <c r="CG252" i="4"/>
  <c r="DZ195" i="4"/>
  <c r="DX180" i="4"/>
  <c r="BZ15" i="4"/>
  <c r="DZ93" i="4"/>
  <c r="DZ130" i="4"/>
  <c r="DZ110" i="4"/>
  <c r="DX82" i="4"/>
  <c r="DX119" i="4"/>
  <c r="DX75" i="4"/>
  <c r="DX30" i="4"/>
  <c r="DZ87" i="4"/>
  <c r="CG244" i="4"/>
  <c r="CG258" i="4"/>
  <c r="DZ106" i="4"/>
  <c r="CX15" i="4"/>
  <c r="DZ193" i="4"/>
  <c r="DZ200" i="4"/>
  <c r="DX160" i="4"/>
  <c r="CG15" i="4"/>
  <c r="DZ119" i="4"/>
  <c r="DZ51" i="4"/>
  <c r="DZ34" i="4"/>
  <c r="DX38" i="4"/>
  <c r="DX51" i="4"/>
  <c r="DZ89" i="4"/>
  <c r="DZ60" i="4"/>
  <c r="DZ23" i="4"/>
  <c r="DZ37" i="4"/>
  <c r="AU215" i="4"/>
  <c r="DZ58" i="4"/>
  <c r="DZ33" i="4"/>
  <c r="DZ128" i="4"/>
  <c r="DZ80" i="4"/>
  <c r="DZ36" i="4"/>
  <c r="DX25" i="4"/>
  <c r="DX39" i="4"/>
  <c r="DX23" i="4"/>
  <c r="DX71" i="4"/>
  <c r="DX81" i="4"/>
  <c r="DX43" i="4"/>
  <c r="DZ84" i="4"/>
  <c r="DZ96" i="4"/>
  <c r="DZ25" i="4"/>
  <c r="DX27" i="4"/>
  <c r="DI221" i="4"/>
  <c r="DZ190" i="4"/>
  <c r="DZ156" i="4"/>
  <c r="CO15" i="4"/>
  <c r="DX146" i="4"/>
  <c r="DZ122" i="4"/>
  <c r="DB15" i="4"/>
  <c r="DZ97" i="4"/>
  <c r="DX83" i="4"/>
  <c r="DX127" i="4"/>
  <c r="DX133" i="4"/>
  <c r="DZ104" i="4"/>
  <c r="DZ55" i="4"/>
  <c r="DZ45" i="4"/>
  <c r="DZ210" i="4"/>
  <c r="DZ194" i="4"/>
  <c r="DZ169" i="4"/>
  <c r="DX125" i="4"/>
  <c r="BN15" i="4"/>
  <c r="DZ83" i="4"/>
  <c r="DZ91" i="4"/>
  <c r="DZ47" i="4"/>
  <c r="DX55" i="4"/>
  <c r="DX112" i="4"/>
  <c r="DX164" i="4"/>
  <c r="DX73" i="4"/>
  <c r="DZ118" i="4"/>
  <c r="DZ70" i="4"/>
  <c r="DX56" i="4"/>
  <c r="DX54" i="4"/>
  <c r="DZ129" i="4"/>
  <c r="DZ124" i="4"/>
  <c r="DX68" i="4"/>
  <c r="DX62" i="4"/>
  <c r="DZ161" i="4"/>
  <c r="DZ157" i="4"/>
  <c r="DZ85" i="4"/>
  <c r="DX88" i="4"/>
  <c r="AN15" i="4"/>
  <c r="DZ75" i="4"/>
  <c r="DX36" i="4"/>
  <c r="DZ77" i="4"/>
  <c r="CD223" i="4"/>
  <c r="DZ125" i="4"/>
  <c r="DZ132" i="4"/>
  <c r="DX108" i="4"/>
  <c r="DX94" i="4"/>
  <c r="DX153" i="4"/>
  <c r="DZ82" i="4"/>
  <c r="DZ43" i="4"/>
  <c r="DX46" i="4"/>
  <c r="DX91" i="4"/>
  <c r="DZ134" i="4"/>
  <c r="DZ209" i="4"/>
  <c r="DZ198" i="4"/>
  <c r="DZ189" i="4"/>
  <c r="DZ201" i="4"/>
  <c r="DX189" i="4"/>
  <c r="DZ173" i="4"/>
  <c r="DZ182" i="4"/>
  <c r="DZ177" i="4"/>
  <c r="DX101" i="4"/>
  <c r="DZ49" i="4"/>
  <c r="DX122" i="4"/>
  <c r="DZ98" i="4"/>
  <c r="DZ54" i="4"/>
  <c r="DA15" i="4"/>
  <c r="AT217" i="4"/>
  <c r="DZ183" i="4"/>
  <c r="DZ164" i="4"/>
  <c r="DZ158" i="4"/>
  <c r="BO15" i="4"/>
  <c r="DX118" i="4"/>
  <c r="DZ137" i="4"/>
  <c r="DZ123" i="4"/>
  <c r="DZ135" i="4"/>
  <c r="DZ188" i="4"/>
  <c r="DZ101" i="4"/>
  <c r="DZ41" i="4"/>
  <c r="DX137" i="4"/>
  <c r="DZ62" i="4"/>
  <c r="DZ179" i="4"/>
  <c r="DZ99" i="4"/>
  <c r="AS215" i="4"/>
  <c r="DZ131" i="4"/>
  <c r="DZ116" i="4"/>
  <c r="DZ21" i="4"/>
  <c r="AV217" i="4"/>
  <c r="DX48" i="4"/>
  <c r="AT223" i="4"/>
  <c r="AT229" i="4"/>
  <c r="DT214" i="4"/>
  <c r="AM15" i="4"/>
  <c r="DE252" i="4"/>
  <c r="DE238" i="4"/>
  <c r="AS15" i="4"/>
  <c r="BR243" i="4"/>
  <c r="BR257" i="4"/>
  <c r="DZ206" i="4"/>
  <c r="DF237" i="4"/>
  <c r="DF251" i="4"/>
  <c r="DZ207" i="4"/>
  <c r="AQ236" i="4"/>
  <c r="AQ250" i="4"/>
  <c r="DX185" i="4"/>
  <c r="CV255" i="4"/>
  <c r="CV241" i="4"/>
  <c r="BD15" i="4"/>
  <c r="CQ255" i="4"/>
  <c r="CQ241" i="4"/>
  <c r="CH15" i="4"/>
  <c r="DX172" i="4"/>
  <c r="BB15" i="4"/>
  <c r="AO15" i="4"/>
  <c r="BF223" i="4"/>
  <c r="BF229" i="4"/>
  <c r="DH228" i="4"/>
  <c r="DH222" i="4"/>
  <c r="BD229" i="4"/>
  <c r="BD223" i="4"/>
  <c r="DZ143" i="4"/>
  <c r="BH231" i="4"/>
  <c r="DX96" i="4"/>
  <c r="DX24" i="4"/>
  <c r="CF242" i="4"/>
  <c r="CF256" i="4"/>
  <c r="CE238" i="4"/>
  <c r="CE252" i="4"/>
  <c r="DZ113" i="4"/>
  <c r="DU256" i="4"/>
  <c r="DU242" i="4"/>
  <c r="BR248" i="4"/>
  <c r="BR262" i="4"/>
  <c r="BG226" i="4"/>
  <c r="BG220" i="4"/>
  <c r="BS251" i="4"/>
  <c r="BS237" i="4"/>
  <c r="DZ160" i="4"/>
  <c r="DX120" i="4"/>
  <c r="BR223" i="4"/>
  <c r="BR229" i="4"/>
  <c r="DX155" i="4"/>
  <c r="CR257" i="4"/>
  <c r="CR243" i="4"/>
  <c r="BU220" i="4"/>
  <c r="BU226" i="4"/>
  <c r="DQ252" i="4"/>
  <c r="DQ238" i="4"/>
  <c r="BG216" i="4"/>
  <c r="AT216" i="4"/>
  <c r="DF222" i="4"/>
  <c r="DF228" i="4"/>
  <c r="DX128" i="4"/>
  <c r="DX63" i="4"/>
  <c r="DX42" i="4"/>
  <c r="DX116" i="4"/>
  <c r="DX58" i="4"/>
  <c r="DX67" i="4"/>
  <c r="BT222" i="4"/>
  <c r="BT228" i="4"/>
  <c r="CR258" i="4"/>
  <c r="CR244" i="4"/>
  <c r="BS240" i="4"/>
  <c r="BS254" i="4"/>
  <c r="DX175" i="4"/>
  <c r="CG247" i="4"/>
  <c r="CG261" i="4"/>
  <c r="DZ197" i="4"/>
  <c r="DZ208" i="4"/>
  <c r="CE251" i="4"/>
  <c r="CE237" i="4"/>
  <c r="DX203" i="4"/>
  <c r="DX201" i="4"/>
  <c r="DX167" i="4"/>
  <c r="CT255" i="4"/>
  <c r="CT241" i="4"/>
  <c r="BT237" i="4"/>
  <c r="BT251" i="4"/>
  <c r="DZ191" i="4"/>
  <c r="CB15" i="4"/>
  <c r="DX156" i="4"/>
  <c r="DZ168" i="4"/>
  <c r="DZ95" i="4"/>
  <c r="AQ252" i="4"/>
  <c r="AQ238" i="4"/>
  <c r="DZ176" i="4"/>
  <c r="DZ108" i="4"/>
  <c r="DX72" i="4"/>
  <c r="DX157" i="4"/>
  <c r="DZ48" i="4"/>
  <c r="DZ46" i="4"/>
  <c r="DZ127" i="4"/>
  <c r="BH217" i="4"/>
  <c r="AU217" i="4"/>
  <c r="BE236" i="4"/>
  <c r="BE250" i="4"/>
  <c r="DX47" i="4"/>
  <c r="AU221" i="4"/>
  <c r="AU227" i="4"/>
  <c r="DZ171" i="4"/>
  <c r="DZ199" i="4"/>
  <c r="DF261" i="4"/>
  <c r="DF247" i="4"/>
  <c r="CI253" i="4"/>
  <c r="CI239" i="4"/>
  <c r="DZ192" i="4"/>
  <c r="DZ73" i="4"/>
  <c r="DZ40" i="4"/>
  <c r="DX29" i="4"/>
  <c r="DZ203" i="4"/>
  <c r="DR260" i="4"/>
  <c r="DR246" i="4"/>
  <c r="CS260" i="4"/>
  <c r="CS246" i="4"/>
  <c r="CQ257" i="4"/>
  <c r="CQ243" i="4"/>
  <c r="DT251" i="4"/>
  <c r="DT237" i="4"/>
  <c r="DX194" i="4"/>
  <c r="AV239" i="4"/>
  <c r="AV253" i="4"/>
  <c r="DX195" i="4"/>
  <c r="CG245" i="4"/>
  <c r="CG259" i="4"/>
  <c r="DE256" i="4"/>
  <c r="DE242" i="4"/>
  <c r="DZ59" i="4"/>
  <c r="DX22" i="4"/>
  <c r="DZ29" i="4"/>
  <c r="DZ115" i="4"/>
  <c r="CH229" i="4"/>
  <c r="CH223" i="4"/>
  <c r="DZ72" i="4"/>
  <c r="DZ26" i="4"/>
  <c r="BG240" i="4"/>
  <c r="BG254" i="4"/>
  <c r="BT241" i="4"/>
  <c r="BT255" i="4"/>
  <c r="DQ260" i="4"/>
  <c r="DQ246" i="4"/>
  <c r="BQ257" i="4"/>
  <c r="BQ243" i="4"/>
  <c r="CD254" i="4"/>
  <c r="CD240" i="4"/>
  <c r="CF258" i="4"/>
  <c r="CF244" i="4"/>
  <c r="DZ178" i="4"/>
  <c r="DX150" i="4"/>
  <c r="DT15" i="4"/>
  <c r="AU228" i="4"/>
  <c r="AU222" i="4"/>
  <c r="CE227" i="4"/>
  <c r="CE221" i="4"/>
  <c r="CU261" i="4"/>
  <c r="CU247" i="4"/>
  <c r="BR227" i="4"/>
  <c r="BR221" i="4"/>
  <c r="BR242" i="4"/>
  <c r="BR256" i="4"/>
  <c r="CH221" i="4"/>
  <c r="CH227" i="4"/>
  <c r="DX50" i="4"/>
  <c r="DX76" i="4"/>
  <c r="DX45" i="4"/>
  <c r="DX95" i="4"/>
  <c r="DZ105" i="4"/>
  <c r="DZ133" i="4"/>
  <c r="DZ102" i="4"/>
  <c r="CE254" i="4"/>
  <c r="CE240" i="4"/>
  <c r="BI223" i="4"/>
  <c r="BI229" i="4"/>
  <c r="BT220" i="4"/>
  <c r="BT226" i="4"/>
  <c r="DZ44" i="4"/>
  <c r="DX190" i="4"/>
  <c r="BH234" i="4"/>
  <c r="CV248" i="4"/>
  <c r="CV262" i="4"/>
  <c r="BI230" i="4"/>
  <c r="AV230" i="4"/>
  <c r="CI249" i="4"/>
  <c r="CI263" i="4"/>
  <c r="CT251" i="4"/>
  <c r="CT237" i="4"/>
  <c r="DR228" i="4"/>
  <c r="DR222" i="4"/>
  <c r="DZ22" i="4"/>
  <c r="DZ42" i="4"/>
  <c r="DS246" i="4"/>
  <c r="DS260" i="4"/>
  <c r="BG230" i="4"/>
  <c r="AT230" i="4"/>
  <c r="AT237" i="4"/>
  <c r="AT251" i="4"/>
  <c r="BT263" i="4"/>
  <c r="BT249" i="4"/>
  <c r="CF260" i="4"/>
  <c r="CF246" i="4"/>
  <c r="DX197" i="4"/>
  <c r="DG242" i="4"/>
  <c r="DG256" i="4"/>
  <c r="CE261" i="4"/>
  <c r="CE247" i="4"/>
  <c r="DD243" i="4"/>
  <c r="DD257" i="4"/>
  <c r="DZ196" i="4"/>
  <c r="CU246" i="4"/>
  <c r="CU260" i="4"/>
  <c r="BE230" i="4"/>
  <c r="AR230" i="4"/>
  <c r="BR225" i="4"/>
  <c r="BR219" i="4"/>
  <c r="AE218" i="4"/>
  <c r="AE224" i="4"/>
  <c r="BR250" i="4"/>
  <c r="CG227" i="4"/>
  <c r="CG221" i="4"/>
  <c r="AR221" i="4"/>
  <c r="AR227" i="4"/>
  <c r="BU227" i="4"/>
  <c r="BU221" i="4"/>
  <c r="BQ238" i="4"/>
  <c r="BQ252" i="4"/>
  <c r="DF227" i="4"/>
  <c r="DF221" i="4"/>
  <c r="BS222" i="4"/>
  <c r="BS228" i="4"/>
  <c r="BE226" i="4"/>
  <c r="BE220" i="4"/>
  <c r="DZ61" i="4"/>
  <c r="DX40" i="4"/>
  <c r="CG228" i="4"/>
  <c r="CG222" i="4"/>
  <c r="CR249" i="4"/>
  <c r="CR263" i="4"/>
  <c r="DZ202" i="4"/>
  <c r="DX176" i="4"/>
  <c r="DX198" i="4"/>
  <c r="BT257" i="4"/>
  <c r="BT243" i="4"/>
  <c r="CD257" i="4"/>
  <c r="CD243" i="4"/>
  <c r="CE258" i="4"/>
  <c r="CE244" i="4"/>
  <c r="AQ240" i="4"/>
  <c r="AQ254" i="4"/>
  <c r="BU241" i="4"/>
  <c r="BU255" i="4"/>
  <c r="AY15" i="4"/>
  <c r="AL15" i="4"/>
  <c r="DX208" i="4"/>
  <c r="CT242" i="4"/>
  <c r="CT256" i="4"/>
  <c r="DE261" i="4"/>
  <c r="DE247" i="4"/>
  <c r="DX179" i="4"/>
  <c r="CE214" i="4"/>
  <c r="CQ262" i="4"/>
  <c r="CQ248" i="4"/>
  <c r="BR244" i="4"/>
  <c r="BR258" i="4"/>
  <c r="BD240" i="4"/>
  <c r="BD254" i="4"/>
  <c r="DZ153" i="4"/>
  <c r="DU260" i="4"/>
  <c r="DU246" i="4"/>
  <c r="CL15" i="4"/>
  <c r="DZ175" i="4"/>
  <c r="BE15" i="4"/>
  <c r="DX154" i="4"/>
  <c r="DZ139" i="4"/>
  <c r="DZ146" i="4"/>
  <c r="DR225" i="4"/>
  <c r="DR219" i="4"/>
  <c r="DZ109" i="4"/>
  <c r="DU227" i="4"/>
  <c r="DU221" i="4"/>
  <c r="DZ100" i="4"/>
  <c r="DZ78" i="4"/>
  <c r="DZ88" i="4"/>
  <c r="DX57" i="4"/>
  <c r="DZ126" i="4"/>
  <c r="CS228" i="4"/>
  <c r="CS222" i="4"/>
  <c r="CI221" i="4"/>
  <c r="CI227" i="4"/>
  <c r="DE220" i="4"/>
  <c r="DE226" i="4"/>
  <c r="DX34" i="4"/>
  <c r="DX84" i="4"/>
  <c r="DQ220" i="4"/>
  <c r="DQ226" i="4"/>
  <c r="CV243" i="4"/>
  <c r="CV257" i="4"/>
  <c r="DZ136" i="4"/>
  <c r="DZ162" i="4"/>
  <c r="DZ103" i="4"/>
  <c r="DZ94" i="4"/>
  <c r="DZ30" i="4"/>
  <c r="AV251" i="4"/>
  <c r="DG252" i="4"/>
  <c r="DG238" i="4"/>
  <c r="BI231" i="4"/>
  <c r="CD262" i="4"/>
  <c r="CD248" i="4"/>
  <c r="DZ181" i="4"/>
  <c r="CI225" i="4"/>
  <c r="CI219" i="4"/>
  <c r="BV243" i="4"/>
  <c r="BV257" i="4"/>
  <c r="AK15" i="4"/>
  <c r="AX15" i="4"/>
  <c r="BK15" i="4"/>
  <c r="DZ151" i="4"/>
  <c r="DQ228" i="4"/>
  <c r="DQ222" i="4"/>
  <c r="DP15" i="4"/>
  <c r="DX124" i="4"/>
  <c r="DZ114" i="4"/>
  <c r="AG218" i="4"/>
  <c r="AG224" i="4"/>
  <c r="DG236" i="4"/>
  <c r="DX166" i="4"/>
  <c r="DZ81" i="4"/>
  <c r="DZ52" i="4"/>
  <c r="AS228" i="4"/>
  <c r="AS222" i="4"/>
  <c r="DX35" i="4"/>
  <c r="DV227" i="4"/>
  <c r="DV221" i="4"/>
  <c r="DD227" i="4"/>
  <c r="DD221" i="4"/>
  <c r="DX98" i="4"/>
  <c r="BQ220" i="4"/>
  <c r="BQ226" i="4"/>
  <c r="DD226" i="4"/>
  <c r="DD220" i="4"/>
  <c r="DD262" i="4"/>
  <c r="DD248" i="4"/>
  <c r="DI258" i="4"/>
  <c r="DI244" i="4"/>
  <c r="DU259" i="4"/>
  <c r="DU245" i="4"/>
  <c r="AQ239" i="4"/>
  <c r="AQ253" i="4"/>
  <c r="DX151" i="4"/>
  <c r="DK15" i="4"/>
  <c r="DZ186" i="4"/>
  <c r="CR254" i="4"/>
  <c r="CR240" i="4"/>
  <c r="CF221" i="4"/>
  <c r="CF227" i="4"/>
  <c r="CG226" i="4"/>
  <c r="CG220" i="4"/>
  <c r="CF222" i="4"/>
  <c r="CF228" i="4"/>
  <c r="BH233" i="4"/>
  <c r="DZ64" i="4"/>
  <c r="DX210" i="4"/>
  <c r="BF234" i="4"/>
  <c r="AV258" i="4"/>
  <c r="AV244" i="4"/>
  <c r="DV256" i="4"/>
  <c r="DV242" i="4"/>
  <c r="CU239" i="4"/>
  <c r="CU253" i="4"/>
  <c r="BG253" i="4"/>
  <c r="BG239" i="4"/>
  <c r="BY15" i="4"/>
  <c r="BR238" i="4"/>
  <c r="BR252" i="4"/>
  <c r="DZ159" i="4"/>
  <c r="DZ112" i="4"/>
  <c r="DZ150" i="4"/>
  <c r="DU15" i="4"/>
  <c r="DX139" i="4"/>
  <c r="DZ166" i="4"/>
  <c r="DX115" i="4"/>
  <c r="BQ225" i="4"/>
  <c r="BQ219" i="4"/>
  <c r="DZ111" i="4"/>
  <c r="DZ117" i="4"/>
  <c r="DQ224" i="4"/>
  <c r="DQ218" i="4"/>
  <c r="DZ145" i="4"/>
  <c r="DZ57" i="4"/>
  <c r="AR225" i="4"/>
  <c r="AR219" i="4"/>
  <c r="DU223" i="4"/>
  <c r="DU229" i="4"/>
  <c r="DZ71" i="4"/>
  <c r="DX99" i="4"/>
  <c r="DX26" i="4"/>
  <c r="DZ69" i="4"/>
  <c r="BT223" i="4"/>
  <c r="BT229" i="4"/>
  <c r="CQ226" i="4"/>
  <c r="CQ220" i="4"/>
  <c r="DH243" i="4"/>
  <c r="DH257" i="4"/>
  <c r="CT253" i="4"/>
  <c r="CT239" i="4"/>
  <c r="CV251" i="4"/>
  <c r="CV237" i="4"/>
  <c r="BF254" i="4"/>
  <c r="BF240" i="4"/>
  <c r="DT252" i="4"/>
  <c r="DT238" i="4"/>
  <c r="DQ251" i="4"/>
  <c r="DQ237" i="4"/>
  <c r="DZ174" i="4"/>
  <c r="DI243" i="4"/>
  <c r="DI257" i="4"/>
  <c r="CR252" i="4"/>
  <c r="CR238" i="4"/>
  <c r="AU229" i="4"/>
  <c r="AU223" i="4"/>
  <c r="DX21" i="4"/>
  <c r="DF259" i="4"/>
  <c r="DF245" i="4"/>
  <c r="CU263" i="4"/>
  <c r="CU249" i="4"/>
  <c r="CF253" i="4"/>
  <c r="CF239" i="4"/>
  <c r="BT252" i="4"/>
  <c r="BT238" i="4"/>
  <c r="BF232" i="4"/>
  <c r="CF250" i="4"/>
  <c r="CF236" i="4"/>
  <c r="DF248" i="4"/>
  <c r="DF262" i="4"/>
  <c r="DI263" i="4"/>
  <c r="DI249" i="4"/>
  <c r="BV256" i="4"/>
  <c r="BV242" i="4"/>
  <c r="DG253" i="4"/>
  <c r="DG239" i="4"/>
  <c r="CU250" i="4"/>
  <c r="CU236" i="4"/>
  <c r="CS254" i="4"/>
  <c r="CS240" i="4"/>
  <c r="AT252" i="4"/>
  <c r="AT238" i="4"/>
  <c r="CS241" i="4"/>
  <c r="CS255" i="4"/>
  <c r="CI228" i="4"/>
  <c r="CI222" i="4"/>
  <c r="AF224" i="4"/>
  <c r="AF218" i="4"/>
  <c r="CS250" i="4"/>
  <c r="BL15" i="4"/>
  <c r="BE252" i="4"/>
  <c r="BE238" i="4"/>
  <c r="DL15" i="4"/>
  <c r="AI224" i="4"/>
  <c r="AI218" i="4"/>
  <c r="DI236" i="4"/>
  <c r="DD225" i="4"/>
  <c r="DD219" i="4"/>
  <c r="CF229" i="4"/>
  <c r="CF223" i="4"/>
  <c r="DZ74" i="4"/>
  <c r="BD231" i="4"/>
  <c r="DZ65" i="4"/>
  <c r="BP15" i="4"/>
  <c r="BH223" i="4"/>
  <c r="BH229" i="4"/>
  <c r="DZ39" i="4"/>
  <c r="DT229" i="4"/>
  <c r="DT223" i="4"/>
  <c r="DZ53" i="4"/>
  <c r="BG229" i="4"/>
  <c r="BG223" i="4"/>
  <c r="CT238" i="4"/>
  <c r="CT252" i="4"/>
  <c r="AU226" i="4"/>
  <c r="CU229" i="4"/>
  <c r="CU223" i="4"/>
  <c r="DX123" i="4"/>
  <c r="DZ184" i="4"/>
  <c r="DZ68" i="4"/>
  <c r="DE236" i="4"/>
  <c r="DE250" i="4"/>
  <c r="BD217" i="4"/>
  <c r="AQ217" i="4"/>
  <c r="DZ67" i="4"/>
  <c r="DX199" i="4"/>
  <c r="BS247" i="4"/>
  <c r="BS261" i="4"/>
  <c r="CT257" i="4"/>
  <c r="CT243" i="4"/>
  <c r="BQ236" i="4"/>
  <c r="BQ250" i="4"/>
  <c r="DZ185" i="4"/>
  <c r="DR248" i="4"/>
  <c r="DR262" i="4"/>
  <c r="DV241" i="4"/>
  <c r="DV255" i="4"/>
  <c r="CV214" i="4"/>
  <c r="DX158" i="4"/>
  <c r="DZ172" i="4"/>
  <c r="DZ121" i="4"/>
  <c r="DZ144" i="4"/>
  <c r="DZ155" i="4"/>
  <c r="CS223" i="4"/>
  <c r="CS229" i="4"/>
  <c r="CE243" i="4"/>
  <c r="CE257" i="4"/>
  <c r="DG226" i="4"/>
  <c r="DG220" i="4"/>
  <c r="DZ24" i="4"/>
  <c r="DZ120" i="4"/>
  <c r="DX171" i="4"/>
  <c r="CR250" i="4"/>
  <c r="CR236" i="4"/>
  <c r="AQ219" i="4"/>
  <c r="AQ225" i="4"/>
  <c r="DX170" i="4"/>
  <c r="AT228" i="4"/>
  <c r="AT222" i="4"/>
  <c r="CT223" i="4"/>
  <c r="CT229" i="4"/>
  <c r="BR261" i="4"/>
  <c r="BR247" i="4"/>
  <c r="DQ243" i="4"/>
  <c r="DQ257" i="4"/>
  <c r="DG255" i="4"/>
  <c r="DG241" i="4"/>
  <c r="CG237" i="4"/>
  <c r="CG251" i="4"/>
  <c r="CI243" i="4"/>
  <c r="CI257" i="4"/>
  <c r="DR238" i="4"/>
  <c r="DR252" i="4"/>
  <c r="BX15" i="4"/>
  <c r="DZ148" i="4"/>
  <c r="CS15" i="4"/>
  <c r="DX152" i="4"/>
  <c r="DZ140" i="4"/>
  <c r="DX97" i="4"/>
  <c r="DR257" i="4"/>
  <c r="DR243" i="4"/>
  <c r="DX93" i="4"/>
  <c r="CR256" i="4"/>
  <c r="CR242" i="4"/>
  <c r="BF228" i="4"/>
  <c r="BF222" i="4"/>
  <c r="AV228" i="4"/>
  <c r="AV222" i="4"/>
  <c r="DZ66" i="4"/>
  <c r="BI227" i="4"/>
  <c r="BI221" i="4"/>
  <c r="DX74" i="4"/>
  <c r="DX44" i="4"/>
  <c r="DX31" i="4"/>
  <c r="DX61" i="4"/>
  <c r="CG223" i="4"/>
  <c r="CG229" i="4"/>
  <c r="BD226" i="4"/>
  <c r="BD220" i="4"/>
  <c r="DG223" i="4"/>
  <c r="DG229" i="4"/>
  <c r="CI260" i="4"/>
  <c r="CI246" i="4"/>
  <c r="CG250" i="4"/>
  <c r="CG236" i="4"/>
  <c r="CF254" i="4"/>
  <c r="CF240" i="4"/>
  <c r="DF240" i="4"/>
  <c r="DF254" i="4"/>
  <c r="BQ262" i="4"/>
  <c r="BQ248" i="4"/>
  <c r="BE244" i="4"/>
  <c r="BE258" i="4"/>
  <c r="DS255" i="4"/>
  <c r="DS241" i="4"/>
  <c r="DI239" i="4"/>
  <c r="DI253" i="4"/>
  <c r="CS258" i="4"/>
  <c r="CS244" i="4"/>
  <c r="CH260" i="4"/>
  <c r="CH246" i="4"/>
  <c r="BR15" i="4"/>
  <c r="AU15" i="4"/>
  <c r="BE240" i="4"/>
  <c r="BE254" i="4"/>
  <c r="CK15" i="4"/>
  <c r="DF229" i="4"/>
  <c r="DF223" i="4"/>
  <c r="DX103" i="4"/>
  <c r="DX143" i="4"/>
  <c r="DU261" i="4"/>
  <c r="DU247" i="4"/>
  <c r="BQ218" i="4"/>
  <c r="BQ224" i="4"/>
  <c r="DD252" i="4"/>
  <c r="DD238" i="4"/>
  <c r="BV15" i="4"/>
  <c r="DX28" i="4"/>
  <c r="DX32" i="4"/>
  <c r="DX64" i="4"/>
  <c r="BI215" i="4"/>
  <c r="AV215" i="4"/>
  <c r="DX104" i="4"/>
  <c r="DX53" i="4"/>
  <c r="DU254" i="4"/>
  <c r="DU240" i="4"/>
  <c r="CT244" i="4"/>
  <c r="CT258" i="4"/>
  <c r="DU252" i="4"/>
  <c r="DU238" i="4"/>
  <c r="DQ248" i="4"/>
  <c r="DQ262" i="4"/>
  <c r="DE258" i="4"/>
  <c r="DE244" i="4"/>
  <c r="CF241" i="4"/>
  <c r="CF255" i="4"/>
  <c r="DE248" i="4"/>
  <c r="DE262" i="4"/>
  <c r="BI253" i="4"/>
  <c r="BI239" i="4"/>
  <c r="DS258" i="4"/>
  <c r="DS244" i="4"/>
  <c r="DX177" i="4"/>
  <c r="BQ214" i="4"/>
  <c r="DV15" i="4"/>
  <c r="DF236" i="4"/>
  <c r="DF250" i="4"/>
  <c r="CR15" i="4"/>
  <c r="DZ163" i="4"/>
  <c r="DX148" i="4"/>
  <c r="DO15" i="4"/>
  <c r="DH15" i="4"/>
  <c r="AR243" i="4"/>
  <c r="CZ15" i="4"/>
  <c r="DX135" i="4"/>
  <c r="DG245" i="4"/>
  <c r="DG259" i="4"/>
  <c r="CV223" i="4"/>
  <c r="CV229" i="4"/>
  <c r="CH247" i="4"/>
  <c r="CH261" i="4"/>
  <c r="DD218" i="4"/>
  <c r="DD224" i="4"/>
  <c r="CQ252" i="4"/>
  <c r="CQ238" i="4"/>
  <c r="CI15" i="4"/>
  <c r="DX87" i="4"/>
  <c r="BC15" i="4"/>
  <c r="CE250" i="4"/>
  <c r="CE236" i="4"/>
  <c r="CD249" i="4"/>
  <c r="CD263" i="4"/>
  <c r="DX183" i="4"/>
  <c r="CF251" i="4"/>
  <c r="CF237" i="4"/>
  <c r="DV247" i="4"/>
  <c r="DV261" i="4"/>
  <c r="DD260" i="4"/>
  <c r="DD246" i="4"/>
  <c r="BV245" i="4"/>
  <c r="BV259" i="4"/>
  <c r="CF262" i="4"/>
  <c r="CF248" i="4"/>
  <c r="BR260" i="4"/>
  <c r="BR246" i="4"/>
  <c r="DI262" i="4"/>
  <c r="DI248" i="4"/>
  <c r="CD260" i="4"/>
  <c r="CD246" i="4"/>
  <c r="CV259" i="4"/>
  <c r="CV245" i="4"/>
  <c r="BQ246" i="4"/>
  <c r="BQ260" i="4"/>
  <c r="AU252" i="4"/>
  <c r="AU238" i="4"/>
  <c r="CR239" i="4"/>
  <c r="CR253" i="4"/>
  <c r="DF255" i="4"/>
  <c r="DF241" i="4"/>
  <c r="BQ242" i="4"/>
  <c r="BQ256" i="4"/>
  <c r="BF244" i="4"/>
  <c r="BF258" i="4"/>
  <c r="DX178" i="4"/>
  <c r="DH241" i="4"/>
  <c r="DH255" i="4"/>
  <c r="BQ255" i="4"/>
  <c r="BQ241" i="4"/>
  <c r="BF236" i="4"/>
  <c r="BF250" i="4"/>
  <c r="DR15" i="4"/>
  <c r="BH15" i="4"/>
  <c r="DR240" i="4"/>
  <c r="DR254" i="4"/>
  <c r="DM15" i="4"/>
  <c r="CT259" i="4"/>
  <c r="CT245" i="4"/>
  <c r="BV229" i="4"/>
  <c r="BV223" i="4"/>
  <c r="DH261" i="4"/>
  <c r="DH247" i="4"/>
  <c r="CD224" i="4"/>
  <c r="CD218" i="4"/>
  <c r="BD252" i="4"/>
  <c r="BD238" i="4"/>
  <c r="BI15" i="4"/>
  <c r="CF226" i="4"/>
  <c r="CF220" i="4"/>
  <c r="CC15" i="4"/>
  <c r="DR250" i="4"/>
  <c r="DR236" i="4"/>
  <c r="DX107" i="4"/>
  <c r="BI258" i="4"/>
  <c r="BI244" i="4"/>
  <c r="DG254" i="4"/>
  <c r="DG240" i="4"/>
  <c r="BD251" i="4"/>
  <c r="BD237" i="4"/>
  <c r="DD259" i="4"/>
  <c r="DD245" i="4"/>
  <c r="DX174" i="4"/>
  <c r="CG263" i="4"/>
  <c r="CG249" i="4"/>
  <c r="BS244" i="4"/>
  <c r="BS258" i="4"/>
  <c r="BD239" i="4"/>
  <c r="BD253" i="4"/>
  <c r="DX181" i="4"/>
  <c r="DU255" i="4"/>
  <c r="DU241" i="4"/>
  <c r="DQ255" i="4"/>
  <c r="DQ241" i="4"/>
  <c r="BS236" i="4"/>
  <c r="BS250" i="4"/>
  <c r="DX159" i="4"/>
  <c r="DX138" i="4"/>
  <c r="DX161" i="4"/>
  <c r="DE222" i="4"/>
  <c r="DE228" i="4"/>
  <c r="DX144" i="4"/>
  <c r="DE240" i="4"/>
  <c r="DE254" i="4"/>
  <c r="BT245" i="4"/>
  <c r="BT259" i="4"/>
  <c r="DU228" i="4"/>
  <c r="DU222" i="4"/>
  <c r="BU247" i="4"/>
  <c r="BU261" i="4"/>
  <c r="CQ218" i="4"/>
  <c r="CQ224" i="4"/>
  <c r="DZ92" i="4"/>
  <c r="BF221" i="4"/>
  <c r="BF227" i="4"/>
  <c r="AV225" i="4"/>
  <c r="AV219" i="4"/>
  <c r="DI15" i="4"/>
  <c r="DX145" i="4"/>
  <c r="DX105" i="4"/>
  <c r="DX37" i="4"/>
  <c r="AP15" i="4"/>
  <c r="DZ86" i="4"/>
  <c r="DG222" i="4"/>
  <c r="DG228" i="4"/>
  <c r="CF259" i="4"/>
  <c r="CF245" i="4"/>
  <c r="CV250" i="4"/>
  <c r="CV236" i="4"/>
  <c r="BE253" i="4"/>
  <c r="BE239" i="4"/>
  <c r="DX196" i="4"/>
  <c r="CI252" i="4"/>
  <c r="CI238" i="4"/>
  <c r="CV258" i="4"/>
  <c r="CV244" i="4"/>
  <c r="DZ187" i="4"/>
  <c r="DV263" i="4"/>
  <c r="DV249" i="4"/>
  <c r="BU258" i="4"/>
  <c r="BU244" i="4"/>
  <c r="CG240" i="4"/>
  <c r="CG254" i="4"/>
  <c r="CD245" i="4"/>
  <c r="CD259" i="4"/>
  <c r="DQ242" i="4"/>
  <c r="DQ256" i="4"/>
  <c r="BD250" i="4"/>
  <c r="BD236" i="4"/>
  <c r="DU214" i="4"/>
  <c r="DT263" i="4"/>
  <c r="DT249" i="4"/>
  <c r="CU245" i="4"/>
  <c r="CU259" i="4"/>
  <c r="AS258" i="4"/>
  <c r="AS244" i="4"/>
  <c r="CD253" i="4"/>
  <c r="CD239" i="4"/>
  <c r="CU255" i="4"/>
  <c r="CU241" i="4"/>
  <c r="DZ154" i="4"/>
  <c r="DD255" i="4"/>
  <c r="DD241" i="4"/>
  <c r="DS250" i="4"/>
  <c r="DS236" i="4"/>
  <c r="CQ15" i="4"/>
  <c r="CE15" i="4"/>
  <c r="CU15" i="4"/>
  <c r="DF15" i="4"/>
  <c r="DE225" i="4"/>
  <c r="DE219" i="4"/>
  <c r="AR228" i="4"/>
  <c r="AR222" i="4"/>
  <c r="BR254" i="4"/>
  <c r="BR240" i="4"/>
  <c r="AZ15" i="4"/>
  <c r="DT259" i="4"/>
  <c r="DT245" i="4"/>
  <c r="BH228" i="4"/>
  <c r="BH222" i="4"/>
  <c r="CN15" i="4"/>
  <c r="DX92" i="4"/>
  <c r="CS227" i="4"/>
  <c r="CS221" i="4"/>
  <c r="CV15" i="4"/>
  <c r="DX49" i="4"/>
  <c r="DZ56" i="4"/>
  <c r="DC15" i="4"/>
  <c r="DX60" i="4"/>
  <c r="AH224" i="4"/>
  <c r="CH250" i="4"/>
  <c r="DH236" i="4"/>
  <c r="AH218" i="4"/>
  <c r="DZ38" i="4"/>
  <c r="DT228" i="4"/>
  <c r="DT222" i="4"/>
  <c r="CH248" i="4"/>
  <c r="CH262" i="4"/>
  <c r="CV263" i="4"/>
  <c r="CV249" i="4"/>
  <c r="DG257" i="4"/>
  <c r="DG243" i="4"/>
  <c r="CG248" i="4"/>
  <c r="CG262" i="4"/>
  <c r="DS248" i="4"/>
  <c r="DS262" i="4"/>
  <c r="AQ258" i="4"/>
  <c r="AQ244" i="4"/>
  <c r="BQ247" i="4"/>
  <c r="BQ261" i="4"/>
  <c r="DU263" i="4"/>
  <c r="DU249" i="4"/>
  <c r="BT256" i="4"/>
  <c r="BT242" i="4"/>
  <c r="CD250" i="4"/>
  <c r="CD236" i="4"/>
  <c r="DZ167" i="4"/>
  <c r="CT263" i="4"/>
  <c r="CT249" i="4"/>
  <c r="CU214" i="4"/>
  <c r="BU219" i="4"/>
  <c r="BU225" i="4"/>
  <c r="CH255" i="4"/>
  <c r="CH241" i="4"/>
  <c r="DX168" i="4"/>
  <c r="CD15" i="4"/>
  <c r="DX192" i="4"/>
  <c r="DX163" i="4"/>
  <c r="BS225" i="4"/>
  <c r="BS219" i="4"/>
  <c r="DS15" i="4"/>
  <c r="CE225" i="4"/>
  <c r="CE219" i="4"/>
  <c r="CE228" i="4"/>
  <c r="CE222" i="4"/>
  <c r="BD225" i="4"/>
  <c r="BD219" i="4"/>
  <c r="CH222" i="4"/>
  <c r="CH228" i="4"/>
  <c r="DR256" i="4"/>
  <c r="DR242" i="4"/>
  <c r="DX188" i="4"/>
  <c r="DX79" i="4"/>
  <c r="DS221" i="4"/>
  <c r="DS227" i="4"/>
  <c r="DX69" i="4"/>
  <c r="BF226" i="4"/>
  <c r="BF220" i="4"/>
  <c r="CQ221" i="4"/>
  <c r="CQ227" i="4"/>
  <c r="CT228" i="4"/>
  <c r="CT222" i="4"/>
  <c r="DT260" i="4"/>
  <c r="DT246" i="4"/>
  <c r="BI234" i="4"/>
  <c r="AV15" i="4"/>
  <c r="BV258" i="4"/>
  <c r="BV244" i="4"/>
  <c r="DV250" i="4"/>
  <c r="DV236" i="4"/>
  <c r="DQ259" i="4"/>
  <c r="DQ245" i="4"/>
  <c r="DX207" i="4"/>
  <c r="CQ256" i="4"/>
  <c r="CQ242" i="4"/>
  <c r="CE262" i="4"/>
  <c r="CE248" i="4"/>
  <c r="BU259" i="4"/>
  <c r="BU245" i="4"/>
  <c r="DD239" i="4"/>
  <c r="DD253" i="4"/>
  <c r="CE255" i="4"/>
  <c r="CE241" i="4"/>
  <c r="CD258" i="4"/>
  <c r="CD244" i="4"/>
  <c r="CS249" i="4"/>
  <c r="CS263" i="4"/>
  <c r="DX206" i="4"/>
  <c r="DE249" i="4"/>
  <c r="DE263" i="4"/>
  <c r="DD247" i="4"/>
  <c r="DD261" i="4"/>
  <c r="DV258" i="4"/>
  <c r="DV244" i="4"/>
  <c r="BV249" i="4"/>
  <c r="BV263" i="4"/>
  <c r="CI256" i="4"/>
  <c r="CI242" i="4"/>
  <c r="CH263" i="4"/>
  <c r="CH249" i="4"/>
  <c r="BI250" i="4"/>
  <c r="BI236" i="4"/>
  <c r="DX187" i="4"/>
  <c r="CU251" i="4"/>
  <c r="CU237" i="4"/>
  <c r="DT256" i="4"/>
  <c r="DT242" i="4"/>
  <c r="CD256" i="4"/>
  <c r="CD242" i="4"/>
  <c r="DQ250" i="4"/>
  <c r="DQ236" i="4"/>
  <c r="CR262" i="4"/>
  <c r="CR248" i="4"/>
  <c r="CH245" i="4"/>
  <c r="CH259" i="4"/>
  <c r="CQ253" i="4"/>
  <c r="CQ239" i="4"/>
  <c r="DI255" i="4"/>
  <c r="DI241" i="4"/>
  <c r="CI214" i="4"/>
  <c r="DX130" i="4"/>
  <c r="CP15" i="4"/>
  <c r="DF219" i="4"/>
  <c r="DF225" i="4"/>
  <c r="BS15" i="4"/>
  <c r="DX162" i="4"/>
  <c r="BE219" i="4"/>
  <c r="BE225" i="4"/>
  <c r="BR228" i="4"/>
  <c r="BR222" i="4"/>
  <c r="DE223" i="4"/>
  <c r="DE229" i="4"/>
  <c r="DQ225" i="4"/>
  <c r="DQ219" i="4"/>
  <c r="CU228" i="4"/>
  <c r="CU222" i="4"/>
  <c r="CE242" i="4"/>
  <c r="CE256" i="4"/>
  <c r="DX126" i="4"/>
  <c r="BS220" i="4"/>
  <c r="BS226" i="4"/>
  <c r="BD221" i="4"/>
  <c r="BD227" i="4"/>
  <c r="CE220" i="4"/>
  <c r="CE226" i="4"/>
  <c r="DX80" i="4"/>
  <c r="DX111" i="4"/>
  <c r="BG222" i="4"/>
  <c r="BG228" i="4"/>
  <c r="G51" i="2"/>
  <c r="G40" i="2"/>
  <c r="G45" i="2"/>
  <c r="G48" i="2"/>
  <c r="G35" i="2"/>
  <c r="P90" i="4" l="1"/>
  <c r="AQ15" i="4"/>
  <c r="AR15" i="4"/>
  <c r="AS259" i="4"/>
  <c r="AS245" i="4"/>
  <c r="AT250" i="4"/>
  <c r="AT236" i="4"/>
  <c r="AV236" i="4"/>
  <c r="AV250" i="4"/>
  <c r="AS236" i="4"/>
  <c r="AS250" i="4"/>
  <c r="CS236" i="4"/>
  <c r="AT15" i="4"/>
  <c r="DH250" i="4"/>
  <c r="AS217" i="4"/>
  <c r="AS241" i="4"/>
  <c r="AS255" i="4"/>
  <c r="CT236" i="4"/>
  <c r="DT250" i="4"/>
  <c r="DT236" i="4"/>
  <c r="CT250" i="4"/>
  <c r="CH236" i="4"/>
  <c r="DG250" i="4"/>
  <c r="BR236" i="4"/>
  <c r="BV236" i="4"/>
  <c r="DU250" i="4"/>
  <c r="AS231" i="4"/>
  <c r="BV250" i="4"/>
  <c r="BH236" i="4"/>
  <c r="BH250" i="4"/>
  <c r="BT236" i="4"/>
  <c r="AS243" i="4"/>
  <c r="AS257" i="4"/>
  <c r="AU261" i="4"/>
  <c r="AU247" i="4"/>
  <c r="AU243" i="4"/>
  <c r="AU257" i="4"/>
  <c r="AR234" i="4"/>
  <c r="AR246" i="4"/>
  <c r="AR260" i="4"/>
  <c r="AU263" i="4"/>
  <c r="AU249" i="4"/>
  <c r="AR231" i="4"/>
  <c r="AR255" i="4"/>
  <c r="AR241" i="4"/>
  <c r="AU224" i="4"/>
  <c r="AU218" i="4"/>
  <c r="AQ231" i="4"/>
  <c r="AQ241" i="4"/>
  <c r="AQ255" i="4"/>
  <c r="AT261" i="4"/>
  <c r="AT247" i="4"/>
  <c r="AT243" i="4"/>
  <c r="AT257" i="4"/>
  <c r="AU233" i="4"/>
  <c r="AU245" i="4"/>
  <c r="AU259" i="4"/>
  <c r="AU231" i="4"/>
  <c r="AU255" i="4"/>
  <c r="AU241" i="4"/>
  <c r="AV233" i="4"/>
  <c r="AV245" i="4"/>
  <c r="AT233" i="4"/>
  <c r="AT245" i="4"/>
  <c r="AT259" i="4"/>
  <c r="AS234" i="4"/>
  <c r="AS246" i="4"/>
  <c r="AS260" i="4"/>
  <c r="AR233" i="4"/>
  <c r="AR245" i="4"/>
  <c r="AR259" i="4"/>
  <c r="AR232" i="4"/>
  <c r="AR242" i="4"/>
  <c r="AR256" i="4"/>
  <c r="AU234" i="4"/>
  <c r="AU246" i="4"/>
  <c r="AU260" i="4"/>
  <c r="AV231" i="4"/>
  <c r="AV255" i="4"/>
  <c r="AV241" i="4"/>
  <c r="AV232" i="4"/>
  <c r="AV256" i="4"/>
  <c r="AV242" i="4"/>
  <c r="AS232" i="4"/>
  <c r="AS242" i="4"/>
  <c r="AS256" i="4"/>
  <c r="AQ234" i="4"/>
  <c r="AQ246" i="4"/>
  <c r="AQ260" i="4"/>
  <c r="AT234" i="4"/>
  <c r="AT260" i="4"/>
  <c r="AT246" i="4"/>
  <c r="AV234" i="4"/>
  <c r="AV260" i="4"/>
  <c r="AV246" i="4"/>
  <c r="AQ233" i="4"/>
  <c r="AQ245" i="4"/>
  <c r="AQ259" i="4"/>
  <c r="AT231" i="4"/>
  <c r="AT241" i="4"/>
  <c r="AT255" i="4"/>
  <c r="AR257" i="4"/>
  <c r="AV259" i="4"/>
  <c r="AS239" i="4"/>
  <c r="AU244" i="4"/>
  <c r="AU239" i="4"/>
  <c r="AU254" i="4"/>
  <c r="AU240" i="4"/>
  <c r="AU237" i="4"/>
  <c r="AU251" i="4"/>
  <c r="AQ228" i="4"/>
  <c r="AQ222" i="4"/>
  <c r="DZ170" i="4"/>
  <c r="DZ165" i="4"/>
  <c r="CI218" i="4"/>
  <c r="CI224" i="4"/>
  <c r="BV224" i="4"/>
  <c r="BV218" i="4"/>
  <c r="BS224" i="4"/>
  <c r="BS218" i="4"/>
  <c r="AT220" i="4"/>
  <c r="AT226" i="4"/>
  <c r="CR218" i="4"/>
  <c r="CR224" i="4"/>
  <c r="DI224" i="4"/>
  <c r="DI218" i="4"/>
  <c r="CF224" i="4"/>
  <c r="CF218" i="4"/>
  <c r="AT253" i="4"/>
  <c r="AT239" i="4"/>
  <c r="AT240" i="4"/>
  <c r="AT254" i="4"/>
  <c r="CU224" i="4"/>
  <c r="CU218" i="4"/>
  <c r="AR254" i="4"/>
  <c r="AR240" i="4"/>
  <c r="DF218" i="4"/>
  <c r="DF224" i="4"/>
  <c r="AS254" i="4"/>
  <c r="AS240" i="4"/>
  <c r="DG218" i="4"/>
  <c r="DG224" i="4"/>
  <c r="CS224" i="4"/>
  <c r="CS218" i="4"/>
  <c r="DT224" i="4"/>
  <c r="DT218" i="4"/>
  <c r="DR224" i="4"/>
  <c r="DR218" i="4"/>
  <c r="DS218" i="4"/>
  <c r="DS224" i="4"/>
  <c r="BT224" i="4"/>
  <c r="BT218" i="4"/>
  <c r="CT224" i="4"/>
  <c r="CT218" i="4"/>
  <c r="AR226" i="4"/>
  <c r="AR220" i="4"/>
  <c r="AQ229" i="4"/>
  <c r="AQ223" i="4"/>
  <c r="DU218" i="4"/>
  <c r="DU224" i="4"/>
  <c r="AQ220" i="4"/>
  <c r="AQ226" i="4"/>
  <c r="CG224" i="4"/>
  <c r="CG218" i="4"/>
  <c r="AQ237" i="4"/>
  <c r="AQ251" i="4"/>
  <c r="AS227" i="4"/>
  <c r="AS221" i="4"/>
  <c r="AR258" i="4"/>
  <c r="AR244" i="4"/>
  <c r="AQ227" i="4"/>
  <c r="AQ221" i="4"/>
  <c r="DH224" i="4"/>
  <c r="DH218" i="4"/>
  <c r="AR253" i="4"/>
  <c r="AR239" i="4"/>
  <c r="AS226" i="4"/>
  <c r="AS220" i="4"/>
  <c r="BU224" i="4"/>
  <c r="BU218" i="4"/>
  <c r="CH218" i="4"/>
  <c r="CH224" i="4"/>
  <c r="DX165" i="4"/>
  <c r="Q90" i="4"/>
  <c r="AV227" i="4"/>
  <c r="AV221" i="4"/>
  <c r="AS229" i="4"/>
  <c r="AS223" i="4"/>
  <c r="AR252" i="4"/>
  <c r="AR238" i="4"/>
  <c r="BR224" i="4"/>
  <c r="BR218" i="4"/>
  <c r="AV229" i="4"/>
  <c r="AV223" i="4"/>
  <c r="CE224" i="4"/>
  <c r="CE218" i="4"/>
  <c r="DV218" i="4"/>
  <c r="DV224" i="4"/>
  <c r="DE224" i="4"/>
  <c r="DE218" i="4"/>
  <c r="AR250" i="4"/>
  <c r="AR236" i="4"/>
  <c r="CV218" i="4"/>
  <c r="CV224" i="4"/>
  <c r="G16" i="2"/>
  <c r="G19" i="2"/>
  <c r="R90" i="4" l="1"/>
  <c r="S90" i="4" l="1"/>
  <c r="T90" i="4" l="1"/>
  <c r="U90" i="4" l="1"/>
  <c r="V90" i="4" l="1"/>
  <c r="G13" i="2"/>
  <c r="G10" i="2"/>
  <c r="DZ90" i="4" l="1"/>
  <c r="DX90" i="4"/>
  <c r="G54" i="2"/>
  <c r="G26" i="2"/>
  <c r="G32" i="2"/>
  <c r="G17" i="2"/>
  <c r="G23" i="2"/>
  <c r="G29" i="2"/>
  <c r="G20" i="2"/>
  <c r="G14" i="2"/>
  <c r="DX141" i="4" l="1"/>
  <c r="DX142" i="4"/>
  <c r="DZ142" i="4" l="1"/>
  <c r="DZ141" i="4"/>
  <c r="DZ147" i="4"/>
  <c r="DX147" i="4"/>
  <c r="CH252" i="1" l="1"/>
  <c r="CH234" i="1"/>
  <c r="CH246" i="1"/>
  <c r="CH235" i="1"/>
  <c r="CH251" i="1"/>
  <c r="CH236" i="1"/>
  <c r="CH249" i="1"/>
  <c r="CH237" i="1"/>
  <c r="CH244" i="1"/>
  <c r="CH231" i="1"/>
  <c r="AJ41" i="2" s="1"/>
  <c r="CH248" i="1"/>
  <c r="CH241" i="1"/>
  <c r="CH253" i="1"/>
  <c r="CH239" i="1"/>
  <c r="CH250" i="1"/>
  <c r="CH238" i="1"/>
  <c r="CH245" i="1"/>
  <c r="CH247" i="1"/>
  <c r="CH240" i="1"/>
  <c r="CH233" i="1"/>
  <c r="CH243" i="1"/>
  <c r="CH232" i="1"/>
  <c r="CH242" i="1"/>
  <c r="CH293" i="1"/>
  <c r="CH288" i="1"/>
  <c r="CH285" i="1"/>
  <c r="CH298" i="1"/>
  <c r="CH296" i="1"/>
  <c r="CH294" i="1"/>
  <c r="CH284" i="1"/>
  <c r="CH281" i="1"/>
  <c r="CH277" i="1"/>
  <c r="AL41" i="2" s="1"/>
  <c r="CH292" i="1"/>
  <c r="CH291" i="1"/>
  <c r="CH290" i="1"/>
  <c r="CH289" i="1"/>
  <c r="CH286" i="1"/>
  <c r="CH295" i="1"/>
  <c r="CH278" i="1"/>
  <c r="CH287" i="1"/>
  <c r="CH283" i="1"/>
  <c r="CH297" i="1"/>
  <c r="CH280" i="1"/>
  <c r="CH279" i="1"/>
  <c r="CH282" i="1"/>
  <c r="CH50" i="1"/>
  <c r="CH62" i="1"/>
  <c r="CH63" i="1"/>
  <c r="CH61" i="1"/>
  <c r="CH60" i="1"/>
  <c r="CH59" i="1"/>
  <c r="CH69" i="1"/>
  <c r="CH64" i="1"/>
  <c r="CH52" i="1"/>
  <c r="CH51" i="1"/>
  <c r="CH67" i="1"/>
  <c r="CH58" i="1"/>
  <c r="CH57" i="1"/>
  <c r="CH66" i="1"/>
  <c r="CH56" i="1"/>
  <c r="CH49" i="1"/>
  <c r="CH53" i="1"/>
  <c r="CH68" i="1"/>
  <c r="CH54" i="1"/>
  <c r="CH65" i="1"/>
  <c r="CH48" i="1"/>
  <c r="CH55" i="1"/>
  <c r="CH47" i="1"/>
  <c r="AB41" i="2" s="1"/>
  <c r="CH91" i="1"/>
  <c r="CH80" i="1"/>
  <c r="CH90" i="1"/>
  <c r="CH70" i="1"/>
  <c r="AC41" i="2" s="1"/>
  <c r="CH79" i="1"/>
  <c r="CH76" i="1"/>
  <c r="CH78" i="1"/>
  <c r="CH72" i="1"/>
  <c r="CH77" i="1"/>
  <c r="CH71" i="1"/>
  <c r="CH85" i="1"/>
  <c r="CH75" i="1"/>
  <c r="CH83" i="1"/>
  <c r="CH86" i="1"/>
  <c r="CH87" i="1"/>
  <c r="CH88" i="1"/>
  <c r="CH74" i="1"/>
  <c r="CH73" i="1"/>
  <c r="CH89" i="1"/>
  <c r="CH84" i="1"/>
  <c r="CH82" i="1"/>
  <c r="CH92" i="1"/>
  <c r="CH81" i="1"/>
  <c r="CH267" i="1"/>
  <c r="CH271" i="1"/>
  <c r="CH259" i="1"/>
  <c r="CH260" i="1"/>
  <c r="CH299" i="1"/>
  <c r="CH261" i="1"/>
  <c r="CH274" i="1"/>
  <c r="CH264" i="1"/>
  <c r="CH254" i="1"/>
  <c r="AK41" i="2" s="1"/>
  <c r="CH256" i="1"/>
  <c r="CH255" i="1"/>
  <c r="CH270" i="1"/>
  <c r="CH269" i="1"/>
  <c r="CH268" i="1"/>
  <c r="CH265" i="1"/>
  <c r="CH273" i="1"/>
  <c r="CH263" i="1"/>
  <c r="CH275" i="1"/>
  <c r="CH276" i="1"/>
  <c r="CH272" i="1"/>
  <c r="CH266" i="1"/>
  <c r="CH257" i="1"/>
  <c r="CH262" i="1"/>
  <c r="CH258" i="1"/>
  <c r="CH216" i="1"/>
  <c r="CH212" i="1"/>
  <c r="CH215" i="1"/>
  <c r="CH214" i="1"/>
  <c r="CH220" i="1"/>
  <c r="CH211" i="1"/>
  <c r="CH225" i="1"/>
  <c r="CH218" i="1"/>
  <c r="CH222" i="1"/>
  <c r="CH208" i="1"/>
  <c r="AI41" i="2" s="1"/>
  <c r="CH221" i="1"/>
  <c r="CH230" i="1"/>
  <c r="CH227" i="1"/>
  <c r="CH224" i="1"/>
  <c r="CH210" i="1"/>
  <c r="CH229" i="1"/>
  <c r="CH226" i="1"/>
  <c r="CH228" i="1"/>
  <c r="CH213" i="1"/>
  <c r="CH219" i="1"/>
  <c r="CH217" i="1"/>
  <c r="CH223" i="1"/>
  <c r="CH209" i="1"/>
  <c r="CH26" i="1"/>
  <c r="CH42" i="1"/>
  <c r="CH30" i="1"/>
  <c r="CH31" i="1"/>
  <c r="CH37" i="1"/>
  <c r="CH44" i="1"/>
  <c r="CH29" i="1"/>
  <c r="CH24" i="1"/>
  <c r="AA41" i="2" s="1"/>
  <c r="CH38" i="1"/>
  <c r="CH36" i="1"/>
  <c r="CH33" i="1"/>
  <c r="CH28" i="1"/>
  <c r="CH39" i="1"/>
  <c r="CH35" i="1"/>
  <c r="CH43" i="1"/>
  <c r="CH41" i="1"/>
  <c r="CH25" i="1"/>
  <c r="CH32" i="1"/>
  <c r="CH34" i="1"/>
  <c r="CH46" i="1"/>
  <c r="CH45" i="1"/>
  <c r="CH40" i="1"/>
  <c r="CH27" i="1"/>
  <c r="CH108" i="1"/>
  <c r="CH99" i="1"/>
  <c r="CH101" i="1"/>
  <c r="CH112" i="1"/>
  <c r="CH93" i="1"/>
  <c r="AD41" i="2" s="1"/>
  <c r="CH111" i="1"/>
  <c r="CH106" i="1"/>
  <c r="CH95" i="1"/>
  <c r="CH102" i="1"/>
  <c r="CH113" i="1"/>
  <c r="CH107" i="1"/>
  <c r="CH103" i="1"/>
  <c r="CH109" i="1"/>
  <c r="CH114" i="1"/>
  <c r="CH96" i="1"/>
  <c r="CH110" i="1"/>
  <c r="CH105" i="1"/>
  <c r="CH94" i="1"/>
  <c r="CH97" i="1"/>
  <c r="CH104" i="1"/>
  <c r="CH115" i="1"/>
  <c r="CH100" i="1"/>
  <c r="CH98" i="1"/>
  <c r="CH123" i="1"/>
  <c r="CH137" i="1"/>
  <c r="CH132" i="1"/>
  <c r="CH128" i="1"/>
  <c r="CH126" i="1"/>
  <c r="CH136" i="1"/>
  <c r="CH125" i="1"/>
  <c r="CH124" i="1"/>
  <c r="CH118" i="1"/>
  <c r="CH135" i="1"/>
  <c r="CH131" i="1"/>
  <c r="CH130" i="1"/>
  <c r="CH129" i="1"/>
  <c r="CH120" i="1"/>
  <c r="CH122" i="1"/>
  <c r="CH121" i="1"/>
  <c r="CH133" i="1"/>
  <c r="CH119" i="1"/>
  <c r="CH117" i="1"/>
  <c r="CH127" i="1"/>
  <c r="CH116" i="1"/>
  <c r="AE41" i="2" s="1"/>
  <c r="CH138" i="1"/>
  <c r="CH134" i="1"/>
  <c r="CH194" i="1"/>
  <c r="CH198" i="1"/>
  <c r="CH191" i="1"/>
  <c r="CH196" i="1"/>
  <c r="CH185" i="1"/>
  <c r="AH41" i="2" s="1"/>
  <c r="CH200" i="1"/>
  <c r="CH206" i="1"/>
  <c r="CH192" i="1"/>
  <c r="CH205" i="1"/>
  <c r="CH188" i="1"/>
  <c r="CH204" i="1"/>
  <c r="CH203" i="1"/>
  <c r="CH197" i="1"/>
  <c r="CH207" i="1"/>
  <c r="CH202" i="1"/>
  <c r="CH186" i="1"/>
  <c r="CH193" i="1"/>
  <c r="CH190" i="1"/>
  <c r="CH187" i="1"/>
  <c r="CH195" i="1"/>
  <c r="CH189" i="1"/>
  <c r="CH199" i="1"/>
  <c r="CH201" i="1"/>
  <c r="CH150" i="1"/>
  <c r="CH159" i="1"/>
  <c r="CH161" i="1"/>
  <c r="CH155" i="1"/>
  <c r="CH160" i="1"/>
  <c r="CH154" i="1"/>
  <c r="CH153" i="1"/>
  <c r="CH152" i="1"/>
  <c r="CH147" i="1"/>
  <c r="CH144" i="1"/>
  <c r="CH143" i="1"/>
  <c r="CH141" i="1"/>
  <c r="CH149" i="1"/>
  <c r="CH140" i="1"/>
  <c r="CH139" i="1"/>
  <c r="AF41" i="2" s="1"/>
  <c r="CH145" i="1"/>
  <c r="CH142" i="1"/>
  <c r="CH146" i="1"/>
  <c r="CH158" i="1"/>
  <c r="CH148" i="1"/>
  <c r="CH151" i="1"/>
  <c r="CH157" i="1"/>
  <c r="CH156" i="1"/>
  <c r="CH182" i="1"/>
  <c r="CH163" i="1"/>
  <c r="CH174" i="1"/>
  <c r="CH173" i="1"/>
  <c r="CH166" i="1"/>
  <c r="CH175" i="1"/>
  <c r="CH183" i="1"/>
  <c r="CH177" i="1"/>
  <c r="CH176" i="1"/>
  <c r="CH184" i="1"/>
  <c r="CH180" i="1"/>
  <c r="CH181" i="1"/>
  <c r="CH179" i="1"/>
  <c r="CH167" i="1"/>
  <c r="CH168" i="1"/>
  <c r="CH172" i="1"/>
  <c r="CH169" i="1"/>
  <c r="CH171" i="1"/>
  <c r="CH165" i="1"/>
  <c r="CH178" i="1"/>
  <c r="CH164" i="1"/>
  <c r="CH162" i="1"/>
  <c r="AG41" i="2" s="1"/>
  <c r="CH170" i="1"/>
  <c r="AJ42" i="2" l="1"/>
  <c r="AL42" i="2"/>
  <c r="AB42" i="2"/>
  <c r="AC42" i="2"/>
  <c r="AK42" i="2"/>
  <c r="AI42" i="2"/>
  <c r="AA42" i="2"/>
  <c r="AM41" i="2"/>
  <c r="AD42" i="2"/>
  <c r="AE42" i="2"/>
  <c r="AH42" i="2"/>
  <c r="AF42" i="2"/>
  <c r="AG42" i="2"/>
  <c r="X41" i="2"/>
  <c r="S41" i="2"/>
  <c r="W41" i="2"/>
  <c r="T41" i="2"/>
  <c r="V41" i="2"/>
  <c r="U41" i="2"/>
  <c r="Q41" i="2"/>
  <c r="R41" i="2"/>
  <c r="P41" i="2"/>
  <c r="Y41" i="2" l="1"/>
  <c r="CU230" i="1" l="1"/>
  <c r="CU213" i="1"/>
  <c r="CU229" i="1"/>
  <c r="CU223" i="1"/>
  <c r="CU228" i="1"/>
  <c r="CU222" i="1"/>
  <c r="CU225" i="1"/>
  <c r="CU212" i="1"/>
  <c r="CU221" i="1"/>
  <c r="CU227" i="1"/>
  <c r="CU224" i="1"/>
  <c r="CU226" i="1"/>
  <c r="CU218" i="1"/>
  <c r="CU219" i="1"/>
  <c r="CU211" i="1"/>
  <c r="CU214" i="1"/>
  <c r="CU220" i="1"/>
  <c r="CU216" i="1"/>
  <c r="CU208" i="1"/>
  <c r="CU217" i="1"/>
  <c r="CU215" i="1"/>
  <c r="CU210" i="1"/>
  <c r="CU209" i="1"/>
  <c r="CU173" i="1"/>
  <c r="CU172" i="1"/>
  <c r="CU181" i="1"/>
  <c r="CU175" i="1"/>
  <c r="CU178" i="1"/>
  <c r="CU177" i="1"/>
  <c r="CU176" i="1"/>
  <c r="CU171" i="1"/>
  <c r="CU174" i="1"/>
  <c r="CU179" i="1"/>
  <c r="CU165" i="1"/>
  <c r="CU180" i="1"/>
  <c r="CU184" i="1"/>
  <c r="CU166" i="1"/>
  <c r="CU183" i="1"/>
  <c r="CU164" i="1"/>
  <c r="CU168" i="1"/>
  <c r="CU170" i="1"/>
  <c r="CU182" i="1"/>
  <c r="CU162" i="1"/>
  <c r="CU163" i="1"/>
  <c r="CU169" i="1"/>
  <c r="CU167" i="1"/>
  <c r="CU199" i="1"/>
  <c r="CU186" i="1"/>
  <c r="CU200" i="1"/>
  <c r="CU197" i="1"/>
  <c r="CU196" i="1"/>
  <c r="CU195" i="1"/>
  <c r="CU202" i="1"/>
  <c r="CU191" i="1"/>
  <c r="CU205" i="1"/>
  <c r="CU207" i="1"/>
  <c r="CU192" i="1"/>
  <c r="CU185" i="1"/>
  <c r="CU193" i="1"/>
  <c r="CU187" i="1"/>
  <c r="CU206" i="1"/>
  <c r="CU204" i="1"/>
  <c r="CU203" i="1"/>
  <c r="CU190" i="1"/>
  <c r="CU198" i="1"/>
  <c r="CU189" i="1"/>
  <c r="CU201" i="1"/>
  <c r="CU194" i="1"/>
  <c r="CU188" i="1"/>
  <c r="CU159" i="1"/>
  <c r="CU160" i="1"/>
  <c r="CU147" i="1"/>
  <c r="CU146" i="1"/>
  <c r="CU145" i="1"/>
  <c r="CU144" i="1"/>
  <c r="CU154" i="1"/>
  <c r="CU140" i="1"/>
  <c r="CU143" i="1"/>
  <c r="CU142" i="1"/>
  <c r="CU151" i="1"/>
  <c r="CU141" i="1"/>
  <c r="CU150" i="1"/>
  <c r="CU161" i="1"/>
  <c r="CU155" i="1"/>
  <c r="CU153" i="1"/>
  <c r="CU152" i="1"/>
  <c r="CU148" i="1"/>
  <c r="CU149" i="1"/>
  <c r="CU158" i="1"/>
  <c r="CU139" i="1"/>
  <c r="CU157" i="1"/>
  <c r="CU156" i="1"/>
  <c r="CU129" i="1"/>
  <c r="CU128" i="1"/>
  <c r="CU127" i="1"/>
  <c r="CU126" i="1"/>
  <c r="CU125" i="1"/>
  <c r="CU122" i="1"/>
  <c r="CU138" i="1"/>
  <c r="CU116" i="1"/>
  <c r="CU136" i="1"/>
  <c r="CU135" i="1"/>
  <c r="CU132" i="1"/>
  <c r="CU124" i="1"/>
  <c r="CU117" i="1"/>
  <c r="CU119" i="1"/>
  <c r="CU137" i="1"/>
  <c r="CU120" i="1"/>
  <c r="CU123" i="1"/>
  <c r="CU130" i="1"/>
  <c r="CU118" i="1"/>
  <c r="CU134" i="1"/>
  <c r="CU133" i="1"/>
  <c r="CU121" i="1"/>
  <c r="CU131" i="1"/>
  <c r="CU239" i="1"/>
  <c r="CU236" i="1"/>
  <c r="CU238" i="1"/>
  <c r="CU232" i="1"/>
  <c r="CU251" i="1"/>
  <c r="CU237" i="1"/>
  <c r="CU250" i="1"/>
  <c r="CU231" i="1"/>
  <c r="CU233" i="1"/>
  <c r="CU240" i="1"/>
  <c r="CU243" i="1"/>
  <c r="CU234" i="1"/>
  <c r="CU241" i="1"/>
  <c r="CU252" i="1"/>
  <c r="CU248" i="1"/>
  <c r="CU253" i="1"/>
  <c r="CU246" i="1"/>
  <c r="CU249" i="1"/>
  <c r="CU244" i="1"/>
  <c r="CU245" i="1"/>
  <c r="CU235" i="1"/>
  <c r="CU247" i="1"/>
  <c r="CU242" i="1"/>
  <c r="CU291" i="1"/>
  <c r="CU290" i="1"/>
  <c r="CU288" i="1"/>
  <c r="CU287" i="1"/>
  <c r="CU286" i="1"/>
  <c r="CU279" i="1"/>
  <c r="CU282" i="1"/>
  <c r="CU294" i="1"/>
  <c r="CU285" i="1"/>
  <c r="CU277" i="1"/>
  <c r="CU283" i="1"/>
  <c r="CU278" i="1"/>
  <c r="CU289" i="1"/>
  <c r="CU284" i="1"/>
  <c r="CU293" i="1"/>
  <c r="CU298" i="1"/>
  <c r="CU281" i="1"/>
  <c r="CU296" i="1"/>
  <c r="CU297" i="1"/>
  <c r="CU295" i="1"/>
  <c r="CU292" i="1"/>
  <c r="CU280" i="1"/>
  <c r="CU106" i="1"/>
  <c r="CU109" i="1"/>
  <c r="CU115" i="1"/>
  <c r="CU102" i="1"/>
  <c r="CU113" i="1"/>
  <c r="CU94" i="1"/>
  <c r="CU96" i="1"/>
  <c r="CU100" i="1"/>
  <c r="CU110" i="1"/>
  <c r="CU104" i="1"/>
  <c r="CU99" i="1"/>
  <c r="CU103" i="1"/>
  <c r="CU95" i="1"/>
  <c r="CU108" i="1"/>
  <c r="CU107" i="1"/>
  <c r="CU98" i="1"/>
  <c r="CU97" i="1"/>
  <c r="CU105" i="1"/>
  <c r="CU101" i="1"/>
  <c r="CU112" i="1"/>
  <c r="CU111" i="1"/>
  <c r="CU93" i="1"/>
  <c r="CU114" i="1"/>
  <c r="CU267" i="1"/>
  <c r="CU259" i="1"/>
  <c r="CU270" i="1"/>
  <c r="CU263" i="1"/>
  <c r="CU254" i="1"/>
  <c r="CU256" i="1"/>
  <c r="CU299" i="1"/>
  <c r="CU262" i="1"/>
  <c r="CU274" i="1"/>
  <c r="CU260" i="1"/>
  <c r="CU276" i="1"/>
  <c r="CU268" i="1"/>
  <c r="CU269" i="1"/>
  <c r="CU275" i="1"/>
  <c r="CU258" i="1"/>
  <c r="CU257" i="1"/>
  <c r="CU266" i="1"/>
  <c r="CU264" i="1"/>
  <c r="CU261" i="1"/>
  <c r="CU255" i="1"/>
  <c r="CU265" i="1"/>
  <c r="CU273" i="1"/>
  <c r="CU272" i="1"/>
  <c r="CU271" i="1"/>
  <c r="CO31" i="1" l="1"/>
  <c r="CN60" i="1"/>
  <c r="CP63" i="1"/>
  <c r="CU30" i="1"/>
  <c r="CU67" i="1"/>
  <c r="CU74" i="1"/>
  <c r="CU36" i="1"/>
  <c r="CU47" i="1"/>
  <c r="CU91" i="1"/>
  <c r="CU27" i="1"/>
  <c r="CU50" i="1"/>
  <c r="CU85" i="1"/>
  <c r="CU75" i="1"/>
  <c r="CU41" i="1"/>
  <c r="CU64" i="1"/>
  <c r="CU72" i="1"/>
  <c r="CU92" i="1"/>
  <c r="CU45" i="1"/>
  <c r="CU33" i="1"/>
  <c r="CU51" i="1"/>
  <c r="CU87" i="1"/>
  <c r="CU86" i="1"/>
  <c r="CU29" i="1"/>
  <c r="CU24" i="1"/>
  <c r="CU65" i="1"/>
  <c r="CU88" i="1"/>
  <c r="CU76" i="1"/>
  <c r="CU35" i="1"/>
  <c r="CU32" i="1"/>
  <c r="CU59" i="1"/>
  <c r="CU52" i="1"/>
  <c r="CU71" i="1"/>
  <c r="CU77" i="1"/>
  <c r="CU44" i="1"/>
  <c r="CU37" i="1"/>
  <c r="CU62" i="1"/>
  <c r="CU66" i="1"/>
  <c r="CU90" i="1"/>
  <c r="CU78" i="1"/>
  <c r="CU31" i="1"/>
  <c r="CU42" i="1"/>
  <c r="CU48" i="1"/>
  <c r="CU53" i="1"/>
  <c r="CU73" i="1"/>
  <c r="CU79" i="1"/>
  <c r="CU34" i="1"/>
  <c r="CU43" i="1"/>
  <c r="CU57" i="1"/>
  <c r="CU68" i="1"/>
  <c r="CU80" i="1"/>
  <c r="CU38" i="1"/>
  <c r="CU46" i="1"/>
  <c r="CU60" i="1"/>
  <c r="CU54" i="1"/>
  <c r="CU81" i="1"/>
  <c r="CU39" i="1"/>
  <c r="CU25" i="1"/>
  <c r="CU61" i="1"/>
  <c r="CU69" i="1"/>
  <c r="CU82" i="1"/>
  <c r="CU40" i="1"/>
  <c r="CU63" i="1"/>
  <c r="CU55" i="1"/>
  <c r="CU89" i="1"/>
  <c r="CU49" i="1"/>
  <c r="CU83" i="1"/>
  <c r="CU26" i="1"/>
  <c r="CU56" i="1"/>
  <c r="CU70" i="1"/>
  <c r="CU28" i="1"/>
  <c r="CU58" i="1"/>
  <c r="CU84" i="1"/>
  <c r="CO88" i="1" l="1"/>
  <c r="CO85" i="1"/>
  <c r="CR66" i="1"/>
  <c r="CR56" i="1"/>
  <c r="CR51" i="1"/>
  <c r="CR47" i="1"/>
  <c r="CP85" i="1"/>
  <c r="CP78" i="1"/>
  <c r="CO46" i="1"/>
  <c r="CO24" i="1"/>
  <c r="CO30" i="1"/>
  <c r="CP84" i="1"/>
  <c r="CP86" i="1"/>
  <c r="CP69" i="1"/>
  <c r="CM59" i="1"/>
  <c r="CP82" i="1"/>
  <c r="CP50" i="1"/>
  <c r="CP53" i="1"/>
  <c r="CR62" i="1"/>
  <c r="CP64" i="1"/>
  <c r="CP56" i="1"/>
  <c r="CP57" i="1"/>
  <c r="CP60" i="1"/>
  <c r="CP49" i="1"/>
  <c r="CP65" i="1"/>
  <c r="CP61" i="1"/>
  <c r="CP55" i="1"/>
  <c r="CP62" i="1"/>
  <c r="CP51" i="1"/>
  <c r="CP48" i="1"/>
  <c r="CP58" i="1"/>
  <c r="CR57" i="1"/>
  <c r="CP66" i="1"/>
  <c r="CR59" i="1"/>
  <c r="CP47" i="1"/>
  <c r="CP59" i="1"/>
  <c r="CR61" i="1"/>
  <c r="CP68" i="1"/>
  <c r="CR58" i="1"/>
  <c r="CP52" i="1"/>
  <c r="CR52" i="1"/>
  <c r="CP67" i="1"/>
  <c r="CR65" i="1"/>
  <c r="CR68" i="1"/>
  <c r="CP71" i="1"/>
  <c r="CO91" i="1"/>
  <c r="CP75" i="1"/>
  <c r="CP54" i="1"/>
  <c r="CR67" i="1"/>
  <c r="CP90" i="1"/>
  <c r="CR63" i="1"/>
  <c r="CP89" i="1"/>
  <c r="CN61" i="1"/>
  <c r="CP87" i="1"/>
  <c r="CP74" i="1"/>
  <c r="CO73" i="1"/>
  <c r="CO89" i="1"/>
  <c r="CO75" i="1"/>
  <c r="CO87" i="1"/>
  <c r="CO78" i="1"/>
  <c r="CO71" i="1"/>
  <c r="CO80" i="1"/>
  <c r="CR60" i="1"/>
  <c r="CO90" i="1"/>
  <c r="CR49" i="1"/>
  <c r="CP76" i="1"/>
  <c r="CR55" i="1"/>
  <c r="CR54" i="1"/>
  <c r="CP80" i="1"/>
  <c r="CM51" i="1"/>
  <c r="CM54" i="1"/>
  <c r="CM47" i="1"/>
  <c r="CM60" i="1"/>
  <c r="CM65" i="1"/>
  <c r="CM56" i="1"/>
  <c r="CR53" i="1"/>
  <c r="CM52" i="1"/>
  <c r="CO74" i="1"/>
  <c r="CP73" i="1"/>
  <c r="CR69" i="1"/>
  <c r="CO86" i="1"/>
  <c r="CP70" i="1"/>
  <c r="CO92" i="1"/>
  <c r="CP91" i="1"/>
  <c r="CR50" i="1"/>
  <c r="CR48" i="1"/>
  <c r="CP83" i="1"/>
  <c r="CO42" i="1"/>
  <c r="CO39" i="1"/>
  <c r="CO84" i="1"/>
  <c r="CO45" i="1"/>
  <c r="CO33" i="1"/>
  <c r="CO70" i="1"/>
  <c r="CO36" i="1"/>
  <c r="CO43" i="1"/>
  <c r="CO77" i="1"/>
  <c r="CO37" i="1"/>
  <c r="CO28" i="1"/>
  <c r="CO79" i="1"/>
  <c r="CO40" i="1"/>
  <c r="CO41" i="1"/>
  <c r="CO26" i="1"/>
  <c r="CO38" i="1"/>
  <c r="CO27" i="1"/>
  <c r="CO25" i="1"/>
  <c r="CO44" i="1"/>
  <c r="CO34" i="1"/>
  <c r="CR64" i="1"/>
  <c r="CO81" i="1"/>
  <c r="CP77" i="1"/>
  <c r="CO32" i="1"/>
  <c r="CO29" i="1"/>
  <c r="CO72" i="1"/>
  <c r="CO35" i="1"/>
  <c r="CO82" i="1"/>
  <c r="CP81" i="1"/>
  <c r="CP92" i="1"/>
  <c r="CP79" i="1"/>
  <c r="CP88" i="1"/>
  <c r="CP72" i="1"/>
  <c r="CO76" i="1"/>
  <c r="CO83" i="1"/>
  <c r="CN57" i="1"/>
  <c r="CN65" i="1"/>
  <c r="CN58" i="1"/>
  <c r="CN67" i="1"/>
  <c r="CN66" i="1"/>
  <c r="CN54" i="1"/>
  <c r="CN62" i="1"/>
  <c r="CN55" i="1"/>
  <c r="CN59" i="1"/>
  <c r="CN56" i="1"/>
  <c r="CN47" i="1"/>
  <c r="CN50" i="1"/>
  <c r="CN63" i="1"/>
  <c r="CN64" i="1"/>
  <c r="CN69" i="1"/>
  <c r="CN48" i="1"/>
  <c r="CN53" i="1"/>
  <c r="CN51" i="1"/>
  <c r="CN49" i="1"/>
  <c r="CN68" i="1"/>
  <c r="CN52" i="1"/>
  <c r="CM58" i="1"/>
  <c r="CN90" i="1"/>
  <c r="CN70" i="1"/>
  <c r="CN87" i="1"/>
  <c r="CN84" i="1"/>
  <c r="CN81" i="1"/>
  <c r="CN79" i="1"/>
  <c r="CN85" i="1"/>
  <c r="CN78" i="1"/>
  <c r="CN89" i="1"/>
  <c r="CN92" i="1"/>
  <c r="CN86" i="1"/>
  <c r="CN82" i="1"/>
  <c r="CN88" i="1"/>
  <c r="CN77" i="1"/>
  <c r="CN76" i="1"/>
  <c r="CN75" i="1"/>
  <c r="CN83" i="1"/>
  <c r="CN72" i="1"/>
  <c r="CN80" i="1"/>
  <c r="CN91" i="1"/>
  <c r="CN74" i="1"/>
  <c r="CN73" i="1"/>
  <c r="CN71" i="1"/>
  <c r="CM48" i="1"/>
  <c r="CT80" i="1"/>
  <c r="CT86" i="1"/>
  <c r="CT87" i="1"/>
  <c r="CT78" i="1"/>
  <c r="CT77" i="1"/>
  <c r="CT81" i="1"/>
  <c r="CT88" i="1"/>
  <c r="CT85" i="1"/>
  <c r="CT76" i="1"/>
  <c r="CT75" i="1"/>
  <c r="CT74" i="1"/>
  <c r="CT73" i="1"/>
  <c r="CT91" i="1"/>
  <c r="CT83" i="1"/>
  <c r="CT82" i="1"/>
  <c r="CT90" i="1"/>
  <c r="CT72" i="1"/>
  <c r="CT70" i="1"/>
  <c r="CT79" i="1"/>
  <c r="CT89" i="1"/>
  <c r="CT92" i="1"/>
  <c r="CT84" i="1"/>
  <c r="CT71" i="1"/>
  <c r="W80" i="2"/>
  <c r="V80" i="2"/>
  <c r="CM64" i="1"/>
  <c r="CO64" i="1"/>
  <c r="CO55" i="1"/>
  <c r="CO54" i="1"/>
  <c r="CO53" i="1"/>
  <c r="CO48" i="1"/>
  <c r="CO63" i="1"/>
  <c r="CO62" i="1"/>
  <c r="CO57" i="1"/>
  <c r="CO68" i="1"/>
  <c r="CO66" i="1"/>
  <c r="CO58" i="1"/>
  <c r="CO56" i="1"/>
  <c r="CO47" i="1"/>
  <c r="CO67" i="1"/>
  <c r="CO65" i="1"/>
  <c r="CO60" i="1"/>
  <c r="CO51" i="1"/>
  <c r="CO69" i="1"/>
  <c r="CO59" i="1"/>
  <c r="CO50" i="1"/>
  <c r="CO61" i="1"/>
  <c r="CO52" i="1"/>
  <c r="CO49" i="1"/>
  <c r="CS39" i="1"/>
  <c r="CS28" i="1"/>
  <c r="CS24" i="1"/>
  <c r="CS35" i="1"/>
  <c r="CS44" i="1"/>
  <c r="CS38" i="1"/>
  <c r="CS36" i="1"/>
  <c r="CS27" i="1"/>
  <c r="CS26" i="1"/>
  <c r="CS25" i="1"/>
  <c r="CS40" i="1"/>
  <c r="CS29" i="1"/>
  <c r="CS30" i="1"/>
  <c r="CS45" i="1"/>
  <c r="CS33" i="1"/>
  <c r="CS43" i="1"/>
  <c r="CS32" i="1"/>
  <c r="CS41" i="1"/>
  <c r="CS42" i="1"/>
  <c r="CS37" i="1"/>
  <c r="CS46" i="1"/>
  <c r="CS34" i="1"/>
  <c r="CS31" i="1"/>
  <c r="J80" i="2"/>
  <c r="CR34" i="1"/>
  <c r="CR44" i="1"/>
  <c r="CR45" i="1"/>
  <c r="CR33" i="1"/>
  <c r="CR30" i="1"/>
  <c r="CR41" i="1"/>
  <c r="CR46" i="1"/>
  <c r="CR39" i="1"/>
  <c r="CR31" i="1"/>
  <c r="CR42" i="1"/>
  <c r="CR37" i="1"/>
  <c r="CR27" i="1"/>
  <c r="CR35" i="1"/>
  <c r="CR36" i="1"/>
  <c r="CR38" i="1"/>
  <c r="CR32" i="1"/>
  <c r="CR29" i="1"/>
  <c r="CR40" i="1"/>
  <c r="CR43" i="1"/>
  <c r="CR28" i="1"/>
  <c r="CR25" i="1"/>
  <c r="CR24" i="1"/>
  <c r="CR26" i="1"/>
  <c r="CT54" i="1"/>
  <c r="CT56" i="1"/>
  <c r="CT69" i="1"/>
  <c r="CT53" i="1"/>
  <c r="CT58" i="1"/>
  <c r="CT61" i="1"/>
  <c r="CT60" i="1"/>
  <c r="CT59" i="1"/>
  <c r="CT57" i="1"/>
  <c r="CT52" i="1"/>
  <c r="CT51" i="1"/>
  <c r="CT50" i="1"/>
  <c r="CT63" i="1"/>
  <c r="CT47" i="1"/>
  <c r="CT68" i="1"/>
  <c r="CT62" i="1"/>
  <c r="CT55" i="1"/>
  <c r="CT67" i="1"/>
  <c r="CT65" i="1"/>
  <c r="CT64" i="1"/>
  <c r="CT66" i="1"/>
  <c r="CT49" i="1"/>
  <c r="CT48" i="1"/>
  <c r="K59" i="2"/>
  <c r="CM63" i="1"/>
  <c r="Q80" i="2"/>
  <c r="CM69" i="1"/>
  <c r="X80" i="2"/>
  <c r="P80" i="2"/>
  <c r="CS55" i="1"/>
  <c r="CS68" i="1"/>
  <c r="CS52" i="1"/>
  <c r="CS66" i="1"/>
  <c r="CS67" i="1"/>
  <c r="CS65" i="1"/>
  <c r="CS51" i="1"/>
  <c r="CS64" i="1"/>
  <c r="CS50" i="1"/>
  <c r="CS48" i="1"/>
  <c r="CS49" i="1"/>
  <c r="CS47" i="1"/>
  <c r="CS62" i="1"/>
  <c r="CS56" i="1"/>
  <c r="CS53" i="1"/>
  <c r="CS60" i="1"/>
  <c r="CS59" i="1"/>
  <c r="CS58" i="1"/>
  <c r="CS54" i="1"/>
  <c r="CS61" i="1"/>
  <c r="CS57" i="1"/>
  <c r="CS63" i="1"/>
  <c r="CS69" i="1"/>
  <c r="CM49" i="1"/>
  <c r="CM50" i="1"/>
  <c r="I80" i="2"/>
  <c r="J62" i="2"/>
  <c r="CM68" i="1"/>
  <c r="J56" i="2"/>
  <c r="CN28" i="1"/>
  <c r="CN39" i="1"/>
  <c r="CN30" i="1"/>
  <c r="CN46" i="1"/>
  <c r="CN33" i="1"/>
  <c r="CN34" i="1"/>
  <c r="CN45" i="1"/>
  <c r="CN29" i="1"/>
  <c r="CN24" i="1"/>
  <c r="CN42" i="1"/>
  <c r="CN38" i="1"/>
  <c r="CN26" i="1"/>
  <c r="CN37" i="1"/>
  <c r="CN31" i="1"/>
  <c r="CN35" i="1"/>
  <c r="CN41" i="1"/>
  <c r="CN27" i="1"/>
  <c r="CN36" i="1"/>
  <c r="CN32" i="1"/>
  <c r="CN40" i="1"/>
  <c r="CN44" i="1"/>
  <c r="CN43" i="1"/>
  <c r="CN25" i="1"/>
  <c r="T80" i="2"/>
  <c r="CM67" i="1"/>
  <c r="CM53" i="1"/>
  <c r="CP28" i="1"/>
  <c r="CP45" i="1"/>
  <c r="CP33" i="1"/>
  <c r="CP39" i="1"/>
  <c r="CP42" i="1"/>
  <c r="CP46" i="1"/>
  <c r="CP34" i="1"/>
  <c r="CP31" i="1"/>
  <c r="CP29" i="1"/>
  <c r="CP24" i="1"/>
  <c r="CP30" i="1"/>
  <c r="CP25" i="1"/>
  <c r="CP35" i="1"/>
  <c r="CP37" i="1"/>
  <c r="CP44" i="1"/>
  <c r="CP41" i="1"/>
  <c r="CP32" i="1"/>
  <c r="CP36" i="1"/>
  <c r="CP40" i="1"/>
  <c r="CP27" i="1"/>
  <c r="CP43" i="1"/>
  <c r="CP38" i="1"/>
  <c r="CP26" i="1"/>
  <c r="K80" i="2"/>
  <c r="CM55" i="1"/>
  <c r="S80" i="2"/>
  <c r="CS77" i="1"/>
  <c r="CS88" i="1"/>
  <c r="CS76" i="1"/>
  <c r="CS92" i="1"/>
  <c r="CS75" i="1"/>
  <c r="CS90" i="1"/>
  <c r="CS74" i="1"/>
  <c r="CS85" i="1"/>
  <c r="CS89" i="1"/>
  <c r="CS70" i="1"/>
  <c r="CS72" i="1"/>
  <c r="CS82" i="1"/>
  <c r="CS81" i="1"/>
  <c r="CS86" i="1"/>
  <c r="CS79" i="1"/>
  <c r="CS87" i="1"/>
  <c r="CS80" i="1"/>
  <c r="CS71" i="1"/>
  <c r="CS73" i="1"/>
  <c r="CS91" i="1"/>
  <c r="CS78" i="1"/>
  <c r="CS84" i="1"/>
  <c r="CS83" i="1"/>
  <c r="CM66" i="1"/>
  <c r="CM57" i="1"/>
  <c r="CR83" i="1"/>
  <c r="CR82" i="1"/>
  <c r="CR86" i="1"/>
  <c r="CR81" i="1"/>
  <c r="CR91" i="1"/>
  <c r="CR79" i="1"/>
  <c r="CR90" i="1"/>
  <c r="CR88" i="1"/>
  <c r="CR76" i="1"/>
  <c r="CR72" i="1"/>
  <c r="CR71" i="1"/>
  <c r="CR85" i="1"/>
  <c r="CR78" i="1"/>
  <c r="CR73" i="1"/>
  <c r="CR92" i="1"/>
  <c r="CR87" i="1"/>
  <c r="CR84" i="1"/>
  <c r="CR80" i="1"/>
  <c r="CR77" i="1"/>
  <c r="CR70" i="1"/>
  <c r="CR75" i="1"/>
  <c r="CR89" i="1"/>
  <c r="CR74" i="1"/>
  <c r="CM61" i="1"/>
  <c r="U80" i="2"/>
  <c r="R80" i="2"/>
  <c r="CM62" i="1"/>
  <c r="CT26" i="1"/>
  <c r="CT43" i="1"/>
  <c r="CT40" i="1"/>
  <c r="CT25" i="1"/>
  <c r="CT35" i="1"/>
  <c r="CT38" i="1"/>
  <c r="CT24" i="1"/>
  <c r="CT28" i="1"/>
  <c r="CT32" i="1"/>
  <c r="CT37" i="1"/>
  <c r="CT44" i="1"/>
  <c r="CT46" i="1"/>
  <c r="CT36" i="1"/>
  <c r="CT31" i="1"/>
  <c r="CT27" i="1"/>
  <c r="CT45" i="1"/>
  <c r="CT33" i="1"/>
  <c r="CT29" i="1"/>
  <c r="CT42" i="1"/>
  <c r="CT41" i="1"/>
  <c r="CT30" i="1"/>
  <c r="CT39" i="1"/>
  <c r="CT34" i="1"/>
  <c r="K71" i="2" l="1"/>
  <c r="I71" i="2"/>
  <c r="J59" i="2"/>
  <c r="CM38" i="1"/>
  <c r="CM78" i="1"/>
  <c r="CM90" i="1"/>
  <c r="CM24" i="1"/>
  <c r="Y80" i="2"/>
  <c r="L80" i="2"/>
  <c r="CM33" i="1"/>
  <c r="CM25" i="1"/>
  <c r="CM85" i="1"/>
  <c r="K77" i="2"/>
  <c r="CM30" i="1"/>
  <c r="CM32" i="1"/>
  <c r="K62" i="2"/>
  <c r="CM92" i="1"/>
  <c r="J65" i="2"/>
  <c r="CM31" i="1"/>
  <c r="CM81" i="1"/>
  <c r="I68" i="2"/>
  <c r="K56" i="2"/>
  <c r="CM35" i="1"/>
  <c r="CM76" i="1"/>
  <c r="CM42" i="1"/>
  <c r="CM26" i="1"/>
  <c r="CM82" i="1"/>
  <c r="J71" i="2"/>
  <c r="CM36" i="1"/>
  <c r="CM28" i="1"/>
  <c r="CM70" i="1"/>
  <c r="CM27" i="1"/>
  <c r="CM29" i="1"/>
  <c r="CM84" i="1"/>
  <c r="CM83" i="1"/>
  <c r="CM39" i="1"/>
  <c r="I56" i="2"/>
  <c r="CM71" i="1"/>
  <c r="CM43" i="1"/>
  <c r="CM41" i="1"/>
  <c r="I59" i="2"/>
  <c r="CM79" i="1"/>
  <c r="CM91" i="1"/>
  <c r="CM44" i="1"/>
  <c r="CM34" i="1"/>
  <c r="J68" i="2"/>
  <c r="CM80" i="1"/>
  <c r="CM72" i="1"/>
  <c r="CM37" i="1"/>
  <c r="CM40" i="1"/>
  <c r="K68" i="2"/>
  <c r="CM87" i="1"/>
  <c r="CM86" i="1"/>
  <c r="CM45" i="1"/>
  <c r="CM88" i="1"/>
  <c r="CM73" i="1"/>
  <c r="I77" i="2"/>
  <c r="CM77" i="1"/>
  <c r="CM75" i="1"/>
  <c r="J77" i="2"/>
  <c r="CM46" i="1"/>
  <c r="CM89" i="1"/>
  <c r="CM74" i="1"/>
  <c r="I62" i="2"/>
  <c r="K65" i="2" l="1"/>
  <c r="N80" i="2"/>
  <c r="L62" i="2"/>
  <c r="L77" i="2"/>
  <c r="L56" i="2"/>
  <c r="L59" i="2"/>
  <c r="L71" i="2"/>
  <c r="L68" i="2"/>
  <c r="I65" i="2"/>
  <c r="L65" i="2" l="1"/>
  <c r="N62" i="2"/>
  <c r="N56" i="2"/>
  <c r="N59" i="2"/>
  <c r="N77" i="2"/>
  <c r="N71" i="2"/>
  <c r="N68" i="2"/>
  <c r="N65" i="2" l="1"/>
  <c r="AS249" i="4" l="1"/>
  <c r="AV249" i="4"/>
  <c r="CE263" i="4"/>
  <c r="AH13" i="4"/>
  <c r="AI13" i="4"/>
  <c r="AG13" i="4"/>
  <c r="AF13" i="4"/>
  <c r="X13" i="4"/>
  <c r="AA13" i="4"/>
  <c r="Y13" i="4"/>
  <c r="Z13" i="4"/>
  <c r="AB13" i="4"/>
  <c r="AC13" i="4"/>
  <c r="AD13" i="4"/>
  <c r="AE13" i="4"/>
  <c r="AH11" i="4"/>
  <c r="U16" i="4"/>
  <c r="U14" i="4"/>
  <c r="U12" i="4"/>
  <c r="U9" i="4"/>
  <c r="U4" i="4" s="1"/>
  <c r="U10" i="4"/>
  <c r="AI11" i="4"/>
  <c r="V17" i="4"/>
  <c r="V9" i="4"/>
  <c r="V4" i="4" s="1"/>
  <c r="V18" i="4"/>
  <c r="V10" i="4"/>
  <c r="V14" i="4"/>
  <c r="V12" i="4"/>
  <c r="V16" i="4"/>
  <c r="AG11" i="4"/>
  <c r="T14" i="4"/>
  <c r="T16" i="4"/>
  <c r="T12" i="4"/>
  <c r="T9" i="4"/>
  <c r="T4" i="4" s="1"/>
  <c r="T10" i="4"/>
  <c r="AF11" i="4"/>
  <c r="S10" i="4"/>
  <c r="S12" i="4"/>
  <c r="S16" i="4"/>
  <c r="S14" i="4"/>
  <c r="S9" i="4"/>
  <c r="S4" i="4" s="1"/>
  <c r="K9" i="4"/>
  <c r="K4" i="4" s="1"/>
  <c r="X11" i="4"/>
  <c r="K14" i="4"/>
  <c r="K10" i="4"/>
  <c r="K16" i="4"/>
  <c r="K12" i="4"/>
  <c r="N12" i="4"/>
  <c r="AA11" i="4"/>
  <c r="N10" i="4"/>
  <c r="N9" i="4"/>
  <c r="N4" i="4" s="1"/>
  <c r="N16" i="4"/>
  <c r="N14" i="4"/>
  <c r="L16" i="4"/>
  <c r="L12" i="4"/>
  <c r="L9" i="4"/>
  <c r="L4" i="4" s="1"/>
  <c r="L14" i="4"/>
  <c r="Y11" i="4"/>
  <c r="L10" i="4"/>
  <c r="M9" i="4"/>
  <c r="M4" i="4" s="1"/>
  <c r="M12" i="4"/>
  <c r="Z11" i="4"/>
  <c r="M14" i="4"/>
  <c r="M10" i="4"/>
  <c r="M16" i="4"/>
  <c r="AB11" i="4"/>
  <c r="O9" i="4"/>
  <c r="O4" i="4" s="1"/>
  <c r="O14" i="4"/>
  <c r="O16" i="4"/>
  <c r="O10" i="4"/>
  <c r="O12" i="4"/>
  <c r="AC11" i="4"/>
  <c r="P14" i="4"/>
  <c r="P10" i="4"/>
  <c r="P16" i="4"/>
  <c r="P12" i="4"/>
  <c r="P9" i="4"/>
  <c r="P4" i="4" s="1"/>
  <c r="AD11" i="4"/>
  <c r="Q12" i="4"/>
  <c r="Q14" i="4"/>
  <c r="Q10" i="4"/>
  <c r="Q9" i="4"/>
  <c r="Q4" i="4" s="1"/>
  <c r="Q16" i="4"/>
  <c r="AE11" i="4"/>
  <c r="R14" i="4"/>
  <c r="R16" i="4"/>
  <c r="R10" i="4"/>
  <c r="R12" i="4"/>
  <c r="R9" i="4"/>
  <c r="R4" i="4" s="1"/>
  <c r="DZ211" i="4" l="1"/>
  <c r="DX211" i="4"/>
  <c r="DL13" i="4"/>
  <c r="BY13" i="4"/>
  <c r="CY13" i="4"/>
  <c r="BL13" i="4"/>
  <c r="CL13" i="4"/>
  <c r="CX13" i="4"/>
  <c r="CK13" i="4"/>
  <c r="DK13" i="4"/>
  <c r="BX13" i="4"/>
  <c r="U5" i="4"/>
  <c r="DR13" i="4"/>
  <c r="BR13" i="4"/>
  <c r="CR13" i="4"/>
  <c r="DE13" i="4"/>
  <c r="CE13" i="4"/>
  <c r="DF13" i="4"/>
  <c r="DS13" i="4"/>
  <c r="CS13" i="4"/>
  <c r="CF13" i="4"/>
  <c r="BS13" i="4"/>
  <c r="DQ13" i="4"/>
  <c r="DD13" i="4"/>
  <c r="CQ13" i="4"/>
  <c r="BQ13" i="4"/>
  <c r="CD13" i="4"/>
  <c r="DT13" i="4"/>
  <c r="CT13" i="4"/>
  <c r="BT13" i="4"/>
  <c r="CG13" i="4"/>
  <c r="DG13" i="4"/>
  <c r="DM13" i="4"/>
  <c r="BM13" i="4"/>
  <c r="CM13" i="4"/>
  <c r="CZ13" i="4"/>
  <c r="BZ13" i="4"/>
  <c r="DP13" i="4"/>
  <c r="CP13" i="4"/>
  <c r="CC13" i="4"/>
  <c r="BP13" i="4"/>
  <c r="DC13" i="4"/>
  <c r="BV13" i="4"/>
  <c r="CI13" i="4"/>
  <c r="DV13" i="4"/>
  <c r="DI13" i="4"/>
  <c r="CV13" i="4"/>
  <c r="DO13" i="4"/>
  <c r="DB13" i="4"/>
  <c r="CO13" i="4"/>
  <c r="BO13" i="4"/>
  <c r="CB13" i="4"/>
  <c r="DH13" i="4"/>
  <c r="DU13" i="4"/>
  <c r="BU13" i="4"/>
  <c r="CU13" i="4"/>
  <c r="CH13" i="4"/>
  <c r="BN13" i="4"/>
  <c r="DN13" i="4"/>
  <c r="CA13" i="4"/>
  <c r="CN13" i="4"/>
  <c r="DA13" i="4"/>
  <c r="L5" i="4"/>
  <c r="P5" i="4"/>
  <c r="V5" i="4"/>
  <c r="V6" i="4" s="1"/>
  <c r="O5" i="4"/>
  <c r="S5" i="4"/>
  <c r="K5" i="4"/>
  <c r="M5" i="4"/>
  <c r="CQ11" i="4"/>
  <c r="BD11" i="4"/>
  <c r="DQ11" i="4"/>
  <c r="BQ11" i="4"/>
  <c r="CD11" i="4"/>
  <c r="DD11" i="4"/>
  <c r="AD12" i="4"/>
  <c r="AD9" i="4"/>
  <c r="AD4" i="4" s="1"/>
  <c r="AD10" i="4"/>
  <c r="AD16" i="4"/>
  <c r="AD14" i="4"/>
  <c r="CM11" i="4"/>
  <c r="Z10" i="4"/>
  <c r="Z12" i="4"/>
  <c r="Z16" i="4"/>
  <c r="BZ11" i="4"/>
  <c r="BM11" i="4"/>
  <c r="AZ11" i="4"/>
  <c r="Z9" i="4"/>
  <c r="Z4" i="4" s="1"/>
  <c r="CZ11" i="4"/>
  <c r="Z14" i="4"/>
  <c r="DM11" i="4"/>
  <c r="CT11" i="4"/>
  <c r="DG11" i="4"/>
  <c r="DT11" i="4"/>
  <c r="CG11" i="4"/>
  <c r="BT11" i="4"/>
  <c r="BG11" i="4"/>
  <c r="AG14" i="4"/>
  <c r="AG16" i="4"/>
  <c r="AG9" i="4"/>
  <c r="AG4" i="4" s="1"/>
  <c r="AG10" i="4"/>
  <c r="AG12" i="4"/>
  <c r="BK11" i="4"/>
  <c r="X14" i="4"/>
  <c r="CK11" i="4"/>
  <c r="CX11" i="4"/>
  <c r="DK11" i="4"/>
  <c r="AX11" i="4"/>
  <c r="BX11" i="4"/>
  <c r="X16" i="4"/>
  <c r="X12" i="4"/>
  <c r="X9" i="4"/>
  <c r="X4" i="4" s="1"/>
  <c r="X10" i="4"/>
  <c r="CY11" i="4"/>
  <c r="Y16" i="4"/>
  <c r="Y12" i="4"/>
  <c r="Y10" i="4"/>
  <c r="BL11" i="4"/>
  <c r="CL11" i="4"/>
  <c r="BY11" i="4"/>
  <c r="AY11" i="4"/>
  <c r="DL11" i="4"/>
  <c r="Y9" i="4"/>
  <c r="Y4" i="4" s="1"/>
  <c r="Y14" i="4"/>
  <c r="DC11" i="4"/>
  <c r="CP11" i="4"/>
  <c r="BC11" i="4"/>
  <c r="DP11" i="4"/>
  <c r="BP11" i="4"/>
  <c r="CC11" i="4"/>
  <c r="AC12" i="4"/>
  <c r="AC9" i="4"/>
  <c r="AC4" i="4" s="1"/>
  <c r="AC10" i="4"/>
  <c r="AC14" i="4"/>
  <c r="AC16" i="4"/>
  <c r="R5" i="4"/>
  <c r="CI11" i="4"/>
  <c r="BV11" i="4"/>
  <c r="DV11" i="4"/>
  <c r="CV11" i="4"/>
  <c r="DI11" i="4"/>
  <c r="AI14" i="4"/>
  <c r="AI16" i="4"/>
  <c r="AI10" i="4"/>
  <c r="AI12" i="4"/>
  <c r="AI9" i="4"/>
  <c r="AI4" i="4" s="1"/>
  <c r="BE11" i="4"/>
  <c r="DR11" i="4"/>
  <c r="BR11" i="4"/>
  <c r="CR11" i="4"/>
  <c r="DE11" i="4"/>
  <c r="CE11" i="4"/>
  <c r="AE10" i="4"/>
  <c r="AE9" i="4"/>
  <c r="AE4" i="4" s="1"/>
  <c r="AE14" i="4"/>
  <c r="AE16" i="4"/>
  <c r="AE12" i="4"/>
  <c r="CS11" i="4"/>
  <c r="CF11" i="4"/>
  <c r="DF11" i="4"/>
  <c r="BS11" i="4"/>
  <c r="DS11" i="4"/>
  <c r="AF16" i="4"/>
  <c r="AF9" i="4"/>
  <c r="AF4" i="4" s="1"/>
  <c r="AF12" i="4"/>
  <c r="AF10" i="4"/>
  <c r="AF14" i="4"/>
  <c r="T5" i="4"/>
  <c r="DB11" i="4"/>
  <c r="BO11" i="4"/>
  <c r="DO11" i="4"/>
  <c r="CO11" i="4"/>
  <c r="CB11" i="4"/>
  <c r="BB11" i="4"/>
  <c r="AB9" i="4"/>
  <c r="AB4" i="4" s="1"/>
  <c r="AB14" i="4"/>
  <c r="AB10" i="4"/>
  <c r="AB16" i="4"/>
  <c r="AB12" i="4"/>
  <c r="N5" i="4"/>
  <c r="Q5" i="4"/>
  <c r="DN11" i="4"/>
  <c r="CA11" i="4"/>
  <c r="BA11" i="4"/>
  <c r="CN11" i="4"/>
  <c r="DA11" i="4"/>
  <c r="BN11" i="4"/>
  <c r="AA10" i="4"/>
  <c r="AA9" i="4"/>
  <c r="AA4" i="4" s="1"/>
  <c r="AA16" i="4"/>
  <c r="AA14" i="4"/>
  <c r="AA12" i="4"/>
  <c r="DU11" i="4"/>
  <c r="DH11" i="4"/>
  <c r="BH11" i="4"/>
  <c r="CU11" i="4"/>
  <c r="BU11" i="4"/>
  <c r="CH11" i="4"/>
  <c r="AH10" i="4"/>
  <c r="AH16" i="4"/>
  <c r="AH14" i="4"/>
  <c r="AH12" i="4"/>
  <c r="AH9" i="4"/>
  <c r="AH4" i="4" s="1"/>
  <c r="DX20" i="4" l="1"/>
  <c r="AK13" i="4"/>
  <c r="AX13" i="4"/>
  <c r="AO13" i="4"/>
  <c r="BB13" i="4"/>
  <c r="AP13" i="4"/>
  <c r="BC13" i="4"/>
  <c r="AS13" i="4"/>
  <c r="BF13" i="4"/>
  <c r="AN13" i="4"/>
  <c r="BA13" i="4"/>
  <c r="AV13" i="4"/>
  <c r="BI13" i="4"/>
  <c r="AT13" i="4"/>
  <c r="BG13" i="4"/>
  <c r="AL13" i="4"/>
  <c r="AY13" i="4"/>
  <c r="AR13" i="4"/>
  <c r="BE13" i="4"/>
  <c r="DZ204" i="4"/>
  <c r="BK13" i="4"/>
  <c r="AQ13" i="4"/>
  <c r="BD13" i="4"/>
  <c r="AU13" i="4"/>
  <c r="BH13" i="4"/>
  <c r="AM13" i="4"/>
  <c r="AZ13" i="4"/>
  <c r="DX204" i="4"/>
  <c r="DX17" i="4" s="1"/>
  <c r="AI5" i="4"/>
  <c r="DZ20" i="4"/>
  <c r="AV11" i="4"/>
  <c r="BI11" i="4"/>
  <c r="AS11" i="4"/>
  <c r="BF11" i="4"/>
  <c r="AD5" i="4"/>
  <c r="AE5" i="4"/>
  <c r="AH5" i="4"/>
  <c r="Z5" i="4"/>
  <c r="X5" i="4"/>
  <c r="AA5" i="4"/>
  <c r="DZ149" i="4"/>
  <c r="CN10" i="4"/>
  <c r="CN12" i="4"/>
  <c r="CN16" i="4"/>
  <c r="CN14" i="4"/>
  <c r="CN9" i="4"/>
  <c r="CN4" i="4" s="1"/>
  <c r="DB16" i="4"/>
  <c r="DB10" i="4"/>
  <c r="DB14" i="4"/>
  <c r="DB12" i="4"/>
  <c r="DB9" i="4"/>
  <c r="DB4" i="4" s="1"/>
  <c r="DP17" i="4"/>
  <c r="DP16" i="4"/>
  <c r="DP14" i="4"/>
  <c r="DP12" i="4"/>
  <c r="DP9" i="4"/>
  <c r="DP4" i="4" s="1"/>
  <c r="P7" i="4" s="1"/>
  <c r="DP10" i="4"/>
  <c r="BA16" i="4"/>
  <c r="BA14" i="4"/>
  <c r="BA10" i="4"/>
  <c r="BA9" i="4"/>
  <c r="BA12" i="4"/>
  <c r="DI12" i="4"/>
  <c r="DI14" i="4"/>
  <c r="DI16" i="4"/>
  <c r="DI9" i="4"/>
  <c r="DI4" i="4" s="1"/>
  <c r="DI10" i="4"/>
  <c r="AP11" i="4"/>
  <c r="BC9" i="4"/>
  <c r="BC4" i="4" s="1"/>
  <c r="BC10" i="4"/>
  <c r="BC16" i="4"/>
  <c r="BC14" i="4"/>
  <c r="BC12" i="4"/>
  <c r="CH9" i="4"/>
  <c r="CH4" i="4" s="1"/>
  <c r="CH10" i="4"/>
  <c r="CH14" i="4"/>
  <c r="CH16" i="4"/>
  <c r="CH12" i="4"/>
  <c r="CA9" i="4"/>
  <c r="CA4" i="4" s="1"/>
  <c r="CA10" i="4"/>
  <c r="CA12" i="4"/>
  <c r="CA14" i="4"/>
  <c r="CA16" i="4"/>
  <c r="CV16" i="4"/>
  <c r="CV9" i="4"/>
  <c r="CV4" i="4" s="1"/>
  <c r="CV14" i="4"/>
  <c r="CV12" i="4"/>
  <c r="CV10" i="4"/>
  <c r="CP9" i="4"/>
  <c r="CP4" i="4" s="1"/>
  <c r="CP12" i="4"/>
  <c r="CP10" i="4"/>
  <c r="CP14" i="4"/>
  <c r="CP16" i="4"/>
  <c r="BU16" i="4"/>
  <c r="BU12" i="4"/>
  <c r="BU14" i="4"/>
  <c r="BU10" i="4"/>
  <c r="BU9" i="4"/>
  <c r="BU4" i="4" s="1"/>
  <c r="DN10" i="4"/>
  <c r="DN12" i="4"/>
  <c r="DN16" i="4"/>
  <c r="DN14" i="4"/>
  <c r="DN9" i="4"/>
  <c r="DN4" i="4" s="1"/>
  <c r="N7" i="4" s="1"/>
  <c r="DN17" i="4"/>
  <c r="AF5" i="4"/>
  <c r="CE16" i="4"/>
  <c r="CE14" i="4"/>
  <c r="CE10" i="4"/>
  <c r="CE9" i="4"/>
  <c r="CE4" i="4" s="1"/>
  <c r="CE12" i="4"/>
  <c r="DV17" i="4"/>
  <c r="W17" i="4" s="1"/>
  <c r="DV10" i="4"/>
  <c r="DV16" i="4"/>
  <c r="DV14" i="4"/>
  <c r="DV9" i="4"/>
  <c r="DV4" i="4" s="1"/>
  <c r="V7" i="4" s="1"/>
  <c r="DV12" i="4"/>
  <c r="DC16" i="4"/>
  <c r="DC9" i="4"/>
  <c r="DC4" i="4" s="1"/>
  <c r="DC14" i="4"/>
  <c r="DC12" i="4"/>
  <c r="DC10" i="4"/>
  <c r="AT11" i="4"/>
  <c r="BG10" i="4"/>
  <c r="BG12" i="4"/>
  <c r="BG14" i="4"/>
  <c r="BG16" i="4"/>
  <c r="BG9" i="4"/>
  <c r="CM14" i="4"/>
  <c r="CM16" i="4"/>
  <c r="CM10" i="4"/>
  <c r="CM9" i="4"/>
  <c r="CM4" i="4" s="1"/>
  <c r="CM12" i="4"/>
  <c r="CU9" i="4"/>
  <c r="CU4" i="4" s="1"/>
  <c r="CU10" i="4"/>
  <c r="CU12" i="4"/>
  <c r="CU14" i="4"/>
  <c r="CU16" i="4"/>
  <c r="DE10" i="4"/>
  <c r="DE9" i="4"/>
  <c r="DE4" i="4" s="1"/>
  <c r="DE16" i="4"/>
  <c r="DE14" i="4"/>
  <c r="DE12" i="4"/>
  <c r="BV12" i="4"/>
  <c r="BV16" i="4"/>
  <c r="BV10" i="4"/>
  <c r="BV14" i="4"/>
  <c r="BV9" i="4"/>
  <c r="BV4" i="4" s="1"/>
  <c r="BT12" i="4"/>
  <c r="BT10" i="4"/>
  <c r="BT9" i="4"/>
  <c r="BT4" i="4" s="1"/>
  <c r="BT16" i="4"/>
  <c r="BT14" i="4"/>
  <c r="AU11" i="4"/>
  <c r="BH12" i="4"/>
  <c r="BH14" i="4"/>
  <c r="BH10" i="4"/>
  <c r="BH9" i="4"/>
  <c r="BH4" i="4" s="1"/>
  <c r="BH16" i="4"/>
  <c r="CR12" i="4"/>
  <c r="CR10" i="4"/>
  <c r="CR14" i="4"/>
  <c r="CR9" i="4"/>
  <c r="CR4" i="4" s="1"/>
  <c r="CR16" i="4"/>
  <c r="CI16" i="4"/>
  <c r="CI9" i="4"/>
  <c r="CI4" i="4" s="1"/>
  <c r="CI14" i="4"/>
  <c r="CI10" i="4"/>
  <c r="CI12" i="4"/>
  <c r="BX9" i="4"/>
  <c r="BX4" i="4" s="1"/>
  <c r="BX16" i="4"/>
  <c r="BX12" i="4"/>
  <c r="BX10" i="4"/>
  <c r="BX14" i="4"/>
  <c r="CG12" i="4"/>
  <c r="CG16" i="4"/>
  <c r="CG9" i="4"/>
  <c r="CG4" i="4" s="1"/>
  <c r="CG14" i="4"/>
  <c r="CG10" i="4"/>
  <c r="DH9" i="4"/>
  <c r="DH4" i="4" s="1"/>
  <c r="DH14" i="4"/>
  <c r="DH10" i="4"/>
  <c r="DH12" i="4"/>
  <c r="DH16" i="4"/>
  <c r="BR10" i="4"/>
  <c r="BR16" i="4"/>
  <c r="BR9" i="4"/>
  <c r="BR4" i="4" s="1"/>
  <c r="BR14" i="4"/>
  <c r="BR12" i="4"/>
  <c r="BI10" i="4"/>
  <c r="BI9" i="4"/>
  <c r="BI14" i="4"/>
  <c r="BI16" i="4"/>
  <c r="BI12" i="4"/>
  <c r="DL10" i="4"/>
  <c r="DL9" i="4"/>
  <c r="DL4" i="4" s="1"/>
  <c r="L7" i="4" s="1"/>
  <c r="DL12" i="4"/>
  <c r="DL16" i="4"/>
  <c r="DL17" i="4"/>
  <c r="B41" i="4" s="1"/>
  <c r="DL14" i="4"/>
  <c r="AK11" i="4"/>
  <c r="AX14" i="4"/>
  <c r="AX10" i="4"/>
  <c r="AX16" i="4"/>
  <c r="AX12" i="4"/>
  <c r="AX9" i="4"/>
  <c r="AX4" i="4" s="1"/>
  <c r="DT17" i="4"/>
  <c r="DT12" i="4"/>
  <c r="DT9" i="4"/>
  <c r="DT4" i="4" s="1"/>
  <c r="DT10" i="4"/>
  <c r="DT14" i="4"/>
  <c r="DT16" i="4"/>
  <c r="DU17" i="4"/>
  <c r="DU16" i="4"/>
  <c r="DU14" i="4"/>
  <c r="DU12" i="4"/>
  <c r="DU10" i="4"/>
  <c r="DU9" i="4"/>
  <c r="DU4" i="4" s="1"/>
  <c r="U7" i="4" s="1"/>
  <c r="DR17" i="4"/>
  <c r="DR14" i="4"/>
  <c r="DR16" i="4"/>
  <c r="DR12" i="4"/>
  <c r="DR9" i="4"/>
  <c r="DR4" i="4" s="1"/>
  <c r="R7" i="4" s="1"/>
  <c r="DR10" i="4"/>
  <c r="AL11" i="4"/>
  <c r="AY9" i="4"/>
  <c r="AY10" i="4"/>
  <c r="AY16" i="4"/>
  <c r="AY14" i="4"/>
  <c r="AY12" i="4"/>
  <c r="DX149" i="4"/>
  <c r="DK17" i="4"/>
  <c r="B40" i="4" s="1"/>
  <c r="DK12" i="4"/>
  <c r="DK16" i="4"/>
  <c r="DK10" i="4"/>
  <c r="DK14" i="4"/>
  <c r="DK9" i="4"/>
  <c r="DK4" i="4" s="1"/>
  <c r="DG16" i="4"/>
  <c r="DG9" i="4"/>
  <c r="DG4" i="4" s="1"/>
  <c r="DG10" i="4"/>
  <c r="DG12" i="4"/>
  <c r="DG14" i="4"/>
  <c r="AB5" i="4"/>
  <c r="DS17" i="4"/>
  <c r="DS10" i="4"/>
  <c r="DS12" i="4"/>
  <c r="DS14" i="4"/>
  <c r="DS16" i="4"/>
  <c r="DS9" i="4"/>
  <c r="DS4" i="4" s="1"/>
  <c r="S7" i="4" s="1"/>
  <c r="AR11" i="4"/>
  <c r="BE14" i="4"/>
  <c r="BE12" i="4"/>
  <c r="BE10" i="4"/>
  <c r="BE16" i="4"/>
  <c r="BE9" i="4"/>
  <c r="BE4" i="4" s="1"/>
  <c r="BY16" i="4"/>
  <c r="BY9" i="4"/>
  <c r="BY4" i="4" s="1"/>
  <c r="BY10" i="4"/>
  <c r="BY14" i="4"/>
  <c r="BY12" i="4"/>
  <c r="CX16" i="4"/>
  <c r="CX9" i="4"/>
  <c r="CX4" i="4" s="1"/>
  <c r="CX12" i="4"/>
  <c r="CX14" i="4"/>
  <c r="CX10" i="4"/>
  <c r="CT16" i="4"/>
  <c r="CT12" i="4"/>
  <c r="CT9" i="4"/>
  <c r="CT4" i="4" s="1"/>
  <c r="CT10" i="4"/>
  <c r="CT14" i="4"/>
  <c r="BS9" i="4"/>
  <c r="BS4" i="4" s="1"/>
  <c r="BS10" i="4"/>
  <c r="BS14" i="4"/>
  <c r="BS12" i="4"/>
  <c r="BS16" i="4"/>
  <c r="CL10" i="4"/>
  <c r="CL9" i="4"/>
  <c r="CL4" i="4" s="1"/>
  <c r="CL14" i="4"/>
  <c r="CL12" i="4"/>
  <c r="CL16" i="4"/>
  <c r="CK9" i="4"/>
  <c r="CK4" i="4" s="1"/>
  <c r="CK16" i="4"/>
  <c r="CK14" i="4"/>
  <c r="CK10" i="4"/>
  <c r="CK12" i="4"/>
  <c r="DM17" i="4"/>
  <c r="DM16" i="4"/>
  <c r="DM10" i="4"/>
  <c r="DM12" i="4"/>
  <c r="DM9" i="4"/>
  <c r="DM4" i="4" s="1"/>
  <c r="DM14" i="4"/>
  <c r="DD14" i="4"/>
  <c r="DD16" i="4"/>
  <c r="DD12" i="4"/>
  <c r="DD10" i="4"/>
  <c r="DD9" i="4"/>
  <c r="DD4" i="4" s="1"/>
  <c r="DF14" i="4"/>
  <c r="DF16" i="4"/>
  <c r="DF10" i="4"/>
  <c r="DF9" i="4"/>
  <c r="DF4" i="4" s="1"/>
  <c r="DF12" i="4"/>
  <c r="BL16" i="4"/>
  <c r="BL12" i="4"/>
  <c r="BL14" i="4"/>
  <c r="BL10" i="4"/>
  <c r="BL9" i="4"/>
  <c r="BL4" i="4" s="1"/>
  <c r="CD12" i="4"/>
  <c r="CD14" i="4"/>
  <c r="CD9" i="4"/>
  <c r="CD4" i="4" s="1"/>
  <c r="CD16" i="4"/>
  <c r="CD10" i="4"/>
  <c r="AO11" i="4"/>
  <c r="BB14" i="4"/>
  <c r="BB16" i="4"/>
  <c r="BB9" i="4"/>
  <c r="BB4" i="4" s="1"/>
  <c r="BB10" i="4"/>
  <c r="BB12" i="4"/>
  <c r="CF14" i="4"/>
  <c r="CF9" i="4"/>
  <c r="CF4" i="4" s="1"/>
  <c r="CF16" i="4"/>
  <c r="CF12" i="4"/>
  <c r="CF10" i="4"/>
  <c r="AC5" i="4"/>
  <c r="Y5" i="4"/>
  <c r="BK16" i="4"/>
  <c r="BK9" i="4"/>
  <c r="BK4" i="4" s="1"/>
  <c r="BK10" i="4"/>
  <c r="BK14" i="4"/>
  <c r="BK12" i="4"/>
  <c r="CZ9" i="4"/>
  <c r="CZ4" i="4" s="1"/>
  <c r="CZ12" i="4"/>
  <c r="CZ16" i="4"/>
  <c r="CZ14" i="4"/>
  <c r="CZ10" i="4"/>
  <c r="BQ10" i="4"/>
  <c r="BQ14" i="4"/>
  <c r="BQ12" i="4"/>
  <c r="BQ9" i="4"/>
  <c r="BQ4" i="4" s="1"/>
  <c r="BQ16" i="4"/>
  <c r="CB14" i="4"/>
  <c r="CB16" i="4"/>
  <c r="CB9" i="4"/>
  <c r="CB4" i="4" s="1"/>
  <c r="CB12" i="4"/>
  <c r="CB10" i="4"/>
  <c r="BF16" i="4"/>
  <c r="BF12" i="4"/>
  <c r="BF9" i="4"/>
  <c r="BF4" i="4" s="1"/>
  <c r="BF14" i="4"/>
  <c r="BF10" i="4"/>
  <c r="DQ17" i="4"/>
  <c r="DQ9" i="4"/>
  <c r="DQ4" i="4" s="1"/>
  <c r="Q7" i="4" s="1"/>
  <c r="DQ10" i="4"/>
  <c r="DQ14" i="4"/>
  <c r="DQ16" i="4"/>
  <c r="DQ12" i="4"/>
  <c r="BN14" i="4"/>
  <c r="BN16" i="4"/>
  <c r="BN9" i="4"/>
  <c r="BN4" i="4" s="1"/>
  <c r="BN10" i="4"/>
  <c r="BN12" i="4"/>
  <c r="CO10" i="4"/>
  <c r="CO14" i="4"/>
  <c r="CO9" i="4"/>
  <c r="CO4" i="4" s="1"/>
  <c r="CO12" i="4"/>
  <c r="CO16" i="4"/>
  <c r="CS16" i="4"/>
  <c r="CS10" i="4"/>
  <c r="CS14" i="4"/>
  <c r="CS9" i="4"/>
  <c r="CS4" i="4" s="1"/>
  <c r="CS12" i="4"/>
  <c r="AM11" i="4"/>
  <c r="AZ9" i="4"/>
  <c r="AZ4" i="4" s="1"/>
  <c r="AZ16" i="4"/>
  <c r="AZ14" i="4"/>
  <c r="AZ12" i="4"/>
  <c r="AZ10" i="4"/>
  <c r="AQ11" i="4"/>
  <c r="BD12" i="4"/>
  <c r="BD16" i="4"/>
  <c r="BD14" i="4"/>
  <c r="BD9" i="4"/>
  <c r="BD4" i="4" s="1"/>
  <c r="BD10" i="4"/>
  <c r="AN11" i="4"/>
  <c r="DO17" i="4"/>
  <c r="DO9" i="4"/>
  <c r="DO4" i="4" s="1"/>
  <c r="DO14" i="4"/>
  <c r="DO12" i="4"/>
  <c r="DO16" i="4"/>
  <c r="DO10" i="4"/>
  <c r="CC9" i="4"/>
  <c r="CC4" i="4" s="1"/>
  <c r="CC10" i="4"/>
  <c r="CC14" i="4"/>
  <c r="CC12" i="4"/>
  <c r="CC16" i="4"/>
  <c r="CY14" i="4"/>
  <c r="CY12" i="4"/>
  <c r="CY10" i="4"/>
  <c r="CY16" i="4"/>
  <c r="CY9" i="4"/>
  <c r="CY4" i="4" s="1"/>
  <c r="BM10" i="4"/>
  <c r="BM16" i="4"/>
  <c r="BM9" i="4"/>
  <c r="BM4" i="4" s="1"/>
  <c r="BM14" i="4"/>
  <c r="BM12" i="4"/>
  <c r="CQ16" i="4"/>
  <c r="CQ14" i="4"/>
  <c r="CQ12" i="4"/>
  <c r="CQ10" i="4"/>
  <c r="CQ9" i="4"/>
  <c r="CQ4" i="4" s="1"/>
  <c r="DA14" i="4"/>
  <c r="DA9" i="4"/>
  <c r="DA4" i="4" s="1"/>
  <c r="DA10" i="4"/>
  <c r="DA16" i="4"/>
  <c r="DA12" i="4"/>
  <c r="BO12" i="4"/>
  <c r="BO10" i="4"/>
  <c r="BO9" i="4"/>
  <c r="BO4" i="4" s="1"/>
  <c r="BO16" i="4"/>
  <c r="BO14" i="4"/>
  <c r="BP16" i="4"/>
  <c r="BP14" i="4"/>
  <c r="BP9" i="4"/>
  <c r="BP4" i="4" s="1"/>
  <c r="BP10" i="4"/>
  <c r="BP12" i="4"/>
  <c r="AG5" i="4"/>
  <c r="BZ16" i="4"/>
  <c r="BZ9" i="4"/>
  <c r="BZ4" i="4" s="1"/>
  <c r="BZ14" i="4"/>
  <c r="BZ10" i="4"/>
  <c r="BZ12" i="4"/>
  <c r="CV222" i="1"/>
  <c r="CV217" i="1"/>
  <c r="CV219" i="1"/>
  <c r="CV216" i="1"/>
  <c r="CV215" i="1"/>
  <c r="CV214" i="1"/>
  <c r="CV229" i="1"/>
  <c r="CV228" i="1"/>
  <c r="CV210" i="1"/>
  <c r="CV208" i="1"/>
  <c r="CV225" i="1"/>
  <c r="CV220" i="1"/>
  <c r="CV209" i="1"/>
  <c r="CV213" i="1"/>
  <c r="CV227" i="1"/>
  <c r="CV212" i="1"/>
  <c r="CV224" i="1"/>
  <c r="CV230" i="1"/>
  <c r="CV223" i="1"/>
  <c r="CV218" i="1"/>
  <c r="CV211" i="1"/>
  <c r="CV226" i="1"/>
  <c r="CV221" i="1"/>
  <c r="CV125" i="1"/>
  <c r="CV138" i="1"/>
  <c r="CV118" i="1"/>
  <c r="CV132" i="1"/>
  <c r="CV130" i="1"/>
  <c r="CV116" i="1"/>
  <c r="CV136" i="1"/>
  <c r="CV120" i="1"/>
  <c r="CV117" i="1"/>
  <c r="CV122" i="1"/>
  <c r="CV135" i="1"/>
  <c r="CV134" i="1"/>
  <c r="CV137" i="1"/>
  <c r="CV131" i="1"/>
  <c r="CV124" i="1"/>
  <c r="CV126" i="1"/>
  <c r="CV121" i="1"/>
  <c r="CV119" i="1"/>
  <c r="CV123" i="1"/>
  <c r="CV129" i="1"/>
  <c r="CV133" i="1"/>
  <c r="CV128" i="1"/>
  <c r="CV127" i="1"/>
  <c r="CV148" i="1"/>
  <c r="CV144" i="1"/>
  <c r="CV143" i="1"/>
  <c r="CV142" i="1"/>
  <c r="CV141" i="1"/>
  <c r="CV157" i="1"/>
  <c r="CV161" i="1"/>
  <c r="CV140" i="1"/>
  <c r="CV160" i="1"/>
  <c r="CV139" i="1"/>
  <c r="CV145" i="1"/>
  <c r="CV159" i="1"/>
  <c r="CV146" i="1"/>
  <c r="CV153" i="1"/>
  <c r="CV152" i="1"/>
  <c r="CV149" i="1"/>
  <c r="CV156" i="1"/>
  <c r="CV154" i="1"/>
  <c r="CV147" i="1"/>
  <c r="CV158" i="1"/>
  <c r="CV151" i="1"/>
  <c r="CV150" i="1"/>
  <c r="CV155" i="1"/>
  <c r="CV48" i="1"/>
  <c r="CV68" i="1"/>
  <c r="CV47" i="1"/>
  <c r="CV59" i="1"/>
  <c r="CV62" i="1"/>
  <c r="CV58" i="1"/>
  <c r="CV63" i="1"/>
  <c r="CV57" i="1"/>
  <c r="CV61" i="1"/>
  <c r="CV69" i="1"/>
  <c r="CV60" i="1"/>
  <c r="CV52" i="1"/>
  <c r="CV65" i="1"/>
  <c r="CV55" i="1"/>
  <c r="CV64" i="1"/>
  <c r="CV67" i="1"/>
  <c r="CV49" i="1"/>
  <c r="CV56" i="1"/>
  <c r="CV66" i="1"/>
  <c r="CV53" i="1"/>
  <c r="CV51" i="1"/>
  <c r="CV54" i="1"/>
  <c r="CV50" i="1"/>
  <c r="CV103" i="1"/>
  <c r="CV101" i="1"/>
  <c r="CV102" i="1"/>
  <c r="CV96" i="1"/>
  <c r="CV94" i="1"/>
  <c r="CV100" i="1"/>
  <c r="CV99" i="1"/>
  <c r="CV98" i="1"/>
  <c r="CV95" i="1"/>
  <c r="CV107" i="1"/>
  <c r="CV93" i="1"/>
  <c r="CV106" i="1"/>
  <c r="CV110" i="1"/>
  <c r="CV111" i="1"/>
  <c r="CV112" i="1"/>
  <c r="CV113" i="1"/>
  <c r="CV108" i="1"/>
  <c r="CV105" i="1"/>
  <c r="CV114" i="1"/>
  <c r="CV115" i="1"/>
  <c r="CV97" i="1"/>
  <c r="CV109" i="1"/>
  <c r="CV104" i="1"/>
  <c r="CV46" i="1"/>
  <c r="CV34" i="1"/>
  <c r="CV31" i="1"/>
  <c r="CV40" i="1"/>
  <c r="CV28" i="1"/>
  <c r="CV29" i="1"/>
  <c r="CV35" i="1"/>
  <c r="CV25" i="1"/>
  <c r="CV36" i="1"/>
  <c r="CV24" i="1"/>
  <c r="CV45" i="1"/>
  <c r="CV43" i="1"/>
  <c r="CV27" i="1"/>
  <c r="CV39" i="1"/>
  <c r="CV32" i="1"/>
  <c r="CV26" i="1"/>
  <c r="CV38" i="1"/>
  <c r="CV44" i="1"/>
  <c r="CV42" i="1"/>
  <c r="CV37" i="1"/>
  <c r="CV41" i="1"/>
  <c r="CV33" i="1"/>
  <c r="CV30" i="1"/>
  <c r="CV76" i="1"/>
  <c r="CV88" i="1"/>
  <c r="CV74" i="1"/>
  <c r="CV89" i="1"/>
  <c r="CV73" i="1"/>
  <c r="CV78" i="1"/>
  <c r="CV72" i="1"/>
  <c r="CV71" i="1"/>
  <c r="CV70" i="1"/>
  <c r="CV85" i="1"/>
  <c r="CV90" i="1"/>
  <c r="CV86" i="1"/>
  <c r="CV87" i="1"/>
  <c r="CV77" i="1"/>
  <c r="CV84" i="1"/>
  <c r="CV83" i="1"/>
  <c r="CV75" i="1"/>
  <c r="CV91" i="1"/>
  <c r="CV81" i="1"/>
  <c r="CV92" i="1"/>
  <c r="CV82" i="1"/>
  <c r="CV80" i="1"/>
  <c r="CV79" i="1"/>
  <c r="CV296" i="1"/>
  <c r="CV280" i="1"/>
  <c r="CV285" i="1"/>
  <c r="CV284" i="1"/>
  <c r="CV286" i="1"/>
  <c r="CV297" i="1"/>
  <c r="CV283" i="1"/>
  <c r="CV278" i="1"/>
  <c r="CV279" i="1"/>
  <c r="CV295" i="1"/>
  <c r="CV277" i="1"/>
  <c r="CV288" i="1"/>
  <c r="CV294" i="1"/>
  <c r="CV293" i="1"/>
  <c r="CV292" i="1"/>
  <c r="CV290" i="1"/>
  <c r="CV287" i="1"/>
  <c r="CV298" i="1"/>
  <c r="CV281" i="1"/>
  <c r="CV289" i="1"/>
  <c r="CV291" i="1"/>
  <c r="CV282" i="1"/>
  <c r="CV172" i="1"/>
  <c r="CV181" i="1"/>
  <c r="CV169" i="1"/>
  <c r="CV167" i="1"/>
  <c r="CV174" i="1"/>
  <c r="CV173" i="1"/>
  <c r="CV180" i="1"/>
  <c r="CV178" i="1"/>
  <c r="CV166" i="1"/>
  <c r="CV177" i="1"/>
  <c r="CV176" i="1"/>
  <c r="CV184" i="1"/>
  <c r="CV183" i="1"/>
  <c r="CV182" i="1"/>
  <c r="CV179" i="1"/>
  <c r="CV164" i="1"/>
  <c r="CV170" i="1"/>
  <c r="CV171" i="1"/>
  <c r="CV168" i="1"/>
  <c r="CV165" i="1"/>
  <c r="CV163" i="1"/>
  <c r="CV175" i="1"/>
  <c r="CV162" i="1"/>
  <c r="CV202" i="1"/>
  <c r="CV192" i="1"/>
  <c r="CV207" i="1"/>
  <c r="CV188" i="1"/>
  <c r="CV200" i="1"/>
  <c r="CV196" i="1"/>
  <c r="CV194" i="1"/>
  <c r="CV185" i="1"/>
  <c r="CV191" i="1"/>
  <c r="CV199" i="1"/>
  <c r="CV195" i="1"/>
  <c r="CV206" i="1"/>
  <c r="CV204" i="1"/>
  <c r="CV193" i="1"/>
  <c r="CV201" i="1"/>
  <c r="CV187" i="1"/>
  <c r="CV197" i="1"/>
  <c r="CV186" i="1"/>
  <c r="CV205" i="1"/>
  <c r="CV203" i="1"/>
  <c r="CV198" i="1"/>
  <c r="CV190" i="1"/>
  <c r="CV189" i="1"/>
  <c r="CV271" i="1"/>
  <c r="CV255" i="1"/>
  <c r="CV299" i="1"/>
  <c r="CV258" i="1"/>
  <c r="CV269" i="1"/>
  <c r="CV256" i="1"/>
  <c r="CV267" i="1"/>
  <c r="CV254" i="1"/>
  <c r="CV272" i="1"/>
  <c r="CV261" i="1"/>
  <c r="CV270" i="1"/>
  <c r="CV264" i="1"/>
  <c r="CV273" i="1"/>
  <c r="CV274" i="1"/>
  <c r="CV265" i="1"/>
  <c r="CV275" i="1"/>
  <c r="CV266" i="1"/>
  <c r="CV259" i="1"/>
  <c r="CV260" i="1"/>
  <c r="CV262" i="1"/>
  <c r="CV263" i="1"/>
  <c r="CV257" i="1"/>
  <c r="CV268" i="1"/>
  <c r="CV276" i="1"/>
  <c r="CV245" i="1"/>
  <c r="CV247" i="1"/>
  <c r="CV243" i="1"/>
  <c r="CV248" i="1"/>
  <c r="CV241" i="1"/>
  <c r="CV237" i="1"/>
  <c r="CV231" i="1"/>
  <c r="CV233" i="1"/>
  <c r="CV234" i="1"/>
  <c r="CV239" i="1"/>
  <c r="CV232" i="1"/>
  <c r="CV246" i="1"/>
  <c r="CV253" i="1"/>
  <c r="CV252" i="1"/>
  <c r="CV250" i="1"/>
  <c r="CV242" i="1"/>
  <c r="CV240" i="1"/>
  <c r="CV244" i="1"/>
  <c r="CV235" i="1"/>
  <c r="CV238" i="1"/>
  <c r="CV236" i="1"/>
  <c r="CV251" i="1"/>
  <c r="CV249" i="1"/>
  <c r="AY4" i="4" l="1"/>
  <c r="AS9" i="4"/>
  <c r="AS4" i="4" s="1"/>
  <c r="AV16" i="4"/>
  <c r="AS10" i="4"/>
  <c r="AV10" i="4"/>
  <c r="AS16" i="4"/>
  <c r="AV9" i="4"/>
  <c r="AV4" i="4" s="1"/>
  <c r="AS12" i="4"/>
  <c r="BI4" i="4"/>
  <c r="AV14" i="4"/>
  <c r="AS14" i="4"/>
  <c r="BG4" i="4"/>
  <c r="AV12" i="4"/>
  <c r="BA4" i="4"/>
  <c r="DP5" i="4"/>
  <c r="DP7" i="4" s="1"/>
  <c r="CX5" i="4"/>
  <c r="CX7" i="4" s="1"/>
  <c r="DT5" i="4"/>
  <c r="BQ5" i="4"/>
  <c r="BS5" i="4"/>
  <c r="DM5" i="4"/>
  <c r="BA5" i="4"/>
  <c r="CD5" i="4"/>
  <c r="DD5" i="4"/>
  <c r="DD7" i="4" s="1"/>
  <c r="DE5" i="4"/>
  <c r="DE7" i="4" s="1"/>
  <c r="CV5" i="4"/>
  <c r="CV7" i="4" s="1"/>
  <c r="DQ5" i="4"/>
  <c r="DQ7" i="4" s="1"/>
  <c r="CS5" i="4"/>
  <c r="CS7" i="4" s="1"/>
  <c r="BQ7" i="4"/>
  <c r="DK5" i="4"/>
  <c r="DK7" i="4" s="1"/>
  <c r="CH5" i="4"/>
  <c r="CH7" i="4" s="1"/>
  <c r="CN5" i="4"/>
  <c r="CN7" i="4" s="1"/>
  <c r="DB5" i="4"/>
  <c r="DB7" i="4" s="1"/>
  <c r="BM5" i="4"/>
  <c r="BM7" i="4" s="1"/>
  <c r="DI5" i="4"/>
  <c r="DI7" i="4" s="1"/>
  <c r="CP5" i="4"/>
  <c r="CP7" i="4" s="1"/>
  <c r="DR5" i="4"/>
  <c r="DR7" i="4" s="1"/>
  <c r="BV5" i="4"/>
  <c r="BV7" i="4" s="1"/>
  <c r="BP5" i="4"/>
  <c r="BP7" i="4" s="1"/>
  <c r="BG5" i="4"/>
  <c r="BD5" i="4"/>
  <c r="BD7" i="4" s="1"/>
  <c r="CZ5" i="4"/>
  <c r="CZ7" i="4" s="1"/>
  <c r="BU5" i="4"/>
  <c r="BU7" i="4" s="1"/>
  <c r="CR5" i="4"/>
  <c r="CR7" i="4" s="1"/>
  <c r="CY5" i="4"/>
  <c r="CY7" i="4" s="1"/>
  <c r="BF5" i="4"/>
  <c r="BF7" i="4" s="1"/>
  <c r="CA5" i="4"/>
  <c r="CA7" i="4" s="1"/>
  <c r="BE5" i="4"/>
  <c r="BE7" i="4" s="1"/>
  <c r="CK5" i="4"/>
  <c r="CK7" i="4" s="1"/>
  <c r="AX5" i="4"/>
  <c r="AX7" i="4" s="1"/>
  <c r="CC5" i="4"/>
  <c r="CC7" i="4" s="1"/>
  <c r="BN5" i="4"/>
  <c r="BN7" i="4" s="1"/>
  <c r="BK5" i="4"/>
  <c r="BK7" i="4" s="1"/>
  <c r="BR5" i="4"/>
  <c r="BR7" i="4" s="1"/>
  <c r="BT5" i="4"/>
  <c r="BT7" i="4" s="1"/>
  <c r="CF5" i="4"/>
  <c r="CF7" i="4" s="1"/>
  <c r="AY5" i="4"/>
  <c r="AY7" i="4" s="1"/>
  <c r="DL5" i="4"/>
  <c r="DL7" i="4" s="1"/>
  <c r="CG5" i="4"/>
  <c r="CG7" i="4" s="1"/>
  <c r="CQ5" i="4"/>
  <c r="CQ7" i="4" s="1"/>
  <c r="AZ5" i="4"/>
  <c r="AZ7" i="4" s="1"/>
  <c r="CB5" i="4"/>
  <c r="CB7" i="4" s="1"/>
  <c r="AO10" i="4"/>
  <c r="AO16" i="4"/>
  <c r="AO14" i="4"/>
  <c r="AO12" i="4"/>
  <c r="AO9" i="4"/>
  <c r="AO4" i="4" s="1"/>
  <c r="AR9" i="4"/>
  <c r="AR4" i="4" s="1"/>
  <c r="AR16" i="4"/>
  <c r="AR14" i="4"/>
  <c r="AR10" i="4"/>
  <c r="AR12" i="4"/>
  <c r="BH5" i="4"/>
  <c r="BH7" i="4" s="1"/>
  <c r="DU5" i="4"/>
  <c r="DU7" i="4" s="1"/>
  <c r="AK9" i="4"/>
  <c r="AK4" i="4" s="1"/>
  <c r="AK14" i="4"/>
  <c r="AK10" i="4"/>
  <c r="AK12" i="4"/>
  <c r="AK16" i="4"/>
  <c r="CE5" i="4"/>
  <c r="CE7" i="4" s="1"/>
  <c r="DO5" i="4"/>
  <c r="DO7" i="4" s="1"/>
  <c r="AU12" i="4"/>
  <c r="AU9" i="4"/>
  <c r="AU4" i="4" s="1"/>
  <c r="AU16" i="4"/>
  <c r="AU14" i="4"/>
  <c r="AU10" i="4"/>
  <c r="CD7" i="4"/>
  <c r="CI5" i="4"/>
  <c r="CI7" i="4" s="1"/>
  <c r="AT10" i="4"/>
  <c r="AT9" i="4"/>
  <c r="AT4" i="4" s="1"/>
  <c r="AT14" i="4"/>
  <c r="AT16" i="4"/>
  <c r="AT12" i="4"/>
  <c r="AM12" i="4"/>
  <c r="AM10" i="4"/>
  <c r="AM9" i="4"/>
  <c r="AM4" i="4" s="1"/>
  <c r="AM14" i="4"/>
  <c r="AM16" i="4"/>
  <c r="CL5" i="4"/>
  <c r="CL7" i="4" s="1"/>
  <c r="DS5" i="4"/>
  <c r="DS7" i="4" s="1"/>
  <c r="DH5" i="4"/>
  <c r="DH7" i="4" s="1"/>
  <c r="DC5" i="4"/>
  <c r="DC7" i="4" s="1"/>
  <c r="BO5" i="4"/>
  <c r="BO7" i="4" s="1"/>
  <c r="O7" i="4"/>
  <c r="DM7" i="4"/>
  <c r="M7" i="4"/>
  <c r="BY5" i="4"/>
  <c r="BY7" i="4" s="1"/>
  <c r="CU5" i="4"/>
  <c r="CU7" i="4" s="1"/>
  <c r="BL5" i="4"/>
  <c r="BL7" i="4" s="1"/>
  <c r="BC5" i="4"/>
  <c r="BC7" i="4" s="1"/>
  <c r="AN9" i="4"/>
  <c r="AN4" i="4" s="1"/>
  <c r="AN12" i="4"/>
  <c r="AN16" i="4"/>
  <c r="AN10" i="4"/>
  <c r="AN14" i="4"/>
  <c r="AL9" i="4"/>
  <c r="AL4" i="4" s="1"/>
  <c r="AL12" i="4"/>
  <c r="AL16" i="4"/>
  <c r="AL14" i="4"/>
  <c r="AL10" i="4"/>
  <c r="BZ5" i="4"/>
  <c r="BZ7" i="4" s="1"/>
  <c r="BS7" i="4"/>
  <c r="DG5" i="4"/>
  <c r="DG7" i="4" s="1"/>
  <c r="DT7" i="4"/>
  <c r="T7" i="4"/>
  <c r="AP9" i="4"/>
  <c r="AP4" i="4" s="1"/>
  <c r="AP10" i="4"/>
  <c r="AP14" i="4"/>
  <c r="AP12" i="4"/>
  <c r="AP16" i="4"/>
  <c r="DA5" i="4"/>
  <c r="DA7" i="4" s="1"/>
  <c r="DN5" i="4"/>
  <c r="DN7" i="4" s="1"/>
  <c r="BB5" i="4"/>
  <c r="BB7" i="4" s="1"/>
  <c r="CT5" i="4"/>
  <c r="CT7" i="4" s="1"/>
  <c r="CM5" i="4"/>
  <c r="CM7" i="4" s="1"/>
  <c r="K7" i="4"/>
  <c r="BI5" i="4"/>
  <c r="BI7" i="4" s="1"/>
  <c r="DF5" i="4"/>
  <c r="DF7" i="4" s="1"/>
  <c r="DV5" i="4"/>
  <c r="DV7" i="4" s="1"/>
  <c r="AQ14" i="4"/>
  <c r="AQ10" i="4"/>
  <c r="AQ16" i="4"/>
  <c r="AQ12" i="4"/>
  <c r="AQ9" i="4"/>
  <c r="AQ4" i="4" s="1"/>
  <c r="CO5" i="4"/>
  <c r="CO7" i="4" s="1"/>
  <c r="BX5" i="4"/>
  <c r="BX7" i="4" s="1"/>
  <c r="CQ70" i="1"/>
  <c r="CQ90" i="1"/>
  <c r="CQ43" i="1"/>
  <c r="CQ44" i="1"/>
  <c r="CQ47" i="1"/>
  <c r="CQ67" i="1"/>
  <c r="CQ72" i="1"/>
  <c r="CQ85" i="1"/>
  <c r="CQ32" i="1"/>
  <c r="CQ25" i="1"/>
  <c r="CQ64" i="1"/>
  <c r="CQ57" i="1"/>
  <c r="CQ86" i="1"/>
  <c r="CQ88" i="1"/>
  <c r="CQ36" i="1"/>
  <c r="CQ66" i="1"/>
  <c r="CQ59" i="1"/>
  <c r="CQ82" i="1"/>
  <c r="CQ79" i="1"/>
  <c r="CQ27" i="1"/>
  <c r="CQ30" i="1"/>
  <c r="CQ69" i="1"/>
  <c r="CQ65" i="1"/>
  <c r="CQ84" i="1"/>
  <c r="CQ92" i="1"/>
  <c r="CQ28" i="1"/>
  <c r="CQ40" i="1"/>
  <c r="CQ49" i="1"/>
  <c r="CQ60" i="1"/>
  <c r="CQ71" i="1"/>
  <c r="CQ80" i="1"/>
  <c r="CQ41" i="1"/>
  <c r="CQ58" i="1"/>
  <c r="CQ81" i="1"/>
  <c r="CQ89" i="1"/>
  <c r="CQ24" i="1"/>
  <c r="CQ61" i="1"/>
  <c r="CQ87" i="1"/>
  <c r="CQ45" i="1"/>
  <c r="CQ51" i="1"/>
  <c r="CQ83" i="1"/>
  <c r="CQ31" i="1"/>
  <c r="CQ55" i="1"/>
  <c r="CQ76" i="1"/>
  <c r="CQ29" i="1"/>
  <c r="CQ62" i="1"/>
  <c r="CQ91" i="1"/>
  <c r="CQ34" i="1"/>
  <c r="CQ63" i="1"/>
  <c r="CQ73" i="1"/>
  <c r="CQ42" i="1"/>
  <c r="CQ50" i="1"/>
  <c r="CQ75" i="1"/>
  <c r="CQ33" i="1"/>
  <c r="CQ37" i="1"/>
  <c r="CQ68" i="1"/>
  <c r="CQ74" i="1"/>
  <c r="CQ26" i="1"/>
  <c r="CQ39" i="1"/>
  <c r="CQ52" i="1"/>
  <c r="CQ53" i="1"/>
  <c r="CQ77" i="1"/>
  <c r="CQ35" i="1"/>
  <c r="CQ46" i="1"/>
  <c r="CQ54" i="1"/>
  <c r="CQ78" i="1"/>
  <c r="CQ38" i="1"/>
  <c r="CQ48" i="1"/>
  <c r="CQ56" i="1"/>
  <c r="AV5" i="4" l="1"/>
  <c r="AV7" i="4" s="1"/>
  <c r="BA7" i="4"/>
  <c r="AS5" i="4"/>
  <c r="AS7" i="4" s="1"/>
  <c r="BG7" i="4"/>
  <c r="AQ5" i="4"/>
  <c r="AO5" i="4"/>
  <c r="AK5" i="4"/>
  <c r="AK7" i="4" s="1"/>
  <c r="AN5" i="4"/>
  <c r="AN7" i="4" s="1"/>
  <c r="AT5" i="4"/>
  <c r="AT7" i="4" s="1"/>
  <c r="AU5" i="4"/>
  <c r="AU7" i="4" s="1"/>
  <c r="AL5" i="4"/>
  <c r="AL7" i="4" s="1"/>
  <c r="AM5" i="4"/>
  <c r="AM7" i="4" s="1"/>
  <c r="AR5" i="4"/>
  <c r="AR7" i="4" s="1"/>
  <c r="AP5" i="4"/>
  <c r="AP7" i="4" s="1"/>
  <c r="AO7" i="4"/>
  <c r="AQ7" i="4"/>
  <c r="J74" i="2"/>
  <c r="K74" i="2"/>
  <c r="I74" i="2"/>
  <c r="L74" i="2" l="1"/>
  <c r="N74" i="2" l="1"/>
  <c r="CD26" i="1" l="1"/>
  <c r="CD37" i="1"/>
  <c r="CD39" i="1"/>
  <c r="CD41" i="1"/>
  <c r="CD35" i="1"/>
  <c r="CD27" i="1"/>
  <c r="CD24" i="1"/>
  <c r="I25" i="2" s="1"/>
  <c r="CD46" i="1"/>
  <c r="CD30" i="1"/>
  <c r="CD25" i="1"/>
  <c r="CD45" i="1"/>
  <c r="CD31" i="1"/>
  <c r="CD43" i="1"/>
  <c r="CD40" i="1"/>
  <c r="CD28" i="1"/>
  <c r="CD29" i="1"/>
  <c r="CD32" i="1"/>
  <c r="CD42" i="1"/>
  <c r="CD38" i="1"/>
  <c r="CD34" i="1"/>
  <c r="CD36" i="1"/>
  <c r="CD33" i="1"/>
  <c r="CD44" i="1"/>
  <c r="CF38" i="1"/>
  <c r="CF40" i="1"/>
  <c r="CF24" i="1"/>
  <c r="CF46" i="1"/>
  <c r="CF33" i="1"/>
  <c r="CF45" i="1"/>
  <c r="CF35" i="1"/>
  <c r="CF44" i="1"/>
  <c r="CF28" i="1"/>
  <c r="CF36" i="1"/>
  <c r="CF32" i="1"/>
  <c r="CF37" i="1"/>
  <c r="CF41" i="1"/>
  <c r="CF43" i="1"/>
  <c r="CF29" i="1"/>
  <c r="CF42" i="1"/>
  <c r="CF31" i="1"/>
  <c r="CF39" i="1"/>
  <c r="CF26" i="1"/>
  <c r="CF34" i="1"/>
  <c r="CF30" i="1"/>
  <c r="CF25" i="1"/>
  <c r="CF27" i="1"/>
  <c r="CJ45" i="1"/>
  <c r="CJ35" i="1"/>
  <c r="CJ43" i="1"/>
  <c r="CJ29" i="1"/>
  <c r="CJ42" i="1"/>
  <c r="CJ39" i="1"/>
  <c r="CJ31" i="1"/>
  <c r="CJ34" i="1"/>
  <c r="CJ27" i="1"/>
  <c r="CJ26" i="1"/>
  <c r="CJ37" i="1"/>
  <c r="CJ44" i="1"/>
  <c r="CJ28" i="1"/>
  <c r="CJ32" i="1"/>
  <c r="CJ41" i="1"/>
  <c r="CJ40" i="1"/>
  <c r="CJ36" i="1"/>
  <c r="CJ38" i="1"/>
  <c r="CJ24" i="1"/>
  <c r="CJ25" i="1"/>
  <c r="CJ33" i="1"/>
  <c r="CJ46" i="1"/>
  <c r="CJ30" i="1"/>
  <c r="CI35" i="1"/>
  <c r="CI41" i="1"/>
  <c r="CI31" i="1"/>
  <c r="CI27" i="1"/>
  <c r="CI25" i="1"/>
  <c r="CI45" i="1"/>
  <c r="CI40" i="1"/>
  <c r="CI43" i="1"/>
  <c r="CI32" i="1"/>
  <c r="CI29" i="1"/>
  <c r="CI38" i="1"/>
  <c r="CI36" i="1"/>
  <c r="CI33" i="1"/>
  <c r="CI44" i="1"/>
  <c r="CI24" i="1"/>
  <c r="CI28" i="1"/>
  <c r="CI37" i="1"/>
  <c r="CI26" i="1"/>
  <c r="CI30" i="1"/>
  <c r="CI34" i="1"/>
  <c r="CI46" i="1"/>
  <c r="CI42" i="1"/>
  <c r="CI39" i="1"/>
  <c r="CK35" i="1"/>
  <c r="CK39" i="1"/>
  <c r="CK31" i="1"/>
  <c r="CK29" i="1"/>
  <c r="CK34" i="1"/>
  <c r="CK27" i="1"/>
  <c r="CK26" i="1"/>
  <c r="CK30" i="1"/>
  <c r="CK37" i="1"/>
  <c r="CK36" i="1"/>
  <c r="CK44" i="1"/>
  <c r="CK43" i="1"/>
  <c r="CK46" i="1"/>
  <c r="CK45" i="1"/>
  <c r="CK25" i="1"/>
  <c r="CK33" i="1"/>
  <c r="CK24" i="1"/>
  <c r="CK42" i="1"/>
  <c r="CK41" i="1"/>
  <c r="CK38" i="1"/>
  <c r="CK40" i="1"/>
  <c r="CK28" i="1"/>
  <c r="CK32" i="1"/>
  <c r="CL40" i="1" l="1"/>
  <c r="CG40" i="1"/>
  <c r="CE40" i="1"/>
  <c r="CL45" i="1"/>
  <c r="CG37" i="1"/>
  <c r="CE37" i="1"/>
  <c r="CL27" i="1"/>
  <c r="CL46" i="1"/>
  <c r="CL42" i="1"/>
  <c r="CG43" i="1"/>
  <c r="CE43" i="1"/>
  <c r="CL35" i="1"/>
  <c r="CL41" i="1"/>
  <c r="CG42" i="1"/>
  <c r="CE42" i="1"/>
  <c r="CL28" i="1"/>
  <c r="CL31" i="1"/>
  <c r="CG44" i="1"/>
  <c r="CE44" i="1"/>
  <c r="CD61" i="1"/>
  <c r="CD65" i="1"/>
  <c r="CD60" i="1"/>
  <c r="CD59" i="1"/>
  <c r="CD57" i="1"/>
  <c r="CD63" i="1"/>
  <c r="CD56" i="1"/>
  <c r="CD54" i="1"/>
  <c r="CD47" i="1"/>
  <c r="CD50" i="1"/>
  <c r="CD51" i="1"/>
  <c r="CD53" i="1"/>
  <c r="CD68" i="1"/>
  <c r="CD49" i="1"/>
  <c r="CD69" i="1"/>
  <c r="CD67" i="1"/>
  <c r="CD55" i="1"/>
  <c r="CD62" i="1"/>
  <c r="CD58" i="1"/>
  <c r="CD52" i="1"/>
  <c r="CD48" i="1"/>
  <c r="CD64" i="1"/>
  <c r="CD66" i="1"/>
  <c r="I34" i="2"/>
  <c r="CG39" i="1"/>
  <c r="CE39" i="1"/>
  <c r="CL36" i="1"/>
  <c r="CG33" i="1"/>
  <c r="CE33" i="1"/>
  <c r="CG28" i="1"/>
  <c r="CE28" i="1"/>
  <c r="I44" i="2"/>
  <c r="CL39" i="1"/>
  <c r="CL33" i="1"/>
  <c r="CG25" i="1"/>
  <c r="CE25" i="1"/>
  <c r="CG24" i="1"/>
  <c r="AA39" i="2" s="1"/>
  <c r="AA40" i="2" s="1"/>
  <c r="CE24" i="1"/>
  <c r="CI68" i="1"/>
  <c r="CI48" i="1"/>
  <c r="CI61" i="1"/>
  <c r="CI65" i="1"/>
  <c r="CI53" i="1"/>
  <c r="CI69" i="1"/>
  <c r="CI47" i="1"/>
  <c r="CI67" i="1"/>
  <c r="CI52" i="1"/>
  <c r="CI55" i="1"/>
  <c r="CI49" i="1"/>
  <c r="CI51" i="1"/>
  <c r="CI54" i="1"/>
  <c r="CI50" i="1"/>
  <c r="CI64" i="1"/>
  <c r="CI57" i="1"/>
  <c r="CI58" i="1"/>
  <c r="CI63" i="1"/>
  <c r="CI62" i="1"/>
  <c r="CI60" i="1"/>
  <c r="CI56" i="1"/>
  <c r="CI59" i="1"/>
  <c r="CI66" i="1"/>
  <c r="CG26" i="1"/>
  <c r="CE26" i="1"/>
  <c r="CG45" i="1"/>
  <c r="CE45" i="1"/>
  <c r="CL29" i="1"/>
  <c r="CL24" i="1"/>
  <c r="CG38" i="1"/>
  <c r="CE38" i="1"/>
  <c r="CL30" i="1"/>
  <c r="CG34" i="1"/>
  <c r="CE34" i="1"/>
  <c r="CG31" i="1"/>
  <c r="CE31" i="1"/>
  <c r="CF49" i="1"/>
  <c r="CF48" i="1"/>
  <c r="CF64" i="1"/>
  <c r="CF60" i="1"/>
  <c r="CF62" i="1"/>
  <c r="CF69" i="1"/>
  <c r="CF54" i="1"/>
  <c r="CF58" i="1"/>
  <c r="CF47" i="1"/>
  <c r="CF57" i="1"/>
  <c r="CF52" i="1"/>
  <c r="CF50" i="1"/>
  <c r="CF65" i="1"/>
  <c r="CF61" i="1"/>
  <c r="CF51" i="1"/>
  <c r="CF55" i="1"/>
  <c r="CF66" i="1"/>
  <c r="CF59" i="1"/>
  <c r="CF67" i="1"/>
  <c r="CF63" i="1"/>
  <c r="CF56" i="1"/>
  <c r="CF68" i="1"/>
  <c r="CF53" i="1"/>
  <c r="CL34" i="1"/>
  <c r="CL38" i="1"/>
  <c r="CG27" i="1"/>
  <c r="CE27" i="1"/>
  <c r="CG41" i="1"/>
  <c r="CE41" i="1"/>
  <c r="I47" i="2"/>
  <c r="CL43" i="1"/>
  <c r="I50" i="2"/>
  <c r="CG30" i="1"/>
  <c r="CE30" i="1"/>
  <c r="CG35" i="1"/>
  <c r="CE35" i="1"/>
  <c r="CL26" i="1"/>
  <c r="CG32" i="1"/>
  <c r="CE32" i="1"/>
  <c r="CG36" i="1"/>
  <c r="CE36" i="1"/>
  <c r="CJ67" i="1"/>
  <c r="CJ63" i="1"/>
  <c r="CJ50" i="1"/>
  <c r="CJ54" i="1"/>
  <c r="CJ51" i="1"/>
  <c r="CJ57" i="1"/>
  <c r="CJ56" i="1"/>
  <c r="CJ55" i="1"/>
  <c r="CJ53" i="1"/>
  <c r="CJ47" i="1"/>
  <c r="CJ48" i="1"/>
  <c r="CJ64" i="1"/>
  <c r="CJ62" i="1"/>
  <c r="CJ69" i="1"/>
  <c r="CJ52" i="1"/>
  <c r="CJ65" i="1"/>
  <c r="CJ68" i="1"/>
  <c r="CJ61" i="1"/>
  <c r="CJ58" i="1"/>
  <c r="CJ60" i="1"/>
  <c r="CJ66" i="1"/>
  <c r="CJ49" i="1"/>
  <c r="CJ59" i="1"/>
  <c r="CL32" i="1"/>
  <c r="CL44" i="1"/>
  <c r="CG29" i="1"/>
  <c r="CE29" i="1"/>
  <c r="CL25" i="1"/>
  <c r="CL37" i="1"/>
  <c r="CG46" i="1"/>
  <c r="CE46" i="1"/>
  <c r="CK59" i="1"/>
  <c r="CK61" i="1"/>
  <c r="CK47" i="1"/>
  <c r="CK64" i="1"/>
  <c r="CK62" i="1"/>
  <c r="CK69" i="1"/>
  <c r="CK65" i="1"/>
  <c r="CK58" i="1"/>
  <c r="CK53" i="1"/>
  <c r="CK66" i="1"/>
  <c r="CK60" i="1"/>
  <c r="CK57" i="1"/>
  <c r="CK50" i="1"/>
  <c r="CK67" i="1"/>
  <c r="CK51" i="1"/>
  <c r="CK52" i="1"/>
  <c r="CK68" i="1"/>
  <c r="CK54" i="1"/>
  <c r="CK49" i="1"/>
  <c r="CK63" i="1"/>
  <c r="CK56" i="1"/>
  <c r="CK55" i="1"/>
  <c r="CK48" i="1"/>
  <c r="I39" i="2" l="1"/>
  <c r="I53" i="2"/>
  <c r="J47" i="2"/>
  <c r="CG59" i="1"/>
  <c r="CE59" i="1"/>
  <c r="CL47" i="1"/>
  <c r="CG66" i="1"/>
  <c r="CE66" i="1"/>
  <c r="J34" i="2"/>
  <c r="CL57" i="1"/>
  <c r="CL53" i="1"/>
  <c r="CG60" i="1"/>
  <c r="CE60" i="1"/>
  <c r="CL68" i="1"/>
  <c r="CL50" i="1"/>
  <c r="CG65" i="1"/>
  <c r="CE65" i="1"/>
  <c r="CL67" i="1"/>
  <c r="CL58" i="1"/>
  <c r="CG57" i="1"/>
  <c r="CE57" i="1"/>
  <c r="CL60" i="1"/>
  <c r="CL59" i="1"/>
  <c r="CG47" i="1"/>
  <c r="AB39" i="2" s="1"/>
  <c r="AB40" i="2" s="1"/>
  <c r="CE47" i="1"/>
  <c r="CK73" i="1"/>
  <c r="CK89" i="1"/>
  <c r="CK72" i="1"/>
  <c r="CK85" i="1"/>
  <c r="CK71" i="1"/>
  <c r="CK92" i="1"/>
  <c r="CK70" i="1"/>
  <c r="CK91" i="1"/>
  <c r="CK86" i="1"/>
  <c r="CK82" i="1"/>
  <c r="CK83" i="1"/>
  <c r="CK88" i="1"/>
  <c r="CK75" i="1"/>
  <c r="CK77" i="1"/>
  <c r="CK76" i="1"/>
  <c r="CK74" i="1"/>
  <c r="CK87" i="1"/>
  <c r="CK84" i="1"/>
  <c r="CK78" i="1"/>
  <c r="CK90" i="1"/>
  <c r="CK81" i="1"/>
  <c r="CK80" i="1"/>
  <c r="CK79" i="1"/>
  <c r="CL49" i="1"/>
  <c r="CL61" i="1"/>
  <c r="CG61" i="1"/>
  <c r="CE61" i="1"/>
  <c r="I10" i="2"/>
  <c r="CL63" i="1"/>
  <c r="CL62" i="1"/>
  <c r="I22" i="2"/>
  <c r="CG52" i="1"/>
  <c r="CE52" i="1"/>
  <c r="CG48" i="1"/>
  <c r="CE48" i="1"/>
  <c r="CD89" i="1"/>
  <c r="CD70" i="1"/>
  <c r="CD86" i="1"/>
  <c r="CD85" i="1"/>
  <c r="CD83" i="1"/>
  <c r="CD82" i="1"/>
  <c r="CD81" i="1"/>
  <c r="CD80" i="1"/>
  <c r="CD92" i="1"/>
  <c r="CD88" i="1"/>
  <c r="CD74" i="1"/>
  <c r="CD75" i="1"/>
  <c r="CD79" i="1"/>
  <c r="CD78" i="1"/>
  <c r="CD72" i="1"/>
  <c r="CD91" i="1"/>
  <c r="CD71" i="1"/>
  <c r="CD84" i="1"/>
  <c r="CD77" i="1"/>
  <c r="CD73" i="1"/>
  <c r="CD90" i="1"/>
  <c r="CD87" i="1"/>
  <c r="CD76" i="1"/>
  <c r="CL54" i="1"/>
  <c r="CL66" i="1"/>
  <c r="I28" i="2"/>
  <c r="CG62" i="1"/>
  <c r="CE62" i="1"/>
  <c r="CG63" i="1"/>
  <c r="CE63" i="1"/>
  <c r="J44" i="2"/>
  <c r="CL55" i="1"/>
  <c r="I31" i="2"/>
  <c r="J50" i="2"/>
  <c r="CG56" i="1"/>
  <c r="CE56" i="1"/>
  <c r="CG50" i="1"/>
  <c r="CE50" i="1"/>
  <c r="CI78" i="1"/>
  <c r="CI71" i="1"/>
  <c r="CI77" i="1"/>
  <c r="CI70" i="1"/>
  <c r="CI76" i="1"/>
  <c r="CI74" i="1"/>
  <c r="CI73" i="1"/>
  <c r="CI86" i="1"/>
  <c r="CI83" i="1"/>
  <c r="CI91" i="1"/>
  <c r="CI84" i="1"/>
  <c r="CI79" i="1"/>
  <c r="CI75" i="1"/>
  <c r="CI85" i="1"/>
  <c r="CI90" i="1"/>
  <c r="CI92" i="1"/>
  <c r="CI81" i="1"/>
  <c r="CI87" i="1"/>
  <c r="CI72" i="1"/>
  <c r="CI82" i="1"/>
  <c r="CI89" i="1"/>
  <c r="CI88" i="1"/>
  <c r="CI80" i="1"/>
  <c r="CL56" i="1"/>
  <c r="CG64" i="1"/>
  <c r="CE64" i="1"/>
  <c r="CG51" i="1"/>
  <c r="CE51" i="1"/>
  <c r="CL69" i="1"/>
  <c r="CG49" i="1"/>
  <c r="CE49" i="1"/>
  <c r="CG53" i="1"/>
  <c r="CE53" i="1"/>
  <c r="CJ88" i="1"/>
  <c r="CJ85" i="1"/>
  <c r="CJ92" i="1"/>
  <c r="CJ90" i="1"/>
  <c r="CJ81" i="1"/>
  <c r="CJ83" i="1"/>
  <c r="CJ80" i="1"/>
  <c r="CJ82" i="1"/>
  <c r="CJ79" i="1"/>
  <c r="CJ74" i="1"/>
  <c r="CJ91" i="1"/>
  <c r="CJ87" i="1"/>
  <c r="CJ71" i="1"/>
  <c r="CJ78" i="1"/>
  <c r="CJ89" i="1"/>
  <c r="CJ84" i="1"/>
  <c r="CJ72" i="1"/>
  <c r="CJ73" i="1"/>
  <c r="CJ77" i="1"/>
  <c r="CJ70" i="1"/>
  <c r="CJ76" i="1"/>
  <c r="CJ75" i="1"/>
  <c r="CJ86" i="1"/>
  <c r="CL48" i="1"/>
  <c r="I37" i="2"/>
  <c r="CG55" i="1"/>
  <c r="CE55" i="1"/>
  <c r="CG68" i="1"/>
  <c r="CE68" i="1"/>
  <c r="CL64" i="1"/>
  <c r="J25" i="2"/>
  <c r="CG67" i="1"/>
  <c r="CE67" i="1"/>
  <c r="CG54" i="1"/>
  <c r="CE54" i="1"/>
  <c r="CF75" i="1"/>
  <c r="CF74" i="1"/>
  <c r="CF91" i="1"/>
  <c r="CF89" i="1"/>
  <c r="CF90" i="1"/>
  <c r="CF87" i="1"/>
  <c r="CF85" i="1"/>
  <c r="CF83" i="1"/>
  <c r="CF70" i="1"/>
  <c r="CF76" i="1"/>
  <c r="CF86" i="1"/>
  <c r="CF92" i="1"/>
  <c r="CF88" i="1"/>
  <c r="CF81" i="1"/>
  <c r="CF73" i="1"/>
  <c r="CF82" i="1"/>
  <c r="CF80" i="1"/>
  <c r="CF84" i="1"/>
  <c r="CF79" i="1"/>
  <c r="CF78" i="1"/>
  <c r="CF77" i="1"/>
  <c r="CF72" i="1"/>
  <c r="CF71" i="1"/>
  <c r="CL65" i="1"/>
  <c r="J16" i="2"/>
  <c r="CG58" i="1"/>
  <c r="CE58" i="1"/>
  <c r="CL51" i="1"/>
  <c r="CG69" i="1"/>
  <c r="CE69" i="1"/>
  <c r="CL52" i="1"/>
  <c r="I54" i="2" l="1"/>
  <c r="I72" i="2"/>
  <c r="I78" i="2"/>
  <c r="I63" i="2"/>
  <c r="I57" i="2"/>
  <c r="I75" i="2"/>
  <c r="I60" i="2"/>
  <c r="I81" i="2"/>
  <c r="I66" i="2"/>
  <c r="I69" i="2"/>
  <c r="J39" i="2"/>
  <c r="I51" i="2"/>
  <c r="I38" i="2"/>
  <c r="I35" i="2"/>
  <c r="I45" i="2"/>
  <c r="I17" i="2"/>
  <c r="I26" i="2"/>
  <c r="J28" i="2"/>
  <c r="CG89" i="1"/>
  <c r="CE89" i="1"/>
  <c r="CG70" i="1"/>
  <c r="AC39" i="2" s="1"/>
  <c r="AC40" i="2" s="1"/>
  <c r="CE70" i="1"/>
  <c r="CL87" i="1"/>
  <c r="CN104" i="1"/>
  <c r="CN102" i="1"/>
  <c r="CN109" i="1"/>
  <c r="CN95" i="1"/>
  <c r="CN107" i="1"/>
  <c r="CN93" i="1"/>
  <c r="CN114" i="1"/>
  <c r="CN98" i="1"/>
  <c r="CN106" i="1"/>
  <c r="CN101" i="1"/>
  <c r="CN94" i="1"/>
  <c r="CN113" i="1"/>
  <c r="CN105" i="1"/>
  <c r="CN115" i="1"/>
  <c r="CN100" i="1"/>
  <c r="CN108" i="1"/>
  <c r="CN112" i="1"/>
  <c r="CN96" i="1"/>
  <c r="CN111" i="1"/>
  <c r="CN110" i="1"/>
  <c r="CN99" i="1"/>
  <c r="CN103" i="1"/>
  <c r="CN97" i="1"/>
  <c r="J10" i="2"/>
  <c r="CG73" i="1"/>
  <c r="CE73" i="1"/>
  <c r="CG82" i="1"/>
  <c r="CE82" i="1"/>
  <c r="J31" i="2"/>
  <c r="CL80" i="1"/>
  <c r="CF109" i="1"/>
  <c r="CF103" i="1"/>
  <c r="CF113" i="1"/>
  <c r="CF95" i="1"/>
  <c r="CF108" i="1"/>
  <c r="CF93" i="1"/>
  <c r="CF107" i="1"/>
  <c r="CF104" i="1"/>
  <c r="CF98" i="1"/>
  <c r="CF111" i="1"/>
  <c r="CF100" i="1"/>
  <c r="CF96" i="1"/>
  <c r="CF114" i="1"/>
  <c r="CF106" i="1"/>
  <c r="CF99" i="1"/>
  <c r="CF115" i="1"/>
  <c r="CF94" i="1"/>
  <c r="CF110" i="1"/>
  <c r="CF112" i="1"/>
  <c r="CF97" i="1"/>
  <c r="CF105" i="1"/>
  <c r="CF102" i="1"/>
  <c r="CF101" i="1"/>
  <c r="CG74" i="1"/>
  <c r="CE74" i="1"/>
  <c r="CG84" i="1"/>
  <c r="CE84" i="1"/>
  <c r="J37" i="2"/>
  <c r="CL78" i="1"/>
  <c r="CG91" i="1"/>
  <c r="CE91" i="1"/>
  <c r="CG77" i="1"/>
  <c r="CE77" i="1"/>
  <c r="I29" i="2"/>
  <c r="CL89" i="1"/>
  <c r="CR106" i="1"/>
  <c r="CR105" i="1"/>
  <c r="CR114" i="1"/>
  <c r="CR104" i="1"/>
  <c r="CR93" i="1"/>
  <c r="CR100" i="1"/>
  <c r="CR98" i="1"/>
  <c r="CR113" i="1"/>
  <c r="CR111" i="1"/>
  <c r="CR95" i="1"/>
  <c r="CR96" i="1"/>
  <c r="CR112" i="1"/>
  <c r="CR102" i="1"/>
  <c r="CR97" i="1"/>
  <c r="CR109" i="1"/>
  <c r="CR115" i="1"/>
  <c r="CR101" i="1"/>
  <c r="CR99" i="1"/>
  <c r="CR110" i="1"/>
  <c r="CR94" i="1"/>
  <c r="P62" i="2" s="1"/>
  <c r="CR103" i="1"/>
  <c r="CR108" i="1"/>
  <c r="CR107" i="1"/>
  <c r="CG76" i="1"/>
  <c r="CE76" i="1"/>
  <c r="CG85" i="1"/>
  <c r="CE85" i="1"/>
  <c r="CL83" i="1"/>
  <c r="CD110" i="1"/>
  <c r="CD95" i="1"/>
  <c r="CD101" i="1"/>
  <c r="CD94" i="1"/>
  <c r="CD105" i="1"/>
  <c r="CD98" i="1"/>
  <c r="CD106" i="1"/>
  <c r="CD102" i="1"/>
  <c r="CD97" i="1"/>
  <c r="CD112" i="1"/>
  <c r="CD100" i="1"/>
  <c r="CD99" i="1"/>
  <c r="CD113" i="1"/>
  <c r="CD108" i="1"/>
  <c r="CD114" i="1"/>
  <c r="CD93" i="1"/>
  <c r="CD115" i="1"/>
  <c r="CD104" i="1"/>
  <c r="CD103" i="1"/>
  <c r="CD109" i="1"/>
  <c r="CD111" i="1"/>
  <c r="CD107" i="1"/>
  <c r="CD96" i="1"/>
  <c r="CG87" i="1"/>
  <c r="CE87" i="1"/>
  <c r="CG83" i="1"/>
  <c r="CE83" i="1"/>
  <c r="CL81" i="1"/>
  <c r="CL88" i="1"/>
  <c r="CS112" i="1"/>
  <c r="CS93" i="1"/>
  <c r="CS111" i="1"/>
  <c r="CS102" i="1"/>
  <c r="CS110" i="1"/>
  <c r="CS109" i="1"/>
  <c r="CS113" i="1"/>
  <c r="CS100" i="1"/>
  <c r="CS106" i="1"/>
  <c r="CS98" i="1"/>
  <c r="CS105" i="1"/>
  <c r="CS104" i="1"/>
  <c r="CS107" i="1"/>
  <c r="CS96" i="1"/>
  <c r="CS114" i="1"/>
  <c r="CS115" i="1"/>
  <c r="CS99" i="1"/>
  <c r="CS101" i="1"/>
  <c r="CS97" i="1"/>
  <c r="CS94" i="1"/>
  <c r="CS108" i="1"/>
  <c r="CS103" i="1"/>
  <c r="CS95" i="1"/>
  <c r="K34" i="2"/>
  <c r="K47" i="2"/>
  <c r="CG92" i="1"/>
  <c r="CE92" i="1"/>
  <c r="CL84" i="1"/>
  <c r="CL71" i="1"/>
  <c r="CO112" i="1"/>
  <c r="CO100" i="1"/>
  <c r="CO106" i="1"/>
  <c r="CO108" i="1"/>
  <c r="CO99" i="1"/>
  <c r="CO98" i="1"/>
  <c r="CO101" i="1"/>
  <c r="CO94" i="1"/>
  <c r="CO103" i="1"/>
  <c r="CO114" i="1"/>
  <c r="CO93" i="1"/>
  <c r="CO105" i="1"/>
  <c r="CO97" i="1"/>
  <c r="CO113" i="1"/>
  <c r="CO109" i="1"/>
  <c r="CO102" i="1"/>
  <c r="CO96" i="1"/>
  <c r="CO111" i="1"/>
  <c r="CO115" i="1"/>
  <c r="CO95" i="1"/>
  <c r="CO110" i="1"/>
  <c r="CO107" i="1"/>
  <c r="CO104" i="1"/>
  <c r="I40" i="2"/>
  <c r="CG86" i="1"/>
  <c r="CE86" i="1"/>
  <c r="CL76" i="1"/>
  <c r="CL70" i="1"/>
  <c r="CT94" i="1"/>
  <c r="P77" i="2" s="1"/>
  <c r="CT112" i="1"/>
  <c r="CT115" i="1"/>
  <c r="CT107" i="1"/>
  <c r="CT93" i="1"/>
  <c r="CT111" i="1"/>
  <c r="CT96" i="1"/>
  <c r="CT110" i="1"/>
  <c r="CT95" i="1"/>
  <c r="CT108" i="1"/>
  <c r="CT109" i="1"/>
  <c r="CT106" i="1"/>
  <c r="CT113" i="1"/>
  <c r="CT102" i="1"/>
  <c r="CT98" i="1"/>
  <c r="CT99" i="1"/>
  <c r="CT104" i="1"/>
  <c r="CT105" i="1"/>
  <c r="CT114" i="1"/>
  <c r="CT100" i="1"/>
  <c r="CT101" i="1"/>
  <c r="CT97" i="1"/>
  <c r="CT103" i="1"/>
  <c r="CG71" i="1"/>
  <c r="CE71" i="1"/>
  <c r="CL82" i="1"/>
  <c r="CL72" i="1"/>
  <c r="K16" i="2"/>
  <c r="CG72" i="1"/>
  <c r="CE72" i="1"/>
  <c r="I23" i="2"/>
  <c r="CL90" i="1"/>
  <c r="CL86" i="1"/>
  <c r="CP102" i="1"/>
  <c r="CP112" i="1"/>
  <c r="CP100" i="1"/>
  <c r="CP99" i="1"/>
  <c r="CP106" i="1"/>
  <c r="CP111" i="1"/>
  <c r="CP113" i="1"/>
  <c r="CP101" i="1"/>
  <c r="CP97" i="1"/>
  <c r="CP96" i="1"/>
  <c r="CP114" i="1"/>
  <c r="CP105" i="1"/>
  <c r="CP104" i="1"/>
  <c r="CP103" i="1"/>
  <c r="CP110" i="1"/>
  <c r="CP115" i="1"/>
  <c r="CP93" i="1"/>
  <c r="CP107" i="1"/>
  <c r="CP94" i="1"/>
  <c r="P59" i="2" s="1"/>
  <c r="CP108" i="1"/>
  <c r="CP95" i="1"/>
  <c r="CP98" i="1"/>
  <c r="CP109" i="1"/>
  <c r="J22" i="2"/>
  <c r="I32" i="2"/>
  <c r="CG90" i="1"/>
  <c r="CE90" i="1"/>
  <c r="K50" i="2"/>
  <c r="L50" i="2" s="1"/>
  <c r="CL91" i="1"/>
  <c r="CL85" i="1"/>
  <c r="CJ102" i="1"/>
  <c r="CJ115" i="1"/>
  <c r="CJ109" i="1"/>
  <c r="CJ104" i="1"/>
  <c r="CJ101" i="1"/>
  <c r="CJ112" i="1"/>
  <c r="CJ99" i="1"/>
  <c r="CJ111" i="1"/>
  <c r="CJ107" i="1"/>
  <c r="CJ106" i="1"/>
  <c r="CJ105" i="1"/>
  <c r="CJ114" i="1"/>
  <c r="CJ113" i="1"/>
  <c r="CJ100" i="1"/>
  <c r="CJ98" i="1"/>
  <c r="CJ95" i="1"/>
  <c r="CJ103" i="1"/>
  <c r="CJ108" i="1"/>
  <c r="CJ97" i="1"/>
  <c r="CJ94" i="1"/>
  <c r="CJ110" i="1"/>
  <c r="CJ96" i="1"/>
  <c r="CJ93" i="1"/>
  <c r="K44" i="2"/>
  <c r="CG78" i="1"/>
  <c r="CE78" i="1"/>
  <c r="I48" i="2"/>
  <c r="CL92" i="1"/>
  <c r="CL74" i="1"/>
  <c r="CQ111" i="1"/>
  <c r="CQ113" i="1"/>
  <c r="CQ103" i="1"/>
  <c r="CQ96" i="1"/>
  <c r="CQ112" i="1"/>
  <c r="CQ104" i="1"/>
  <c r="CQ114" i="1"/>
  <c r="CQ97" i="1"/>
  <c r="CQ115" i="1"/>
  <c r="CQ106" i="1"/>
  <c r="CQ107" i="1"/>
  <c r="CQ99" i="1"/>
  <c r="CQ101" i="1"/>
  <c r="CQ108" i="1"/>
  <c r="CQ94" i="1"/>
  <c r="CQ98" i="1"/>
  <c r="CQ105" i="1"/>
  <c r="CQ95" i="1"/>
  <c r="CQ102" i="1"/>
  <c r="CQ93" i="1"/>
  <c r="CQ110" i="1"/>
  <c r="CQ109" i="1"/>
  <c r="CQ100" i="1"/>
  <c r="I14" i="2"/>
  <c r="CG79" i="1"/>
  <c r="CE79" i="1"/>
  <c r="CL73" i="1"/>
  <c r="CK107" i="1"/>
  <c r="CK99" i="1"/>
  <c r="CK106" i="1"/>
  <c r="CK93" i="1"/>
  <c r="CK103" i="1"/>
  <c r="CK94" i="1"/>
  <c r="CK115" i="1"/>
  <c r="CK101" i="1"/>
  <c r="CK111" i="1"/>
  <c r="CK112" i="1"/>
  <c r="CK114" i="1"/>
  <c r="CK104" i="1"/>
  <c r="CK97" i="1"/>
  <c r="CK105" i="1"/>
  <c r="CK110" i="1"/>
  <c r="CK96" i="1"/>
  <c r="CK95" i="1"/>
  <c r="CK102" i="1"/>
  <c r="CK108" i="1"/>
  <c r="CK98" i="1"/>
  <c r="CK113" i="1"/>
  <c r="CK100" i="1"/>
  <c r="CK109" i="1"/>
  <c r="CG80" i="1"/>
  <c r="CE80" i="1"/>
  <c r="K25" i="2"/>
  <c r="CL75" i="1"/>
  <c r="CM115" i="1"/>
  <c r="CM101" i="1"/>
  <c r="CM98" i="1"/>
  <c r="CM110" i="1"/>
  <c r="CM114" i="1"/>
  <c r="CM99" i="1"/>
  <c r="CM96" i="1"/>
  <c r="CM104" i="1"/>
  <c r="CM100" i="1"/>
  <c r="CM102" i="1"/>
  <c r="CM112" i="1"/>
  <c r="CM95" i="1"/>
  <c r="CM94" i="1"/>
  <c r="CM103" i="1"/>
  <c r="CM106" i="1"/>
  <c r="CM105" i="1"/>
  <c r="CM111" i="1"/>
  <c r="CM109" i="1"/>
  <c r="CM113" i="1"/>
  <c r="CM107" i="1"/>
  <c r="CM108" i="1"/>
  <c r="CM97" i="1"/>
  <c r="J13" i="2"/>
  <c r="CG81" i="1"/>
  <c r="CE81" i="1"/>
  <c r="CL77" i="1"/>
  <c r="CI104" i="1"/>
  <c r="CI113" i="1"/>
  <c r="CI93" i="1"/>
  <c r="CI108" i="1"/>
  <c r="CI114" i="1"/>
  <c r="CI102" i="1"/>
  <c r="CI97" i="1"/>
  <c r="CI99" i="1"/>
  <c r="CI101" i="1"/>
  <c r="CI115" i="1"/>
  <c r="CI110" i="1"/>
  <c r="CI106" i="1"/>
  <c r="CI105" i="1"/>
  <c r="CI98" i="1"/>
  <c r="CI95" i="1"/>
  <c r="CI112" i="1"/>
  <c r="CI103" i="1"/>
  <c r="CI100" i="1"/>
  <c r="CI111" i="1"/>
  <c r="CI109" i="1"/>
  <c r="CI107" i="1"/>
  <c r="CI96" i="1"/>
  <c r="CI94" i="1"/>
  <c r="J19" i="2"/>
  <c r="CG75" i="1"/>
  <c r="CE75" i="1"/>
  <c r="CG88" i="1"/>
  <c r="CE88" i="1"/>
  <c r="CL79" i="1"/>
  <c r="J53" i="2"/>
  <c r="P74" i="2" l="1"/>
  <c r="P56" i="2"/>
  <c r="P68" i="2"/>
  <c r="P71" i="2"/>
  <c r="J26" i="2"/>
  <c r="CM93" i="1"/>
  <c r="P65" i="2" s="1"/>
  <c r="CE94" i="1"/>
  <c r="J48" i="2"/>
  <c r="J75" i="2"/>
  <c r="J72" i="2"/>
  <c r="J57" i="2"/>
  <c r="J60" i="2"/>
  <c r="J78" i="2"/>
  <c r="J63" i="2"/>
  <c r="J81" i="2"/>
  <c r="J66" i="2"/>
  <c r="J69" i="2"/>
  <c r="J45" i="2"/>
  <c r="K39" i="2"/>
  <c r="L39" i="2" s="1"/>
  <c r="J29" i="2"/>
  <c r="P50" i="2"/>
  <c r="J35" i="2"/>
  <c r="J38" i="2"/>
  <c r="J23" i="2"/>
  <c r="J51" i="2"/>
  <c r="J17" i="2"/>
  <c r="J14" i="2"/>
  <c r="J40" i="2"/>
  <c r="CL94" i="1"/>
  <c r="K53" i="2"/>
  <c r="L53" i="2" s="1"/>
  <c r="CG93" i="1"/>
  <c r="AD39" i="2" s="1"/>
  <c r="AD40" i="2" s="1"/>
  <c r="CE93" i="1"/>
  <c r="CG107" i="1"/>
  <c r="CE107" i="1"/>
  <c r="CC108" i="1"/>
  <c r="CL95" i="1"/>
  <c r="K22" i="2"/>
  <c r="L22" i="2" s="1"/>
  <c r="N50" i="2"/>
  <c r="K10" i="2"/>
  <c r="CS120" i="1"/>
  <c r="CS132" i="1"/>
  <c r="CS116" i="1"/>
  <c r="CS130" i="1"/>
  <c r="CS133" i="1"/>
  <c r="CS135" i="1"/>
  <c r="CS128" i="1"/>
  <c r="CS127" i="1"/>
  <c r="CS121" i="1"/>
  <c r="CS119" i="1"/>
  <c r="CS126" i="1"/>
  <c r="CS137" i="1"/>
  <c r="CS125" i="1"/>
  <c r="CS124" i="1"/>
  <c r="CS138" i="1"/>
  <c r="CS136" i="1"/>
  <c r="CS134" i="1"/>
  <c r="CS123" i="1"/>
  <c r="CS122" i="1"/>
  <c r="CS131" i="1"/>
  <c r="CS129" i="1"/>
  <c r="CS118" i="1"/>
  <c r="CS117" i="1"/>
  <c r="L47" i="2"/>
  <c r="CG99" i="1"/>
  <c r="CE99" i="1"/>
  <c r="CG101" i="1"/>
  <c r="CE101" i="1"/>
  <c r="CC107" i="1"/>
  <c r="CL112" i="1"/>
  <c r="L44" i="2"/>
  <c r="CT118" i="1"/>
  <c r="CT133" i="1"/>
  <c r="CT120" i="1"/>
  <c r="CT138" i="1"/>
  <c r="CT132" i="1"/>
  <c r="CT137" i="1"/>
  <c r="CT116" i="1"/>
  <c r="CT130" i="1"/>
  <c r="CT127" i="1"/>
  <c r="CT135" i="1"/>
  <c r="CT119" i="1"/>
  <c r="CT123" i="1"/>
  <c r="CT136" i="1"/>
  <c r="CT134" i="1"/>
  <c r="CT122" i="1"/>
  <c r="CT117" i="1"/>
  <c r="CT121" i="1"/>
  <c r="CT126" i="1"/>
  <c r="CT131" i="1"/>
  <c r="CT129" i="1"/>
  <c r="CT128" i="1"/>
  <c r="CT125" i="1"/>
  <c r="CT124" i="1"/>
  <c r="P25" i="2"/>
  <c r="CG103" i="1"/>
  <c r="CE103" i="1"/>
  <c r="CC99" i="1"/>
  <c r="CC111" i="1"/>
  <c r="CL93" i="1"/>
  <c r="CG112" i="1"/>
  <c r="CE112" i="1"/>
  <c r="CC96" i="1"/>
  <c r="CC98" i="1"/>
  <c r="CL102" i="1"/>
  <c r="CF138" i="1"/>
  <c r="CF121" i="1"/>
  <c r="CF135" i="1"/>
  <c r="CF124" i="1"/>
  <c r="CF130" i="1"/>
  <c r="CF116" i="1"/>
  <c r="CF120" i="1"/>
  <c r="CF118" i="1"/>
  <c r="CF137" i="1"/>
  <c r="CF127" i="1"/>
  <c r="CF132" i="1"/>
  <c r="CF125" i="1"/>
  <c r="CF131" i="1"/>
  <c r="CF117" i="1"/>
  <c r="CF119" i="1"/>
  <c r="CF129" i="1"/>
  <c r="CF133" i="1"/>
  <c r="CF126" i="1"/>
  <c r="CF128" i="1"/>
  <c r="CF123" i="1"/>
  <c r="CF134" i="1"/>
  <c r="CF136" i="1"/>
  <c r="CF122" i="1"/>
  <c r="L34" i="2"/>
  <c r="CG114" i="1"/>
  <c r="CE114" i="1"/>
  <c r="CC110" i="1"/>
  <c r="CC97" i="1"/>
  <c r="CL100" i="1"/>
  <c r="K13" i="2"/>
  <c r="L13" i="2" s="1"/>
  <c r="CN135" i="1"/>
  <c r="CN130" i="1"/>
  <c r="CN129" i="1"/>
  <c r="CN127" i="1"/>
  <c r="CN138" i="1"/>
  <c r="CN124" i="1"/>
  <c r="CN125" i="1"/>
  <c r="CN123" i="1"/>
  <c r="CN122" i="1"/>
  <c r="CN116" i="1"/>
  <c r="Q56" i="2" s="1"/>
  <c r="CN133" i="1"/>
  <c r="CN132" i="1"/>
  <c r="CN131" i="1"/>
  <c r="CN118" i="1"/>
  <c r="CN117" i="1"/>
  <c r="CN134" i="1"/>
  <c r="CN136" i="1"/>
  <c r="CN120" i="1"/>
  <c r="CN119" i="1"/>
  <c r="CN128" i="1"/>
  <c r="CN137" i="1"/>
  <c r="CN126" i="1"/>
  <c r="CN121" i="1"/>
  <c r="P16" i="2"/>
  <c r="CG108" i="1"/>
  <c r="CE108" i="1"/>
  <c r="CC105" i="1"/>
  <c r="CC100" i="1"/>
  <c r="CL104" i="1"/>
  <c r="K19" i="2"/>
  <c r="CR138" i="1"/>
  <c r="CR124" i="1"/>
  <c r="CR123" i="1"/>
  <c r="CR134" i="1"/>
  <c r="CR120" i="1"/>
  <c r="CR133" i="1"/>
  <c r="CR116" i="1"/>
  <c r="CR119" i="1"/>
  <c r="CR132" i="1"/>
  <c r="CR131" i="1"/>
  <c r="CR135" i="1"/>
  <c r="CR130" i="1"/>
  <c r="CR137" i="1"/>
  <c r="CR126" i="1"/>
  <c r="CR122" i="1"/>
  <c r="CR118" i="1"/>
  <c r="CR121" i="1"/>
  <c r="CR129" i="1"/>
  <c r="CR125" i="1"/>
  <c r="CR127" i="1"/>
  <c r="CR128" i="1"/>
  <c r="CR117" i="1"/>
  <c r="CR136" i="1"/>
  <c r="CG113" i="1"/>
  <c r="CE113" i="1"/>
  <c r="CC103" i="1"/>
  <c r="CC109" i="1"/>
  <c r="P44" i="2"/>
  <c r="CL97" i="1"/>
  <c r="CL96" i="1"/>
  <c r="CK138" i="1"/>
  <c r="CK121" i="1"/>
  <c r="CK120" i="1"/>
  <c r="CK124" i="1"/>
  <c r="CK123" i="1"/>
  <c r="CK137" i="1"/>
  <c r="CK135" i="1"/>
  <c r="CK130" i="1"/>
  <c r="CK128" i="1"/>
  <c r="CK117" i="1"/>
  <c r="CK136" i="1"/>
  <c r="CK118" i="1"/>
  <c r="CK133" i="1"/>
  <c r="CK132" i="1"/>
  <c r="CK125" i="1"/>
  <c r="CK129" i="1"/>
  <c r="CK127" i="1"/>
  <c r="CK126" i="1"/>
  <c r="CK122" i="1"/>
  <c r="CK119" i="1"/>
  <c r="CK134" i="1"/>
  <c r="CK116" i="1"/>
  <c r="CK131" i="1"/>
  <c r="CG102" i="1"/>
  <c r="CE102" i="1"/>
  <c r="CC101" i="1"/>
  <c r="CC112" i="1"/>
  <c r="P34" i="2"/>
  <c r="CL108" i="1"/>
  <c r="CL99" i="1"/>
  <c r="CD124" i="1"/>
  <c r="CD137" i="1"/>
  <c r="CD123" i="1"/>
  <c r="CD122" i="1"/>
  <c r="CD119" i="1"/>
  <c r="CD117" i="1"/>
  <c r="CD125" i="1"/>
  <c r="CD134" i="1"/>
  <c r="CD131" i="1"/>
  <c r="CD120" i="1"/>
  <c r="CD128" i="1"/>
  <c r="CD126" i="1"/>
  <c r="CD138" i="1"/>
  <c r="CD127" i="1"/>
  <c r="CD135" i="1"/>
  <c r="CD116" i="1"/>
  <c r="CD136" i="1"/>
  <c r="CD132" i="1"/>
  <c r="CD118" i="1"/>
  <c r="CD130" i="1"/>
  <c r="CD133" i="1"/>
  <c r="CD129" i="1"/>
  <c r="CD121" i="1"/>
  <c r="CG109" i="1"/>
  <c r="CE109" i="1"/>
  <c r="CC104" i="1"/>
  <c r="CC93" i="1"/>
  <c r="K31" i="2"/>
  <c r="CL107" i="1"/>
  <c r="CL114" i="1"/>
  <c r="P47" i="2"/>
  <c r="CI133" i="1"/>
  <c r="CI117" i="1"/>
  <c r="CI135" i="1"/>
  <c r="CI118" i="1"/>
  <c r="CI120" i="1"/>
  <c r="CI126" i="1"/>
  <c r="CI116" i="1"/>
  <c r="CI138" i="1"/>
  <c r="CI119" i="1"/>
  <c r="CI136" i="1"/>
  <c r="CI121" i="1"/>
  <c r="CI129" i="1"/>
  <c r="CI128" i="1"/>
  <c r="CI122" i="1"/>
  <c r="CI134" i="1"/>
  <c r="CI132" i="1"/>
  <c r="CI131" i="1"/>
  <c r="CI137" i="1"/>
  <c r="CI125" i="1"/>
  <c r="CI130" i="1"/>
  <c r="CI124" i="1"/>
  <c r="CI127" i="1"/>
  <c r="CI123" i="1"/>
  <c r="CG95" i="1"/>
  <c r="CE95" i="1"/>
  <c r="CC94" i="1"/>
  <c r="K37" i="2"/>
  <c r="CL113" i="1"/>
  <c r="CL110" i="1"/>
  <c r="CJ127" i="1"/>
  <c r="CJ117" i="1"/>
  <c r="CJ134" i="1"/>
  <c r="CJ121" i="1"/>
  <c r="CJ119" i="1"/>
  <c r="CJ116" i="1"/>
  <c r="CJ130" i="1"/>
  <c r="CJ135" i="1"/>
  <c r="CJ128" i="1"/>
  <c r="CJ129" i="1"/>
  <c r="CJ122" i="1"/>
  <c r="CJ133" i="1"/>
  <c r="CJ131" i="1"/>
  <c r="CJ132" i="1"/>
  <c r="CJ124" i="1"/>
  <c r="CJ118" i="1"/>
  <c r="CJ126" i="1"/>
  <c r="CJ136" i="1"/>
  <c r="CJ120" i="1"/>
  <c r="CJ123" i="1"/>
  <c r="CJ138" i="1"/>
  <c r="CJ125" i="1"/>
  <c r="CJ137" i="1"/>
  <c r="CG106" i="1"/>
  <c r="CE106" i="1"/>
  <c r="CC113" i="1"/>
  <c r="CL109" i="1"/>
  <c r="CL98" i="1"/>
  <c r="CO135" i="1"/>
  <c r="CO130" i="1"/>
  <c r="CO129" i="1"/>
  <c r="CO128" i="1"/>
  <c r="CO137" i="1"/>
  <c r="CO127" i="1"/>
  <c r="CO125" i="1"/>
  <c r="CO126" i="1"/>
  <c r="CO124" i="1"/>
  <c r="CO123" i="1"/>
  <c r="CO118" i="1"/>
  <c r="CO138" i="1"/>
  <c r="CO121" i="1"/>
  <c r="CO136" i="1"/>
  <c r="CO120" i="1"/>
  <c r="CO119" i="1"/>
  <c r="CO132" i="1"/>
  <c r="CO134" i="1"/>
  <c r="CO116" i="1"/>
  <c r="CO117" i="1"/>
  <c r="CO131" i="1"/>
  <c r="CO133" i="1"/>
  <c r="CO122" i="1"/>
  <c r="CG105" i="1"/>
  <c r="CE105" i="1"/>
  <c r="CG110" i="1"/>
  <c r="CE110" i="1"/>
  <c r="CC95" i="1"/>
  <c r="CL111" i="1"/>
  <c r="CL101" i="1"/>
  <c r="CP138" i="1"/>
  <c r="CP132" i="1"/>
  <c r="CP119" i="1"/>
  <c r="CP125" i="1"/>
  <c r="CP123" i="1"/>
  <c r="CP122" i="1"/>
  <c r="CP136" i="1"/>
  <c r="CP116" i="1"/>
  <c r="CP120" i="1"/>
  <c r="CP134" i="1"/>
  <c r="CP117" i="1"/>
  <c r="CP133" i="1"/>
  <c r="CP131" i="1"/>
  <c r="CP135" i="1"/>
  <c r="CP121" i="1"/>
  <c r="CP137" i="1"/>
  <c r="CP126" i="1"/>
  <c r="CP124" i="1"/>
  <c r="CP128" i="1"/>
  <c r="CP118" i="1"/>
  <c r="CP127" i="1"/>
  <c r="CP130" i="1"/>
  <c r="CP129" i="1"/>
  <c r="CG104" i="1"/>
  <c r="CE104" i="1"/>
  <c r="CG96" i="1"/>
  <c r="CE96" i="1"/>
  <c r="CC106" i="1"/>
  <c r="CL105" i="1"/>
  <c r="CL115" i="1"/>
  <c r="L25" i="2"/>
  <c r="CQ135" i="1"/>
  <c r="CQ122" i="1"/>
  <c r="CQ130" i="1"/>
  <c r="CQ127" i="1"/>
  <c r="CQ125" i="1"/>
  <c r="CQ137" i="1"/>
  <c r="CQ126" i="1"/>
  <c r="CQ138" i="1"/>
  <c r="CQ124" i="1"/>
  <c r="CQ133" i="1"/>
  <c r="CQ116" i="1"/>
  <c r="CQ123" i="1"/>
  <c r="CQ132" i="1"/>
  <c r="CQ129" i="1"/>
  <c r="CQ128" i="1"/>
  <c r="CQ118" i="1"/>
  <c r="CQ120" i="1"/>
  <c r="CQ134" i="1"/>
  <c r="CQ136" i="1"/>
  <c r="CQ119" i="1"/>
  <c r="CQ121" i="1"/>
  <c r="CQ117" i="1"/>
  <c r="CQ131" i="1"/>
  <c r="CG115" i="1"/>
  <c r="CE115" i="1"/>
  <c r="CG98" i="1"/>
  <c r="CE98" i="1"/>
  <c r="CC114" i="1"/>
  <c r="K28" i="2"/>
  <c r="J54" i="2"/>
  <c r="CL106" i="1"/>
  <c r="CM130" i="1"/>
  <c r="CM127" i="1"/>
  <c r="CM129" i="1"/>
  <c r="CM136" i="1"/>
  <c r="CM119" i="1"/>
  <c r="CM118" i="1"/>
  <c r="CM137" i="1"/>
  <c r="CM117" i="1"/>
  <c r="CM138" i="1"/>
  <c r="CM126" i="1"/>
  <c r="CM124" i="1"/>
  <c r="CM125" i="1"/>
  <c r="CM128" i="1"/>
  <c r="CM116" i="1"/>
  <c r="CM123" i="1"/>
  <c r="CM132" i="1"/>
  <c r="CM121" i="1"/>
  <c r="CM120" i="1"/>
  <c r="CM122" i="1"/>
  <c r="CM134" i="1"/>
  <c r="CM133" i="1"/>
  <c r="CM135" i="1"/>
  <c r="CM131" i="1"/>
  <c r="CG111" i="1"/>
  <c r="CE111" i="1"/>
  <c r="CG94" i="1"/>
  <c r="CC115" i="1"/>
  <c r="L16" i="2"/>
  <c r="CL103" i="1"/>
  <c r="CG97" i="1"/>
  <c r="CE97" i="1"/>
  <c r="CG100" i="1"/>
  <c r="CE100" i="1"/>
  <c r="CC102" i="1"/>
  <c r="J32" i="2"/>
  <c r="Q77" i="2" l="1"/>
  <c r="Q62" i="2"/>
  <c r="Q68" i="2"/>
  <c r="Q71" i="2"/>
  <c r="Q59" i="2"/>
  <c r="Q74" i="2"/>
  <c r="Q65" i="2"/>
  <c r="K26" i="2"/>
  <c r="L10" i="2"/>
  <c r="N10" i="2" s="1"/>
  <c r="K51" i="2"/>
  <c r="K72" i="2"/>
  <c r="K78" i="2"/>
  <c r="K63" i="2"/>
  <c r="K57" i="2"/>
  <c r="K75" i="2"/>
  <c r="K60" i="2"/>
  <c r="K81" i="2"/>
  <c r="K66" i="2"/>
  <c r="K69" i="2"/>
  <c r="P37" i="2"/>
  <c r="P42" i="2" s="1"/>
  <c r="P39" i="2"/>
  <c r="K38" i="2"/>
  <c r="K14" i="2"/>
  <c r="K17" i="2"/>
  <c r="CG122" i="1"/>
  <c r="CE122" i="1"/>
  <c r="CG116" i="1"/>
  <c r="AE39" i="2" s="1"/>
  <c r="AE40" i="2" s="1"/>
  <c r="CE116" i="1"/>
  <c r="CL124" i="1"/>
  <c r="CC120" i="1"/>
  <c r="CC132" i="1"/>
  <c r="CI155" i="1"/>
  <c r="CI148" i="1"/>
  <c r="CI145" i="1"/>
  <c r="CI141" i="1"/>
  <c r="CI142" i="1"/>
  <c r="CI146" i="1"/>
  <c r="CI140" i="1"/>
  <c r="CI139" i="1"/>
  <c r="CI149" i="1"/>
  <c r="CI152" i="1"/>
  <c r="CI161" i="1"/>
  <c r="CI144" i="1"/>
  <c r="CI159" i="1"/>
  <c r="CI156" i="1"/>
  <c r="CI158" i="1"/>
  <c r="CI151" i="1"/>
  <c r="CI154" i="1"/>
  <c r="CI157" i="1"/>
  <c r="CI150" i="1"/>
  <c r="CI147" i="1"/>
  <c r="CI153" i="1"/>
  <c r="CI160" i="1"/>
  <c r="CI143" i="1"/>
  <c r="P31" i="2"/>
  <c r="P45" i="2" s="1"/>
  <c r="CG128" i="1"/>
  <c r="CE128" i="1"/>
  <c r="CG121" i="1"/>
  <c r="CE121" i="1"/>
  <c r="CL126" i="1"/>
  <c r="CC121" i="1"/>
  <c r="CC133" i="1"/>
  <c r="CK160" i="1"/>
  <c r="CK147" i="1"/>
  <c r="CK161" i="1"/>
  <c r="CK140" i="1"/>
  <c r="CK159" i="1"/>
  <c r="CK139" i="1"/>
  <c r="CK156" i="1"/>
  <c r="CK157" i="1"/>
  <c r="CK153" i="1"/>
  <c r="CK146" i="1"/>
  <c r="CK144" i="1"/>
  <c r="CK152" i="1"/>
  <c r="CK158" i="1"/>
  <c r="CK150" i="1"/>
  <c r="CK149" i="1"/>
  <c r="CK154" i="1"/>
  <c r="CK155" i="1"/>
  <c r="CK143" i="1"/>
  <c r="CK142" i="1"/>
  <c r="CK141" i="1"/>
  <c r="CK148" i="1"/>
  <c r="CK151" i="1"/>
  <c r="CK145" i="1"/>
  <c r="Q25" i="2"/>
  <c r="CG123" i="1"/>
  <c r="CE123" i="1"/>
  <c r="CG120" i="1"/>
  <c r="CE120" i="1"/>
  <c r="CL138" i="1"/>
  <c r="CC123" i="1"/>
  <c r="CC134" i="1"/>
  <c r="CM143" i="1"/>
  <c r="CM141" i="1"/>
  <c r="CM155" i="1"/>
  <c r="CM152" i="1"/>
  <c r="CM140" i="1"/>
  <c r="CM150" i="1"/>
  <c r="CM156" i="1"/>
  <c r="CM146" i="1"/>
  <c r="CM142" i="1"/>
  <c r="CM149" i="1"/>
  <c r="CM139" i="1"/>
  <c r="CM161" i="1"/>
  <c r="CM159" i="1"/>
  <c r="CM158" i="1"/>
  <c r="CM145" i="1"/>
  <c r="CM144" i="1"/>
  <c r="CM148" i="1"/>
  <c r="CM151" i="1"/>
  <c r="CM154" i="1"/>
  <c r="CM153" i="1"/>
  <c r="CM160" i="1"/>
  <c r="CM157" i="1"/>
  <c r="CM147" i="1"/>
  <c r="CS147" i="1"/>
  <c r="CS161" i="1"/>
  <c r="CS158" i="1"/>
  <c r="CS160" i="1"/>
  <c r="CS157" i="1"/>
  <c r="CS146" i="1"/>
  <c r="CS159" i="1"/>
  <c r="CS145" i="1"/>
  <c r="CS144" i="1"/>
  <c r="CS143" i="1"/>
  <c r="CS150" i="1"/>
  <c r="CS154" i="1"/>
  <c r="CS153" i="1"/>
  <c r="CS156" i="1"/>
  <c r="CS149" i="1"/>
  <c r="CS152" i="1"/>
  <c r="CS142" i="1"/>
  <c r="CS148" i="1"/>
  <c r="CS141" i="1"/>
  <c r="CS140" i="1"/>
  <c r="CS139" i="1"/>
  <c r="CS151" i="1"/>
  <c r="CS155" i="1"/>
  <c r="CG129" i="1"/>
  <c r="CE129" i="1"/>
  <c r="CG138" i="1"/>
  <c r="CE138" i="1"/>
  <c r="CL117" i="1"/>
  <c r="CC124" i="1"/>
  <c r="CF148" i="1"/>
  <c r="CF142" i="1"/>
  <c r="CF158" i="1"/>
  <c r="CF149" i="1"/>
  <c r="CF153" i="1"/>
  <c r="CF139" i="1"/>
  <c r="CF151" i="1"/>
  <c r="CF152" i="1"/>
  <c r="CF150" i="1"/>
  <c r="CF146" i="1"/>
  <c r="CF144" i="1"/>
  <c r="CF159" i="1"/>
  <c r="CF147" i="1"/>
  <c r="CF145" i="1"/>
  <c r="CF156" i="1"/>
  <c r="CF143" i="1"/>
  <c r="CF161" i="1"/>
  <c r="CF141" i="1"/>
  <c r="CF160" i="1"/>
  <c r="CF157" i="1"/>
  <c r="CF155" i="1"/>
  <c r="CF154" i="1"/>
  <c r="CF140" i="1"/>
  <c r="K40" i="2"/>
  <c r="L37" i="2"/>
  <c r="CG130" i="1"/>
  <c r="CE130" i="1"/>
  <c r="CG137" i="1"/>
  <c r="CE137" i="1"/>
  <c r="CL131" i="1"/>
  <c r="CL137" i="1"/>
  <c r="CC126" i="1"/>
  <c r="P19" i="2"/>
  <c r="CG135" i="1"/>
  <c r="CE135" i="1"/>
  <c r="CG126" i="1"/>
  <c r="CE126" i="1"/>
  <c r="CL135" i="1"/>
  <c r="CL118" i="1"/>
  <c r="CC127" i="1"/>
  <c r="CN147" i="1"/>
  <c r="CN160" i="1"/>
  <c r="CN145" i="1"/>
  <c r="CN161" i="1"/>
  <c r="CN144" i="1"/>
  <c r="CN159" i="1"/>
  <c r="CN151" i="1"/>
  <c r="CN158" i="1"/>
  <c r="CN143" i="1"/>
  <c r="CN156" i="1"/>
  <c r="CN139" i="1"/>
  <c r="CN153" i="1"/>
  <c r="CN141" i="1"/>
  <c r="CN149" i="1"/>
  <c r="CN150" i="1"/>
  <c r="CN146" i="1"/>
  <c r="CN140" i="1"/>
  <c r="CN155" i="1"/>
  <c r="CN152" i="1"/>
  <c r="CN157" i="1"/>
  <c r="CN148" i="1"/>
  <c r="CN154" i="1"/>
  <c r="CN142" i="1"/>
  <c r="P28" i="2"/>
  <c r="CG124" i="1"/>
  <c r="CE124" i="1"/>
  <c r="CL133" i="1"/>
  <c r="CL119" i="1"/>
  <c r="CC128" i="1"/>
  <c r="CJ159" i="1"/>
  <c r="CJ154" i="1"/>
  <c r="CJ150" i="1"/>
  <c r="CJ156" i="1"/>
  <c r="CJ146" i="1"/>
  <c r="CJ147" i="1"/>
  <c r="CJ145" i="1"/>
  <c r="CJ143" i="1"/>
  <c r="CJ142" i="1"/>
  <c r="CJ141" i="1"/>
  <c r="CJ158" i="1"/>
  <c r="CJ139" i="1"/>
  <c r="CJ149" i="1"/>
  <c r="CJ152" i="1"/>
  <c r="CJ160" i="1"/>
  <c r="CJ157" i="1"/>
  <c r="CJ148" i="1"/>
  <c r="CJ144" i="1"/>
  <c r="CJ161" i="1"/>
  <c r="CJ151" i="1"/>
  <c r="CJ155" i="1"/>
  <c r="CJ153" i="1"/>
  <c r="CJ140" i="1"/>
  <c r="P13" i="2"/>
  <c r="CG132" i="1"/>
  <c r="CE132" i="1"/>
  <c r="CL134" i="1"/>
  <c r="CL136" i="1"/>
  <c r="CC137" i="1"/>
  <c r="CG117" i="1"/>
  <c r="CE117" i="1"/>
  <c r="N13" i="2"/>
  <c r="CL122" i="1"/>
  <c r="CL129" i="1"/>
  <c r="CC122" i="1"/>
  <c r="N22" i="2"/>
  <c r="Q50" i="2"/>
  <c r="Q16" i="2"/>
  <c r="CG119" i="1"/>
  <c r="CE119" i="1"/>
  <c r="CL120" i="1"/>
  <c r="CL127" i="1"/>
  <c r="CC118" i="1"/>
  <c r="N53" i="2"/>
  <c r="CD149" i="1"/>
  <c r="CD152" i="1"/>
  <c r="CD151" i="1"/>
  <c r="CD150" i="1"/>
  <c r="CD161" i="1"/>
  <c r="CD145" i="1"/>
  <c r="CD160" i="1"/>
  <c r="CD139" i="1"/>
  <c r="CD159" i="1"/>
  <c r="CD147" i="1"/>
  <c r="CD148" i="1"/>
  <c r="CD156" i="1"/>
  <c r="CD140" i="1"/>
  <c r="CD155" i="1"/>
  <c r="CD146" i="1"/>
  <c r="CD142" i="1"/>
  <c r="CD141" i="1"/>
  <c r="CD144" i="1"/>
  <c r="CD157" i="1"/>
  <c r="CD154" i="1"/>
  <c r="CD143" i="1"/>
  <c r="CD153" i="1"/>
  <c r="CD158" i="1"/>
  <c r="Q44" i="2"/>
  <c r="K32" i="2"/>
  <c r="L31" i="2"/>
  <c r="L48" i="2" s="1"/>
  <c r="N34" i="2"/>
  <c r="K23" i="2"/>
  <c r="CG133" i="1"/>
  <c r="CE133" i="1"/>
  <c r="CL121" i="1"/>
  <c r="CL130" i="1"/>
  <c r="CC129" i="1"/>
  <c r="Q47" i="2"/>
  <c r="P22" i="2"/>
  <c r="K35" i="2"/>
  <c r="P53" i="2"/>
  <c r="N47" i="2"/>
  <c r="K54" i="2"/>
  <c r="CG127" i="1"/>
  <c r="CE127" i="1"/>
  <c r="CL132" i="1"/>
  <c r="CC125" i="1"/>
  <c r="CR142" i="1"/>
  <c r="CR155" i="1"/>
  <c r="CR158" i="1"/>
  <c r="CR154" i="1"/>
  <c r="CR141" i="1"/>
  <c r="CR153" i="1"/>
  <c r="CR140" i="1"/>
  <c r="CR152" i="1"/>
  <c r="CR149" i="1"/>
  <c r="CR159" i="1"/>
  <c r="CR151" i="1"/>
  <c r="CR157" i="1"/>
  <c r="CR160" i="1"/>
  <c r="CR144" i="1"/>
  <c r="CR143" i="1"/>
  <c r="CR148" i="1"/>
  <c r="CR139" i="1"/>
  <c r="R62" i="2" s="1"/>
  <c r="CR147" i="1"/>
  <c r="CR146" i="1"/>
  <c r="CR145" i="1"/>
  <c r="CR150" i="1"/>
  <c r="CR161" i="1"/>
  <c r="CR156" i="1"/>
  <c r="P10" i="2"/>
  <c r="K48" i="2"/>
  <c r="CG134" i="1"/>
  <c r="CE134" i="1"/>
  <c r="N16" i="2"/>
  <c r="CL123" i="1"/>
  <c r="CC136" i="1"/>
  <c r="CC135" i="1"/>
  <c r="K29" i="2"/>
  <c r="L28" i="2"/>
  <c r="CQ158" i="1"/>
  <c r="CQ151" i="1"/>
  <c r="CQ150" i="1"/>
  <c r="CQ159" i="1"/>
  <c r="CQ146" i="1"/>
  <c r="CQ145" i="1"/>
  <c r="CQ144" i="1"/>
  <c r="CQ153" i="1"/>
  <c r="CQ152" i="1"/>
  <c r="CQ160" i="1"/>
  <c r="CQ161" i="1"/>
  <c r="CQ147" i="1"/>
  <c r="CQ143" i="1"/>
  <c r="CQ148" i="1"/>
  <c r="CQ142" i="1"/>
  <c r="CQ149" i="1"/>
  <c r="CQ141" i="1"/>
  <c r="CQ140" i="1"/>
  <c r="CQ156" i="1"/>
  <c r="CQ139" i="1"/>
  <c r="CQ157" i="1"/>
  <c r="CQ154" i="1"/>
  <c r="CQ155" i="1"/>
  <c r="CG118" i="1"/>
  <c r="CE118" i="1"/>
  <c r="CL116" i="1"/>
  <c r="CC117" i="1"/>
  <c r="CC116" i="1"/>
  <c r="N25" i="2"/>
  <c r="CP159" i="1"/>
  <c r="CP142" i="1"/>
  <c r="CP158" i="1"/>
  <c r="CP139" i="1"/>
  <c r="CP154" i="1"/>
  <c r="CP151" i="1"/>
  <c r="CP140" i="1"/>
  <c r="CP150" i="1"/>
  <c r="CP153" i="1"/>
  <c r="CP146" i="1"/>
  <c r="CP145" i="1"/>
  <c r="CP144" i="1"/>
  <c r="CP157" i="1"/>
  <c r="CP160" i="1"/>
  <c r="CP161" i="1"/>
  <c r="CP156" i="1"/>
  <c r="CP152" i="1"/>
  <c r="CP143" i="1"/>
  <c r="CP155" i="1"/>
  <c r="CP147" i="1"/>
  <c r="CP148" i="1"/>
  <c r="CP149" i="1"/>
  <c r="CP141" i="1"/>
  <c r="Q34" i="2"/>
  <c r="N44" i="2"/>
  <c r="CG125" i="1"/>
  <c r="CE125" i="1"/>
  <c r="CL128" i="1"/>
  <c r="CC119" i="1"/>
  <c r="CC138" i="1"/>
  <c r="CO155" i="1"/>
  <c r="CO159" i="1"/>
  <c r="CO158" i="1"/>
  <c r="CO157" i="1"/>
  <c r="CO156" i="1"/>
  <c r="CO161" i="1"/>
  <c r="CO142" i="1"/>
  <c r="CO148" i="1"/>
  <c r="CO140" i="1"/>
  <c r="CO144" i="1"/>
  <c r="CO160" i="1"/>
  <c r="CO151" i="1"/>
  <c r="CO139" i="1"/>
  <c r="CO146" i="1"/>
  <c r="CO150" i="1"/>
  <c r="CO152" i="1"/>
  <c r="CO143" i="1"/>
  <c r="CO149" i="1"/>
  <c r="CO145" i="1"/>
  <c r="CO141" i="1"/>
  <c r="CO147" i="1"/>
  <c r="CO154" i="1"/>
  <c r="CO153" i="1"/>
  <c r="K45" i="2"/>
  <c r="CG131" i="1"/>
  <c r="CE131" i="1"/>
  <c r="CG136" i="1"/>
  <c r="CE136" i="1"/>
  <c r="CL125" i="1"/>
  <c r="CC130" i="1"/>
  <c r="CC131" i="1"/>
  <c r="CT151" i="1"/>
  <c r="CT156" i="1"/>
  <c r="CT155" i="1"/>
  <c r="CT146" i="1"/>
  <c r="CT144" i="1"/>
  <c r="CT157" i="1"/>
  <c r="CT145" i="1"/>
  <c r="CT153" i="1"/>
  <c r="CT159" i="1"/>
  <c r="CT147" i="1"/>
  <c r="CT148" i="1"/>
  <c r="CT143" i="1"/>
  <c r="CT141" i="1"/>
  <c r="CT140" i="1"/>
  <c r="CT154" i="1"/>
  <c r="CT161" i="1"/>
  <c r="CT152" i="1"/>
  <c r="CT150" i="1"/>
  <c r="CT160" i="1"/>
  <c r="CT139" i="1"/>
  <c r="CT158" i="1"/>
  <c r="CT149" i="1"/>
  <c r="CT142" i="1"/>
  <c r="R68" i="2" l="1"/>
  <c r="R59" i="2"/>
  <c r="R71" i="2"/>
  <c r="R74" i="2"/>
  <c r="R77" i="2"/>
  <c r="R56" i="2"/>
  <c r="R65" i="2"/>
  <c r="P51" i="2"/>
  <c r="L17" i="2"/>
  <c r="N17" i="2" s="1"/>
  <c r="L26" i="2"/>
  <c r="Q37" i="2"/>
  <c r="Q42" i="2" s="1"/>
  <c r="Q39" i="2"/>
  <c r="P38" i="2"/>
  <c r="P40" i="2"/>
  <c r="L38" i="2"/>
  <c r="P35" i="2"/>
  <c r="P63" i="2"/>
  <c r="P81" i="2"/>
  <c r="P60" i="2"/>
  <c r="P57" i="2"/>
  <c r="P69" i="2"/>
  <c r="P78" i="2"/>
  <c r="P72" i="2"/>
  <c r="P66" i="2"/>
  <c r="P75" i="2"/>
  <c r="L23" i="2"/>
  <c r="L54" i="2"/>
  <c r="L14" i="2"/>
  <c r="L45" i="2"/>
  <c r="P23" i="2"/>
  <c r="L35" i="2"/>
  <c r="R16" i="2"/>
  <c r="CR171" i="1"/>
  <c r="CR165" i="1"/>
  <c r="CR172" i="1"/>
  <c r="CR170" i="1"/>
  <c r="CR169" i="1"/>
  <c r="CR178" i="1"/>
  <c r="CR162" i="1"/>
  <c r="CR163" i="1"/>
  <c r="CR168" i="1"/>
  <c r="CR182" i="1"/>
  <c r="CR167" i="1"/>
  <c r="CR177" i="1"/>
  <c r="CR176" i="1"/>
  <c r="CR175" i="1"/>
  <c r="CR173" i="1"/>
  <c r="CR174" i="1"/>
  <c r="CR183" i="1"/>
  <c r="CR179" i="1"/>
  <c r="CR166" i="1"/>
  <c r="CR164" i="1"/>
  <c r="CR181" i="1"/>
  <c r="CR180" i="1"/>
  <c r="CR184" i="1"/>
  <c r="CC150" i="1"/>
  <c r="CG149" i="1"/>
  <c r="CE149" i="1"/>
  <c r="CG157" i="1"/>
  <c r="CE157" i="1"/>
  <c r="CL154" i="1"/>
  <c r="CL155" i="1"/>
  <c r="CO180" i="1"/>
  <c r="CO171" i="1"/>
  <c r="CO184" i="1"/>
  <c r="CO162" i="1"/>
  <c r="CO179" i="1"/>
  <c r="CO170" i="1"/>
  <c r="CO175" i="1"/>
  <c r="CO174" i="1"/>
  <c r="CO176" i="1"/>
  <c r="CO183" i="1"/>
  <c r="CO177" i="1"/>
  <c r="CO173" i="1"/>
  <c r="CO182" i="1"/>
  <c r="CO169" i="1"/>
  <c r="CO168" i="1"/>
  <c r="CO165" i="1"/>
  <c r="CO172" i="1"/>
  <c r="CO167" i="1"/>
  <c r="CO181" i="1"/>
  <c r="CO178" i="1"/>
  <c r="CO166" i="1"/>
  <c r="CO164" i="1"/>
  <c r="CO163" i="1"/>
  <c r="Q22" i="2"/>
  <c r="CC148" i="1"/>
  <c r="CG159" i="1"/>
  <c r="CE159" i="1"/>
  <c r="CL151" i="1"/>
  <c r="CL141" i="1"/>
  <c r="CI183" i="1"/>
  <c r="CI174" i="1"/>
  <c r="CI169" i="1"/>
  <c r="CI162" i="1"/>
  <c r="CI182" i="1"/>
  <c r="CI171" i="1"/>
  <c r="CI163" i="1"/>
  <c r="CI165" i="1"/>
  <c r="CI184" i="1"/>
  <c r="CI166" i="1"/>
  <c r="CI168" i="1"/>
  <c r="CI172" i="1"/>
  <c r="CI180" i="1"/>
  <c r="CI178" i="1"/>
  <c r="CI177" i="1"/>
  <c r="CI173" i="1"/>
  <c r="CI181" i="1"/>
  <c r="CI167" i="1"/>
  <c r="CI179" i="1"/>
  <c r="CI164" i="1"/>
  <c r="CI170" i="1"/>
  <c r="CI175" i="1"/>
  <c r="CI176" i="1"/>
  <c r="Q28" i="2"/>
  <c r="CC153" i="1"/>
  <c r="CG148" i="1"/>
  <c r="CE148" i="1"/>
  <c r="R34" i="2"/>
  <c r="P26" i="2"/>
  <c r="CL148" i="1"/>
  <c r="CL143" i="1"/>
  <c r="R50" i="2"/>
  <c r="Q31" i="2"/>
  <c r="CS178" i="1"/>
  <c r="CS173" i="1"/>
  <c r="CS182" i="1"/>
  <c r="CS167" i="1"/>
  <c r="CS162" i="1"/>
  <c r="S68" i="2" s="1"/>
  <c r="CS165" i="1"/>
  <c r="CS179" i="1"/>
  <c r="CS164" i="1"/>
  <c r="CS181" i="1"/>
  <c r="CS175" i="1"/>
  <c r="CS171" i="1"/>
  <c r="CS168" i="1"/>
  <c r="CS169" i="1"/>
  <c r="CS177" i="1"/>
  <c r="CS180" i="1"/>
  <c r="CS172" i="1"/>
  <c r="CS183" i="1"/>
  <c r="CS170" i="1"/>
  <c r="CS163" i="1"/>
  <c r="CS176" i="1"/>
  <c r="CS166" i="1"/>
  <c r="CS184" i="1"/>
  <c r="CS174" i="1"/>
  <c r="CC155" i="1"/>
  <c r="P20" i="2"/>
  <c r="CG161" i="1"/>
  <c r="CE161" i="1"/>
  <c r="CL144" i="1"/>
  <c r="CT166" i="1"/>
  <c r="CT183" i="1"/>
  <c r="CT169" i="1"/>
  <c r="CT170" i="1"/>
  <c r="CT162" i="1"/>
  <c r="S77" i="2" s="1"/>
  <c r="CT178" i="1"/>
  <c r="CT179" i="1"/>
  <c r="CT163" i="1"/>
  <c r="CT167" i="1"/>
  <c r="CT181" i="1"/>
  <c r="CT168" i="1"/>
  <c r="CT184" i="1"/>
  <c r="CT180" i="1"/>
  <c r="CT176" i="1"/>
  <c r="CT175" i="1"/>
  <c r="CT171" i="1"/>
  <c r="CT165" i="1"/>
  <c r="CT174" i="1"/>
  <c r="CT182" i="1"/>
  <c r="CT164" i="1"/>
  <c r="CT177" i="1"/>
  <c r="CT173" i="1"/>
  <c r="CT172" i="1"/>
  <c r="CC158" i="1"/>
  <c r="CG146" i="1"/>
  <c r="CE146" i="1"/>
  <c r="P17" i="2"/>
  <c r="CL145" i="1"/>
  <c r="P48" i="2"/>
  <c r="P32" i="2"/>
  <c r="R44" i="2"/>
  <c r="CP168" i="1"/>
  <c r="CP167" i="1"/>
  <c r="CP169" i="1"/>
  <c r="CP164" i="1"/>
  <c r="CP179" i="1"/>
  <c r="CP162" i="1"/>
  <c r="S59" i="2" s="1"/>
  <c r="CP181" i="1"/>
  <c r="CP170" i="1"/>
  <c r="CP176" i="1"/>
  <c r="CP163" i="1"/>
  <c r="CP175" i="1"/>
  <c r="CP174" i="1"/>
  <c r="CP173" i="1"/>
  <c r="CP172" i="1"/>
  <c r="CP178" i="1"/>
  <c r="CP171" i="1"/>
  <c r="CP166" i="1"/>
  <c r="CP184" i="1"/>
  <c r="CP180" i="1"/>
  <c r="CP183" i="1"/>
  <c r="CP177" i="1"/>
  <c r="CP182" i="1"/>
  <c r="CP165" i="1"/>
  <c r="Q53" i="2"/>
  <c r="CC159" i="1"/>
  <c r="CG150" i="1"/>
  <c r="CE150" i="1"/>
  <c r="CL158" i="1"/>
  <c r="CK174" i="1"/>
  <c r="CK184" i="1"/>
  <c r="CK183" i="1"/>
  <c r="CK182" i="1"/>
  <c r="CK177" i="1"/>
  <c r="CK178" i="1"/>
  <c r="CK180" i="1"/>
  <c r="CK181" i="1"/>
  <c r="CK175" i="1"/>
  <c r="CK176" i="1"/>
  <c r="CK171" i="1"/>
  <c r="CK165" i="1"/>
  <c r="CK163" i="1"/>
  <c r="CK170" i="1"/>
  <c r="CK179" i="1"/>
  <c r="CK164" i="1"/>
  <c r="CK173" i="1"/>
  <c r="CK162" i="1"/>
  <c r="CK169" i="1"/>
  <c r="CK166" i="1"/>
  <c r="CK167" i="1"/>
  <c r="CK172" i="1"/>
  <c r="CK168" i="1"/>
  <c r="Q10" i="2"/>
  <c r="N28" i="2"/>
  <c r="L29" i="2"/>
  <c r="CC146" i="1"/>
  <c r="CC145" i="1"/>
  <c r="CG160" i="1"/>
  <c r="CE160" i="1"/>
  <c r="CL159" i="1"/>
  <c r="CC161" i="1"/>
  <c r="CC147" i="1"/>
  <c r="CG141" i="1"/>
  <c r="CE141" i="1"/>
  <c r="CL161" i="1"/>
  <c r="CQ176" i="1"/>
  <c r="CQ168" i="1"/>
  <c r="CQ174" i="1"/>
  <c r="CQ175" i="1"/>
  <c r="CQ171" i="1"/>
  <c r="CQ173" i="1"/>
  <c r="CQ172" i="1"/>
  <c r="CQ170" i="1"/>
  <c r="CQ180" i="1"/>
  <c r="CQ181" i="1"/>
  <c r="CQ166" i="1"/>
  <c r="CQ177" i="1"/>
  <c r="CQ179" i="1"/>
  <c r="CQ162" i="1"/>
  <c r="CQ163" i="1"/>
  <c r="CQ165" i="1"/>
  <c r="CQ178" i="1"/>
  <c r="CQ169" i="1"/>
  <c r="CQ164" i="1"/>
  <c r="CQ167" i="1"/>
  <c r="CQ184" i="1"/>
  <c r="CQ182" i="1"/>
  <c r="CQ183" i="1"/>
  <c r="R25" i="2"/>
  <c r="CC160" i="1"/>
  <c r="CC157" i="1"/>
  <c r="N37" i="2"/>
  <c r="L40" i="2"/>
  <c r="CG151" i="1"/>
  <c r="CE151" i="1"/>
  <c r="CL139" i="1"/>
  <c r="L32" i="2"/>
  <c r="N31" i="2"/>
  <c r="L81" i="2"/>
  <c r="L78" i="2"/>
  <c r="L72" i="2"/>
  <c r="L63" i="2"/>
  <c r="L57" i="2"/>
  <c r="L60" i="2"/>
  <c r="L69" i="2"/>
  <c r="L66" i="2"/>
  <c r="L75" i="2"/>
  <c r="L51" i="2"/>
  <c r="CC140" i="1"/>
  <c r="CC151" i="1"/>
  <c r="R47" i="2"/>
  <c r="CG143" i="1"/>
  <c r="CE143" i="1"/>
  <c r="CL149" i="1"/>
  <c r="CF175" i="1"/>
  <c r="CF164" i="1"/>
  <c r="CF169" i="1"/>
  <c r="CF177" i="1"/>
  <c r="CF162" i="1"/>
  <c r="CF174" i="1"/>
  <c r="CF168" i="1"/>
  <c r="CF173" i="1"/>
  <c r="CF170" i="1"/>
  <c r="CF182" i="1"/>
  <c r="CF167" i="1"/>
  <c r="CF183" i="1"/>
  <c r="CF176" i="1"/>
  <c r="CF165" i="1"/>
  <c r="CF184" i="1"/>
  <c r="CF180" i="1"/>
  <c r="CF179" i="1"/>
  <c r="CF178" i="1"/>
  <c r="CF171" i="1"/>
  <c r="CF163" i="1"/>
  <c r="CF181" i="1"/>
  <c r="CF166" i="1"/>
  <c r="CF172" i="1"/>
  <c r="Q13" i="2"/>
  <c r="CC139" i="1"/>
  <c r="CC152" i="1"/>
  <c r="CG156" i="1"/>
  <c r="CE156" i="1"/>
  <c r="CG139" i="1"/>
  <c r="AF39" i="2" s="1"/>
  <c r="AF40" i="2" s="1"/>
  <c r="CE139" i="1"/>
  <c r="CL142" i="1"/>
  <c r="CD176" i="1"/>
  <c r="CD169" i="1"/>
  <c r="CD181" i="1"/>
  <c r="CD175" i="1"/>
  <c r="CD171" i="1"/>
  <c r="CD170" i="1"/>
  <c r="CD168" i="1"/>
  <c r="CD167" i="1"/>
  <c r="CD178" i="1"/>
  <c r="CD163" i="1"/>
  <c r="CD180" i="1"/>
  <c r="CD179" i="1"/>
  <c r="CD172" i="1"/>
  <c r="CD177" i="1"/>
  <c r="CD166" i="1"/>
  <c r="CD164" i="1"/>
  <c r="CD174" i="1"/>
  <c r="CD173" i="1"/>
  <c r="CD162" i="1"/>
  <c r="CD184" i="1"/>
  <c r="CD183" i="1"/>
  <c r="CD182" i="1"/>
  <c r="CD165" i="1"/>
  <c r="Q19" i="2"/>
  <c r="CC143" i="1"/>
  <c r="CC156" i="1"/>
  <c r="P14" i="2"/>
  <c r="CG155" i="1"/>
  <c r="CE155" i="1"/>
  <c r="CG145" i="1"/>
  <c r="CE145" i="1"/>
  <c r="CL146" i="1"/>
  <c r="CC142" i="1"/>
  <c r="CC141" i="1"/>
  <c r="CG153" i="1"/>
  <c r="CE153" i="1"/>
  <c r="CG154" i="1"/>
  <c r="CE154" i="1"/>
  <c r="CL147" i="1"/>
  <c r="CL156" i="1"/>
  <c r="CJ181" i="1"/>
  <c r="CJ163" i="1"/>
  <c r="CJ182" i="1"/>
  <c r="CJ176" i="1"/>
  <c r="CJ179" i="1"/>
  <c r="CJ167" i="1"/>
  <c r="CJ168" i="1"/>
  <c r="CJ184" i="1"/>
  <c r="CJ164" i="1"/>
  <c r="CJ166" i="1"/>
  <c r="CJ171" i="1"/>
  <c r="CJ177" i="1"/>
  <c r="CJ175" i="1"/>
  <c r="CJ169" i="1"/>
  <c r="CJ178" i="1"/>
  <c r="CJ172" i="1"/>
  <c r="CJ174" i="1"/>
  <c r="CJ180" i="1"/>
  <c r="CJ162" i="1"/>
  <c r="CJ183" i="1"/>
  <c r="CJ165" i="1"/>
  <c r="CJ170" i="1"/>
  <c r="CJ173" i="1"/>
  <c r="CC154" i="1"/>
  <c r="P29" i="2"/>
  <c r="CG147" i="1"/>
  <c r="CE147" i="1"/>
  <c r="CG142" i="1"/>
  <c r="CE142" i="1"/>
  <c r="CL157" i="1"/>
  <c r="CL150" i="1"/>
  <c r="CN184" i="1"/>
  <c r="CN173" i="1"/>
  <c r="CN179" i="1"/>
  <c r="CN168" i="1"/>
  <c r="CN177" i="1"/>
  <c r="CN174" i="1"/>
  <c r="CN165" i="1"/>
  <c r="CN167" i="1"/>
  <c r="CN182" i="1"/>
  <c r="CN163" i="1"/>
  <c r="CN170" i="1"/>
  <c r="CN181" i="1"/>
  <c r="CN180" i="1"/>
  <c r="CN176" i="1"/>
  <c r="CN183" i="1"/>
  <c r="CN175" i="1"/>
  <c r="CN172" i="1"/>
  <c r="CN178" i="1"/>
  <c r="CN166" i="1"/>
  <c r="CN169" i="1"/>
  <c r="CN164" i="1"/>
  <c r="CN162" i="1"/>
  <c r="CN171" i="1"/>
  <c r="CC149" i="1"/>
  <c r="CG158" i="1"/>
  <c r="CE158" i="1"/>
  <c r="CG144" i="1"/>
  <c r="CE144" i="1"/>
  <c r="CL160" i="1"/>
  <c r="CL140" i="1"/>
  <c r="CM170" i="1"/>
  <c r="CM167" i="1"/>
  <c r="CM169" i="1"/>
  <c r="CM166" i="1"/>
  <c r="CM164" i="1"/>
  <c r="CM184" i="1"/>
  <c r="CM174" i="1"/>
  <c r="CM183" i="1"/>
  <c r="CM165" i="1"/>
  <c r="CM177" i="1"/>
  <c r="CM175" i="1"/>
  <c r="CM171" i="1"/>
  <c r="CM172" i="1"/>
  <c r="CM173" i="1"/>
  <c r="CM168" i="1"/>
  <c r="CM162" i="1"/>
  <c r="CM178" i="1"/>
  <c r="CM163" i="1"/>
  <c r="CM181" i="1"/>
  <c r="CM180" i="1"/>
  <c r="CM179" i="1"/>
  <c r="CM176" i="1"/>
  <c r="CM182" i="1"/>
  <c r="P54" i="2"/>
  <c r="CC144" i="1"/>
  <c r="CG140" i="1"/>
  <c r="CE140" i="1"/>
  <c r="CG152" i="1"/>
  <c r="CE152" i="1"/>
  <c r="CL153" i="1"/>
  <c r="CL152" i="1"/>
  <c r="S62" i="2" l="1"/>
  <c r="S65" i="2"/>
  <c r="S56" i="2"/>
  <c r="S74" i="2"/>
  <c r="S71" i="2"/>
  <c r="Q40" i="2"/>
  <c r="R37" i="2"/>
  <c r="R42" i="2" s="1"/>
  <c r="R39" i="2"/>
  <c r="Q48" i="2"/>
  <c r="Q38" i="2"/>
  <c r="Q35" i="2"/>
  <c r="Q45" i="2"/>
  <c r="Q63" i="2"/>
  <c r="Q81" i="2"/>
  <c r="Q69" i="2"/>
  <c r="Q72" i="2"/>
  <c r="Q78" i="2"/>
  <c r="Q60" i="2"/>
  <c r="Q57" i="2"/>
  <c r="Q66" i="2"/>
  <c r="Q75" i="2"/>
  <c r="Q51" i="2"/>
  <c r="Q29" i="2"/>
  <c r="Q14" i="2"/>
  <c r="Q17" i="2"/>
  <c r="Q20" i="2"/>
  <c r="Q54" i="2"/>
  <c r="S47" i="2"/>
  <c r="CL179" i="1"/>
  <c r="CL164" i="1"/>
  <c r="CM204" i="1"/>
  <c r="CM201" i="1"/>
  <c r="CM202" i="1"/>
  <c r="CM185" i="1"/>
  <c r="CM200" i="1"/>
  <c r="CM203" i="1"/>
  <c r="CM196" i="1"/>
  <c r="CM186" i="1"/>
  <c r="CM197" i="1"/>
  <c r="CM207" i="1"/>
  <c r="CM195" i="1"/>
  <c r="CM194" i="1"/>
  <c r="CM192" i="1"/>
  <c r="CM191" i="1"/>
  <c r="CM199" i="1"/>
  <c r="CM190" i="1"/>
  <c r="CM189" i="1"/>
  <c r="CM188" i="1"/>
  <c r="CM206" i="1"/>
  <c r="CM198" i="1"/>
  <c r="CM193" i="1"/>
  <c r="CM187" i="1"/>
  <c r="CM205" i="1"/>
  <c r="CC168" i="1"/>
  <c r="CG183" i="1"/>
  <c r="CE183" i="1"/>
  <c r="CG167" i="1"/>
  <c r="CE167" i="1"/>
  <c r="Q23" i="2"/>
  <c r="CL180" i="1"/>
  <c r="CL166" i="1"/>
  <c r="CF207" i="1"/>
  <c r="CF195" i="1"/>
  <c r="CF196" i="1"/>
  <c r="CF186" i="1"/>
  <c r="CF206" i="1"/>
  <c r="CF191" i="1"/>
  <c r="CF203" i="1"/>
  <c r="CF189" i="1"/>
  <c r="CF202" i="1"/>
  <c r="CF204" i="1"/>
  <c r="CF188" i="1"/>
  <c r="CF192" i="1"/>
  <c r="CF197" i="1"/>
  <c r="CF200" i="1"/>
  <c r="CF201" i="1"/>
  <c r="CF199" i="1"/>
  <c r="CF185" i="1"/>
  <c r="CF193" i="1"/>
  <c r="CF198" i="1"/>
  <c r="CF190" i="1"/>
  <c r="CF205" i="1"/>
  <c r="CF187" i="1"/>
  <c r="CF194" i="1"/>
  <c r="R31" i="2"/>
  <c r="CC164" i="1"/>
  <c r="CG174" i="1"/>
  <c r="CE174" i="1"/>
  <c r="CG181" i="1"/>
  <c r="CE181" i="1"/>
  <c r="CL181" i="1"/>
  <c r="CL169" i="1"/>
  <c r="CT190" i="1"/>
  <c r="CT187" i="1"/>
  <c r="CT200" i="1"/>
  <c r="CT196" i="1"/>
  <c r="CT188" i="1"/>
  <c r="CT205" i="1"/>
  <c r="CT192" i="1"/>
  <c r="CT206" i="1"/>
  <c r="CT204" i="1"/>
  <c r="CT186" i="1"/>
  <c r="CT203" i="1"/>
  <c r="CT191" i="1"/>
  <c r="CT207" i="1"/>
  <c r="CT189" i="1"/>
  <c r="CT201" i="1"/>
  <c r="CT199" i="1"/>
  <c r="CT197" i="1"/>
  <c r="CT194" i="1"/>
  <c r="CT193" i="1"/>
  <c r="CT202" i="1"/>
  <c r="CT198" i="1"/>
  <c r="CT195" i="1"/>
  <c r="CT185" i="1"/>
  <c r="CC184" i="1"/>
  <c r="CG170" i="1"/>
  <c r="CE170" i="1"/>
  <c r="CL163" i="1"/>
  <c r="CL167" i="1"/>
  <c r="CC170" i="1"/>
  <c r="CG184" i="1"/>
  <c r="CE184" i="1"/>
  <c r="CL178" i="1"/>
  <c r="CL170" i="1"/>
  <c r="CO198" i="1"/>
  <c r="CO193" i="1"/>
  <c r="CO194" i="1"/>
  <c r="CO189" i="1"/>
  <c r="CO195" i="1"/>
  <c r="CO197" i="1"/>
  <c r="CO190" i="1"/>
  <c r="CO191" i="1"/>
  <c r="CO199" i="1"/>
  <c r="CO188" i="1"/>
  <c r="CO202" i="1"/>
  <c r="CO206" i="1"/>
  <c r="CO203" i="1"/>
  <c r="CO187" i="1"/>
  <c r="CO207" i="1"/>
  <c r="CO200" i="1"/>
  <c r="CO192" i="1"/>
  <c r="CO196" i="1"/>
  <c r="CO186" i="1"/>
  <c r="CO201" i="1"/>
  <c r="CO204" i="1"/>
  <c r="CO185" i="1"/>
  <c r="T71" i="2" s="1"/>
  <c r="CO205" i="1"/>
  <c r="CC171" i="1"/>
  <c r="S50" i="2"/>
  <c r="CG166" i="1"/>
  <c r="CE166" i="1"/>
  <c r="CL162" i="1"/>
  <c r="CD201" i="1"/>
  <c r="CD195" i="1"/>
  <c r="CD190" i="1"/>
  <c r="CD191" i="1"/>
  <c r="CD188" i="1"/>
  <c r="CD207" i="1"/>
  <c r="CD185" i="1"/>
  <c r="CD194" i="1"/>
  <c r="CD187" i="1"/>
  <c r="CD189" i="1"/>
  <c r="CD197" i="1"/>
  <c r="CD193" i="1"/>
  <c r="CD186" i="1"/>
  <c r="CD199" i="1"/>
  <c r="CD203" i="1"/>
  <c r="CD192" i="1"/>
  <c r="CD200" i="1"/>
  <c r="CD206" i="1"/>
  <c r="CD205" i="1"/>
  <c r="CD204" i="1"/>
  <c r="CD202" i="1"/>
  <c r="CD196" i="1"/>
  <c r="CD198" i="1"/>
  <c r="R53" i="2"/>
  <c r="CC176" i="1"/>
  <c r="CG179" i="1"/>
  <c r="CE179" i="1"/>
  <c r="CL168" i="1"/>
  <c r="CS193" i="1"/>
  <c r="CS204" i="1"/>
  <c r="CS191" i="1"/>
  <c r="CS206" i="1"/>
  <c r="CS192" i="1"/>
  <c r="CS203" i="1"/>
  <c r="CS189" i="1"/>
  <c r="CS198" i="1"/>
  <c r="CS200" i="1"/>
  <c r="CS185" i="1"/>
  <c r="T68" i="2" s="1"/>
  <c r="CS207" i="1"/>
  <c r="CS199" i="1"/>
  <c r="CS196" i="1"/>
  <c r="CS187" i="1"/>
  <c r="CS186" i="1"/>
  <c r="CS201" i="1"/>
  <c r="CS190" i="1"/>
  <c r="CS197" i="1"/>
  <c r="CS205" i="1"/>
  <c r="CS195" i="1"/>
  <c r="CS202" i="1"/>
  <c r="CS194" i="1"/>
  <c r="CS188" i="1"/>
  <c r="R10" i="2"/>
  <c r="CC173" i="1"/>
  <c r="CG163" i="1"/>
  <c r="CE163" i="1"/>
  <c r="CL173" i="1"/>
  <c r="CC179" i="1"/>
  <c r="CG162" i="1"/>
  <c r="AG39" i="2" s="1"/>
  <c r="AG40" i="2" s="1"/>
  <c r="CE162" i="1"/>
  <c r="CL172" i="1"/>
  <c r="R22" i="2"/>
  <c r="CC178" i="1"/>
  <c r="CC172" i="1"/>
  <c r="CG180" i="1"/>
  <c r="CE180" i="1"/>
  <c r="Q26" i="2"/>
  <c r="CL171" i="1"/>
  <c r="S16" i="2"/>
  <c r="R28" i="2"/>
  <c r="CC175" i="1"/>
  <c r="CC163" i="1"/>
  <c r="CG172" i="1"/>
  <c r="CE172" i="1"/>
  <c r="Q32" i="2"/>
  <c r="CL175" i="1"/>
  <c r="CJ194" i="1"/>
  <c r="CJ188" i="1"/>
  <c r="CJ192" i="1"/>
  <c r="CJ207" i="1"/>
  <c r="CJ189" i="1"/>
  <c r="CJ185" i="1"/>
  <c r="CJ193" i="1"/>
  <c r="CJ200" i="1"/>
  <c r="CJ204" i="1"/>
  <c r="CJ205" i="1"/>
  <c r="CJ195" i="1"/>
  <c r="CJ191" i="1"/>
  <c r="CJ206" i="1"/>
  <c r="CJ199" i="1"/>
  <c r="CJ187" i="1"/>
  <c r="CJ203" i="1"/>
  <c r="CJ197" i="1"/>
  <c r="CJ196" i="1"/>
  <c r="CJ201" i="1"/>
  <c r="CJ202" i="1"/>
  <c r="CJ190" i="1"/>
  <c r="CJ186" i="1"/>
  <c r="CJ198" i="1"/>
  <c r="CK199" i="1"/>
  <c r="CK189" i="1"/>
  <c r="CK192" i="1"/>
  <c r="CK185" i="1"/>
  <c r="CK205" i="1"/>
  <c r="CK187" i="1"/>
  <c r="CK202" i="1"/>
  <c r="CK200" i="1"/>
  <c r="CK196" i="1"/>
  <c r="CK193" i="1"/>
  <c r="CK198" i="1"/>
  <c r="CK201" i="1"/>
  <c r="CK206" i="1"/>
  <c r="CK188" i="1"/>
  <c r="CK194" i="1"/>
  <c r="CK204" i="1"/>
  <c r="CK195" i="1"/>
  <c r="CK207" i="1"/>
  <c r="CK190" i="1"/>
  <c r="CK186" i="1"/>
  <c r="CK203" i="1"/>
  <c r="CK197" i="1"/>
  <c r="CK191" i="1"/>
  <c r="CC183" i="1"/>
  <c r="CC165" i="1"/>
  <c r="CG165" i="1"/>
  <c r="CE165" i="1"/>
  <c r="CL177" i="1"/>
  <c r="CQ188" i="1"/>
  <c r="CQ196" i="1"/>
  <c r="CQ194" i="1"/>
  <c r="CQ205" i="1"/>
  <c r="CQ204" i="1"/>
  <c r="CQ200" i="1"/>
  <c r="CQ190" i="1"/>
  <c r="CQ191" i="1"/>
  <c r="CQ186" i="1"/>
  <c r="CQ185" i="1"/>
  <c r="CQ189" i="1"/>
  <c r="CQ206" i="1"/>
  <c r="CQ198" i="1"/>
  <c r="CQ193" i="1"/>
  <c r="CQ197" i="1"/>
  <c r="CQ187" i="1"/>
  <c r="CQ192" i="1"/>
  <c r="CQ199" i="1"/>
  <c r="CQ203" i="1"/>
  <c r="CQ202" i="1"/>
  <c r="CQ207" i="1"/>
  <c r="CQ195" i="1"/>
  <c r="CQ201" i="1"/>
  <c r="CC166" i="1"/>
  <c r="CC162" i="1"/>
  <c r="CG178" i="1"/>
  <c r="CE178" i="1"/>
  <c r="CG182" i="1"/>
  <c r="CE182" i="1"/>
  <c r="CL165" i="1"/>
  <c r="CR187" i="1"/>
  <c r="CR197" i="1"/>
  <c r="CR192" i="1"/>
  <c r="CR186" i="1"/>
  <c r="CR193" i="1"/>
  <c r="CR202" i="1"/>
  <c r="CR199" i="1"/>
  <c r="CR198" i="1"/>
  <c r="CR196" i="1"/>
  <c r="CR195" i="1"/>
  <c r="CR201" i="1"/>
  <c r="CR205" i="1"/>
  <c r="CR207" i="1"/>
  <c r="CR191" i="1"/>
  <c r="CR203" i="1"/>
  <c r="CR188" i="1"/>
  <c r="CR200" i="1"/>
  <c r="CR190" i="1"/>
  <c r="CR189" i="1"/>
  <c r="CR194" i="1"/>
  <c r="CR185" i="1"/>
  <c r="CR204" i="1"/>
  <c r="CR206" i="1"/>
  <c r="S25" i="2"/>
  <c r="CC174" i="1"/>
  <c r="CC180" i="1"/>
  <c r="CG169" i="1"/>
  <c r="CE169" i="1"/>
  <c r="CG168" i="1"/>
  <c r="CE168" i="1"/>
  <c r="CL183" i="1"/>
  <c r="CI202" i="1"/>
  <c r="CI200" i="1"/>
  <c r="CI198" i="1"/>
  <c r="CI187" i="1"/>
  <c r="CI196" i="1"/>
  <c r="CI188" i="1"/>
  <c r="CI193" i="1"/>
  <c r="CI199" i="1"/>
  <c r="CI194" i="1"/>
  <c r="CI205" i="1"/>
  <c r="CI204" i="1"/>
  <c r="CI186" i="1"/>
  <c r="CI206" i="1"/>
  <c r="CI203" i="1"/>
  <c r="CI201" i="1"/>
  <c r="CI190" i="1"/>
  <c r="CI191" i="1"/>
  <c r="CI189" i="1"/>
  <c r="CI207" i="1"/>
  <c r="CI192" i="1"/>
  <c r="CI185" i="1"/>
  <c r="CI197" i="1"/>
  <c r="CI195" i="1"/>
  <c r="CC181" i="1"/>
  <c r="CC169" i="1"/>
  <c r="CG171" i="1"/>
  <c r="CE171" i="1"/>
  <c r="CG173" i="1"/>
  <c r="CE173" i="1"/>
  <c r="R13" i="2"/>
  <c r="CL182" i="1"/>
  <c r="CL174" i="1"/>
  <c r="CP191" i="1"/>
  <c r="CP189" i="1"/>
  <c r="CP193" i="1"/>
  <c r="CP199" i="1"/>
  <c r="CP192" i="1"/>
  <c r="CP196" i="1"/>
  <c r="CP185" i="1"/>
  <c r="CP206" i="1"/>
  <c r="CP205" i="1"/>
  <c r="CP201" i="1"/>
  <c r="CP186" i="1"/>
  <c r="CP203" i="1"/>
  <c r="CP190" i="1"/>
  <c r="CP195" i="1"/>
  <c r="CP187" i="1"/>
  <c r="CP200" i="1"/>
  <c r="CP197" i="1"/>
  <c r="CP188" i="1"/>
  <c r="CP194" i="1"/>
  <c r="CP198" i="1"/>
  <c r="CP202" i="1"/>
  <c r="CP207" i="1"/>
  <c r="CP204" i="1"/>
  <c r="CC167" i="1"/>
  <c r="CC182" i="1"/>
  <c r="CG175" i="1"/>
  <c r="CE175" i="1"/>
  <c r="CG164" i="1"/>
  <c r="CE164" i="1"/>
  <c r="CL176" i="1"/>
  <c r="CL184" i="1"/>
  <c r="CN206" i="1"/>
  <c r="CN202" i="1"/>
  <c r="CN199" i="1"/>
  <c r="CN185" i="1"/>
  <c r="CN200" i="1"/>
  <c r="CN191" i="1"/>
  <c r="CN189" i="1"/>
  <c r="CN188" i="1"/>
  <c r="CN192" i="1"/>
  <c r="CN196" i="1"/>
  <c r="CN187" i="1"/>
  <c r="CN190" i="1"/>
  <c r="CN195" i="1"/>
  <c r="CN205" i="1"/>
  <c r="CN186" i="1"/>
  <c r="CN198" i="1"/>
  <c r="CN201" i="1"/>
  <c r="CN193" i="1"/>
  <c r="CN203" i="1"/>
  <c r="CN204" i="1"/>
  <c r="CN207" i="1"/>
  <c r="CN197" i="1"/>
  <c r="CN194" i="1"/>
  <c r="S34" i="2"/>
  <c r="CC177" i="1"/>
  <c r="R19" i="2"/>
  <c r="CG176" i="1"/>
  <c r="CE176" i="1"/>
  <c r="CG177" i="1"/>
  <c r="CE177" i="1"/>
  <c r="S44" i="2"/>
  <c r="T62" i="2" l="1"/>
  <c r="T59" i="2"/>
  <c r="T56" i="2"/>
  <c r="T77" i="2"/>
  <c r="T74" i="2"/>
  <c r="T65" i="2"/>
  <c r="R40" i="2"/>
  <c r="S37" i="2"/>
  <c r="S42" i="2" s="1"/>
  <c r="S39" i="2"/>
  <c r="R35" i="2"/>
  <c r="R38" i="2"/>
  <c r="R51" i="2"/>
  <c r="R81" i="2"/>
  <c r="R72" i="2"/>
  <c r="R57" i="2"/>
  <c r="R63" i="2"/>
  <c r="R60" i="2"/>
  <c r="R69" i="2"/>
  <c r="R78" i="2"/>
  <c r="R66" i="2"/>
  <c r="R75" i="2"/>
  <c r="R23" i="2"/>
  <c r="R20" i="2"/>
  <c r="R29" i="2"/>
  <c r="R45" i="2"/>
  <c r="R48" i="2"/>
  <c r="T34" i="2"/>
  <c r="S22" i="2"/>
  <c r="T50" i="2"/>
  <c r="CK228" i="1"/>
  <c r="CK220" i="1"/>
  <c r="CK225" i="1"/>
  <c r="CK221" i="1"/>
  <c r="CK209" i="1"/>
  <c r="CK210" i="1"/>
  <c r="CK227" i="1"/>
  <c r="CK222" i="1"/>
  <c r="CK226" i="1"/>
  <c r="CK223" i="1"/>
  <c r="CK224" i="1"/>
  <c r="CK208" i="1"/>
  <c r="CK218" i="1"/>
  <c r="CK229" i="1"/>
  <c r="CK230" i="1"/>
  <c r="CK215" i="1"/>
  <c r="CK217" i="1"/>
  <c r="CK219" i="1"/>
  <c r="CK216" i="1"/>
  <c r="CK214" i="1"/>
  <c r="CK212" i="1"/>
  <c r="CK211" i="1"/>
  <c r="CK213" i="1"/>
  <c r="CG204" i="1"/>
  <c r="CE204" i="1"/>
  <c r="CC189" i="1"/>
  <c r="CL207" i="1"/>
  <c r="CF226" i="1"/>
  <c r="CF213" i="1"/>
  <c r="CF223" i="1"/>
  <c r="CF221" i="1"/>
  <c r="CF210" i="1"/>
  <c r="CF218" i="1"/>
  <c r="CF219" i="1"/>
  <c r="CF217" i="1"/>
  <c r="CF224" i="1"/>
  <c r="CF216" i="1"/>
  <c r="CF212" i="1"/>
  <c r="CF215" i="1"/>
  <c r="CF209" i="1"/>
  <c r="CF222" i="1"/>
  <c r="CF228" i="1"/>
  <c r="CF220" i="1"/>
  <c r="CF229" i="1"/>
  <c r="CF208" i="1"/>
  <c r="CF227" i="1"/>
  <c r="CF230" i="1"/>
  <c r="CF225" i="1"/>
  <c r="CF214" i="1"/>
  <c r="CF211" i="1"/>
  <c r="S13" i="2"/>
  <c r="S28" i="2"/>
  <c r="CG194" i="1"/>
  <c r="CE194" i="1"/>
  <c r="R54" i="2"/>
  <c r="R17" i="2"/>
  <c r="CC201" i="1"/>
  <c r="CL197" i="1"/>
  <c r="CO228" i="1"/>
  <c r="CO219" i="1"/>
  <c r="CO211" i="1"/>
  <c r="CO208" i="1"/>
  <c r="CO210" i="1"/>
  <c r="CO217" i="1"/>
  <c r="CO225" i="1"/>
  <c r="CO223" i="1"/>
  <c r="CO227" i="1"/>
  <c r="CO214" i="1"/>
  <c r="CO222" i="1"/>
  <c r="CO226" i="1"/>
  <c r="CO230" i="1"/>
  <c r="CO229" i="1"/>
  <c r="CO209" i="1"/>
  <c r="CO221" i="1"/>
  <c r="CO213" i="1"/>
  <c r="CO218" i="1"/>
  <c r="CO220" i="1"/>
  <c r="CO215" i="1"/>
  <c r="CO212" i="1"/>
  <c r="CO216" i="1"/>
  <c r="CO224" i="1"/>
  <c r="S19" i="2"/>
  <c r="CG207" i="1"/>
  <c r="CE207" i="1"/>
  <c r="CG196" i="1"/>
  <c r="CE196" i="1"/>
  <c r="CC190" i="1"/>
  <c r="CL186" i="1"/>
  <c r="CQ209" i="1"/>
  <c r="CQ219" i="1"/>
  <c r="CQ223" i="1"/>
  <c r="CQ229" i="1"/>
  <c r="CQ218" i="1"/>
  <c r="CQ217" i="1"/>
  <c r="CQ214" i="1"/>
  <c r="CQ230" i="1"/>
  <c r="CQ208" i="1"/>
  <c r="CQ228" i="1"/>
  <c r="CQ213" i="1"/>
  <c r="CQ225" i="1"/>
  <c r="CQ227" i="1"/>
  <c r="CQ222" i="1"/>
  <c r="CQ210" i="1"/>
  <c r="CQ211" i="1"/>
  <c r="CQ220" i="1"/>
  <c r="CQ212" i="1"/>
  <c r="CQ224" i="1"/>
  <c r="CQ216" i="1"/>
  <c r="CQ215" i="1"/>
  <c r="CQ226" i="1"/>
  <c r="CQ221" i="1"/>
  <c r="CG206" i="1"/>
  <c r="CE206" i="1"/>
  <c r="CG205" i="1"/>
  <c r="CE205" i="1"/>
  <c r="CC203" i="1"/>
  <c r="CL205" i="1"/>
  <c r="CL196" i="1"/>
  <c r="CI217" i="1"/>
  <c r="CI228" i="1"/>
  <c r="CI216" i="1"/>
  <c r="CI208" i="1"/>
  <c r="CI222" i="1"/>
  <c r="CI212" i="1"/>
  <c r="CI226" i="1"/>
  <c r="CI221" i="1"/>
  <c r="CI223" i="1"/>
  <c r="CI229" i="1"/>
  <c r="CI227" i="1"/>
  <c r="CI209" i="1"/>
  <c r="CI215" i="1"/>
  <c r="CI225" i="1"/>
  <c r="CI230" i="1"/>
  <c r="CI220" i="1"/>
  <c r="CI219" i="1"/>
  <c r="CI214" i="1"/>
  <c r="CI213" i="1"/>
  <c r="CI224" i="1"/>
  <c r="CI211" i="1"/>
  <c r="CI210" i="1"/>
  <c r="CI218" i="1"/>
  <c r="CG201" i="1"/>
  <c r="CE201" i="1"/>
  <c r="CG197" i="1"/>
  <c r="CE197" i="1"/>
  <c r="CC188" i="1"/>
  <c r="CL187" i="1"/>
  <c r="CL203" i="1"/>
  <c r="CC207" i="1"/>
  <c r="CL193" i="1"/>
  <c r="CL200" i="1"/>
  <c r="CP221" i="1"/>
  <c r="CP224" i="1"/>
  <c r="CP220" i="1"/>
  <c r="CP212" i="1"/>
  <c r="CP211" i="1"/>
  <c r="CP216" i="1"/>
  <c r="CP223" i="1"/>
  <c r="CP219" i="1"/>
  <c r="CP230" i="1"/>
  <c r="CP217" i="1"/>
  <c r="CP229" i="1"/>
  <c r="CP208" i="1"/>
  <c r="CP228" i="1"/>
  <c r="CP214" i="1"/>
  <c r="CP218" i="1"/>
  <c r="CP227" i="1"/>
  <c r="CP209" i="1"/>
  <c r="CP222" i="1"/>
  <c r="CP210" i="1"/>
  <c r="CP226" i="1"/>
  <c r="CP225" i="1"/>
  <c r="CP213" i="1"/>
  <c r="CP215" i="1"/>
  <c r="CG191" i="1"/>
  <c r="CE191" i="1"/>
  <c r="CG199" i="1"/>
  <c r="CE199" i="1"/>
  <c r="T25" i="2"/>
  <c r="CC205" i="1"/>
  <c r="CC186" i="1"/>
  <c r="CL198" i="1"/>
  <c r="CL185" i="1"/>
  <c r="CC185" i="1"/>
  <c r="CD230" i="1"/>
  <c r="CD222" i="1"/>
  <c r="CD221" i="1"/>
  <c r="CD225" i="1"/>
  <c r="CD215" i="1"/>
  <c r="CD212" i="1"/>
  <c r="CD210" i="1"/>
  <c r="CD214" i="1"/>
  <c r="CD218" i="1"/>
  <c r="CD208" i="1"/>
  <c r="CD209" i="1"/>
  <c r="CD228" i="1"/>
  <c r="CD226" i="1"/>
  <c r="CD224" i="1"/>
  <c r="CD213" i="1"/>
  <c r="CD220" i="1"/>
  <c r="CD219" i="1"/>
  <c r="CD223" i="1"/>
  <c r="CD227" i="1"/>
  <c r="CD217" i="1"/>
  <c r="CD216" i="1"/>
  <c r="CD211" i="1"/>
  <c r="CD229" i="1"/>
  <c r="CG202" i="1"/>
  <c r="CE202" i="1"/>
  <c r="CG186" i="1"/>
  <c r="CE186" i="1"/>
  <c r="CC204" i="1"/>
  <c r="CC195" i="1"/>
  <c r="CL206" i="1"/>
  <c r="CL202" i="1"/>
  <c r="CG203" i="1"/>
  <c r="CE203" i="1"/>
  <c r="CG192" i="1"/>
  <c r="CE192" i="1"/>
  <c r="CC206" i="1"/>
  <c r="CC197" i="1"/>
  <c r="CL188" i="1"/>
  <c r="CL201" i="1"/>
  <c r="CT216" i="1"/>
  <c r="CT210" i="1"/>
  <c r="CT215" i="1"/>
  <c r="CT212" i="1"/>
  <c r="CT219" i="1"/>
  <c r="CT214" i="1"/>
  <c r="CT228" i="1"/>
  <c r="CT226" i="1"/>
  <c r="CT220" i="1"/>
  <c r="CT227" i="1"/>
  <c r="CT225" i="1"/>
  <c r="CT221" i="1"/>
  <c r="CT217" i="1"/>
  <c r="CT213" i="1"/>
  <c r="CT218" i="1"/>
  <c r="CT209" i="1"/>
  <c r="CT211" i="1"/>
  <c r="CT230" i="1"/>
  <c r="CT223" i="1"/>
  <c r="CT222" i="1"/>
  <c r="CT208" i="1"/>
  <c r="CT229" i="1"/>
  <c r="CT224" i="1"/>
  <c r="CG190" i="1"/>
  <c r="CE190" i="1"/>
  <c r="CC193" i="1"/>
  <c r="CC199" i="1"/>
  <c r="CL189" i="1"/>
  <c r="CL204" i="1"/>
  <c r="CG185" i="1"/>
  <c r="AH39" i="2" s="1"/>
  <c r="AH40" i="2" s="1"/>
  <c r="CE185" i="1"/>
  <c r="CS212" i="1"/>
  <c r="CS215" i="1"/>
  <c r="CS223" i="1"/>
  <c r="CS220" i="1"/>
  <c r="CS228" i="1"/>
  <c r="CS224" i="1"/>
  <c r="CS230" i="1"/>
  <c r="CS218" i="1"/>
  <c r="CS208" i="1"/>
  <c r="CS209" i="1"/>
  <c r="CS217" i="1"/>
  <c r="CS227" i="1"/>
  <c r="CS225" i="1"/>
  <c r="CS216" i="1"/>
  <c r="CS210" i="1"/>
  <c r="CS214" i="1"/>
  <c r="CS226" i="1"/>
  <c r="CS222" i="1"/>
  <c r="CS221" i="1"/>
  <c r="CS219" i="1"/>
  <c r="CS211" i="1"/>
  <c r="CS213" i="1"/>
  <c r="CS229" i="1"/>
  <c r="CG198" i="1"/>
  <c r="CE198" i="1"/>
  <c r="S53" i="2"/>
  <c r="CC196" i="1"/>
  <c r="CC194" i="1"/>
  <c r="CL190" i="1"/>
  <c r="CG200" i="1"/>
  <c r="CE200" i="1"/>
  <c r="CR216" i="1"/>
  <c r="CR230" i="1"/>
  <c r="CR222" i="1"/>
  <c r="CR229" i="1"/>
  <c r="CR210" i="1"/>
  <c r="CR228" i="1"/>
  <c r="CR208" i="1"/>
  <c r="CR227" i="1"/>
  <c r="CR220" i="1"/>
  <c r="CR223" i="1"/>
  <c r="CR211" i="1"/>
  <c r="CR221" i="1"/>
  <c r="CR213" i="1"/>
  <c r="CR214" i="1"/>
  <c r="CR226" i="1"/>
  <c r="CR218" i="1"/>
  <c r="CR217" i="1"/>
  <c r="CR224" i="1"/>
  <c r="CR215" i="1"/>
  <c r="CR209" i="1"/>
  <c r="CR219" i="1"/>
  <c r="CR225" i="1"/>
  <c r="CR212" i="1"/>
  <c r="CG193" i="1"/>
  <c r="CE193" i="1"/>
  <c r="S10" i="2"/>
  <c r="S26" i="2" s="1"/>
  <c r="CC191" i="1"/>
  <c r="CC202" i="1"/>
  <c r="R26" i="2"/>
  <c r="CL199" i="1"/>
  <c r="CN215" i="1"/>
  <c r="CN214" i="1"/>
  <c r="CN225" i="1"/>
  <c r="CN213" i="1"/>
  <c r="CN223" i="1"/>
  <c r="CN218" i="1"/>
  <c r="CN220" i="1"/>
  <c r="CN216" i="1"/>
  <c r="CN212" i="1"/>
  <c r="CN208" i="1"/>
  <c r="CN222" i="1"/>
  <c r="CN230" i="1"/>
  <c r="CN229" i="1"/>
  <c r="CN211" i="1"/>
  <c r="CN210" i="1"/>
  <c r="CN221" i="1"/>
  <c r="CN228" i="1"/>
  <c r="CN224" i="1"/>
  <c r="CN209" i="1"/>
  <c r="CN219" i="1"/>
  <c r="CN227" i="1"/>
  <c r="CN226" i="1"/>
  <c r="CN217" i="1"/>
  <c r="T44" i="2"/>
  <c r="CJ220" i="1"/>
  <c r="CJ230" i="1"/>
  <c r="CJ211" i="1"/>
  <c r="CJ229" i="1"/>
  <c r="CJ210" i="1"/>
  <c r="CJ223" i="1"/>
  <c r="CJ226" i="1"/>
  <c r="CJ222" i="1"/>
  <c r="CJ221" i="1"/>
  <c r="CJ225" i="1"/>
  <c r="CJ208" i="1"/>
  <c r="CJ218" i="1"/>
  <c r="CJ209" i="1"/>
  <c r="CJ217" i="1"/>
  <c r="CJ212" i="1"/>
  <c r="CJ219" i="1"/>
  <c r="CJ227" i="1"/>
  <c r="CJ228" i="1"/>
  <c r="CJ216" i="1"/>
  <c r="CJ224" i="1"/>
  <c r="CJ215" i="1"/>
  <c r="CJ214" i="1"/>
  <c r="CJ213" i="1"/>
  <c r="T47" i="2"/>
  <c r="T16" i="2"/>
  <c r="S31" i="2"/>
  <c r="CG187" i="1"/>
  <c r="CE187" i="1"/>
  <c r="CC192" i="1"/>
  <c r="R32" i="2"/>
  <c r="CL191" i="1"/>
  <c r="R14" i="2"/>
  <c r="CM215" i="1"/>
  <c r="CM228" i="1"/>
  <c r="CM218" i="1"/>
  <c r="CM213" i="1"/>
  <c r="CM221" i="1"/>
  <c r="CM212" i="1"/>
  <c r="CM208" i="1"/>
  <c r="U65" i="2" s="1"/>
  <c r="CM222" i="1"/>
  <c r="CM211" i="1"/>
  <c r="CM225" i="1"/>
  <c r="CM223" i="1"/>
  <c r="CM230" i="1"/>
  <c r="CM227" i="1"/>
  <c r="CM229" i="1"/>
  <c r="CM216" i="1"/>
  <c r="CM226" i="1"/>
  <c r="CM224" i="1"/>
  <c r="CM214" i="1"/>
  <c r="CM220" i="1"/>
  <c r="CM219" i="1"/>
  <c r="CM210" i="1"/>
  <c r="CM209" i="1"/>
  <c r="CM217" i="1"/>
  <c r="CG188" i="1"/>
  <c r="CE188" i="1"/>
  <c r="CC198" i="1"/>
  <c r="CL192" i="1"/>
  <c r="CG189" i="1"/>
  <c r="CE189" i="1"/>
  <c r="CC187" i="1"/>
  <c r="CL194" i="1"/>
  <c r="CG195" i="1"/>
  <c r="CE195" i="1"/>
  <c r="CC200" i="1"/>
  <c r="CL195" i="1"/>
  <c r="U59" i="2" l="1"/>
  <c r="U74" i="2"/>
  <c r="U71" i="2"/>
  <c r="U77" i="2"/>
  <c r="U68" i="2"/>
  <c r="U62" i="2"/>
  <c r="U56" i="2"/>
  <c r="S40" i="2"/>
  <c r="T37" i="2"/>
  <c r="T39" i="2"/>
  <c r="S45" i="2"/>
  <c r="S38" i="2"/>
  <c r="S72" i="2"/>
  <c r="S81" i="2"/>
  <c r="S69" i="2"/>
  <c r="S57" i="2"/>
  <c r="S78" i="2"/>
  <c r="S60" i="2"/>
  <c r="S63" i="2"/>
  <c r="S66" i="2"/>
  <c r="S75" i="2"/>
  <c r="U34" i="2"/>
  <c r="U25" i="2"/>
  <c r="CC229" i="1"/>
  <c r="CL209" i="1"/>
  <c r="CL212" i="1"/>
  <c r="CG216" i="1"/>
  <c r="CE216" i="1"/>
  <c r="CG221" i="1"/>
  <c r="CE221" i="1"/>
  <c r="CJ250" i="1"/>
  <c r="CJ235" i="1"/>
  <c r="CJ253" i="1"/>
  <c r="CJ231" i="1"/>
  <c r="CJ239" i="1"/>
  <c r="CJ232" i="1"/>
  <c r="CJ248" i="1"/>
  <c r="CJ236" i="1"/>
  <c r="CJ243" i="1"/>
  <c r="CJ249" i="1"/>
  <c r="CJ247" i="1"/>
  <c r="CJ245" i="1"/>
  <c r="CJ237" i="1"/>
  <c r="CJ244" i="1"/>
  <c r="CJ251" i="1"/>
  <c r="CJ246" i="1"/>
  <c r="CJ252" i="1"/>
  <c r="CJ241" i="1"/>
  <c r="CJ240" i="1"/>
  <c r="CJ242" i="1"/>
  <c r="CJ233" i="1"/>
  <c r="CJ238" i="1"/>
  <c r="CJ234" i="1"/>
  <c r="CC219" i="1"/>
  <c r="CL210" i="1"/>
  <c r="CL221" i="1"/>
  <c r="CG217" i="1"/>
  <c r="CE217" i="1"/>
  <c r="CG228" i="1"/>
  <c r="CE228" i="1"/>
  <c r="S23" i="2"/>
  <c r="U50" i="2"/>
  <c r="CP247" i="1"/>
  <c r="CP239" i="1"/>
  <c r="CP245" i="1"/>
  <c r="CP234" i="1"/>
  <c r="CP251" i="1"/>
  <c r="CP233" i="1"/>
  <c r="CP248" i="1"/>
  <c r="CP246" i="1"/>
  <c r="CP237" i="1"/>
  <c r="CP243" i="1"/>
  <c r="CP250" i="1"/>
  <c r="CP244" i="1"/>
  <c r="CP253" i="1"/>
  <c r="CP232" i="1"/>
  <c r="CP242" i="1"/>
  <c r="CP252" i="1"/>
  <c r="CP235" i="1"/>
  <c r="CP249" i="1"/>
  <c r="CP241" i="1"/>
  <c r="CP240" i="1"/>
  <c r="CP238" i="1"/>
  <c r="CP231" i="1"/>
  <c r="CP236" i="1"/>
  <c r="CC214" i="1"/>
  <c r="CL219" i="1"/>
  <c r="CL213" i="1"/>
  <c r="CG218" i="1"/>
  <c r="CE218" i="1"/>
  <c r="CG208" i="1"/>
  <c r="AI39" i="2" s="1"/>
  <c r="AI40" i="2" s="1"/>
  <c r="CE208" i="1"/>
  <c r="S29" i="2"/>
  <c r="CC216" i="1"/>
  <c r="CL220" i="1"/>
  <c r="CL218" i="1"/>
  <c r="CG219" i="1"/>
  <c r="CE219" i="1"/>
  <c r="CG229" i="1"/>
  <c r="CE229" i="1"/>
  <c r="S14" i="2"/>
  <c r="CS247" i="1"/>
  <c r="CS252" i="1"/>
  <c r="CS241" i="1"/>
  <c r="CS245" i="1"/>
  <c r="CS240" i="1"/>
  <c r="CS239" i="1"/>
  <c r="CS246" i="1"/>
  <c r="CS242" i="1"/>
  <c r="CS234" i="1"/>
  <c r="CS235" i="1"/>
  <c r="CS236" i="1"/>
  <c r="CS250" i="1"/>
  <c r="CS244" i="1"/>
  <c r="CS243" i="1"/>
  <c r="CS251" i="1"/>
  <c r="CS248" i="1"/>
  <c r="CS231" i="1"/>
  <c r="CS253" i="1"/>
  <c r="CS249" i="1"/>
  <c r="CS238" i="1"/>
  <c r="CS232" i="1"/>
  <c r="CS237" i="1"/>
  <c r="CS233" i="1"/>
  <c r="CC209" i="1"/>
  <c r="CL214" i="1"/>
  <c r="CL228" i="1"/>
  <c r="CG226" i="1"/>
  <c r="CE226" i="1"/>
  <c r="CG210" i="1"/>
  <c r="CE210" i="1"/>
  <c r="CO235" i="1"/>
  <c r="CO251" i="1"/>
  <c r="CO240" i="1"/>
  <c r="CO246" i="1"/>
  <c r="CO243" i="1"/>
  <c r="CO234" i="1"/>
  <c r="CO241" i="1"/>
  <c r="CO242" i="1"/>
  <c r="CO236" i="1"/>
  <c r="CO232" i="1"/>
  <c r="CO238" i="1"/>
  <c r="CO247" i="1"/>
  <c r="CO231" i="1"/>
  <c r="V71" i="2" s="1"/>
  <c r="CO239" i="1"/>
  <c r="CO233" i="1"/>
  <c r="CO250" i="1"/>
  <c r="CO237" i="1"/>
  <c r="CO253" i="1"/>
  <c r="CO252" i="1"/>
  <c r="CO244" i="1"/>
  <c r="CO249" i="1"/>
  <c r="CO248" i="1"/>
  <c r="CO245" i="1"/>
  <c r="CC211" i="1"/>
  <c r="CL224" i="1"/>
  <c r="CL215" i="1"/>
  <c r="CG224" i="1"/>
  <c r="CE224" i="1"/>
  <c r="CG230" i="1"/>
  <c r="CE230" i="1"/>
  <c r="CM252" i="1"/>
  <c r="CM240" i="1"/>
  <c r="CM250" i="1"/>
  <c r="CM236" i="1"/>
  <c r="CM244" i="1"/>
  <c r="CM232" i="1"/>
  <c r="CM253" i="1"/>
  <c r="CM231" i="1"/>
  <c r="V65" i="2" s="1"/>
  <c r="CM251" i="1"/>
  <c r="CM239" i="1"/>
  <c r="CM248" i="1"/>
  <c r="CM242" i="1"/>
  <c r="CM235" i="1"/>
  <c r="CM247" i="1"/>
  <c r="CM241" i="1"/>
  <c r="CM234" i="1"/>
  <c r="CM246" i="1"/>
  <c r="CM249" i="1"/>
  <c r="CM245" i="1"/>
  <c r="CM243" i="1"/>
  <c r="CM238" i="1"/>
  <c r="CM237" i="1"/>
  <c r="CM233" i="1"/>
  <c r="CC218" i="1"/>
  <c r="CL226" i="1"/>
  <c r="CG212" i="1"/>
  <c r="CE212" i="1"/>
  <c r="CG209" i="1"/>
  <c r="CE209" i="1"/>
  <c r="CC215" i="1"/>
  <c r="CL216" i="1"/>
  <c r="CG223" i="1"/>
  <c r="CE223" i="1"/>
  <c r="CN246" i="1"/>
  <c r="CN243" i="1"/>
  <c r="CN252" i="1"/>
  <c r="CN244" i="1"/>
  <c r="CN234" i="1"/>
  <c r="CN237" i="1"/>
  <c r="CN235" i="1"/>
  <c r="CN241" i="1"/>
  <c r="CN251" i="1"/>
  <c r="CN248" i="1"/>
  <c r="CN238" i="1"/>
  <c r="CN250" i="1"/>
  <c r="CN253" i="1"/>
  <c r="CN247" i="1"/>
  <c r="CN245" i="1"/>
  <c r="CN231" i="1"/>
  <c r="CN249" i="1"/>
  <c r="CN236" i="1"/>
  <c r="CN242" i="1"/>
  <c r="CN240" i="1"/>
  <c r="CN232" i="1"/>
  <c r="CN233" i="1"/>
  <c r="CN239" i="1"/>
  <c r="CC222" i="1"/>
  <c r="CL229" i="1"/>
  <c r="CG213" i="1"/>
  <c r="CE213" i="1"/>
  <c r="S54" i="2"/>
  <c r="CQ236" i="1"/>
  <c r="CQ246" i="1"/>
  <c r="CQ235" i="1"/>
  <c r="CQ242" i="1"/>
  <c r="CQ237" i="1"/>
  <c r="CQ239" i="1"/>
  <c r="CQ245" i="1"/>
  <c r="CQ249" i="1"/>
  <c r="CQ240" i="1"/>
  <c r="CQ247" i="1"/>
  <c r="CQ244" i="1"/>
  <c r="CQ232" i="1"/>
  <c r="CQ231" i="1"/>
  <c r="CQ252" i="1"/>
  <c r="CQ250" i="1"/>
  <c r="CQ233" i="1"/>
  <c r="CQ251" i="1"/>
  <c r="CQ234" i="1"/>
  <c r="CQ248" i="1"/>
  <c r="CQ241" i="1"/>
  <c r="CQ238" i="1"/>
  <c r="CQ253" i="1"/>
  <c r="CQ243" i="1"/>
  <c r="CC212" i="1"/>
  <c r="CC223" i="1"/>
  <c r="CL227" i="1"/>
  <c r="S32" i="2"/>
  <c r="S48" i="2"/>
  <c r="CG214" i="1"/>
  <c r="CE214" i="1"/>
  <c r="U44" i="2"/>
  <c r="CR248" i="1"/>
  <c r="CR237" i="1"/>
  <c r="CR246" i="1"/>
  <c r="CR245" i="1"/>
  <c r="CR233" i="1"/>
  <c r="CR241" i="1"/>
  <c r="CR234" i="1"/>
  <c r="CR240" i="1"/>
  <c r="CR239" i="1"/>
  <c r="CR244" i="1"/>
  <c r="CR250" i="1"/>
  <c r="CR252" i="1"/>
  <c r="CR238" i="1"/>
  <c r="CR243" i="1"/>
  <c r="CR232" i="1"/>
  <c r="CR231" i="1"/>
  <c r="CR249" i="1"/>
  <c r="CR253" i="1"/>
  <c r="CR251" i="1"/>
  <c r="CR235" i="1"/>
  <c r="CR242" i="1"/>
  <c r="CR236" i="1"/>
  <c r="CR247" i="1"/>
  <c r="CC230" i="1"/>
  <c r="CC210" i="1"/>
  <c r="CL230" i="1"/>
  <c r="CG215" i="1"/>
  <c r="CE215" i="1"/>
  <c r="CC217" i="1"/>
  <c r="CC220" i="1"/>
  <c r="CL223" i="1"/>
  <c r="T13" i="2"/>
  <c r="CG222" i="1"/>
  <c r="CE222" i="1"/>
  <c r="U16" i="2"/>
  <c r="S35" i="2"/>
  <c r="CD253" i="1"/>
  <c r="CD252" i="1"/>
  <c r="CD248" i="1"/>
  <c r="CD238" i="1"/>
  <c r="CD251" i="1"/>
  <c r="CD242" i="1"/>
  <c r="CD241" i="1"/>
  <c r="CD240" i="1"/>
  <c r="CD244" i="1"/>
  <c r="CD245" i="1"/>
  <c r="CD232" i="1"/>
  <c r="CD231" i="1"/>
  <c r="CD249" i="1"/>
  <c r="CD243" i="1"/>
  <c r="CD246" i="1"/>
  <c r="CD250" i="1"/>
  <c r="CD239" i="1"/>
  <c r="CD247" i="1"/>
  <c r="CD237" i="1"/>
  <c r="CD233" i="1"/>
  <c r="CD235" i="1"/>
  <c r="CD234" i="1"/>
  <c r="CD236" i="1"/>
  <c r="CC228" i="1"/>
  <c r="CC227" i="1"/>
  <c r="CL225" i="1"/>
  <c r="T19" i="2"/>
  <c r="CG211" i="1"/>
  <c r="CE211" i="1"/>
  <c r="T22" i="2"/>
  <c r="CT241" i="1"/>
  <c r="CT245" i="1"/>
  <c r="CT240" i="1"/>
  <c r="CT248" i="1"/>
  <c r="CT239" i="1"/>
  <c r="CT251" i="1"/>
  <c r="CT238" i="1"/>
  <c r="CT232" i="1"/>
  <c r="CT246" i="1"/>
  <c r="CT235" i="1"/>
  <c r="CT234" i="1"/>
  <c r="CT236" i="1"/>
  <c r="CT250" i="1"/>
  <c r="CT242" i="1"/>
  <c r="CT253" i="1"/>
  <c r="CT243" i="1"/>
  <c r="CT252" i="1"/>
  <c r="CT237" i="1"/>
  <c r="CT249" i="1"/>
  <c r="CT233" i="1"/>
  <c r="CT244" i="1"/>
  <c r="CT247" i="1"/>
  <c r="CT231" i="1"/>
  <c r="V77" i="2" s="1"/>
  <c r="CC221" i="1"/>
  <c r="CC208" i="1"/>
  <c r="CL211" i="1"/>
  <c r="U47" i="2"/>
  <c r="CG225" i="1"/>
  <c r="CE225" i="1"/>
  <c r="T31" i="2"/>
  <c r="T28" i="2"/>
  <c r="CK252" i="1"/>
  <c r="CK241" i="1"/>
  <c r="CK240" i="1"/>
  <c r="CK245" i="1"/>
  <c r="CK247" i="1"/>
  <c r="CK253" i="1"/>
  <c r="CK238" i="1"/>
  <c r="CK234" i="1"/>
  <c r="CK233" i="1"/>
  <c r="CK248" i="1"/>
  <c r="CK249" i="1"/>
  <c r="CK243" i="1"/>
  <c r="CK236" i="1"/>
  <c r="CK250" i="1"/>
  <c r="CK242" i="1"/>
  <c r="CK251" i="1"/>
  <c r="CK231" i="1"/>
  <c r="CK237" i="1"/>
  <c r="CK246" i="1"/>
  <c r="CK239" i="1"/>
  <c r="CK244" i="1"/>
  <c r="CK232" i="1"/>
  <c r="CK235" i="1"/>
  <c r="CC213" i="1"/>
  <c r="CC225" i="1"/>
  <c r="CL222" i="1"/>
  <c r="CG220" i="1"/>
  <c r="CE220" i="1"/>
  <c r="T53" i="2"/>
  <c r="S20" i="2"/>
  <c r="CF251" i="1"/>
  <c r="CF237" i="1"/>
  <c r="CF234" i="1"/>
  <c r="CF240" i="1"/>
  <c r="CF248" i="1"/>
  <c r="CF242" i="1"/>
  <c r="CF250" i="1"/>
  <c r="CF253" i="1"/>
  <c r="CF245" i="1"/>
  <c r="CF249" i="1"/>
  <c r="CF238" i="1"/>
  <c r="CF233" i="1"/>
  <c r="CF231" i="1"/>
  <c r="CF246" i="1"/>
  <c r="CF243" i="1"/>
  <c r="CF247" i="1"/>
  <c r="CF235" i="1"/>
  <c r="CF232" i="1"/>
  <c r="CF239" i="1"/>
  <c r="CF241" i="1"/>
  <c r="CF236" i="1"/>
  <c r="CF252" i="1"/>
  <c r="CF244" i="1"/>
  <c r="CI240" i="1"/>
  <c r="CI239" i="1"/>
  <c r="CI253" i="1"/>
  <c r="CI248" i="1"/>
  <c r="CI242" i="1"/>
  <c r="CI238" i="1"/>
  <c r="CI237" i="1"/>
  <c r="CI232" i="1"/>
  <c r="CI249" i="1"/>
  <c r="CI236" i="1"/>
  <c r="CI233" i="1"/>
  <c r="CI241" i="1"/>
  <c r="CI251" i="1"/>
  <c r="CI243" i="1"/>
  <c r="CI246" i="1"/>
  <c r="CI231" i="1"/>
  <c r="CI250" i="1"/>
  <c r="CI252" i="1"/>
  <c r="CI234" i="1"/>
  <c r="CI245" i="1"/>
  <c r="CI235" i="1"/>
  <c r="CI244" i="1"/>
  <c r="CI247" i="1"/>
  <c r="CC224" i="1"/>
  <c r="CC226" i="1"/>
  <c r="CL217" i="1"/>
  <c r="CL208" i="1"/>
  <c r="S17" i="2"/>
  <c r="CG227" i="1"/>
  <c r="CE227" i="1"/>
  <c r="T10" i="2"/>
  <c r="S51" i="2"/>
  <c r="T42" i="2" l="1"/>
  <c r="V59" i="2"/>
  <c r="V68" i="2"/>
  <c r="V56" i="2"/>
  <c r="V74" i="2"/>
  <c r="V62" i="2"/>
  <c r="T40" i="2"/>
  <c r="U37" i="2"/>
  <c r="U42" i="2" s="1"/>
  <c r="U39" i="2"/>
  <c r="T48" i="2"/>
  <c r="T38" i="2"/>
  <c r="T57" i="2"/>
  <c r="T60" i="2"/>
  <c r="T81" i="2"/>
  <c r="T66" i="2"/>
  <c r="T78" i="2"/>
  <c r="T63" i="2"/>
  <c r="T69" i="2"/>
  <c r="T72" i="2"/>
  <c r="T75" i="2"/>
  <c r="T29" i="2"/>
  <c r="U53" i="2"/>
  <c r="CC250" i="1"/>
  <c r="CG248" i="1"/>
  <c r="CE248" i="1"/>
  <c r="CL246" i="1"/>
  <c r="CL252" i="1"/>
  <c r="CT257" i="1"/>
  <c r="CT273" i="1"/>
  <c r="CT264" i="1"/>
  <c r="CT265" i="1"/>
  <c r="CT254" i="1"/>
  <c r="CT263" i="1"/>
  <c r="CT260" i="1"/>
  <c r="CT275" i="1"/>
  <c r="CT269" i="1"/>
  <c r="CT266" i="1"/>
  <c r="CT262" i="1"/>
  <c r="CT268" i="1"/>
  <c r="CT276" i="1"/>
  <c r="CT299" i="1"/>
  <c r="CT255" i="1"/>
  <c r="CT259" i="1"/>
  <c r="CT270" i="1"/>
  <c r="CT274" i="1"/>
  <c r="CT271" i="1"/>
  <c r="CT272" i="1"/>
  <c r="CT267" i="1"/>
  <c r="CT261" i="1"/>
  <c r="CT256" i="1"/>
  <c r="CT258" i="1"/>
  <c r="CO267" i="1"/>
  <c r="CO268" i="1"/>
  <c r="CO262" i="1"/>
  <c r="CO263" i="1"/>
  <c r="CO264" i="1"/>
  <c r="CO259" i="1"/>
  <c r="CO260" i="1"/>
  <c r="CO276" i="1"/>
  <c r="CO275" i="1"/>
  <c r="CO266" i="1"/>
  <c r="CO265" i="1"/>
  <c r="CO256" i="1"/>
  <c r="CO269" i="1"/>
  <c r="CO271" i="1"/>
  <c r="CO299" i="1"/>
  <c r="CO258" i="1"/>
  <c r="CO254" i="1"/>
  <c r="CO255" i="1"/>
  <c r="CO261" i="1"/>
  <c r="CO273" i="1"/>
  <c r="CO274" i="1"/>
  <c r="CO257" i="1"/>
  <c r="CO270" i="1"/>
  <c r="CO272" i="1"/>
  <c r="CC235" i="1"/>
  <c r="T51" i="2"/>
  <c r="T32" i="2"/>
  <c r="T35" i="2"/>
  <c r="CG245" i="1"/>
  <c r="CE245" i="1"/>
  <c r="CL234" i="1"/>
  <c r="CP266" i="1"/>
  <c r="CP261" i="1"/>
  <c r="CP275" i="1"/>
  <c r="CP255" i="1"/>
  <c r="CP268" i="1"/>
  <c r="CP270" i="1"/>
  <c r="CP269" i="1"/>
  <c r="CP265" i="1"/>
  <c r="CP264" i="1"/>
  <c r="CP260" i="1"/>
  <c r="CP267" i="1"/>
  <c r="CP274" i="1"/>
  <c r="CP262" i="1"/>
  <c r="CP273" i="1"/>
  <c r="CP272" i="1"/>
  <c r="CP263" i="1"/>
  <c r="CP257" i="1"/>
  <c r="CP271" i="1"/>
  <c r="CP254" i="1"/>
  <c r="CP258" i="1"/>
  <c r="CP259" i="1"/>
  <c r="CP256" i="1"/>
  <c r="CP299" i="1"/>
  <c r="CP276" i="1"/>
  <c r="CC233" i="1"/>
  <c r="T23" i="2"/>
  <c r="T45" i="2"/>
  <c r="CG233" i="1"/>
  <c r="CE233" i="1"/>
  <c r="CL241" i="1"/>
  <c r="CI263" i="1"/>
  <c r="CI276" i="1"/>
  <c r="CI270" i="1"/>
  <c r="CI262" i="1"/>
  <c r="CI268" i="1"/>
  <c r="CI274" i="1"/>
  <c r="CI259" i="1"/>
  <c r="CI299" i="1"/>
  <c r="CI254" i="1"/>
  <c r="CI265" i="1"/>
  <c r="CI272" i="1"/>
  <c r="CI261" i="1"/>
  <c r="CI271" i="1"/>
  <c r="CI260" i="1"/>
  <c r="CI255" i="1"/>
  <c r="CI256" i="1"/>
  <c r="CI275" i="1"/>
  <c r="CI264" i="1"/>
  <c r="CI273" i="1"/>
  <c r="CI258" i="1"/>
  <c r="CI267" i="1"/>
  <c r="CI257" i="1"/>
  <c r="CI266" i="1"/>
  <c r="CI269" i="1"/>
  <c r="T54" i="2"/>
  <c r="CC234" i="1"/>
  <c r="CG252" i="1"/>
  <c r="CE252" i="1"/>
  <c r="CL247" i="1"/>
  <c r="CF267" i="1"/>
  <c r="CF259" i="1"/>
  <c r="CF273" i="1"/>
  <c r="CF263" i="1"/>
  <c r="CF268" i="1"/>
  <c r="CF254" i="1"/>
  <c r="CF274" i="1"/>
  <c r="CF255" i="1"/>
  <c r="CF260" i="1"/>
  <c r="CF276" i="1"/>
  <c r="CF271" i="1"/>
  <c r="CF265" i="1"/>
  <c r="CF264" i="1"/>
  <c r="CF266" i="1"/>
  <c r="CF299" i="1"/>
  <c r="CF270" i="1"/>
  <c r="CF272" i="1"/>
  <c r="CF275" i="1"/>
  <c r="CF269" i="1"/>
  <c r="CF258" i="1"/>
  <c r="CF256" i="1"/>
  <c r="CF261" i="1"/>
  <c r="CF257" i="1"/>
  <c r="CF262" i="1"/>
  <c r="CC240" i="1"/>
  <c r="CG243" i="1"/>
  <c r="CE243" i="1"/>
  <c r="CL235" i="1"/>
  <c r="CS265" i="1"/>
  <c r="CS260" i="1"/>
  <c r="CS276" i="1"/>
  <c r="CS258" i="1"/>
  <c r="CS275" i="1"/>
  <c r="CS269" i="1"/>
  <c r="CS273" i="1"/>
  <c r="CS256" i="1"/>
  <c r="CS271" i="1"/>
  <c r="CS262" i="1"/>
  <c r="CS270" i="1"/>
  <c r="CS264" i="1"/>
  <c r="CS257" i="1"/>
  <c r="CS299" i="1"/>
  <c r="CS267" i="1"/>
  <c r="CS272" i="1"/>
  <c r="CS263" i="1"/>
  <c r="CS261" i="1"/>
  <c r="CS274" i="1"/>
  <c r="CS266" i="1"/>
  <c r="CS259" i="1"/>
  <c r="CS268" i="1"/>
  <c r="CS254" i="1"/>
  <c r="W68" i="2" s="1"/>
  <c r="CS255" i="1"/>
  <c r="U13" i="2"/>
  <c r="V34" i="2"/>
  <c r="CC246" i="1"/>
  <c r="CG236" i="1"/>
  <c r="CE236" i="1"/>
  <c r="CL242" i="1"/>
  <c r="V50" i="2"/>
  <c r="CC243" i="1"/>
  <c r="CG234" i="1"/>
  <c r="CE234" i="1"/>
  <c r="CG249" i="1"/>
  <c r="CE249" i="1"/>
  <c r="CL248" i="1"/>
  <c r="CN271" i="1"/>
  <c r="CN257" i="1"/>
  <c r="CN265" i="1"/>
  <c r="CN262" i="1"/>
  <c r="CN269" i="1"/>
  <c r="CN268" i="1"/>
  <c r="CN263" i="1"/>
  <c r="CN266" i="1"/>
  <c r="CN259" i="1"/>
  <c r="CN273" i="1"/>
  <c r="CN264" i="1"/>
  <c r="CN272" i="1"/>
  <c r="CN256" i="1"/>
  <c r="CN260" i="1"/>
  <c r="CN258" i="1"/>
  <c r="CN255" i="1"/>
  <c r="CN254" i="1"/>
  <c r="CN299" i="1"/>
  <c r="CN261" i="1"/>
  <c r="CN267" i="1"/>
  <c r="CN275" i="1"/>
  <c r="CN270" i="1"/>
  <c r="CN274" i="1"/>
  <c r="CN276" i="1"/>
  <c r="CC247" i="1"/>
  <c r="CC241" i="1"/>
  <c r="U22" i="2"/>
  <c r="T20" i="2"/>
  <c r="CG244" i="1"/>
  <c r="CE244" i="1"/>
  <c r="CG250" i="1"/>
  <c r="CE250" i="1"/>
  <c r="CL239" i="1"/>
  <c r="CC249" i="1"/>
  <c r="CC237" i="1"/>
  <c r="U28" i="2"/>
  <c r="CG237" i="1"/>
  <c r="CE237" i="1"/>
  <c r="CG241" i="1"/>
  <c r="CE241" i="1"/>
  <c r="CL251" i="1"/>
  <c r="CM265" i="1"/>
  <c r="CM268" i="1"/>
  <c r="CM264" i="1"/>
  <c r="CM267" i="1"/>
  <c r="CM263" i="1"/>
  <c r="CM260" i="1"/>
  <c r="CM259" i="1"/>
  <c r="CM258" i="1"/>
  <c r="CM272" i="1"/>
  <c r="CM262" i="1"/>
  <c r="CM254" i="1"/>
  <c r="CM261" i="1"/>
  <c r="CM275" i="1"/>
  <c r="CM256" i="1"/>
  <c r="CM273" i="1"/>
  <c r="CM266" i="1"/>
  <c r="CM257" i="1"/>
  <c r="CM276" i="1"/>
  <c r="CM274" i="1"/>
  <c r="CM299" i="1"/>
  <c r="CM270" i="1"/>
  <c r="CM269" i="1"/>
  <c r="CM255" i="1"/>
  <c r="CM271" i="1"/>
  <c r="CC244" i="1"/>
  <c r="CC242" i="1"/>
  <c r="V25" i="2"/>
  <c r="CG232" i="1"/>
  <c r="CE232" i="1"/>
  <c r="CG246" i="1"/>
  <c r="CE246" i="1"/>
  <c r="CL231" i="1"/>
  <c r="CJ266" i="1"/>
  <c r="CJ260" i="1"/>
  <c r="CJ276" i="1"/>
  <c r="CJ258" i="1"/>
  <c r="CJ273" i="1"/>
  <c r="CJ255" i="1"/>
  <c r="CJ272" i="1"/>
  <c r="CJ259" i="1"/>
  <c r="CJ265" i="1"/>
  <c r="CJ257" i="1"/>
  <c r="CJ267" i="1"/>
  <c r="CJ270" i="1"/>
  <c r="CJ264" i="1"/>
  <c r="CJ269" i="1"/>
  <c r="CJ262" i="1"/>
  <c r="CJ274" i="1"/>
  <c r="CJ261" i="1"/>
  <c r="CJ263" i="1"/>
  <c r="CJ275" i="1"/>
  <c r="CJ271" i="1"/>
  <c r="CJ299" i="1"/>
  <c r="CJ268" i="1"/>
  <c r="CJ256" i="1"/>
  <c r="CJ254" i="1"/>
  <c r="CC231" i="1"/>
  <c r="CC238" i="1"/>
  <c r="CG238" i="1"/>
  <c r="CE238" i="1"/>
  <c r="CG242" i="1"/>
  <c r="CE242" i="1"/>
  <c r="CL233" i="1"/>
  <c r="CL253" i="1"/>
  <c r="U31" i="2"/>
  <c r="V44" i="2"/>
  <c r="CC251" i="1"/>
  <c r="CC239" i="1"/>
  <c r="T14" i="2"/>
  <c r="CG231" i="1"/>
  <c r="AJ39" i="2" s="1"/>
  <c r="AJ40" i="2" s="1"/>
  <c r="CE231" i="1"/>
  <c r="CG235" i="1"/>
  <c r="CE235" i="1"/>
  <c r="CL237" i="1"/>
  <c r="CL232" i="1"/>
  <c r="CD268" i="1"/>
  <c r="CD258" i="1"/>
  <c r="CD267" i="1"/>
  <c r="CD299" i="1"/>
  <c r="CD262" i="1"/>
  <c r="CD276" i="1"/>
  <c r="CD259" i="1"/>
  <c r="CD274" i="1"/>
  <c r="CD275" i="1"/>
  <c r="CD254" i="1"/>
  <c r="CD271" i="1"/>
  <c r="CD256" i="1"/>
  <c r="CD273" i="1"/>
  <c r="CD261" i="1"/>
  <c r="CD269" i="1"/>
  <c r="CD263" i="1"/>
  <c r="CD266" i="1"/>
  <c r="CD260" i="1"/>
  <c r="CD257" i="1"/>
  <c r="CD255" i="1"/>
  <c r="CD264" i="1"/>
  <c r="CD265" i="1"/>
  <c r="CD272" i="1"/>
  <c r="CD270" i="1"/>
  <c r="CC248" i="1"/>
  <c r="CC232" i="1"/>
  <c r="CG251" i="1"/>
  <c r="CE251" i="1"/>
  <c r="CG240" i="1"/>
  <c r="CE240" i="1"/>
  <c r="CL238" i="1"/>
  <c r="CL244" i="1"/>
  <c r="U10" i="2"/>
  <c r="CC252" i="1"/>
  <c r="CC245" i="1"/>
  <c r="T17" i="2"/>
  <c r="CG247" i="1"/>
  <c r="CE247" i="1"/>
  <c r="T26" i="2"/>
  <c r="CL243" i="1"/>
  <c r="CL236" i="1"/>
  <c r="CK263" i="1"/>
  <c r="CK266" i="1"/>
  <c r="CK256" i="1"/>
  <c r="CK261" i="1"/>
  <c r="CK257" i="1"/>
  <c r="CK299" i="1"/>
  <c r="CK270" i="1"/>
  <c r="CK269" i="1"/>
  <c r="CK265" i="1"/>
  <c r="CK273" i="1"/>
  <c r="CK264" i="1"/>
  <c r="CK271" i="1"/>
  <c r="CK275" i="1"/>
  <c r="CK272" i="1"/>
  <c r="CK262" i="1"/>
  <c r="CK255" i="1"/>
  <c r="CK260" i="1"/>
  <c r="CK258" i="1"/>
  <c r="CK254" i="1"/>
  <c r="CK268" i="1"/>
  <c r="CK274" i="1"/>
  <c r="CK267" i="1"/>
  <c r="CK276" i="1"/>
  <c r="CK259" i="1"/>
  <c r="CC253" i="1"/>
  <c r="CG253" i="1"/>
  <c r="CE253" i="1"/>
  <c r="CL245" i="1"/>
  <c r="CL250" i="1"/>
  <c r="V16" i="2"/>
  <c r="V47" i="2"/>
  <c r="CC236" i="1"/>
  <c r="CG239" i="1"/>
  <c r="CE239" i="1"/>
  <c r="CL249" i="1"/>
  <c r="CL240" i="1"/>
  <c r="CR269" i="1"/>
  <c r="CR261" i="1"/>
  <c r="CR267" i="1"/>
  <c r="CR257" i="1"/>
  <c r="CR273" i="1"/>
  <c r="CR265" i="1"/>
  <c r="CR255" i="1"/>
  <c r="CR264" i="1"/>
  <c r="CR260" i="1"/>
  <c r="CR299" i="1"/>
  <c r="CR258" i="1"/>
  <c r="CR274" i="1"/>
  <c r="CR268" i="1"/>
  <c r="CR262" i="1"/>
  <c r="CR266" i="1"/>
  <c r="CR276" i="1"/>
  <c r="CR259" i="1"/>
  <c r="CR256" i="1"/>
  <c r="CR263" i="1"/>
  <c r="CR271" i="1"/>
  <c r="CR254" i="1"/>
  <c r="W62" i="2" s="1"/>
  <c r="CR272" i="1"/>
  <c r="CR270" i="1"/>
  <c r="CR275" i="1"/>
  <c r="CQ271" i="1"/>
  <c r="CQ259" i="1"/>
  <c r="CQ276" i="1"/>
  <c r="CQ270" i="1"/>
  <c r="CQ265" i="1"/>
  <c r="CQ268" i="1"/>
  <c r="CQ275" i="1"/>
  <c r="CQ262" i="1"/>
  <c r="CQ266" i="1"/>
  <c r="CQ263" i="1"/>
  <c r="CQ264" i="1"/>
  <c r="CQ274" i="1"/>
  <c r="CQ260" i="1"/>
  <c r="CQ299" i="1"/>
  <c r="CQ256" i="1"/>
  <c r="CQ254" i="1"/>
  <c r="CQ255" i="1"/>
  <c r="CQ261" i="1"/>
  <c r="CQ257" i="1"/>
  <c r="CQ258" i="1"/>
  <c r="CQ273" i="1"/>
  <c r="CQ267" i="1"/>
  <c r="CQ269" i="1"/>
  <c r="CQ272" i="1"/>
  <c r="U19" i="2"/>
  <c r="W71" i="2" l="1"/>
  <c r="W56" i="2"/>
  <c r="U40" i="2"/>
  <c r="U26" i="2"/>
  <c r="W77" i="2"/>
  <c r="W65" i="2"/>
  <c r="W74" i="2"/>
  <c r="W59" i="2"/>
  <c r="V37" i="2"/>
  <c r="V39" i="2"/>
  <c r="U48" i="2"/>
  <c r="U38" i="2"/>
  <c r="U69" i="2"/>
  <c r="U81" i="2"/>
  <c r="U63" i="2"/>
  <c r="U60" i="2"/>
  <c r="U57" i="2"/>
  <c r="U72" i="2"/>
  <c r="U66" i="2"/>
  <c r="U78" i="2"/>
  <c r="U75" i="2"/>
  <c r="U20" i="2"/>
  <c r="U45" i="2"/>
  <c r="U54" i="2"/>
  <c r="CC274" i="1"/>
  <c r="CL256" i="1"/>
  <c r="CG265" i="1"/>
  <c r="CE265" i="1"/>
  <c r="CG272" i="1"/>
  <c r="CE272" i="1"/>
  <c r="CM295" i="1"/>
  <c r="CM292" i="1"/>
  <c r="CM293" i="1"/>
  <c r="CM291" i="1"/>
  <c r="CM287" i="1"/>
  <c r="CM278" i="1"/>
  <c r="CM284" i="1"/>
  <c r="CM277" i="1"/>
  <c r="CM297" i="1"/>
  <c r="CM294" i="1"/>
  <c r="CM286" i="1"/>
  <c r="CM290" i="1"/>
  <c r="CM289" i="1"/>
  <c r="CM298" i="1"/>
  <c r="CM285" i="1"/>
  <c r="CM296" i="1"/>
  <c r="CM280" i="1"/>
  <c r="CM281" i="1"/>
  <c r="CM279" i="1"/>
  <c r="CM282" i="1"/>
  <c r="CM288" i="1"/>
  <c r="CM283" i="1"/>
  <c r="CC269" i="1"/>
  <c r="W47" i="2"/>
  <c r="CL275" i="1"/>
  <c r="CG268" i="1"/>
  <c r="CE268" i="1"/>
  <c r="CG270" i="1"/>
  <c r="CE270" i="1"/>
  <c r="CI298" i="1"/>
  <c r="CI283" i="1"/>
  <c r="CI282" i="1"/>
  <c r="CI281" i="1"/>
  <c r="CI297" i="1"/>
  <c r="CI295" i="1"/>
  <c r="CI294" i="1"/>
  <c r="CI292" i="1"/>
  <c r="CI289" i="1"/>
  <c r="CI286" i="1"/>
  <c r="CI288" i="1"/>
  <c r="CI285" i="1"/>
  <c r="CI293" i="1"/>
  <c r="CI280" i="1"/>
  <c r="CI290" i="1"/>
  <c r="CI278" i="1"/>
  <c r="CI277" i="1"/>
  <c r="CI284" i="1"/>
  <c r="CI279" i="1"/>
  <c r="CI296" i="1"/>
  <c r="CI291" i="1"/>
  <c r="CI287" i="1"/>
  <c r="CL255" i="1"/>
  <c r="CC264" i="1"/>
  <c r="CL261" i="1"/>
  <c r="CG276" i="1"/>
  <c r="CE276" i="1"/>
  <c r="CG267" i="1"/>
  <c r="CE267" i="1"/>
  <c r="CP297" i="1"/>
  <c r="CP282" i="1"/>
  <c r="CP296" i="1"/>
  <c r="CP291" i="1"/>
  <c r="CP295" i="1"/>
  <c r="CP280" i="1"/>
  <c r="CP292" i="1"/>
  <c r="CP294" i="1"/>
  <c r="CP293" i="1"/>
  <c r="CP290" i="1"/>
  <c r="CP289" i="1"/>
  <c r="CP286" i="1"/>
  <c r="CP281" i="1"/>
  <c r="CP287" i="1"/>
  <c r="CP284" i="1"/>
  <c r="CP279" i="1"/>
  <c r="CP285" i="1"/>
  <c r="CP288" i="1"/>
  <c r="CP283" i="1"/>
  <c r="CP278" i="1"/>
  <c r="CP277" i="1"/>
  <c r="X59" i="2" s="1"/>
  <c r="CP298" i="1"/>
  <c r="CC259" i="1"/>
  <c r="CC256" i="1"/>
  <c r="CL254" i="1"/>
  <c r="CG271" i="1"/>
  <c r="CE271" i="1"/>
  <c r="CG258" i="1"/>
  <c r="CE258" i="1"/>
  <c r="V13" i="2"/>
  <c r="CF279" i="1"/>
  <c r="CF286" i="1"/>
  <c r="CF282" i="1"/>
  <c r="CF293" i="1"/>
  <c r="CF298" i="1"/>
  <c r="CF288" i="1"/>
  <c r="CF281" i="1"/>
  <c r="CF294" i="1"/>
  <c r="CF295" i="1"/>
  <c r="CF290" i="1"/>
  <c r="CF292" i="1"/>
  <c r="CF280" i="1"/>
  <c r="CF283" i="1"/>
  <c r="CF278" i="1"/>
  <c r="CF285" i="1"/>
  <c r="CF284" i="1"/>
  <c r="CF287" i="1"/>
  <c r="CF296" i="1"/>
  <c r="CF297" i="1"/>
  <c r="CF277" i="1"/>
  <c r="CF291" i="1"/>
  <c r="CF289" i="1"/>
  <c r="W50" i="2"/>
  <c r="CC261" i="1"/>
  <c r="CL262" i="1"/>
  <c r="U17" i="2"/>
  <c r="CG257" i="1"/>
  <c r="CE257" i="1"/>
  <c r="V19" i="2"/>
  <c r="CS294" i="1"/>
  <c r="CS298" i="1"/>
  <c r="CS282" i="1"/>
  <c r="CS293" i="1"/>
  <c r="CS280" i="1"/>
  <c r="CS281" i="1"/>
  <c r="CS289" i="1"/>
  <c r="CS292" i="1"/>
  <c r="CS283" i="1"/>
  <c r="CS277" i="1"/>
  <c r="CS291" i="1"/>
  <c r="CS297" i="1"/>
  <c r="CS290" i="1"/>
  <c r="CS285" i="1"/>
  <c r="CS284" i="1"/>
  <c r="CS288" i="1"/>
  <c r="CS287" i="1"/>
  <c r="CS286" i="1"/>
  <c r="CS296" i="1"/>
  <c r="CS278" i="1"/>
  <c r="CS295" i="1"/>
  <c r="CS279" i="1"/>
  <c r="CC262" i="1"/>
  <c r="CL272" i="1"/>
  <c r="U29" i="2"/>
  <c r="CG299" i="1"/>
  <c r="CE299" i="1"/>
  <c r="CD291" i="1"/>
  <c r="CD288" i="1"/>
  <c r="CD290" i="1"/>
  <c r="CD278" i="1"/>
  <c r="CD277" i="1"/>
  <c r="CD281" i="1"/>
  <c r="CD284" i="1"/>
  <c r="CD289" i="1"/>
  <c r="CD283" i="1"/>
  <c r="CD295" i="1"/>
  <c r="CD286" i="1"/>
  <c r="CD293" i="1"/>
  <c r="CD294" i="1"/>
  <c r="CD298" i="1"/>
  <c r="CD297" i="1"/>
  <c r="CD296" i="1"/>
  <c r="CD280" i="1"/>
  <c r="CD279" i="1"/>
  <c r="CD292" i="1"/>
  <c r="CD282" i="1"/>
  <c r="CD285" i="1"/>
  <c r="CD287" i="1"/>
  <c r="CC265" i="1"/>
  <c r="CL271" i="1"/>
  <c r="CL258" i="1"/>
  <c r="CG255" i="1"/>
  <c r="CE255" i="1"/>
  <c r="W16" i="2"/>
  <c r="U14" i="2"/>
  <c r="CO292" i="1"/>
  <c r="CO277" i="1"/>
  <c r="CO281" i="1"/>
  <c r="CO283" i="1"/>
  <c r="CO287" i="1"/>
  <c r="CO279" i="1"/>
  <c r="CO298" i="1"/>
  <c r="CO282" i="1"/>
  <c r="CO297" i="1"/>
  <c r="CO288" i="1"/>
  <c r="CO291" i="1"/>
  <c r="CO290" i="1"/>
  <c r="CO289" i="1"/>
  <c r="CO285" i="1"/>
  <c r="CO286" i="1"/>
  <c r="CO280" i="1"/>
  <c r="CO294" i="1"/>
  <c r="CO293" i="1"/>
  <c r="CO296" i="1"/>
  <c r="CO284" i="1"/>
  <c r="CO295" i="1"/>
  <c r="CO278" i="1"/>
  <c r="CC267" i="1"/>
  <c r="CC270" i="1"/>
  <c r="CL269" i="1"/>
  <c r="CL260" i="1"/>
  <c r="CG262" i="1"/>
  <c r="CE262" i="1"/>
  <c r="CJ291" i="1"/>
  <c r="CJ296" i="1"/>
  <c r="CJ286" i="1"/>
  <c r="CJ295" i="1"/>
  <c r="CJ284" i="1"/>
  <c r="CJ292" i="1"/>
  <c r="CJ294" i="1"/>
  <c r="CJ288" i="1"/>
  <c r="CJ277" i="1"/>
  <c r="CJ290" i="1"/>
  <c r="CJ285" i="1"/>
  <c r="CJ293" i="1"/>
  <c r="CJ280" i="1"/>
  <c r="CJ282" i="1"/>
  <c r="CJ281" i="1"/>
  <c r="CJ289" i="1"/>
  <c r="CJ278" i="1"/>
  <c r="CJ287" i="1"/>
  <c r="CJ283" i="1"/>
  <c r="CJ298" i="1"/>
  <c r="CJ297" i="1"/>
  <c r="CJ279" i="1"/>
  <c r="CC263" i="1"/>
  <c r="CC273" i="1"/>
  <c r="V53" i="2"/>
  <c r="CL270" i="1"/>
  <c r="CL263" i="1"/>
  <c r="CG256" i="1"/>
  <c r="CE256" i="1"/>
  <c r="CL259" i="1"/>
  <c r="CC275" i="1"/>
  <c r="CC255" i="1"/>
  <c r="U32" i="2"/>
  <c r="U35" i="2"/>
  <c r="V10" i="2"/>
  <c r="V26" i="2" s="1"/>
  <c r="CL299" i="1"/>
  <c r="CL267" i="1"/>
  <c r="CG260" i="1"/>
  <c r="CE260" i="1"/>
  <c r="CC258" i="1"/>
  <c r="CC276" i="1"/>
  <c r="CL274" i="1"/>
  <c r="CL264" i="1"/>
  <c r="CG263" i="1"/>
  <c r="CE263" i="1"/>
  <c r="U23" i="2"/>
  <c r="W34" i="2"/>
  <c r="W44" i="2"/>
  <c r="CK282" i="1"/>
  <c r="CK289" i="1"/>
  <c r="CK287" i="1"/>
  <c r="CK298" i="1"/>
  <c r="CK297" i="1"/>
  <c r="CK286" i="1"/>
  <c r="CK296" i="1"/>
  <c r="CK281" i="1"/>
  <c r="CK292" i="1"/>
  <c r="CK278" i="1"/>
  <c r="CK280" i="1"/>
  <c r="CK290" i="1"/>
  <c r="CK291" i="1"/>
  <c r="CK283" i="1"/>
  <c r="CK295" i="1"/>
  <c r="CK277" i="1"/>
  <c r="CK293" i="1"/>
  <c r="CK288" i="1"/>
  <c r="CK285" i="1"/>
  <c r="CK294" i="1"/>
  <c r="CK279" i="1"/>
  <c r="CK284" i="1"/>
  <c r="CC299" i="1"/>
  <c r="CC254" i="1"/>
  <c r="CL276" i="1"/>
  <c r="CL268" i="1"/>
  <c r="CG269" i="1"/>
  <c r="CE269" i="1"/>
  <c r="CG275" i="1"/>
  <c r="CE275" i="1"/>
  <c r="CT283" i="1"/>
  <c r="CT279" i="1"/>
  <c r="CT298" i="1"/>
  <c r="CT282" i="1"/>
  <c r="CT280" i="1"/>
  <c r="CT285" i="1"/>
  <c r="CT292" i="1"/>
  <c r="CT277" i="1"/>
  <c r="CT291" i="1"/>
  <c r="CT290" i="1"/>
  <c r="CT289" i="1"/>
  <c r="CT296" i="1"/>
  <c r="CT295" i="1"/>
  <c r="CT281" i="1"/>
  <c r="CT286" i="1"/>
  <c r="CT294" i="1"/>
  <c r="CT293" i="1"/>
  <c r="CT278" i="1"/>
  <c r="CT297" i="1"/>
  <c r="CT284" i="1"/>
  <c r="CT288" i="1"/>
  <c r="CT287" i="1"/>
  <c r="CR279" i="1"/>
  <c r="CR278" i="1"/>
  <c r="CR292" i="1"/>
  <c r="CR289" i="1"/>
  <c r="CR293" i="1"/>
  <c r="CR291" i="1"/>
  <c r="CR290" i="1"/>
  <c r="CR288" i="1"/>
  <c r="CR286" i="1"/>
  <c r="CR297" i="1"/>
  <c r="CR281" i="1"/>
  <c r="CR296" i="1"/>
  <c r="CR283" i="1"/>
  <c r="CR294" i="1"/>
  <c r="CR295" i="1"/>
  <c r="CR285" i="1"/>
  <c r="CR287" i="1"/>
  <c r="CR284" i="1"/>
  <c r="CR277" i="1"/>
  <c r="CR280" i="1"/>
  <c r="CR298" i="1"/>
  <c r="CR282" i="1"/>
  <c r="CC272" i="1"/>
  <c r="CC260" i="1"/>
  <c r="V22" i="2"/>
  <c r="CL257" i="1"/>
  <c r="CL265" i="1"/>
  <c r="CG273" i="1"/>
  <c r="CE273" i="1"/>
  <c r="CG254" i="1"/>
  <c r="AK39" i="2" s="1"/>
  <c r="CE254" i="1"/>
  <c r="CN290" i="1"/>
  <c r="CN287" i="1"/>
  <c r="CN284" i="1"/>
  <c r="CN277" i="1"/>
  <c r="CN281" i="1"/>
  <c r="CN285" i="1"/>
  <c r="CN288" i="1"/>
  <c r="CN283" i="1"/>
  <c r="CN293" i="1"/>
  <c r="CN298" i="1"/>
  <c r="CN289" i="1"/>
  <c r="CN297" i="1"/>
  <c r="CN282" i="1"/>
  <c r="CN291" i="1"/>
  <c r="CN296" i="1"/>
  <c r="CN295" i="1"/>
  <c r="CN292" i="1"/>
  <c r="CN279" i="1"/>
  <c r="CN294" i="1"/>
  <c r="CN286" i="1"/>
  <c r="CN278" i="1"/>
  <c r="CN280" i="1"/>
  <c r="CG259" i="1"/>
  <c r="CE259" i="1"/>
  <c r="CC266" i="1"/>
  <c r="CC268" i="1"/>
  <c r="V28" i="2"/>
  <c r="CL266" i="1"/>
  <c r="CG274" i="1"/>
  <c r="CE274" i="1"/>
  <c r="CG261" i="1"/>
  <c r="CE261" i="1"/>
  <c r="CQ298" i="1"/>
  <c r="CQ288" i="1"/>
  <c r="CQ296" i="1"/>
  <c r="CQ297" i="1"/>
  <c r="CQ284" i="1"/>
  <c r="CQ281" i="1"/>
  <c r="CQ294" i="1"/>
  <c r="CQ280" i="1"/>
  <c r="CQ277" i="1"/>
  <c r="CQ295" i="1"/>
  <c r="CQ278" i="1"/>
  <c r="CQ293" i="1"/>
  <c r="CQ292" i="1"/>
  <c r="CQ279" i="1"/>
  <c r="CQ290" i="1"/>
  <c r="CQ283" i="1"/>
  <c r="CQ291" i="1"/>
  <c r="CQ289" i="1"/>
  <c r="CQ287" i="1"/>
  <c r="CQ282" i="1"/>
  <c r="CQ286" i="1"/>
  <c r="CQ285" i="1"/>
  <c r="CC257" i="1"/>
  <c r="CC271" i="1"/>
  <c r="U51" i="2"/>
  <c r="W25" i="2"/>
  <c r="V31" i="2"/>
  <c r="CL273" i="1"/>
  <c r="CG266" i="1"/>
  <c r="CE266" i="1"/>
  <c r="CG264" i="1"/>
  <c r="CE264" i="1"/>
  <c r="AK40" i="2" l="1"/>
  <c r="AM14" i="2"/>
  <c r="AM20" i="2"/>
  <c r="AM23" i="2"/>
  <c r="AM29" i="2"/>
  <c r="AM35" i="2"/>
  <c r="AM48" i="2"/>
  <c r="AM45" i="2"/>
  <c r="AM51" i="2"/>
  <c r="AM32" i="2"/>
  <c r="AM42" i="2"/>
  <c r="AM17" i="2"/>
  <c r="AM26" i="2"/>
  <c r="Y59" i="2"/>
  <c r="V42" i="2"/>
  <c r="AM38" i="2"/>
  <c r="AM72" i="2"/>
  <c r="AM78" i="2"/>
  <c r="AM81" i="2"/>
  <c r="AM54" i="2"/>
  <c r="AM66" i="2"/>
  <c r="AM75" i="2"/>
  <c r="AM57" i="2"/>
  <c r="AM60" i="2"/>
  <c r="AM63" i="2"/>
  <c r="AM69" i="2"/>
  <c r="X65" i="2"/>
  <c r="Y65" i="2" s="1"/>
  <c r="X68" i="2"/>
  <c r="Y68" i="2" s="1"/>
  <c r="X62" i="2"/>
  <c r="Y62" i="2" s="1"/>
  <c r="X56" i="2"/>
  <c r="Y56" i="2" s="1"/>
  <c r="X71" i="2"/>
  <c r="Y71" i="2" s="1"/>
  <c r="X77" i="2"/>
  <c r="Y77" i="2" s="1"/>
  <c r="X74" i="2"/>
  <c r="Y74" i="2" s="1"/>
  <c r="V29" i="2"/>
  <c r="V40" i="2"/>
  <c r="W39" i="2"/>
  <c r="W37" i="2"/>
  <c r="W42" i="2" s="1"/>
  <c r="V23" i="2"/>
  <c r="V35" i="2"/>
  <c r="V38" i="2"/>
  <c r="V81" i="2"/>
  <c r="V57" i="2"/>
  <c r="V60" i="2"/>
  <c r="V78" i="2"/>
  <c r="V63" i="2"/>
  <c r="V69" i="2"/>
  <c r="V72" i="2"/>
  <c r="V66" i="2"/>
  <c r="V75" i="2"/>
  <c r="V20" i="2"/>
  <c r="CG286" i="1"/>
  <c r="CE286" i="1"/>
  <c r="CG294" i="1"/>
  <c r="CE294" i="1"/>
  <c r="W28" i="2"/>
  <c r="V54" i="2"/>
  <c r="W10" i="2"/>
  <c r="W26" i="2" s="1"/>
  <c r="CC288" i="1"/>
  <c r="CL282" i="1"/>
  <c r="CL291" i="1"/>
  <c r="CG281" i="1"/>
  <c r="CE281" i="1"/>
  <c r="CG295" i="1"/>
  <c r="CE295" i="1"/>
  <c r="CC290" i="1"/>
  <c r="CL279" i="1"/>
  <c r="CL293" i="1"/>
  <c r="CG283" i="1"/>
  <c r="CE283" i="1"/>
  <c r="CG290" i="1"/>
  <c r="CE290" i="1"/>
  <c r="X25" i="2"/>
  <c r="CC285" i="1"/>
  <c r="CL281" i="1"/>
  <c r="CL292" i="1"/>
  <c r="CG289" i="1"/>
  <c r="CE289" i="1"/>
  <c r="CG285" i="1"/>
  <c r="CE285" i="1"/>
  <c r="CC282" i="1"/>
  <c r="CL280" i="1"/>
  <c r="CL295" i="1"/>
  <c r="CG282" i="1"/>
  <c r="CE282" i="1"/>
  <c r="X34" i="2"/>
  <c r="Y34" i="2" s="1"/>
  <c r="CC298" i="1"/>
  <c r="CL296" i="1"/>
  <c r="CG284" i="1"/>
  <c r="CE284" i="1"/>
  <c r="W31" i="2"/>
  <c r="V51" i="2"/>
  <c r="CC287" i="1"/>
  <c r="CL285" i="1"/>
  <c r="CG277" i="1"/>
  <c r="AL39" i="2" s="1"/>
  <c r="CE277" i="1"/>
  <c r="X47" i="2"/>
  <c r="CC281" i="1"/>
  <c r="CL298" i="1"/>
  <c r="CG296" i="1"/>
  <c r="CE296" i="1"/>
  <c r="V17" i="2"/>
  <c r="CC279" i="1"/>
  <c r="CL289" i="1"/>
  <c r="CG279" i="1"/>
  <c r="CE279" i="1"/>
  <c r="CC284" i="1"/>
  <c r="CL290" i="1"/>
  <c r="CG291" i="1"/>
  <c r="CE291" i="1"/>
  <c r="V14" i="2"/>
  <c r="CC277" i="1"/>
  <c r="CL286" i="1"/>
  <c r="CG293" i="1"/>
  <c r="CE293" i="1"/>
  <c r="CC283" i="1"/>
  <c r="CC278" i="1"/>
  <c r="CL294" i="1"/>
  <c r="CG280" i="1"/>
  <c r="CE280" i="1"/>
  <c r="V32" i="2"/>
  <c r="W19" i="2"/>
  <c r="V48" i="2"/>
  <c r="CC280" i="1"/>
  <c r="CC295" i="1"/>
  <c r="CL297" i="1"/>
  <c r="CG287" i="1"/>
  <c r="CE287" i="1"/>
  <c r="X16" i="2"/>
  <c r="Y16" i="2" s="1"/>
  <c r="CC294" i="1"/>
  <c r="CC291" i="1"/>
  <c r="CL277" i="1"/>
  <c r="CG278" i="1"/>
  <c r="CE278" i="1"/>
  <c r="V45" i="2"/>
  <c r="X44" i="2"/>
  <c r="CC286" i="1"/>
  <c r="CC292" i="1"/>
  <c r="CL284" i="1"/>
  <c r="CG298" i="1"/>
  <c r="CE298" i="1"/>
  <c r="CG297" i="1"/>
  <c r="CE297" i="1"/>
  <c r="X50" i="2"/>
  <c r="CC296" i="1"/>
  <c r="CC293" i="1"/>
  <c r="CL283" i="1"/>
  <c r="CL278" i="1"/>
  <c r="CG288" i="1"/>
  <c r="CE288" i="1"/>
  <c r="CG292" i="1"/>
  <c r="CE292" i="1"/>
  <c r="W22" i="2"/>
  <c r="W13" i="2"/>
  <c r="W53" i="2"/>
  <c r="CC297" i="1"/>
  <c r="CC289" i="1"/>
  <c r="CL288" i="1"/>
  <c r="CL287" i="1"/>
  <c r="AM39" i="2" l="1"/>
  <c r="AM40" i="2" s="1"/>
  <c r="AL40" i="2"/>
  <c r="W40" i="2"/>
  <c r="X37" i="2"/>
  <c r="X39" i="2"/>
  <c r="Y39" i="2" s="1"/>
  <c r="W48" i="2"/>
  <c r="W38" i="2"/>
  <c r="W81" i="2"/>
  <c r="W57" i="2"/>
  <c r="W78" i="2"/>
  <c r="W72" i="2"/>
  <c r="W69" i="2"/>
  <c r="W63" i="2"/>
  <c r="W60" i="2"/>
  <c r="W66" i="2"/>
  <c r="W75" i="2"/>
  <c r="W54" i="2"/>
  <c r="W29" i="2"/>
  <c r="W23" i="2"/>
  <c r="W14" i="2"/>
  <c r="W20" i="2"/>
  <c r="W51" i="2"/>
  <c r="X10" i="2"/>
  <c r="X17" i="2" s="1"/>
  <c r="Y44" i="2"/>
  <c r="W35" i="2"/>
  <c r="W32" i="2"/>
  <c r="Y47" i="2"/>
  <c r="W45" i="2"/>
  <c r="Y25" i="2"/>
  <c r="Y50" i="2"/>
  <c r="X22" i="2"/>
  <c r="X53" i="2"/>
  <c r="X31" i="2"/>
  <c r="X28" i="2"/>
  <c r="X13" i="2"/>
  <c r="X19" i="2"/>
  <c r="W17" i="2"/>
  <c r="X42" i="2" l="1"/>
  <c r="Y37" i="2"/>
  <c r="X40" i="2"/>
  <c r="Y31" i="2"/>
  <c r="Y42" i="2" s="1"/>
  <c r="X48" i="2"/>
  <c r="X38" i="2"/>
  <c r="X72" i="2"/>
  <c r="X81" i="2"/>
  <c r="X60" i="2"/>
  <c r="X78" i="2"/>
  <c r="X63" i="2"/>
  <c r="X57" i="2"/>
  <c r="X69" i="2"/>
  <c r="X66" i="2"/>
  <c r="X75" i="2"/>
  <c r="X26" i="2"/>
  <c r="Y10" i="2"/>
  <c r="Y17" i="2" s="1"/>
  <c r="X35" i="2"/>
  <c r="X14" i="2"/>
  <c r="Y13" i="2"/>
  <c r="X29" i="2"/>
  <c r="Y28" i="2"/>
  <c r="X32" i="2"/>
  <c r="X54" i="2"/>
  <c r="Y53" i="2"/>
  <c r="X23" i="2"/>
  <c r="Y22" i="2"/>
  <c r="X51" i="2"/>
  <c r="X20" i="2"/>
  <c r="Y19" i="2"/>
  <c r="X45" i="2"/>
  <c r="Y38" i="2" l="1"/>
  <c r="Y40" i="2"/>
  <c r="Y81" i="2"/>
  <c r="Y78" i="2"/>
  <c r="Y57" i="2"/>
  <c r="Y63" i="2"/>
  <c r="Y60" i="2"/>
  <c r="Y69" i="2"/>
  <c r="Y72" i="2"/>
  <c r="Y66" i="2"/>
  <c r="Y75" i="2"/>
  <c r="Y26" i="2"/>
  <c r="Y23" i="2"/>
  <c r="Y20" i="2"/>
  <c r="Y29" i="2"/>
  <c r="Y54" i="2"/>
  <c r="Y14" i="2"/>
  <c r="Y45" i="2"/>
  <c r="Y51" i="2"/>
  <c r="Y32" i="2"/>
  <c r="Y48" i="2"/>
  <c r="Y35" i="2"/>
  <c r="U6" i="4" l="1"/>
  <c r="N6" i="4"/>
  <c r="Q6" i="4"/>
  <c r="T6" i="4"/>
  <c r="P6" i="4"/>
  <c r="R6" i="4"/>
  <c r="K6" i="4"/>
  <c r="M6" i="4"/>
  <c r="S6" i="4"/>
  <c r="O6" i="4"/>
  <c r="L6" i="4"/>
  <c r="I20" i="2" l="1"/>
  <c r="L19" i="2"/>
  <c r="N19" i="2" s="1"/>
  <c r="J20" i="2"/>
  <c r="K20" i="2"/>
  <c r="L20" i="2" l="1"/>
  <c r="N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tc={4DF5E184-6AEF-4151-B8AC-1D412F1D3D36}</author>
    <author>tc={CB522F7F-B85C-4A85-8B4B-A9EC0CF21C79}</author>
  </authors>
  <commentList>
    <comment ref="P42" authorId="0" shapeId="0" xr:uid="{4DF5E184-6AEF-4151-B8AC-1D412F1D3D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Saving s/ amit
</t>
      </text>
    </comment>
    <comment ref="AD42" authorId="1" shapeId="0" xr:uid="{CB522F7F-B85C-4A85-8B4B-A9EC0CF21C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Saving s/ amit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StartSe</author>
  </authors>
  <commentList>
    <comment ref="H42" authorId="0" shapeId="0" xr:uid="{61A62A87-8D58-4F2C-B9E9-76005C05E20E}">
      <text>
        <r>
          <rPr>
            <b/>
            <sz val="9"/>
            <color indexed="81"/>
            <rFont val="Tahoma"/>
            <family val="2"/>
          </rPr>
          <t>StartSe:</t>
        </r>
        <r>
          <rPr>
            <sz val="9"/>
            <color indexed="81"/>
            <rFont val="Tahoma"/>
            <family val="2"/>
          </rPr>
          <t xml:space="preserve">
Deitar no tempo</t>
        </r>
      </text>
    </comment>
    <comment ref="H43" authorId="0" shapeId="0" xr:uid="{A3D20D3A-1CF6-4890-A751-4E1F6C9C92C7}">
      <text>
        <r>
          <rPr>
            <b/>
            <sz val="9"/>
            <color indexed="81"/>
            <rFont val="Tahoma"/>
            <family val="2"/>
          </rPr>
          <t>StartSe:</t>
        </r>
        <r>
          <rPr>
            <sz val="9"/>
            <color indexed="81"/>
            <rFont val="Tahoma"/>
            <family val="2"/>
          </rPr>
          <t xml:space="preserve">
Deitar no Tempo
</t>
        </r>
      </text>
    </comment>
    <comment ref="H44" authorId="0" shapeId="0" xr:uid="{AB60EB68-C34E-47A2-9FC9-4ABE92ED61BA}">
      <text>
        <r>
          <rPr>
            <b/>
            <sz val="9"/>
            <color indexed="81"/>
            <rFont val="Tahoma"/>
            <family val="2"/>
          </rPr>
          <t>StartSe:</t>
        </r>
        <r>
          <rPr>
            <sz val="9"/>
            <color indexed="81"/>
            <rFont val="Tahoma"/>
            <family val="2"/>
          </rPr>
          <t xml:space="preserve">
Deitar no tempo</t>
        </r>
      </text>
    </comment>
  </commentList>
</comments>
</file>

<file path=xl/sharedStrings.xml><?xml version="1.0" encoding="utf-8"?>
<sst xmlns="http://schemas.openxmlformats.org/spreadsheetml/2006/main" count="25676" uniqueCount="356">
  <si>
    <t>Resultado Trimestral StartSe</t>
  </si>
  <si>
    <t>Fechamento</t>
  </si>
  <si>
    <t>Orçamento</t>
  </si>
  <si>
    <t>P&amp;L</t>
  </si>
  <si>
    <t>1T2026</t>
  </si>
  <si>
    <t>A/B</t>
  </si>
  <si>
    <t>Alocação de Despesas</t>
  </si>
  <si>
    <t>People</t>
  </si>
  <si>
    <t>Marketing</t>
  </si>
  <si>
    <t>% Alocada da Folha Total</t>
  </si>
  <si>
    <t>Marketing B2C</t>
  </si>
  <si>
    <t>% Alocada da Folha de Marketing</t>
  </si>
  <si>
    <t>Marketing B2B</t>
  </si>
  <si>
    <t>Vendas</t>
  </si>
  <si>
    <t>Vendas B2C</t>
  </si>
  <si>
    <t>% Alocada da Folha de Vendas</t>
  </si>
  <si>
    <t>Vendas B2B</t>
  </si>
  <si>
    <t>Produtos</t>
  </si>
  <si>
    <t>Consulting</t>
  </si>
  <si>
    <t>% Alocada da Folha de Produtos</t>
  </si>
  <si>
    <t>Produtos Corporate</t>
  </si>
  <si>
    <t>Produtos Corporate s/ Amit</t>
  </si>
  <si>
    <t>Amit</t>
  </si>
  <si>
    <t>Tech Academy</t>
  </si>
  <si>
    <t>Produtos Offline/Eventos</t>
  </si>
  <si>
    <t>Produtos Inter</t>
  </si>
  <si>
    <t>Backoffice</t>
  </si>
  <si>
    <t>Contabilidade</t>
  </si>
  <si>
    <t>% Alocada da Folha de Backoffice</t>
  </si>
  <si>
    <t>Financeiro</t>
  </si>
  <si>
    <t>Atendimento</t>
  </si>
  <si>
    <t>Revops</t>
  </si>
  <si>
    <t>Facilites</t>
  </si>
  <si>
    <t>Ops</t>
  </si>
  <si>
    <t>Tech</t>
  </si>
  <si>
    <t>Diretoria</t>
  </si>
  <si>
    <t>Salário Bruto Base</t>
  </si>
  <si>
    <t>Salário Bruto com Dissídio</t>
  </si>
  <si>
    <t>IRRF</t>
  </si>
  <si>
    <t>INSS Retido</t>
  </si>
  <si>
    <t>13º</t>
  </si>
  <si>
    <t>Benefícios</t>
  </si>
  <si>
    <t>Férias</t>
  </si>
  <si>
    <t>Encargos s/ Salário Bruto</t>
  </si>
  <si>
    <t>Custo Empresa</t>
  </si>
  <si>
    <t>TOTAL ANO</t>
  </si>
  <si>
    <t>Fall Back Arrojado</t>
  </si>
  <si>
    <t>Fall Back Agressivo</t>
  </si>
  <si>
    <t>Despesas com Pessoal (R$ mil)</t>
  </si>
  <si>
    <t>Tecnologia</t>
  </si>
  <si>
    <t>HC</t>
  </si>
  <si>
    <t>Maurício (EUA)</t>
  </si>
  <si>
    <t>Receit a Bruta LTM/HC</t>
  </si>
  <si>
    <t>Custo Empresa/HC</t>
  </si>
  <si>
    <t>Patrocínio</t>
  </si>
  <si>
    <t>Receita LTM</t>
  </si>
  <si>
    <t>Eventos</t>
  </si>
  <si>
    <t>Fopag</t>
  </si>
  <si>
    <t>Total</t>
  </si>
  <si>
    <t>PJ</t>
  </si>
  <si>
    <t>Pró-labore</t>
  </si>
  <si>
    <t>ICP Sócios</t>
  </si>
  <si>
    <t>Cenário</t>
  </si>
  <si>
    <t>Fall Back</t>
  </si>
  <si>
    <t>ID/Nome</t>
  </si>
  <si>
    <t>Regime/Conta</t>
  </si>
  <si>
    <t>Classificação P&amp;L</t>
  </si>
  <si>
    <t>BU</t>
  </si>
  <si>
    <t>Time TBAs</t>
  </si>
  <si>
    <t>Empresa</t>
  </si>
  <si>
    <t>CHECK</t>
  </si>
  <si>
    <t>Sem Fall Back</t>
  </si>
  <si>
    <t>CLT</t>
  </si>
  <si>
    <t>PRODUTOS CORPORATE</t>
  </si>
  <si>
    <t>StartSe Sistemas</t>
  </si>
  <si>
    <t>Acompanhamento Missões Internacionais</t>
  </si>
  <si>
    <t>Outras despesas com folha</t>
  </si>
  <si>
    <t>Custos com Pessoal</t>
  </si>
  <si>
    <t>Imersões Internacionais</t>
  </si>
  <si>
    <t>Outras despesas</t>
  </si>
  <si>
    <t>Arrojado</t>
  </si>
  <si>
    <t>TBA 14</t>
  </si>
  <si>
    <t>Estágio</t>
  </si>
  <si>
    <t>StartSe Consulting</t>
  </si>
  <si>
    <t>TBA 15</t>
  </si>
  <si>
    <t>TBA 16</t>
  </si>
  <si>
    <t>Base</t>
  </si>
  <si>
    <t>TBA 18</t>
  </si>
  <si>
    <t>TBA 29</t>
  </si>
  <si>
    <t>TBA 30</t>
  </si>
  <si>
    <t>TBA 31</t>
  </si>
  <si>
    <t>TBA 32</t>
  </si>
  <si>
    <t>TBA 33</t>
  </si>
  <si>
    <t>TBA 34</t>
  </si>
  <si>
    <t>TBA 35</t>
  </si>
  <si>
    <t>TBA 13</t>
  </si>
  <si>
    <t>TBA 17</t>
  </si>
  <si>
    <t>TBA 23</t>
  </si>
  <si>
    <t>PEOPLE</t>
  </si>
  <si>
    <t>TBA 27</t>
  </si>
  <si>
    <t>TBA 28</t>
  </si>
  <si>
    <t>TBA 19</t>
  </si>
  <si>
    <t>TBA 20</t>
  </si>
  <si>
    <t>TBA 21</t>
  </si>
  <si>
    <t>TBA 22</t>
  </si>
  <si>
    <t>TBA 24</t>
  </si>
  <si>
    <t>PRODUTOS CONSULTING</t>
  </si>
  <si>
    <t>TBA 25</t>
  </si>
  <si>
    <t>TBA 26</t>
  </si>
  <si>
    <t>Seguro de Vida</t>
  </si>
  <si>
    <t>Sindicato</t>
  </si>
  <si>
    <t>Jovem aprendiz</t>
  </si>
  <si>
    <t>FINANCEIRO</t>
  </si>
  <si>
    <t>ATENDIMENTO</t>
  </si>
  <si>
    <t>TECH</t>
  </si>
  <si>
    <t>REVOPS</t>
  </si>
  <si>
    <t>MARKETING B2B</t>
  </si>
  <si>
    <t>OPS</t>
  </si>
  <si>
    <t>TBA 9</t>
  </si>
  <si>
    <t>PRODUTOS Corporate</t>
  </si>
  <si>
    <t>TBA 10</t>
  </si>
  <si>
    <t>RevOps</t>
  </si>
  <si>
    <t>TBA 11</t>
  </si>
  <si>
    <t>TBA 12</t>
  </si>
  <si>
    <t>FACILITES</t>
  </si>
  <si>
    <t>Totalpass</t>
  </si>
  <si>
    <t>MARKETING B2C</t>
  </si>
  <si>
    <t>TBA 8</t>
  </si>
  <si>
    <t>VENDAS B2C</t>
  </si>
  <si>
    <t>TBA 7</t>
  </si>
  <si>
    <t>TBA 6</t>
  </si>
  <si>
    <t>PRODUTOS EVENTOS/OFFLINE</t>
  </si>
  <si>
    <t>Buffer Mérito/Promoção</t>
  </si>
  <si>
    <t>Mérito/Promoção</t>
  </si>
  <si>
    <t>TBA 5</t>
  </si>
  <si>
    <t>sem ID</t>
  </si>
  <si>
    <t>TBA 3</t>
  </si>
  <si>
    <t>TBA 4</t>
  </si>
  <si>
    <t>PRODUTOS INTER</t>
  </si>
  <si>
    <t>TBA 2</t>
  </si>
  <si>
    <t>CONTABILIDADE</t>
  </si>
  <si>
    <t>TECH ACADEMY</t>
  </si>
  <si>
    <t>VENDAS B2B</t>
  </si>
  <si>
    <t>StartSe Turismo</t>
  </si>
  <si>
    <t>Rafaela Anjos</t>
  </si>
  <si>
    <t>STUDIO PARADOXAL LTDA</t>
  </si>
  <si>
    <t>PJ Recorrente</t>
  </si>
  <si>
    <t>GUILHERME MACHADO DA SILVA</t>
  </si>
  <si>
    <t>Kohama</t>
  </si>
  <si>
    <t>Marcelo Kim</t>
  </si>
  <si>
    <t>TBA 1</t>
  </si>
  <si>
    <t>Valber Azevedo Filho</t>
  </si>
  <si>
    <t>Caio</t>
  </si>
  <si>
    <t>Josenildo</t>
  </si>
  <si>
    <t>Bittencourt</t>
  </si>
  <si>
    <t>Leal</t>
  </si>
  <si>
    <t>DIRETORIA</t>
  </si>
  <si>
    <t>Mariana Hirano Tanaka</t>
  </si>
  <si>
    <t>RESCISÃO</t>
  </si>
  <si>
    <t>Matheus Garcia</t>
  </si>
  <si>
    <t>Wanderley Alencar Sobrinho</t>
  </si>
  <si>
    <t>Mateus</t>
  </si>
  <si>
    <t>Kruel</t>
  </si>
  <si>
    <t>Fábio</t>
  </si>
  <si>
    <t>Piero</t>
  </si>
  <si>
    <t>Junior</t>
  </si>
  <si>
    <t>Aline Vale (Mensal + Semestral)</t>
  </si>
  <si>
    <t>Maurício (mensal + semestral)</t>
  </si>
  <si>
    <t>Comissão de Vendas CLT</t>
  </si>
  <si>
    <t>Comissão de vendas CLT</t>
  </si>
  <si>
    <t>PRODUTOS OFFLINE</t>
  </si>
  <si>
    <t>PRODUTOS EVENTOS</t>
  </si>
  <si>
    <t>PRODUTOS</t>
  </si>
  <si>
    <t>Front</t>
  </si>
  <si>
    <t>Subproduto FP&amp;A</t>
  </si>
  <si>
    <t>Attribute</t>
  </si>
  <si>
    <t>Value</t>
  </si>
  <si>
    <t>Classificação de conta DRE</t>
  </si>
  <si>
    <t>Mês IFRS</t>
  </si>
  <si>
    <t>Ano IFRS</t>
  </si>
  <si>
    <t>Time</t>
  </si>
  <si>
    <t>Time v2</t>
  </si>
  <si>
    <t>Diretoria/PJ</t>
  </si>
  <si>
    <t>B2B</t>
  </si>
  <si>
    <t>Intl. Immersions</t>
  </si>
  <si>
    <t>China</t>
  </si>
  <si>
    <t>people expenses_ATENDIMENTO</t>
  </si>
  <si>
    <t>people expenses</t>
  </si>
  <si>
    <t>people expenses_CONTABILIDADE</t>
  </si>
  <si>
    <t>people expenses_FACILITES</t>
  </si>
  <si>
    <t>people expenses_FINANCEIRO</t>
  </si>
  <si>
    <t>Corporate Education</t>
  </si>
  <si>
    <t>Programas Customizados</t>
  </si>
  <si>
    <t>people expenses_MARKETING B2B</t>
  </si>
  <si>
    <t>B2C</t>
  </si>
  <si>
    <t>people expenses_OPS</t>
  </si>
  <si>
    <t>people expenses_PEOPLE</t>
  </si>
  <si>
    <t>people expenses_PRODUTOS CORPORATE</t>
  </si>
  <si>
    <t>people expenses_CONSULTING</t>
  </si>
  <si>
    <t>CONSULTING</t>
  </si>
  <si>
    <t>people expenses_PRODUTOS INTER</t>
  </si>
  <si>
    <t>people expenses_PRODUTOS OFFLINE/EVENTOS</t>
  </si>
  <si>
    <t>PRODUTOS OFFLINE/EVENTOS</t>
  </si>
  <si>
    <t>people expenses_REVOPS</t>
  </si>
  <si>
    <t>people expenses_TECH</t>
  </si>
  <si>
    <t>people expenses_TECH ACADEMY</t>
  </si>
  <si>
    <t>people expenses_VENDAS B2B</t>
  </si>
  <si>
    <t>people expenses_VENDAS B2C</t>
  </si>
  <si>
    <t>Corporate Consulting</t>
  </si>
  <si>
    <t>Recurring pj_PRODUTOS CORPORATE</t>
  </si>
  <si>
    <t>Recurring pj</t>
  </si>
  <si>
    <t>recurring pj_CONSULTING</t>
  </si>
  <si>
    <t>recurring pj</t>
  </si>
  <si>
    <t>Recurring pj_PRODUTOS INTER</t>
  </si>
  <si>
    <t>recurring pj_Mauricio</t>
  </si>
  <si>
    <t>recurring pj_Kruel</t>
  </si>
  <si>
    <t>Recurring pj_VENDAS B2B</t>
  </si>
  <si>
    <t>expensed dividends/pro-labor_Junior</t>
  </si>
  <si>
    <t>expensed dividends/pro-labor</t>
  </si>
  <si>
    <t>expensed dividends/pro-labor_Fabio</t>
  </si>
  <si>
    <t>Fabio</t>
  </si>
  <si>
    <t>expensed dividends/pro-labor_Piero</t>
  </si>
  <si>
    <t>expensed dividends/pro-labor_Mateus</t>
  </si>
  <si>
    <t>Partners ICP_Junior</t>
  </si>
  <si>
    <t>Partners ICP</t>
  </si>
  <si>
    <t>Partners ICP_Fabio</t>
  </si>
  <si>
    <t>Partners ICP_Piero</t>
  </si>
  <si>
    <t xml:space="preserve"> </t>
  </si>
  <si>
    <t>Partners ICP_Mateus</t>
  </si>
  <si>
    <t>Partners ICP_Kruel</t>
  </si>
  <si>
    <t>Events</t>
  </si>
  <si>
    <t>Evento RH</t>
  </si>
  <si>
    <t>Corporate Intl. Immersions</t>
  </si>
  <si>
    <t>Missões Corporativas</t>
  </si>
  <si>
    <t>Offline Programs</t>
  </si>
  <si>
    <t>Board Program</t>
  </si>
  <si>
    <t>recurring pj_PRODUTOS CORPORATE</t>
  </si>
  <si>
    <t>recurring pj_PRODUTOS INTER</t>
  </si>
  <si>
    <t>recurring pj_VENDAS B2B</t>
  </si>
  <si>
    <t>Imersão Presencial de AI</t>
  </si>
  <si>
    <t>Online Programs</t>
  </si>
  <si>
    <t>AI Journey</t>
  </si>
  <si>
    <t>Vale do Silício</t>
  </si>
  <si>
    <t>AI Max</t>
  </si>
  <si>
    <t>Executive</t>
  </si>
  <si>
    <t>Evento AI</t>
  </si>
  <si>
    <t>Board Community</t>
  </si>
  <si>
    <t>Tomorrow Learning</t>
  </si>
  <si>
    <t>SXSW</t>
  </si>
  <si>
    <t>Imersão Multiagentes</t>
  </si>
  <si>
    <t>Talk Online Intl.</t>
  </si>
  <si>
    <t>Cursos AI Online</t>
  </si>
  <si>
    <t>AI Agentic Commerce</t>
  </si>
  <si>
    <t>NRF</t>
  </si>
  <si>
    <t>StartSe Talks</t>
  </si>
  <si>
    <t>Encontro Exclusivo</t>
  </si>
  <si>
    <t>PLR_MARKETING B2B</t>
  </si>
  <si>
    <t>PLR</t>
  </si>
  <si>
    <t>HR PowerUP</t>
  </si>
  <si>
    <t>Sponsorships</t>
  </si>
  <si>
    <t>Patrocínios Diversos</t>
  </si>
  <si>
    <t>PLR_OPS</t>
  </si>
  <si>
    <t>PLR_PRODUTOS CORPORATE</t>
  </si>
  <si>
    <t>PLR_PRODUTOS INTER</t>
  </si>
  <si>
    <t>PLR_PRODUTOS OFFLINE/EVENTOS</t>
  </si>
  <si>
    <t>PLR_TECH ACADEMY</t>
  </si>
  <si>
    <t>PLR_VENDAS B2B</t>
  </si>
  <si>
    <t>PLR_VENDAS B2C</t>
  </si>
  <si>
    <t>Patrocinios Diversos</t>
  </si>
  <si>
    <t>Recurring pj_CONSULTING</t>
  </si>
  <si>
    <t>Recurring pj_Mauricio</t>
  </si>
  <si>
    <t>Recurring pj_Kruel</t>
  </si>
  <si>
    <t>PLR_ATENDIMENTO</t>
  </si>
  <si>
    <t>PLR_CONTABILIDADE</t>
  </si>
  <si>
    <t>PLR_FACILITES</t>
  </si>
  <si>
    <t>PLR_FINANCEIRO</t>
  </si>
  <si>
    <t>PLR_PEOPLE</t>
  </si>
  <si>
    <t>PLR_CONSULTING</t>
  </si>
  <si>
    <t>PLR_REVOPS</t>
  </si>
  <si>
    <t>PLR_TECH</t>
  </si>
  <si>
    <t>Corporate Fast Learning</t>
  </si>
  <si>
    <t>Fast Learning</t>
  </si>
  <si>
    <t>MBN</t>
  </si>
  <si>
    <t>people expenses_Marketing B2C</t>
  </si>
  <si>
    <t>Recurring pj_Marketing B2C</t>
  </si>
  <si>
    <t>recurring pj_Marketing B2C</t>
  </si>
  <si>
    <t>PLR_Marketing B2C</t>
  </si>
  <si>
    <t>PLR PJ_Produtos Corporate</t>
  </si>
  <si>
    <t>PLR PJ</t>
  </si>
  <si>
    <t>Pro Labore</t>
  </si>
  <si>
    <t>ICP Socios</t>
  </si>
  <si>
    <t>Regime</t>
  </si>
  <si>
    <t>Mês</t>
  </si>
  <si>
    <t>Mês Num</t>
  </si>
  <si>
    <t>Ano</t>
  </si>
  <si>
    <t>Outras Despesas</t>
  </si>
  <si>
    <t>StartSe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</si>
  <si>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</si>
  <si>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</si>
  <si>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</si>
  <si>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</si>
  <si>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</si>
  <si>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</si>
  <si>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</si>
  <si>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</si>
  <si>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</si>
  <si>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</si>
  <si>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</si>
  <si>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</si>
  <si>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Despesa Total</t>
  </si>
  <si>
    <t>Venda mês</t>
  </si>
  <si>
    <t>Payroll Marketing</t>
  </si>
  <si>
    <t>Sales B2B</t>
  </si>
  <si>
    <t>Sales B2C</t>
  </si>
  <si>
    <t>Payroll Produtos</t>
  </si>
  <si>
    <t>Corporate</t>
  </si>
  <si>
    <t>Off/Eventos</t>
  </si>
  <si>
    <t>Inter</t>
  </si>
  <si>
    <t>Payroll Others</t>
  </si>
  <si>
    <t>IA Festival</t>
  </si>
  <si>
    <t>RH Xperience</t>
  </si>
  <si>
    <t>Executive Journey</t>
  </si>
  <si>
    <t>IA Para Negócios</t>
  </si>
  <si>
    <t>Multiagentes</t>
  </si>
  <si>
    <t>Tomorrow</t>
  </si>
  <si>
    <t>Pós NRF (online)</t>
  </si>
  <si>
    <t>PÓS SXSW</t>
  </si>
  <si>
    <t>Patrocínios diversos</t>
  </si>
  <si>
    <t>Forecast</t>
  </si>
  <si>
    <t>Obs</t>
  </si>
  <si>
    <t>TBA a</t>
  </si>
  <si>
    <t>439/ 528</t>
  </si>
  <si>
    <t>BDR</t>
  </si>
  <si>
    <t>new hire/sem id</t>
  </si>
  <si>
    <t>Helena perdigão</t>
  </si>
  <si>
    <t>Reposição Julia</t>
  </si>
  <si>
    <t>Substituição Nagel</t>
  </si>
  <si>
    <t>TBA</t>
  </si>
  <si>
    <t>519/533</t>
  </si>
  <si>
    <t>484/559</t>
  </si>
  <si>
    <t>Ajuda de custo</t>
  </si>
  <si>
    <t>Wilton</t>
  </si>
  <si>
    <t>Maria julia</t>
  </si>
  <si>
    <t>PO Tech AI Journey</t>
  </si>
  <si>
    <t>Reposição Sol</t>
  </si>
  <si>
    <t>Aumento de quadro Time Nathi</t>
  </si>
  <si>
    <t>Patrocínios</t>
  </si>
  <si>
    <t>Deitar no tempo</t>
  </si>
  <si>
    <t>Reposição Luis</t>
  </si>
  <si>
    <t>487/561</t>
  </si>
  <si>
    <t>426/534</t>
  </si>
  <si>
    <t>Juliana Andrade</t>
  </si>
  <si>
    <t>SDR</t>
  </si>
  <si>
    <t>Area</t>
  </si>
  <si>
    <t>Comissão de Vendas B2B</t>
  </si>
  <si>
    <t>Payroll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</si>
</sst>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#,##0;\(#,##0\)"/>
    <numFmt numFmtId="167" formatCode="_(* #,##0.00_);_(* \(#,##0.00\);_(* &quot;-&quot;??_);_(@_)"/>
    <numFmt numFmtId="168" formatCode="#,##0.0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3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theme="0" tint="-0.499984740745262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b/>
      <i/>
      <sz val="10"/>
      <color rgb="FF0000FF"/>
      <name val="Arial"/>
      <family val="2"/>
    </font>
    <font>
      <sz val="11"/>
      <color rgb="FF002060"/>
      <name val="Aptos Narrow"/>
      <family val="2"/>
      <scheme val="minor"/>
    </font>
    <font>
      <b/>
      <i/>
      <sz val="10"/>
      <color theme="3"/>
      <name val="Arial"/>
      <family val="2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theme="0" tint="-0.249977111117893"/>
      <name val="Aptos Narrow"/>
      <family val="2"/>
      <scheme val="minor"/>
    </font>
    <font>
      <i/>
      <sz val="12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2"/>
      <color theme="0" tint="-0.499984740745262"/>
      <name val="Aptos Narrow"/>
      <family val="2"/>
      <scheme val="minor"/>
    </font>
    <font>
      <i/>
      <sz val="9"/>
      <color theme="0" tint="-0.499984740745262"/>
      <name val="Aptos Narrow"/>
      <family val="2"/>
      <scheme val="minor"/>
    </font>
    <font>
      <sz val="8"/>
      <color rgb="FF0000FF"/>
      <name val="Aptos Narrow"/>
      <family val="2"/>
      <scheme val="minor"/>
    </font>
    <font>
      <sz val="8"/>
      <color rgb="FF008000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0"/>
      <color theme="2" tint="-0.499984740745262"/>
      <name val="Arial"/>
      <family val="2"/>
    </font>
    <font>
      <b/>
      <i/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2" tint="-9.9978637043366805E-2"/>
      </left>
      <right style="medium">
        <color theme="2" tint="-9.9978637043366805E-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2" tint="-9.9978637043366805E-2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2" tint="-0.249977111117893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</cellStyleXfs>
  <cellXfs count="22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0" fontId="5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43" fontId="5" fillId="0" borderId="0" xfId="1" applyFont="1" applyBorder="1" applyAlignment="1">
      <alignment horizontal="center"/>
    </xf>
    <xf numFmtId="0" fontId="6" fillId="0" borderId="0" xfId="0" applyFont="1"/>
    <xf numFmtId="0" fontId="0" fillId="0" borderId="11" xfId="0" applyBorder="1" applyAlignment="1">
      <alignment horizontal="center"/>
    </xf>
    <xf numFmtId="17" fontId="5" fillId="0" borderId="8" xfId="0" applyNumberFormat="1" applyFont="1" applyBorder="1" applyAlignment="1">
      <alignment horizontal="left"/>
    </xf>
    <xf numFmtId="0" fontId="6" fillId="0" borderId="0" xfId="0" applyFont="1" applyAlignment="1">
      <alignment horizontal="center"/>
    </xf>
    <xf numFmtId="43" fontId="0" fillId="0" borderId="12" xfId="1" applyFont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43" fontId="0" fillId="0" borderId="11" xfId="1" applyFont="1" applyBorder="1" applyAlignment="1">
      <alignment horizontal="right"/>
    </xf>
    <xf numFmtId="0" fontId="5" fillId="0" borderId="14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2" borderId="16" xfId="0" applyFill="1" applyBorder="1" applyAlignment="1">
      <alignment horizontal="center"/>
    </xf>
    <xf numFmtId="43" fontId="0" fillId="0" borderId="17" xfId="1" applyFont="1" applyBorder="1" applyAlignment="1">
      <alignment horizontal="center"/>
    </xf>
    <xf numFmtId="43" fontId="0" fillId="0" borderId="18" xfId="1" applyFon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164" fontId="5" fillId="0" borderId="0" xfId="1" applyNumberFormat="1" applyFont="1" applyBorder="1" applyAlignment="1">
      <alignment horizontal="center"/>
    </xf>
    <xf numFmtId="43" fontId="0" fillId="0" borderId="0" xfId="1" applyFont="1" applyFill="1" applyBorder="1"/>
    <xf numFmtId="10" fontId="0" fillId="0" borderId="0" xfId="2" applyNumberFormat="1" applyFont="1" applyFill="1" applyBorder="1"/>
    <xf numFmtId="43" fontId="7" fillId="5" borderId="10" xfId="1" applyFont="1" applyFill="1" applyBorder="1" applyAlignment="1">
      <alignment horizontal="left"/>
    </xf>
    <xf numFmtId="0" fontId="7" fillId="5" borderId="10" xfId="1" applyNumberFormat="1" applyFont="1" applyFill="1" applyBorder="1" applyAlignment="1">
      <alignment horizontal="center"/>
    </xf>
    <xf numFmtId="43" fontId="7" fillId="5" borderId="19" xfId="1" applyFont="1" applyFill="1" applyBorder="1" applyAlignment="1">
      <alignment horizontal="left"/>
    </xf>
    <xf numFmtId="43" fontId="0" fillId="0" borderId="20" xfId="1" applyFont="1" applyBorder="1" applyAlignment="1">
      <alignment horizontal="left"/>
    </xf>
    <xf numFmtId="43" fontId="0" fillId="0" borderId="21" xfId="1" applyFont="1" applyBorder="1" applyAlignment="1">
      <alignment horizontal="left"/>
    </xf>
    <xf numFmtId="43" fontId="0" fillId="0" borderId="19" xfId="1" applyFont="1" applyBorder="1" applyAlignment="1">
      <alignment horizontal="left"/>
    </xf>
    <xf numFmtId="43" fontId="0" fillId="0" borderId="22" xfId="1" applyFont="1" applyBorder="1" applyAlignment="1">
      <alignment horizontal="left"/>
    </xf>
    <xf numFmtId="43" fontId="0" fillId="0" borderId="23" xfId="1" applyFont="1" applyBorder="1" applyAlignment="1">
      <alignment horizontal="left"/>
    </xf>
    <xf numFmtId="43" fontId="0" fillId="0" borderId="24" xfId="1" applyFont="1" applyBorder="1" applyAlignment="1">
      <alignment horizontal="left"/>
    </xf>
    <xf numFmtId="164" fontId="2" fillId="4" borderId="25" xfId="1" applyNumberFormat="1" applyFont="1" applyFill="1" applyBorder="1" applyAlignment="1">
      <alignment horizontal="center"/>
    </xf>
    <xf numFmtId="9" fontId="0" fillId="0" borderId="0" xfId="2" applyFont="1" applyFill="1" applyBorder="1"/>
    <xf numFmtId="43" fontId="0" fillId="0" borderId="0" xfId="0" applyNumberFormat="1"/>
    <xf numFmtId="43" fontId="7" fillId="5" borderId="11" xfId="1" applyFont="1" applyFill="1" applyBorder="1" applyAlignment="1">
      <alignment horizontal="left"/>
    </xf>
    <xf numFmtId="0" fontId="7" fillId="5" borderId="11" xfId="1" applyNumberFormat="1" applyFont="1" applyFill="1" applyBorder="1" applyAlignment="1">
      <alignment horizontal="center"/>
    </xf>
    <xf numFmtId="43" fontId="7" fillId="5" borderId="9" xfId="1" applyFont="1" applyFill="1" applyBorder="1" applyAlignment="1">
      <alignment horizontal="left"/>
    </xf>
    <xf numFmtId="43" fontId="0" fillId="0" borderId="8" xfId="1" applyFont="1" applyBorder="1" applyAlignment="1">
      <alignment horizontal="left"/>
    </xf>
    <xf numFmtId="43" fontId="0" fillId="0" borderId="0" xfId="1" applyFont="1" applyBorder="1" applyAlignment="1">
      <alignment horizontal="left"/>
    </xf>
    <xf numFmtId="43" fontId="0" fillId="0" borderId="0" xfId="1" applyFont="1" applyAlignment="1">
      <alignment horizontal="left"/>
    </xf>
    <xf numFmtId="43" fontId="0" fillId="0" borderId="9" xfId="1" applyFont="1" applyBorder="1" applyAlignment="1">
      <alignment horizontal="left"/>
    </xf>
    <xf numFmtId="43" fontId="0" fillId="0" borderId="26" xfId="1" applyFont="1" applyBorder="1" applyAlignment="1">
      <alignment horizontal="left"/>
    </xf>
    <xf numFmtId="43" fontId="0" fillId="0" borderId="27" xfId="1" applyFont="1" applyBorder="1" applyAlignment="1">
      <alignment horizontal="left"/>
    </xf>
    <xf numFmtId="9" fontId="0" fillId="0" borderId="0" xfId="2" applyFont="1"/>
    <xf numFmtId="165" fontId="0" fillId="0" borderId="0" xfId="2" applyNumberFormat="1" applyFont="1" applyFill="1" applyBorder="1"/>
    <xf numFmtId="43" fontId="0" fillId="0" borderId="28" xfId="1" applyFont="1" applyBorder="1" applyAlignment="1">
      <alignment horizontal="left"/>
    </xf>
    <xf numFmtId="43" fontId="0" fillId="0" borderId="29" xfId="1" applyFont="1" applyBorder="1" applyAlignment="1">
      <alignment horizontal="left"/>
    </xf>
    <xf numFmtId="43" fontId="0" fillId="0" borderId="30" xfId="1" applyFont="1" applyBorder="1" applyAlignment="1">
      <alignment horizontal="left"/>
    </xf>
    <xf numFmtId="43" fontId="0" fillId="0" borderId="31" xfId="1" applyFont="1" applyBorder="1" applyAlignment="1">
      <alignment horizontal="left"/>
    </xf>
    <xf numFmtId="43" fontId="0" fillId="0" borderId="32" xfId="1" applyFont="1" applyBorder="1" applyAlignment="1">
      <alignment horizontal="left"/>
    </xf>
    <xf numFmtId="43" fontId="7" fillId="5" borderId="33" xfId="1" applyFont="1" applyFill="1" applyBorder="1" applyAlignment="1">
      <alignment horizontal="left"/>
    </xf>
    <xf numFmtId="0" fontId="7" fillId="5" borderId="33" xfId="1" applyNumberFormat="1" applyFont="1" applyFill="1" applyBorder="1" applyAlignment="1">
      <alignment horizontal="center"/>
    </xf>
    <xf numFmtId="43" fontId="7" fillId="5" borderId="30" xfId="1" applyFont="1" applyFill="1" applyBorder="1" applyAlignment="1">
      <alignment horizontal="left"/>
    </xf>
    <xf numFmtId="0" fontId="8" fillId="0" borderId="0" xfId="0" applyFont="1"/>
    <xf numFmtId="0" fontId="8" fillId="0" borderId="34" xfId="0" applyFont="1" applyBorder="1"/>
    <xf numFmtId="0" fontId="9" fillId="0" borderId="0" xfId="0" applyFont="1"/>
    <xf numFmtId="0" fontId="9" fillId="0" borderId="0" xfId="0" applyFont="1" applyAlignment="1">
      <alignment horizontal="left" indent="1"/>
    </xf>
    <xf numFmtId="0" fontId="8" fillId="2" borderId="0" xfId="0" applyFont="1" applyFill="1"/>
    <xf numFmtId="0" fontId="10" fillId="6" borderId="0" xfId="0" applyFont="1" applyFill="1" applyAlignment="1">
      <alignment horizontal="centerContinuous"/>
    </xf>
    <xf numFmtId="17" fontId="10" fillId="6" borderId="34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17" fontId="10" fillId="6" borderId="0" xfId="0" applyNumberFormat="1" applyFont="1" applyFill="1" applyAlignment="1">
      <alignment horizontal="center" vertical="center"/>
    </xf>
    <xf numFmtId="0" fontId="10" fillId="7" borderId="0" xfId="0" applyFont="1" applyFill="1"/>
    <xf numFmtId="0" fontId="8" fillId="7" borderId="0" xfId="0" applyFont="1" applyFill="1"/>
    <xf numFmtId="0" fontId="8" fillId="7" borderId="34" xfId="0" applyFont="1" applyFill="1" applyBorder="1"/>
    <xf numFmtId="166" fontId="11" fillId="8" borderId="15" xfId="4" applyNumberFormat="1" applyFont="1" applyFill="1" applyBorder="1" applyAlignment="1">
      <alignment horizontal="right" vertical="center" indent="1"/>
    </xf>
    <xf numFmtId="0" fontId="14" fillId="0" borderId="0" xfId="0" applyFont="1"/>
    <xf numFmtId="0" fontId="15" fillId="0" borderId="0" xfId="0" applyFont="1"/>
    <xf numFmtId="9" fontId="16" fillId="0" borderId="0" xfId="2" applyFont="1" applyFill="1" applyBorder="1" applyAlignment="1">
      <alignment vertical="center"/>
    </xf>
    <xf numFmtId="0" fontId="2" fillId="4" borderId="35" xfId="0" applyFont="1" applyFill="1" applyBorder="1"/>
    <xf numFmtId="0" fontId="4" fillId="0" borderId="0" xfId="0" applyFont="1"/>
    <xf numFmtId="0" fontId="17" fillId="5" borderId="8" xfId="0" applyFont="1" applyFill="1" applyBorder="1" applyAlignment="1">
      <alignment horizontal="left"/>
    </xf>
    <xf numFmtId="0" fontId="17" fillId="5" borderId="0" xfId="0" applyFont="1" applyFill="1" applyAlignment="1">
      <alignment horizontal="left"/>
    </xf>
    <xf numFmtId="167" fontId="17" fillId="5" borderId="0" xfId="5" applyFont="1" applyFill="1" applyBorder="1" applyAlignment="1">
      <alignment horizontal="left"/>
    </xf>
    <xf numFmtId="0" fontId="17" fillId="5" borderId="0" xfId="0" applyFont="1" applyFill="1" applyAlignment="1">
      <alignment horizontal="center"/>
    </xf>
    <xf numFmtId="0" fontId="17" fillId="5" borderId="9" xfId="0" applyFont="1" applyFill="1" applyBorder="1" applyAlignment="1">
      <alignment horizontal="left"/>
    </xf>
    <xf numFmtId="0" fontId="0" fillId="0" borderId="9" xfId="0" applyBorder="1"/>
    <xf numFmtId="0" fontId="0" fillId="0" borderId="8" xfId="0" applyBorder="1"/>
    <xf numFmtId="0" fontId="17" fillId="5" borderId="36" xfId="0" applyFont="1" applyFill="1" applyBorder="1" applyAlignment="1">
      <alignment horizontal="left"/>
    </xf>
    <xf numFmtId="0" fontId="0" fillId="0" borderId="37" xfId="0" applyBorder="1"/>
    <xf numFmtId="0" fontId="17" fillId="5" borderId="37" xfId="0" applyFont="1" applyFill="1" applyBorder="1" applyAlignment="1">
      <alignment horizontal="left"/>
    </xf>
    <xf numFmtId="167" fontId="17" fillId="5" borderId="37" xfId="5" applyFont="1" applyFill="1" applyBorder="1" applyAlignment="1">
      <alignment horizontal="left"/>
    </xf>
    <xf numFmtId="0" fontId="17" fillId="5" borderId="37" xfId="0" applyFont="1" applyFill="1" applyBorder="1" applyAlignment="1">
      <alignment horizontal="center"/>
    </xf>
    <xf numFmtId="0" fontId="12" fillId="9" borderId="0" xfId="3" applyFont="1" applyFill="1" applyAlignment="1">
      <alignment horizontal="left" vertical="center" indent="1"/>
    </xf>
    <xf numFmtId="2" fontId="0" fillId="0" borderId="0" xfId="0" applyNumberFormat="1"/>
    <xf numFmtId="166" fontId="11" fillId="5" borderId="0" xfId="4" applyNumberFormat="1" applyFont="1" applyFill="1" applyAlignment="1">
      <alignment horizontal="right" vertical="center" indent="1"/>
    </xf>
    <xf numFmtId="9" fontId="18" fillId="0" borderId="0" xfId="2" applyFont="1" applyFill="1" applyBorder="1" applyAlignment="1">
      <alignment vertical="center"/>
    </xf>
    <xf numFmtId="0" fontId="19" fillId="11" borderId="0" xfId="0" applyFont="1" applyFill="1" applyAlignment="1">
      <alignment horizontal="centerContinuous"/>
    </xf>
    <xf numFmtId="0" fontId="20" fillId="11" borderId="0" xfId="0" applyFont="1" applyFill="1" applyAlignment="1">
      <alignment horizontal="centerContinuous"/>
    </xf>
    <xf numFmtId="0" fontId="20" fillId="0" borderId="0" xfId="0" applyFont="1" applyAlignment="1">
      <alignment horizontal="centerContinuous"/>
    </xf>
    <xf numFmtId="0" fontId="19" fillId="12" borderId="0" xfId="0" applyFont="1" applyFill="1" applyAlignment="1">
      <alignment horizontal="centerContinuous"/>
    </xf>
    <xf numFmtId="0" fontId="5" fillId="11" borderId="0" xfId="0" applyFont="1" applyFill="1" applyAlignment="1">
      <alignment horizontal="centerContinuous"/>
    </xf>
    <xf numFmtId="0" fontId="21" fillId="0" borderId="0" xfId="0" applyFont="1" applyAlignment="1">
      <alignment horizontal="center" vertical="center"/>
    </xf>
    <xf numFmtId="0" fontId="5" fillId="0" borderId="37" xfId="0" applyFont="1" applyBorder="1"/>
    <xf numFmtId="0" fontId="5" fillId="13" borderId="0" xfId="0" applyFont="1" applyFill="1" applyAlignment="1">
      <alignment horizontal="left" vertical="center"/>
    </xf>
    <xf numFmtId="3" fontId="5" fillId="13" borderId="0" xfId="0" applyNumberFormat="1" applyFont="1" applyFill="1"/>
    <xf numFmtId="164" fontId="6" fillId="0" borderId="0" xfId="1" applyNumberFormat="1" applyFont="1"/>
    <xf numFmtId="0" fontId="22" fillId="0" borderId="0" xfId="0" applyFont="1" applyAlignment="1">
      <alignment horizontal="left" vertical="center"/>
    </xf>
    <xf numFmtId="0" fontId="22" fillId="0" borderId="0" xfId="0" applyFont="1"/>
    <xf numFmtId="3" fontId="22" fillId="0" borderId="0" xfId="0" applyNumberFormat="1" applyFont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/>
    <xf numFmtId="168" fontId="24" fillId="0" borderId="0" xfId="0" applyNumberFormat="1" applyFont="1"/>
    <xf numFmtId="0" fontId="24" fillId="0" borderId="0" xfId="0" applyFont="1" applyAlignment="1">
      <alignment horizontal="center" vertical="center"/>
    </xf>
    <xf numFmtId="3" fontId="24" fillId="0" borderId="0" xfId="0" applyNumberFormat="1" applyFont="1"/>
    <xf numFmtId="0" fontId="23" fillId="0" borderId="0" xfId="0" applyFont="1" applyAlignment="1">
      <alignment horizontal="left" vertical="center"/>
    </xf>
    <xf numFmtId="0" fontId="23" fillId="0" borderId="0" xfId="0" applyFont="1"/>
    <xf numFmtId="3" fontId="23" fillId="0" borderId="0" xfId="0" applyNumberFormat="1" applyFont="1"/>
    <xf numFmtId="0" fontId="6" fillId="14" borderId="0" xfId="0" applyFont="1" applyFill="1" applyAlignment="1">
      <alignment horizontal="left" vertical="center"/>
    </xf>
    <xf numFmtId="0" fontId="25" fillId="14" borderId="0" xfId="0" applyFont="1" applyFill="1" applyAlignment="1">
      <alignment horizontal="left" vertical="center"/>
    </xf>
    <xf numFmtId="3" fontId="6" fillId="14" borderId="0" xfId="0" applyNumberFormat="1" applyFont="1" applyFill="1"/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6" fillId="0" borderId="0" xfId="0" applyFont="1"/>
    <xf numFmtId="3" fontId="26" fillId="0" borderId="0" xfId="0" applyNumberFormat="1" applyFont="1"/>
    <xf numFmtId="0" fontId="26" fillId="0" borderId="0" xfId="0" applyFont="1" applyAlignment="1">
      <alignment horizontal="center" vertical="center"/>
    </xf>
    <xf numFmtId="0" fontId="5" fillId="9" borderId="0" xfId="0" applyFont="1" applyFill="1"/>
    <xf numFmtId="164" fontId="5" fillId="9" borderId="0" xfId="1" applyNumberFormat="1" applyFont="1" applyFill="1"/>
    <xf numFmtId="164" fontId="21" fillId="0" borderId="0" xfId="1" applyNumberFormat="1" applyFont="1" applyAlignment="1">
      <alignment horizontal="center" vertical="center"/>
    </xf>
    <xf numFmtId="43" fontId="21" fillId="0" borderId="0" xfId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0" fillId="15" borderId="0" xfId="0" applyFont="1" applyFill="1" applyAlignment="1">
      <alignment horizontal="left"/>
    </xf>
    <xf numFmtId="0" fontId="20" fillId="15" borderId="0" xfId="0" applyFont="1" applyFill="1"/>
    <xf numFmtId="0" fontId="20" fillId="0" borderId="0" xfId="0" applyFont="1"/>
    <xf numFmtId="17" fontId="20" fillId="15" borderId="0" xfId="0" applyNumberFormat="1" applyFont="1" applyFill="1" applyAlignment="1">
      <alignment horizontal="center"/>
    </xf>
    <xf numFmtId="17" fontId="20" fillId="0" borderId="0" xfId="0" applyNumberFormat="1" applyFont="1" applyAlignment="1">
      <alignment horizontal="center"/>
    </xf>
    <xf numFmtId="164" fontId="6" fillId="0" borderId="0" xfId="0" applyNumberFormat="1" applyFont="1"/>
    <xf numFmtId="0" fontId="6" fillId="0" borderId="0" xfId="0" applyFont="1" applyAlignment="1">
      <alignment horizontal="left"/>
    </xf>
    <xf numFmtId="164" fontId="28" fillId="16" borderId="0" xfId="1" applyNumberFormat="1" applyFont="1" applyFill="1" applyBorder="1" applyAlignment="1">
      <alignment horizontal="right"/>
    </xf>
    <xf numFmtId="164" fontId="28" fillId="0" borderId="0" xfId="1" applyNumberFormat="1" applyFont="1" applyFill="1" applyBorder="1" applyAlignment="1">
      <alignment horizontal="right"/>
    </xf>
    <xf numFmtId="164" fontId="29" fillId="0" borderId="0" xfId="1" applyNumberFormat="1" applyFont="1" applyFill="1" applyBorder="1" applyAlignment="1">
      <alignment horizontal="right"/>
    </xf>
    <xf numFmtId="164" fontId="30" fillId="0" borderId="0" xfId="1" applyNumberFormat="1" applyFont="1" applyFill="1" applyBorder="1" applyAlignment="1">
      <alignment horizontal="right"/>
    </xf>
    <xf numFmtId="0" fontId="6" fillId="17" borderId="0" xfId="0" applyFont="1" applyFill="1" applyAlignment="1">
      <alignment horizontal="left"/>
    </xf>
    <xf numFmtId="0" fontId="6" fillId="18" borderId="0" xfId="0" applyFont="1" applyFill="1"/>
    <xf numFmtId="0" fontId="6" fillId="17" borderId="0" xfId="0" applyFont="1" applyFill="1"/>
    <xf numFmtId="10" fontId="28" fillId="0" borderId="0" xfId="2" applyNumberFormat="1" applyFont="1" applyFill="1" applyBorder="1" applyAlignment="1">
      <alignment horizontal="right"/>
    </xf>
    <xf numFmtId="0" fontId="6" fillId="19" borderId="0" xfId="0" applyFont="1" applyFill="1"/>
    <xf numFmtId="43" fontId="30" fillId="0" borderId="0" xfId="1" applyFont="1" applyFill="1" applyBorder="1" applyAlignment="1">
      <alignment horizontal="right"/>
    </xf>
    <xf numFmtId="166" fontId="12" fillId="5" borderId="0" xfId="4" applyNumberFormat="1" applyFont="1" applyFill="1" applyAlignment="1">
      <alignment horizontal="right" vertical="center" indent="1"/>
    </xf>
    <xf numFmtId="166" fontId="13" fillId="0" borderId="0" xfId="4" applyNumberFormat="1" applyFont="1" applyAlignment="1">
      <alignment horizontal="right" vertical="center" indent="1"/>
    </xf>
    <xf numFmtId="166" fontId="12" fillId="0" borderId="0" xfId="4" applyNumberFormat="1" applyFont="1" applyAlignment="1">
      <alignment horizontal="right" vertical="center" indent="1"/>
    </xf>
    <xf numFmtId="9" fontId="10" fillId="6" borderId="0" xfId="2" applyFont="1" applyFill="1" applyBorder="1" applyAlignment="1">
      <alignment horizontal="center" vertical="center"/>
    </xf>
    <xf numFmtId="9" fontId="8" fillId="0" borderId="0" xfId="2" applyFont="1" applyBorder="1" applyAlignment="1">
      <alignment horizontal="right" indent="2"/>
    </xf>
    <xf numFmtId="9" fontId="33" fillId="0" borderId="0" xfId="2" applyFont="1" applyFill="1" applyBorder="1" applyAlignment="1">
      <alignment vertical="center"/>
    </xf>
    <xf numFmtId="0" fontId="10" fillId="6" borderId="0" xfId="0" applyFont="1" applyFill="1" applyAlignment="1">
      <alignment horizontal="center" vertical="center"/>
    </xf>
    <xf numFmtId="166" fontId="11" fillId="8" borderId="7" xfId="4" applyNumberFormat="1" applyFont="1" applyFill="1" applyBorder="1" applyAlignment="1">
      <alignment horizontal="right" vertical="center" indent="1"/>
    </xf>
    <xf numFmtId="166" fontId="12" fillId="5" borderId="12" xfId="4" applyNumberFormat="1" applyFont="1" applyFill="1" applyBorder="1" applyAlignment="1">
      <alignment horizontal="right" vertical="center" indent="1"/>
    </xf>
    <xf numFmtId="166" fontId="13" fillId="0" borderId="12" xfId="4" applyNumberFormat="1" applyFont="1" applyBorder="1" applyAlignment="1">
      <alignment horizontal="right" vertical="center" indent="1"/>
    </xf>
    <xf numFmtId="9" fontId="33" fillId="0" borderId="12" xfId="2" applyFont="1" applyFill="1" applyBorder="1" applyAlignment="1">
      <alignment vertical="center"/>
    </xf>
    <xf numFmtId="166" fontId="12" fillId="0" borderId="12" xfId="4" applyNumberFormat="1" applyFont="1" applyBorder="1" applyAlignment="1">
      <alignment horizontal="right" vertical="center" indent="1"/>
    </xf>
    <xf numFmtId="9" fontId="18" fillId="0" borderId="12" xfId="2" applyFont="1" applyFill="1" applyBorder="1" applyAlignment="1">
      <alignment vertical="center"/>
    </xf>
    <xf numFmtId="0" fontId="8" fillId="2" borderId="12" xfId="0" applyFont="1" applyFill="1" applyBorder="1"/>
    <xf numFmtId="9" fontId="16" fillId="0" borderId="12" xfId="2" applyFont="1" applyFill="1" applyBorder="1" applyAlignment="1">
      <alignment vertical="center"/>
    </xf>
    <xf numFmtId="0" fontId="8" fillId="0" borderId="0" xfId="0" applyFont="1" applyAlignment="1">
      <alignment horizontal="right"/>
    </xf>
    <xf numFmtId="0" fontId="10" fillId="6" borderId="0" xfId="0" applyFont="1" applyFill="1" applyAlignment="1">
      <alignment horizontal="right"/>
    </xf>
    <xf numFmtId="0" fontId="8" fillId="7" borderId="0" xfId="0" applyFont="1" applyFill="1" applyAlignment="1">
      <alignment horizontal="right"/>
    </xf>
    <xf numFmtId="9" fontId="33" fillId="0" borderId="12" xfId="2" applyFont="1" applyFill="1" applyBorder="1" applyAlignment="1">
      <alignment horizontal="right" vertical="center"/>
    </xf>
    <xf numFmtId="9" fontId="18" fillId="0" borderId="12" xfId="2" applyFont="1" applyFill="1" applyBorder="1" applyAlignment="1">
      <alignment horizontal="right" vertical="center"/>
    </xf>
    <xf numFmtId="0" fontId="8" fillId="2" borderId="12" xfId="0" applyFont="1" applyFill="1" applyBorder="1" applyAlignment="1">
      <alignment horizontal="right"/>
    </xf>
    <xf numFmtId="9" fontId="16" fillId="0" borderId="12" xfId="2" applyFont="1" applyFill="1" applyBorder="1" applyAlignment="1">
      <alignment horizontal="right" vertical="center"/>
    </xf>
    <xf numFmtId="166" fontId="11" fillId="8" borderId="14" xfId="4" applyNumberFormat="1" applyFont="1" applyFill="1" applyBorder="1" applyAlignment="1">
      <alignment horizontal="right" vertical="center" indent="1"/>
    </xf>
    <xf numFmtId="166" fontId="12" fillId="5" borderId="26" xfId="4" applyNumberFormat="1" applyFont="1" applyFill="1" applyBorder="1" applyAlignment="1">
      <alignment horizontal="right" vertical="center" indent="1"/>
    </xf>
    <xf numFmtId="166" fontId="13" fillId="0" borderId="26" xfId="4" applyNumberFormat="1" applyFont="1" applyBorder="1" applyAlignment="1">
      <alignment horizontal="right" vertical="center" indent="1"/>
    </xf>
    <xf numFmtId="9" fontId="33" fillId="0" borderId="26" xfId="2" applyFont="1" applyFill="1" applyBorder="1" applyAlignment="1">
      <alignment vertical="center"/>
    </xf>
    <xf numFmtId="166" fontId="12" fillId="0" borderId="26" xfId="4" applyNumberFormat="1" applyFont="1" applyBorder="1" applyAlignment="1">
      <alignment horizontal="right" vertical="center" indent="1"/>
    </xf>
    <xf numFmtId="9" fontId="18" fillId="0" borderId="26" xfId="2" applyFont="1" applyFill="1" applyBorder="1" applyAlignment="1">
      <alignment vertical="center"/>
    </xf>
    <xf numFmtId="0" fontId="8" fillId="2" borderId="26" xfId="0" applyFont="1" applyFill="1" applyBorder="1"/>
    <xf numFmtId="9" fontId="16" fillId="0" borderId="26" xfId="2" applyFont="1" applyFill="1" applyBorder="1" applyAlignment="1">
      <alignment vertical="center"/>
    </xf>
    <xf numFmtId="9" fontId="18" fillId="0" borderId="31" xfId="2" applyFont="1" applyFill="1" applyBorder="1" applyAlignment="1">
      <alignment vertical="center"/>
    </xf>
    <xf numFmtId="9" fontId="18" fillId="0" borderId="29" xfId="2" applyFont="1" applyFill="1" applyBorder="1" applyAlignment="1">
      <alignment vertical="center"/>
    </xf>
    <xf numFmtId="9" fontId="18" fillId="0" borderId="38" xfId="2" applyFont="1" applyFill="1" applyBorder="1" applyAlignment="1">
      <alignment horizontal="right" vertical="center"/>
    </xf>
    <xf numFmtId="0" fontId="8" fillId="0" borderId="12" xfId="0" applyFont="1" applyBorder="1"/>
    <xf numFmtId="9" fontId="18" fillId="0" borderId="38" xfId="2" applyFont="1" applyFill="1" applyBorder="1" applyAlignment="1">
      <alignment vertical="center"/>
    </xf>
    <xf numFmtId="0" fontId="8" fillId="0" borderId="0" xfId="0" applyFont="1" applyAlignment="1">
      <alignment horizontal="right" indent="2"/>
    </xf>
    <xf numFmtId="9" fontId="10" fillId="6" borderId="39" xfId="2" applyFont="1" applyFill="1" applyBorder="1" applyAlignment="1">
      <alignment horizontal="right" vertical="center" indent="2"/>
    </xf>
    <xf numFmtId="9" fontId="8" fillId="7" borderId="0" xfId="2" applyFont="1" applyFill="1" applyBorder="1" applyAlignment="1">
      <alignment horizontal="right" indent="2"/>
    </xf>
    <xf numFmtId="17" fontId="10" fillId="0" borderId="0" xfId="0" applyNumberFormat="1" applyFont="1" applyAlignment="1">
      <alignment horizontal="center" vertical="center"/>
    </xf>
    <xf numFmtId="166" fontId="11" fillId="0" borderId="0" xfId="4" applyNumberFormat="1" applyFont="1" applyAlignment="1">
      <alignment horizontal="right" vertical="center" indent="1"/>
    </xf>
    <xf numFmtId="9" fontId="11" fillId="10" borderId="7" xfId="2" applyFont="1" applyFill="1" applyBorder="1" applyAlignment="1">
      <alignment horizontal="center"/>
    </xf>
    <xf numFmtId="9" fontId="34" fillId="10" borderId="12" xfId="2" applyFont="1" applyFill="1" applyBorder="1" applyAlignment="1">
      <alignment horizontal="center"/>
    </xf>
    <xf numFmtId="9" fontId="34" fillId="10" borderId="38" xfId="2" applyFont="1" applyFill="1" applyBorder="1" applyAlignment="1">
      <alignment horizontal="center"/>
    </xf>
    <xf numFmtId="166" fontId="12" fillId="0" borderId="27" xfId="4" applyNumberFormat="1" applyFont="1" applyBorder="1" applyAlignment="1">
      <alignment horizontal="right" vertical="center" indent="1"/>
    </xf>
    <xf numFmtId="0" fontId="11" fillId="8" borderId="7" xfId="3" applyFont="1" applyFill="1" applyBorder="1" applyAlignment="1">
      <alignment vertical="center"/>
    </xf>
    <xf numFmtId="0" fontId="12" fillId="5" borderId="12" xfId="3" applyFont="1" applyFill="1" applyBorder="1" applyAlignment="1">
      <alignment horizontal="left" vertical="center" indent="2"/>
    </xf>
    <xf numFmtId="0" fontId="13" fillId="2" borderId="12" xfId="0" applyFont="1" applyFill="1" applyBorder="1" applyAlignment="1">
      <alignment horizontal="left" indent="3"/>
    </xf>
    <xf numFmtId="9" fontId="16" fillId="0" borderId="12" xfId="2" applyFont="1" applyFill="1" applyBorder="1" applyAlignment="1">
      <alignment horizontal="left" vertical="center" indent="6"/>
    </xf>
    <xf numFmtId="0" fontId="12" fillId="0" borderId="12" xfId="3" applyFont="1" applyBorder="1" applyAlignment="1">
      <alignment horizontal="left" vertical="center" indent="4"/>
    </xf>
    <xf numFmtId="9" fontId="18" fillId="0" borderId="12" xfId="2" applyFont="1" applyFill="1" applyBorder="1" applyAlignment="1">
      <alignment horizontal="left" vertical="center" indent="6"/>
    </xf>
    <xf numFmtId="0" fontId="11" fillId="0" borderId="12" xfId="3" applyFont="1" applyBorder="1" applyAlignment="1">
      <alignment horizontal="left" vertical="center" indent="6"/>
    </xf>
    <xf numFmtId="9" fontId="18" fillId="0" borderId="38" xfId="2" applyFont="1" applyFill="1" applyBorder="1" applyAlignment="1">
      <alignment horizontal="left" vertical="center" indent="6"/>
    </xf>
    <xf numFmtId="9" fontId="30" fillId="0" borderId="0" xfId="1" applyNumberFormat="1" applyFont="1" applyFill="1" applyBorder="1" applyAlignment="1">
      <alignment horizontal="right"/>
    </xf>
    <xf numFmtId="166" fontId="11" fillId="8" borderId="16" xfId="4" applyNumberFormat="1" applyFont="1" applyFill="1" applyBorder="1" applyAlignment="1">
      <alignment horizontal="right" vertical="center" indent="1"/>
    </xf>
    <xf numFmtId="166" fontId="12" fillId="5" borderId="27" xfId="4" applyNumberFormat="1" applyFont="1" applyFill="1" applyBorder="1" applyAlignment="1">
      <alignment horizontal="right" vertical="center" indent="1"/>
    </xf>
    <xf numFmtId="166" fontId="13" fillId="0" borderId="27" xfId="4" applyNumberFormat="1" applyFont="1" applyBorder="1" applyAlignment="1">
      <alignment horizontal="right" vertical="center" indent="1"/>
    </xf>
    <xf numFmtId="9" fontId="33" fillId="0" borderId="27" xfId="2" applyFont="1" applyFill="1" applyBorder="1" applyAlignment="1">
      <alignment vertical="center"/>
    </xf>
    <xf numFmtId="9" fontId="18" fillId="0" borderId="27" xfId="2" applyFont="1" applyFill="1" applyBorder="1" applyAlignment="1">
      <alignment vertical="center"/>
    </xf>
    <xf numFmtId="0" fontId="8" fillId="0" borderId="27" xfId="0" applyFont="1" applyBorder="1"/>
    <xf numFmtId="0" fontId="8" fillId="2" borderId="27" xfId="0" applyFont="1" applyFill="1" applyBorder="1"/>
    <xf numFmtId="9" fontId="16" fillId="0" borderId="27" xfId="2" applyFont="1" applyFill="1" applyBorder="1" applyAlignment="1">
      <alignment vertical="center"/>
    </xf>
    <xf numFmtId="166" fontId="12" fillId="0" borderId="31" xfId="4" applyNumberFormat="1" applyFont="1" applyBorder="1" applyAlignment="1">
      <alignment horizontal="right" vertical="center" indent="1"/>
    </xf>
    <xf numFmtId="166" fontId="12" fillId="0" borderId="29" xfId="4" applyNumberFormat="1" applyFont="1" applyBorder="1" applyAlignment="1">
      <alignment horizontal="right" vertical="center" indent="1"/>
    </xf>
    <xf numFmtId="166" fontId="12" fillId="0" borderId="32" xfId="4" applyNumberFormat="1" applyFont="1" applyBorder="1" applyAlignment="1">
      <alignment horizontal="right" vertical="center" indent="1"/>
    </xf>
    <xf numFmtId="166" fontId="12" fillId="0" borderId="38" xfId="4" applyNumberFormat="1" applyFont="1" applyBorder="1" applyAlignment="1">
      <alignment horizontal="right" vertical="center" indent="1"/>
    </xf>
    <xf numFmtId="0" fontId="12" fillId="0" borderId="38" xfId="3" applyFont="1" applyBorder="1" applyAlignment="1">
      <alignment horizontal="left" vertical="center" indent="4"/>
    </xf>
  </cellXfs>
  <cellStyles count="6">
    <cellStyle name="Comma" xfId="1" builtinId="3"/>
    <cellStyle name="Comma 2" xfId="5" xr:uid="{569E5954-937F-43F5-BCC8-A33825E08C80}"/>
    <cellStyle name="Normal" xfId="0" builtinId="0"/>
    <cellStyle name="Normal 11 3" xfId="4" xr:uid="{F2C05407-F15B-4A9E-952B-D7987F58810E}"/>
    <cellStyle name="Normal 4 11" xfId="3" xr:uid="{A564BD38-58EF-4C19-8E35-B636C7A48EA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uany Tavares [StartSe]" id="{C59FC371-D1DD-4E07-8344-85ED517E036B}" userId="S::tauany.tavares@startse.com::7c1237b3-d73b-4d6b-95e8-e8db69b5021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42" dT="2026-05-04T15:08:41.78" personId="{C59FC371-D1DD-4E07-8344-85ED517E036B}" id="{4DF5E184-6AEF-4151-B8AC-1D412F1D3D36}">
    <text xml:space="preserve">Saving s/ amit
</text>
  </threadedComment>
  <threadedComment ref="AD42" dT="2026-05-04T15:08:41.78" personId="{C59FC371-D1DD-4E07-8344-85ED517E036B}" id="{CB522F7F-B85C-4A85-8B4B-A9EC0CF21C79}">
    <text xml:space="preserve">Saving s/ amit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F456-E1BF-418E-AFF3-38380DBE20D6}">
  <dimension ref="A1:AM86"/>
  <sheetViews>
    <sheetView showGridLines="0" tabSelected="1" topLeftCell="H5" zoomScale="64" workbookViewId="0">
      <selection activeCell="AA16" sqref="AA16"/>
    </sheetView>
  </sheetViews>
  <sheetFormatPr defaultColWidth="8.81640625" defaultRowHeight="12.5" outlineLevelRow="4" outlineLevelCol="1" x14ac:dyDescent="0.25"/>
  <cols>
    <col min="1" max="1" width="25.453125" style="70" hidden="1" customWidth="1" outlineLevel="1"/>
    <col min="2" max="2" width="4.81640625" style="70" customWidth="1" collapsed="1"/>
    <col min="3" max="3" width="39.453125" style="74" bestFit="1" customWidth="1"/>
    <col min="4" max="4" width="17.54296875" style="74" bestFit="1" customWidth="1" outlineLevel="1"/>
    <col min="5" max="6" width="12.54296875" style="70" customWidth="1" outlineLevel="1"/>
    <col min="7" max="7" width="13.54296875" style="70" bestFit="1" customWidth="1" outlineLevel="1"/>
    <col min="8" max="8" width="1.54296875" style="70" customWidth="1"/>
    <col min="9" max="9" width="17.54296875" style="74" bestFit="1" customWidth="1" outlineLevel="1"/>
    <col min="10" max="11" width="12.54296875" style="70" customWidth="1" outlineLevel="1"/>
    <col min="12" max="12" width="13.54296875" style="70" bestFit="1" customWidth="1" outlineLevel="1"/>
    <col min="13" max="13" width="1.54296875" style="70" customWidth="1" outlineLevel="1"/>
    <col min="14" max="14" width="7.54296875" style="160" customWidth="1" outlineLevel="1"/>
    <col min="15" max="15" width="1.54296875" style="70" customWidth="1"/>
    <col min="16" max="16" width="10.1796875" style="74" bestFit="1" customWidth="1" outlineLevel="1"/>
    <col min="17" max="18" width="10.54296875" style="70" bestFit="1" customWidth="1" outlineLevel="1"/>
    <col min="19" max="23" width="10.54296875" style="70" bestFit="1" customWidth="1"/>
    <col min="24" max="24" width="10.54296875" style="70" customWidth="1"/>
    <col min="25" max="25" width="11.54296875" style="171" customWidth="1"/>
    <col min="26" max="26" width="2.26953125" style="70" customWidth="1"/>
    <col min="27" max="30" width="10.1796875" style="74" bestFit="1" customWidth="1" outlineLevel="1"/>
    <col min="31" max="32" width="10.54296875" style="70" bestFit="1" customWidth="1" outlineLevel="1"/>
    <col min="33" max="38" width="10.54296875" style="70" bestFit="1" customWidth="1"/>
    <col min="39" max="39" width="11.54296875" style="171" bestFit="1" customWidth="1"/>
    <col min="40" max="16384" width="8.81640625" style="70"/>
  </cols>
  <sheetData>
    <row r="1" spans="1:39" x14ac:dyDescent="0.25">
      <c r="C1" s="70"/>
      <c r="D1" s="70"/>
      <c r="G1" s="71"/>
      <c r="I1" s="70"/>
      <c r="L1" s="71"/>
      <c r="N1" s="191"/>
      <c r="P1" s="70"/>
      <c r="AA1" s="70"/>
      <c r="AB1" s="70"/>
      <c r="AC1" s="70"/>
      <c r="AD1" s="70"/>
    </row>
    <row r="2" spans="1:39" ht="13" x14ac:dyDescent="0.3">
      <c r="C2" s="72" t="s">
        <v>0</v>
      </c>
      <c r="D2" s="70"/>
      <c r="G2" s="71"/>
      <c r="I2" s="70"/>
      <c r="L2" s="71"/>
      <c r="N2" s="191"/>
      <c r="P2" s="70"/>
      <c r="AA2" s="70"/>
      <c r="AB2" s="70"/>
      <c r="AC2" s="70"/>
      <c r="AD2" s="70"/>
    </row>
    <row r="3" spans="1:39" ht="4" customHeight="1" x14ac:dyDescent="0.3">
      <c r="C3" s="72"/>
      <c r="D3" s="72"/>
      <c r="G3" s="71"/>
      <c r="I3" s="72"/>
      <c r="L3" s="71"/>
      <c r="N3" s="191"/>
      <c r="P3" s="72"/>
      <c r="AA3" s="72"/>
      <c r="AB3" s="72"/>
      <c r="AC3" s="72"/>
      <c r="AD3" s="72"/>
    </row>
    <row r="4" spans="1:39" ht="13" x14ac:dyDescent="0.3">
      <c r="C4" s="73"/>
      <c r="G4" s="71"/>
      <c r="L4" s="71"/>
      <c r="N4" s="191"/>
    </row>
    <row r="5" spans="1:39" ht="13" x14ac:dyDescent="0.3">
      <c r="C5" s="70"/>
      <c r="D5" s="75" t="s">
        <v>1</v>
      </c>
      <c r="E5" s="75"/>
      <c r="F5" s="75"/>
      <c r="G5" s="76"/>
      <c r="I5" s="75" t="s">
        <v>2</v>
      </c>
      <c r="J5" s="75"/>
      <c r="K5" s="75"/>
      <c r="L5" s="76"/>
      <c r="M5" s="194"/>
      <c r="N5" s="192"/>
      <c r="P5" s="75" t="s">
        <v>2</v>
      </c>
      <c r="Q5" s="75"/>
      <c r="R5" s="75"/>
      <c r="S5" s="75"/>
      <c r="T5" s="75"/>
      <c r="U5" s="75"/>
      <c r="V5" s="75"/>
      <c r="W5" s="75"/>
      <c r="X5" s="75"/>
      <c r="Y5" s="172"/>
      <c r="AA5" s="75" t="s">
        <v>328</v>
      </c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172"/>
    </row>
    <row r="6" spans="1:39" ht="13" x14ac:dyDescent="0.25">
      <c r="C6" s="77" t="s">
        <v>3</v>
      </c>
      <c r="D6" s="78">
        <v>46023</v>
      </c>
      <c r="E6" s="78">
        <v>46054</v>
      </c>
      <c r="F6" s="78">
        <v>46082</v>
      </c>
      <c r="G6" s="76" t="s">
        <v>4</v>
      </c>
      <c r="I6" s="78">
        <v>46023</v>
      </c>
      <c r="J6" s="78">
        <v>46054</v>
      </c>
      <c r="K6" s="78">
        <v>46082</v>
      </c>
      <c r="L6" s="76" t="s">
        <v>4</v>
      </c>
      <c r="M6" s="194"/>
      <c r="N6" s="159" t="s">
        <v>5</v>
      </c>
      <c r="P6" s="78">
        <v>46113</v>
      </c>
      <c r="Q6" s="78">
        <v>46143</v>
      </c>
      <c r="R6" s="78">
        <v>46174</v>
      </c>
      <c r="S6" s="78">
        <v>46204</v>
      </c>
      <c r="T6" s="78">
        <v>46235</v>
      </c>
      <c r="U6" s="78">
        <v>46266</v>
      </c>
      <c r="V6" s="78">
        <v>46296</v>
      </c>
      <c r="W6" s="78">
        <v>46327</v>
      </c>
      <c r="X6" s="78">
        <v>46357</v>
      </c>
      <c r="Y6" s="162">
        <v>2026</v>
      </c>
      <c r="AA6" s="78">
        <v>46023</v>
      </c>
      <c r="AB6" s="78">
        <v>46054</v>
      </c>
      <c r="AC6" s="78">
        <v>46082</v>
      </c>
      <c r="AD6" s="78">
        <v>46113</v>
      </c>
      <c r="AE6" s="78">
        <v>46143</v>
      </c>
      <c r="AF6" s="78">
        <v>46174</v>
      </c>
      <c r="AG6" s="78">
        <v>46204</v>
      </c>
      <c r="AH6" s="78">
        <v>46235</v>
      </c>
      <c r="AI6" s="78">
        <v>46266</v>
      </c>
      <c r="AJ6" s="78">
        <v>46296</v>
      </c>
      <c r="AK6" s="78">
        <v>46327</v>
      </c>
      <c r="AL6" s="78">
        <v>46357</v>
      </c>
      <c r="AM6" s="162">
        <v>2026</v>
      </c>
    </row>
    <row r="7" spans="1:39" x14ac:dyDescent="0.25">
      <c r="C7" s="70"/>
      <c r="D7" s="70"/>
      <c r="G7" s="71"/>
      <c r="I7" s="70"/>
      <c r="L7" s="71"/>
      <c r="P7" s="70"/>
      <c r="AA7" s="70"/>
      <c r="AB7" s="70"/>
      <c r="AC7" s="70"/>
      <c r="AD7" s="70"/>
    </row>
    <row r="8" spans="1:39" ht="13" x14ac:dyDescent="0.3">
      <c r="C8" s="79" t="s">
        <v>6</v>
      </c>
      <c r="D8" s="80"/>
      <c r="E8" s="80"/>
      <c r="F8" s="80"/>
      <c r="G8" s="81"/>
      <c r="I8" s="80"/>
      <c r="J8" s="80"/>
      <c r="K8" s="80"/>
      <c r="L8" s="81"/>
      <c r="N8" s="193"/>
      <c r="P8" s="80"/>
      <c r="Q8" s="80"/>
      <c r="R8" s="80"/>
      <c r="S8" s="80"/>
      <c r="T8" s="80"/>
      <c r="U8" s="80"/>
      <c r="V8" s="80"/>
      <c r="W8" s="80"/>
      <c r="X8" s="80"/>
      <c r="Y8" s="173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173"/>
    </row>
    <row r="9" spans="1:39" x14ac:dyDescent="0.25">
      <c r="C9" s="70"/>
      <c r="D9" s="70"/>
      <c r="G9" s="71"/>
      <c r="I9" s="70"/>
      <c r="L9" s="71"/>
      <c r="P9" s="70"/>
      <c r="AA9" s="70"/>
      <c r="AB9" s="70"/>
      <c r="AC9" s="70"/>
      <c r="AD9" s="70"/>
    </row>
    <row r="10" spans="1:39" ht="13" x14ac:dyDescent="0.3">
      <c r="C10" s="200" t="s">
        <v>7</v>
      </c>
      <c r="D10" s="178">
        <f>SUMIFS('Rateio Fopag'!$F:$F,'Rateio Fopag'!$H:$H,MONTH(D$6))</f>
        <v>3600312.6988663226</v>
      </c>
      <c r="E10" s="82">
        <f>SUMIFS('Rateio Fopag'!$F:$F,'Rateio Fopag'!$H:$H,MONTH(E$6))</f>
        <v>3418096.2368432912</v>
      </c>
      <c r="F10" s="209">
        <f>SUMIFS('Rateio Fopag'!$F:$F,'Rateio Fopag'!$H:$H,MONTH(F$6))</f>
        <v>3875704.07126801</v>
      </c>
      <c r="G10" s="163">
        <f>SUM(D10:F10)</f>
        <v>10894113.006977625</v>
      </c>
      <c r="I10" s="178">
        <f>SUMIFS('Rateio Folha'!$BW:$BW,'Rateio Folha'!$C:$C,MONTH('Breakdown Alocação de Despesas'!I$6))</f>
        <v>3478663.2448206441</v>
      </c>
      <c r="J10" s="82">
        <f>SUMIFS('Rateio Folha'!$BW:$BW,'Rateio Folha'!$C:$C,MONTH('Breakdown Alocação de Despesas'!J$6))</f>
        <v>3541853.2536587315</v>
      </c>
      <c r="K10" s="82">
        <f>SUMIFS('Rateio Folha'!$BW:$BW,'Rateio Folha'!$C:$C,MONTH('Breakdown Alocação de Despesas'!K$6))</f>
        <v>3713270.3045132272</v>
      </c>
      <c r="L10" s="163">
        <f>SUM(I10:K10)</f>
        <v>10733786.802992603</v>
      </c>
      <c r="M10" s="195"/>
      <c r="N10" s="196">
        <f>G10/L10-1</f>
        <v>1.4936592921737768E-2</v>
      </c>
      <c r="P10" s="178">
        <f>SUMIFS('Rateio Folha'!$BW:$BW,'Rateio Folha'!$C:$C,MONTH('Breakdown Alocação de Despesas'!P$6))</f>
        <v>3670871.5269135404</v>
      </c>
      <c r="Q10" s="82">
        <f>SUMIFS('Rateio Folha'!$BW:$BW,'Rateio Folha'!$C:$C,MONTH('Breakdown Alocação de Despesas'!Q$6))</f>
        <v>4247867.8472895371</v>
      </c>
      <c r="R10" s="82">
        <f>SUMIFS('Rateio Folha'!$BW:$BW,'Rateio Folha'!$C:$C,MONTH('Breakdown Alocação de Despesas'!R$6))</f>
        <v>4379296.5337673901</v>
      </c>
      <c r="S10" s="82">
        <f>SUMIFS('Rateio Folha'!$BW:$BW,'Rateio Folha'!$C:$C,MONTH('Breakdown Alocação de Despesas'!S$6))</f>
        <v>3980869.1743272683</v>
      </c>
      <c r="T10" s="82">
        <f>SUMIFS('Rateio Folha'!$BW:$BW,'Rateio Folha'!$C:$C,MONTH('Breakdown Alocação de Despesas'!T$6))</f>
        <v>4516393.0202460438</v>
      </c>
      <c r="U10" s="82">
        <f>SUMIFS('Rateio Folha'!$BW:$BW,'Rateio Folha'!$C:$C,MONTH('Breakdown Alocação de Despesas'!U$6))</f>
        <v>4454520.3480542032</v>
      </c>
      <c r="V10" s="82">
        <f>SUMIFS('Rateio Folha'!$BW:$BW,'Rateio Folha'!$C:$C,MONTH('Breakdown Alocação de Despesas'!V$6))</f>
        <v>4524485.4641228756</v>
      </c>
      <c r="W10" s="82">
        <f>SUMIFS('Rateio Folha'!$BW:$BW,'Rateio Folha'!$C:$C,MONTH('Breakdown Alocação de Despesas'!W$6))</f>
        <v>4569625.1069502123</v>
      </c>
      <c r="X10" s="82">
        <f>SUMIFS('Rateio Folha'!$BW:$BW,'Rateio Folha'!$C:$C,MONTH('Breakdown Alocação de Despesas'!X$6))</f>
        <v>3669025.6615900467</v>
      </c>
      <c r="Y10" s="163">
        <f>SUM(I10:K10,P10:X10)</f>
        <v>48746741.486253716</v>
      </c>
      <c r="AA10" s="178">
        <f>SUM('Folha Forescast 3+9'!DL20:DL228)</f>
        <v>4092748.9659870882</v>
      </c>
      <c r="AB10" s="82">
        <f>SUM('Folha Forescast 3+9'!DM20:DM228)</f>
        <v>3627867.3356573521</v>
      </c>
      <c r="AC10" s="209">
        <f>SUM('Folha Forescast 3+9'!DN20:DN228)</f>
        <v>3637565.5574980788</v>
      </c>
      <c r="AD10" s="178">
        <f>SUM('Folha Forescast 3+9'!DO20:DO228)</f>
        <v>3855025.9983362677</v>
      </c>
      <c r="AE10" s="82">
        <f>SUM('Folha Forescast 3+9'!DP20:DP228)</f>
        <v>3813011.9616608741</v>
      </c>
      <c r="AF10" s="82">
        <f>SUM('Folha Forescast 3+9'!DQ20:DQ228)</f>
        <v>3904544.1214563479</v>
      </c>
      <c r="AG10" s="82">
        <f>SUM('Folha Forescast 3+9'!DR20:DR228)</f>
        <v>3945282.2210797705</v>
      </c>
      <c r="AH10" s="82">
        <f>SUM('Folha Forescast 3+9'!DS20:DS228)</f>
        <v>3939840.3988760933</v>
      </c>
      <c r="AI10" s="82">
        <f>SUM('Folha Forescast 3+9'!DT20:DT228)</f>
        <v>3959066.4684754536</v>
      </c>
      <c r="AJ10" s="82">
        <f>SUM('Folha Forescast 3+9'!DU20:DU228)</f>
        <v>3937354.9962532315</v>
      </c>
      <c r="AK10" s="82">
        <f>SUM('Folha Forescast 3+9'!DV20:DV228)</f>
        <v>3943768.5240310095</v>
      </c>
      <c r="AL10" s="82">
        <f>SUM('Folha Forescast 3+9'!DW20:DW228)</f>
        <v>3957682.0518087866</v>
      </c>
      <c r="AM10" s="163">
        <f>SUM(AA10:AL10)</f>
        <v>46613758.601120353</v>
      </c>
    </row>
    <row r="11" spans="1:39" ht="4" customHeight="1" x14ac:dyDescent="0.3">
      <c r="C11" s="201"/>
      <c r="D11" s="179"/>
      <c r="E11" s="156"/>
      <c r="F11" s="210"/>
      <c r="G11" s="164"/>
      <c r="I11" s="179"/>
      <c r="J11" s="156"/>
      <c r="K11" s="156"/>
      <c r="L11" s="164"/>
      <c r="M11" s="158"/>
      <c r="N11" s="197"/>
      <c r="P11" s="179"/>
      <c r="Q11" s="156"/>
      <c r="R11" s="156"/>
      <c r="S11" s="156"/>
      <c r="T11" s="156"/>
      <c r="U11" s="156"/>
      <c r="V11" s="156"/>
      <c r="W11" s="156"/>
      <c r="X11" s="156"/>
      <c r="Y11" s="164"/>
      <c r="AA11" s="179"/>
      <c r="AB11" s="156"/>
      <c r="AC11" s="210"/>
      <c r="AD11" s="179"/>
      <c r="AE11" s="156"/>
      <c r="AF11" s="156"/>
      <c r="AG11" s="156"/>
      <c r="AH11" s="156"/>
      <c r="AI11" s="156"/>
      <c r="AJ11" s="156"/>
      <c r="AK11" s="156"/>
      <c r="AL11" s="156"/>
      <c r="AM11" s="164"/>
    </row>
    <row r="12" spans="1:39" s="83" customFormat="1" ht="4" customHeight="1" outlineLevel="1" x14ac:dyDescent="0.3">
      <c r="C12" s="202"/>
      <c r="D12" s="180"/>
      <c r="E12" s="157"/>
      <c r="F12" s="211"/>
      <c r="G12" s="165"/>
      <c r="I12" s="180"/>
      <c r="J12" s="157"/>
      <c r="K12" s="157"/>
      <c r="L12" s="165"/>
      <c r="M12" s="157"/>
      <c r="N12" s="197"/>
      <c r="P12" s="180"/>
      <c r="Q12" s="157"/>
      <c r="R12" s="157"/>
      <c r="S12" s="157"/>
      <c r="T12" s="157"/>
      <c r="U12" s="157"/>
      <c r="V12" s="157"/>
      <c r="W12" s="157"/>
      <c r="X12" s="157"/>
      <c r="Y12" s="165"/>
      <c r="AA12" s="180"/>
      <c r="AB12" s="157"/>
      <c r="AC12" s="211"/>
      <c r="AD12" s="180"/>
      <c r="AE12" s="157"/>
      <c r="AF12" s="157"/>
      <c r="AG12" s="157"/>
      <c r="AH12" s="157"/>
      <c r="AI12" s="157"/>
      <c r="AJ12" s="157"/>
      <c r="AK12" s="157"/>
      <c r="AL12" s="157"/>
      <c r="AM12" s="165"/>
    </row>
    <row r="13" spans="1:39" ht="13" x14ac:dyDescent="0.3">
      <c r="A13" s="70" t="s">
        <v>8</v>
      </c>
      <c r="C13" s="201" t="s">
        <v>8</v>
      </c>
      <c r="D13" s="179">
        <f>SUMIFS('Rateio Fopag'!$F:$F,'Rateio Fopag'!$H:$H,MONTH(D$6),'Rateio Fopag'!$K:$K,'Breakdown Alocação de Despesas'!$C13)</f>
        <v>327918.79977579328</v>
      </c>
      <c r="E13" s="156">
        <f>SUMIFS('Rateio Fopag'!$F:$F,'Rateio Fopag'!$H:$H,MONTH(E$6),'Rateio Fopag'!$K:$K,'Breakdown Alocação de Despesas'!$C13)</f>
        <v>348699.90265311045</v>
      </c>
      <c r="F13" s="210">
        <f>SUMIFS('Rateio Fopag'!$F:$F,'Rateio Fopag'!$H:$H,MONTH(F$6),'Rateio Fopag'!$K:$K,'Breakdown Alocação de Despesas'!$C13)</f>
        <v>448649.25514880277</v>
      </c>
      <c r="G13" s="164">
        <f>SUM(D13:F13)</f>
        <v>1125267.9575777063</v>
      </c>
      <c r="I13" s="179">
        <f>SUMIFS('Rateio Folha'!$BY:$BY,'Rateio Folha'!$C:$C,MONTH('Breakdown Alocação de Despesas'!I$6))</f>
        <v>375658.79613295302</v>
      </c>
      <c r="J13" s="156">
        <f>SUMIFS('Rateio Folha'!$BY:$BY,'Rateio Folha'!$C:$C,MONTH('Breakdown Alocação de Despesas'!J$6))</f>
        <v>389297.59183273179</v>
      </c>
      <c r="K13" s="156">
        <f>SUMIFS('Rateio Folha'!$BY:$BY,'Rateio Folha'!$C:$C,MONTH('Breakdown Alocação de Despesas'!K$6))</f>
        <v>412147.50123324071</v>
      </c>
      <c r="L13" s="164">
        <f>SUM(I13:K13)</f>
        <v>1177103.8891989253</v>
      </c>
      <c r="M13" s="158"/>
      <c r="N13" s="197">
        <f t="shared" ref="N13:N53" si="0">G13/L13-1</f>
        <v>-4.4036836592644235E-2</v>
      </c>
      <c r="P13" s="179">
        <f>SUMIFS('Rateio Folha'!$BY:$BY,'Rateio Folha'!$C:$C,MONTH('Breakdown Alocação de Despesas'!P$6))</f>
        <v>412147.50123324065</v>
      </c>
      <c r="Q13" s="156">
        <f>SUMIFS('Rateio Folha'!$BY:$BY,'Rateio Folha'!$C:$C,MONTH('Breakdown Alocação de Despesas'!Q$6))</f>
        <v>517182.49626329308</v>
      </c>
      <c r="R13" s="156">
        <f>SUMIFS('Rateio Folha'!$BY:$BY,'Rateio Folha'!$C:$C,MONTH('Breakdown Alocação de Despesas'!R$6))</f>
        <v>529132.82721531088</v>
      </c>
      <c r="S13" s="156">
        <f>SUMIFS('Rateio Folha'!$BY:$BY,'Rateio Folha'!$C:$C,MONTH('Breakdown Alocação de Despesas'!S$6))</f>
        <v>455387.47069999628</v>
      </c>
      <c r="T13" s="156">
        <f>SUMIFS('Rateio Folha'!$BY:$BY,'Rateio Folha'!$C:$C,MONTH('Breakdown Alocação de Despesas'!T$6))</f>
        <v>530264.52172811015</v>
      </c>
      <c r="U13" s="156">
        <f>SUMIFS('Rateio Folha'!$BY:$BY,'Rateio Folha'!$C:$C,MONTH('Breakdown Alocação de Despesas'!U$6))</f>
        <v>508423.92419312795</v>
      </c>
      <c r="V13" s="156">
        <f>SUMIFS('Rateio Folha'!$BY:$BY,'Rateio Folha'!$C:$C,MONTH('Breakdown Alocação de Despesas'!V$6))</f>
        <v>527681.81707205065</v>
      </c>
      <c r="W13" s="156">
        <f>SUMIFS('Rateio Folha'!$BY:$BY,'Rateio Folha'!$C:$C,MONTH('Breakdown Alocação de Despesas'!W$6))</f>
        <v>533564.15896707354</v>
      </c>
      <c r="X13" s="156">
        <f>SUMIFS('Rateio Folha'!$BY:$BY,'Rateio Folha'!$C:$C,MONTH('Breakdown Alocação de Despesas'!X$6))</f>
        <v>427521.46440857684</v>
      </c>
      <c r="Y13" s="164">
        <f>SUM(I13:K13,P13:X13)</f>
        <v>5618410.0709797051</v>
      </c>
      <c r="AA13" s="179">
        <f>SUMIFS('Folha Forescast 3+9'!DL:DL,'Folha Forescast 3+9'!$H:$H,'Breakdown Alocação de Despesas'!$C13)</f>
        <v>347637.39936495188</v>
      </c>
      <c r="AB13" s="156">
        <f>SUMIFS('Folha Forescast 3+9'!DM:DM,'Folha Forescast 3+9'!$H:$H,'Breakdown Alocação de Despesas'!$C13)</f>
        <v>355767.07832242013</v>
      </c>
      <c r="AC13" s="210">
        <f>SUMIFS('Folha Forescast 3+9'!DN:DN,'Folha Forescast 3+9'!$H:$H,'Breakdown Alocação de Despesas'!$C13)</f>
        <v>342573.05732496269</v>
      </c>
      <c r="AD13" s="179">
        <f>SUMIFS('Folha Forescast 3+9'!DO:DO,'Folha Forescast 3+9'!$H:$H,'Breakdown Alocação de Despesas'!$C13)</f>
        <v>332903.79223913478</v>
      </c>
      <c r="AE13" s="156">
        <f>SUMIFS('Folha Forescast 3+9'!DP:DP,'Folha Forescast 3+9'!$H:$H,'Breakdown Alocação de Despesas'!$C13)</f>
        <v>389568.24546278734</v>
      </c>
      <c r="AF13" s="156">
        <f>SUMIFS('Folha Forescast 3+9'!DQ:DQ,'Folha Forescast 3+9'!$H:$H,'Breakdown Alocação de Despesas'!$C13)</f>
        <v>403529.93438812823</v>
      </c>
      <c r="AG13" s="156">
        <f>SUMIFS('Folha Forescast 3+9'!DR:DR,'Folha Forescast 3+9'!$H:$H,'Breakdown Alocação de Despesas'!$C13)</f>
        <v>403529.93438812823</v>
      </c>
      <c r="AH13" s="156">
        <f>SUMIFS('Folha Forescast 3+9'!DS:DS,'Folha Forescast 3+9'!$H:$H,'Breakdown Alocação de Despesas'!$C13)</f>
        <v>403529.93438812823</v>
      </c>
      <c r="AI13" s="156">
        <f>SUMIFS('Folha Forescast 3+9'!DT:DT,'Folha Forescast 3+9'!$H:$H,'Breakdown Alocação de Despesas'!$C13)</f>
        <v>414467.47620971088</v>
      </c>
      <c r="AJ13" s="156">
        <f>SUMIFS('Folha Forescast 3+9'!DU:DU,'Folha Forescast 3+9'!$H:$H,'Breakdown Alocação de Despesas'!$C13)</f>
        <v>414467.47620971088</v>
      </c>
      <c r="AK13" s="156">
        <f>SUMIFS('Folha Forescast 3+9'!DV:DV,'Folha Forescast 3+9'!$H:$H,'Breakdown Alocação de Despesas'!$C13)</f>
        <v>414467.47620971088</v>
      </c>
      <c r="AL13" s="156">
        <f>SUMIFS('Folha Forescast 3+9'!DW:DW,'Folha Forescast 3+9'!$H:$H,'Breakdown Alocação de Despesas'!$C13)</f>
        <v>414467.47620971088</v>
      </c>
      <c r="AM13" s="164">
        <f>SUM(AA13:AL13)</f>
        <v>4636909.2807174856</v>
      </c>
    </row>
    <row r="14" spans="1:39" s="83" customFormat="1" ht="13.4" hidden="1" customHeight="1" outlineLevel="2" x14ac:dyDescent="0.3">
      <c r="C14" s="203" t="s">
        <v>9</v>
      </c>
      <c r="D14" s="181">
        <f>D13/D$10</f>
        <v>9.1080644156006044E-2</v>
      </c>
      <c r="E14" s="161">
        <f t="shared" ref="E14" si="1">E13/E$10</f>
        <v>0.10201582357293272</v>
      </c>
      <c r="F14" s="212">
        <f t="shared" ref="F14" si="2">F13/F$10</f>
        <v>0.11575941993992815</v>
      </c>
      <c r="G14" s="166">
        <f t="shared" ref="G14" si="3">G13/G$10</f>
        <v>0.10329137919323747</v>
      </c>
      <c r="I14" s="181">
        <f>I13/I$10</f>
        <v>0.10798941136146725</v>
      </c>
      <c r="J14" s="161">
        <f t="shared" ref="J14" si="4">J13/J$10</f>
        <v>0.10991352942999197</v>
      </c>
      <c r="K14" s="161">
        <f t="shared" ref="K14" si="5">K13/K$10</f>
        <v>0.1109931320465153</v>
      </c>
      <c r="L14" s="166">
        <f t="shared" ref="L14" si="6">L13/L$10</f>
        <v>0.10966343107082639</v>
      </c>
      <c r="M14" s="161"/>
      <c r="N14" s="197"/>
      <c r="P14" s="181">
        <f t="shared" ref="P14:Y14" si="7">P13/P$10</f>
        <v>0.11227510911551111</v>
      </c>
      <c r="Q14" s="161">
        <f t="shared" si="7"/>
        <v>0.12175107956649237</v>
      </c>
      <c r="R14" s="161">
        <f t="shared" si="7"/>
        <v>0.12082598726424042</v>
      </c>
      <c r="S14" s="161">
        <f t="shared" si="7"/>
        <v>0.11439398049973665</v>
      </c>
      <c r="T14" s="161">
        <f t="shared" si="7"/>
        <v>0.11740885245173424</v>
      </c>
      <c r="U14" s="161">
        <f t="shared" si="7"/>
        <v>0.11413662627340217</v>
      </c>
      <c r="V14" s="161">
        <f t="shared" si="7"/>
        <v>0.11662802792855208</v>
      </c>
      <c r="W14" s="161">
        <f t="shared" si="7"/>
        <v>0.11676322378296293</v>
      </c>
      <c r="X14" s="161">
        <f t="shared" si="7"/>
        <v>0.1165217972946261</v>
      </c>
      <c r="Y14" s="174">
        <f t="shared" si="7"/>
        <v>0.11525714129146586</v>
      </c>
      <c r="AA14" s="181">
        <f t="shared" ref="AA14" si="8">AA13/AA$10</f>
        <v>8.4939829501883168E-2</v>
      </c>
      <c r="AB14" s="161">
        <f t="shared" ref="AB14" si="9">AB13/AB$10</f>
        <v>9.8065073886710041E-2</v>
      </c>
      <c r="AC14" s="212">
        <f t="shared" ref="AC14" si="10">AC13/AC$10</f>
        <v>9.4176462777095557E-2</v>
      </c>
      <c r="AD14" s="181">
        <f t="shared" ref="AD14" si="11">AD13/AD$10</f>
        <v>8.6355783951342399E-2</v>
      </c>
      <c r="AE14" s="161">
        <f t="shared" ref="AE14" si="12">AE13/AE$10</f>
        <v>0.10216811522749564</v>
      </c>
      <c r="AF14" s="161">
        <f t="shared" ref="AF14" si="13">AF13/AF$10</f>
        <v>0.10334879612978132</v>
      </c>
      <c r="AG14" s="161">
        <f t="shared" ref="AG14" si="14">AG13/AG$10</f>
        <v>0.10228163963329537</v>
      </c>
      <c r="AH14" s="161">
        <f t="shared" ref="AH14" si="15">AH13/AH$10</f>
        <v>0.10242291401023301</v>
      </c>
      <c r="AI14" s="161">
        <f t="shared" ref="AI14" si="16">AI13/AI$10</f>
        <v>0.10468818331542508</v>
      </c>
      <c r="AJ14" s="161">
        <f t="shared" ref="AJ14" si="17">AJ13/AJ$10</f>
        <v>0.1052654578020311</v>
      </c>
      <c r="AK14" s="161">
        <f t="shared" ref="AK14" si="18">AK13/AK$10</f>
        <v>0.10509427053950796</v>
      </c>
      <c r="AL14" s="161">
        <f t="shared" ref="AL14" si="19">AL13/AL$10</f>
        <v>0.10472480375736248</v>
      </c>
      <c r="AM14" s="174">
        <f t="shared" ref="AM14" si="20">AM13/AM$10</f>
        <v>9.9475121077364448E-2</v>
      </c>
    </row>
    <row r="15" spans="1:39" s="83" customFormat="1" ht="7.5" hidden="1" customHeight="1" outlineLevel="2" x14ac:dyDescent="0.3">
      <c r="C15" s="203"/>
      <c r="D15" s="180"/>
      <c r="E15" s="157"/>
      <c r="F15" s="211"/>
      <c r="G15" s="165"/>
      <c r="I15" s="180"/>
      <c r="J15" s="157"/>
      <c r="K15" s="157"/>
      <c r="L15" s="165"/>
      <c r="M15" s="157"/>
      <c r="N15" s="197"/>
      <c r="P15" s="180"/>
      <c r="Q15" s="157"/>
      <c r="R15" s="157"/>
      <c r="S15" s="157"/>
      <c r="T15" s="157"/>
      <c r="U15" s="157"/>
      <c r="V15" s="157"/>
      <c r="W15" s="157"/>
      <c r="X15" s="157"/>
      <c r="Y15" s="165"/>
      <c r="AA15" s="180"/>
      <c r="AB15" s="157"/>
      <c r="AC15" s="211"/>
      <c r="AD15" s="180"/>
      <c r="AE15" s="157"/>
      <c r="AF15" s="157"/>
      <c r="AG15" s="157"/>
      <c r="AH15" s="157"/>
      <c r="AI15" s="157"/>
      <c r="AJ15" s="157"/>
      <c r="AK15" s="157"/>
      <c r="AL15" s="157"/>
      <c r="AM15" s="165"/>
    </row>
    <row r="16" spans="1:39" ht="13" outlineLevel="1" collapsed="1" x14ac:dyDescent="0.3">
      <c r="A16" s="70" t="str">
        <f>C16</f>
        <v>Marketing B2C</v>
      </c>
      <c r="C16" s="204" t="s">
        <v>10</v>
      </c>
      <c r="D16" s="182">
        <f>SUMIFS('Rateio Fopag'!$F:$F,'Rateio Fopag'!$H:$H,MONTH(D$6),'Rateio Fopag'!$J:$J,'Breakdown Alocação de Despesas'!$C16)</f>
        <v>270557.21844100248</v>
      </c>
      <c r="E16" s="158">
        <f>SUMIFS('Rateio Fopag'!$F:$F,'Rateio Fopag'!$H:$H,MONTH(E$6),'Rateio Fopag'!$J:$J,'Breakdown Alocação de Despesas'!$C16)</f>
        <v>292022.64386286249</v>
      </c>
      <c r="F16" s="199">
        <f>SUMIFS('Rateio Fopag'!$F:$F,'Rateio Fopag'!$H:$H,MONTH(F$6),'Rateio Fopag'!$J:$J,'Breakdown Alocação de Despesas'!$C16)</f>
        <v>358501.77776978113</v>
      </c>
      <c r="G16" s="167">
        <f>SUM(D16:F16)</f>
        <v>921081.64007364609</v>
      </c>
      <c r="I16" s="182">
        <f>SUMIFS('Rateio Folha'!BZ:BZ,'Rateio Folha'!$C:$C,MONTH('Breakdown Alocação de Despesas'!I$6))</f>
        <v>308232.14585299022</v>
      </c>
      <c r="J16" s="158">
        <f>SUMIFS('Rateio Folha'!$CA:$CA,'Rateio Folha'!$C:$C,MONTH('Breakdown Alocação de Despesas'!J$6))</f>
        <v>67426.650279962749</v>
      </c>
      <c r="K16" s="158">
        <f>SUMIFS('Rateio Folha'!$CA:$CA,'Rateio Folha'!$C:$C,MONTH('Breakdown Alocação de Despesas'!K$6))</f>
        <v>90276.559680471575</v>
      </c>
      <c r="L16" s="167">
        <f>SUM(I16:K16)</f>
        <v>465935.35581342457</v>
      </c>
      <c r="M16" s="158"/>
      <c r="N16" s="197">
        <f t="shared" si="0"/>
        <v>0.97684427374186367</v>
      </c>
      <c r="P16" s="182">
        <f>SUMIFS('Rateio Folha'!$CA:$CA,'Rateio Folha'!$C:$C,MONTH('Breakdown Alocação de Despesas'!P$6))</f>
        <v>90276.559680471546</v>
      </c>
      <c r="Q16" s="158">
        <f>SUMIFS('Rateio Folha'!$CA:$CA,'Rateio Folha'!$C:$C,MONTH('Breakdown Alocação de Despesas'!Q$6))</f>
        <v>136812.16952078056</v>
      </c>
      <c r="R16" s="158">
        <f>SUMIFS('Rateio Folha'!$CA:$CA,'Rateio Folha'!$C:$C,MONTH('Breakdown Alocação de Despesas'!R$6))</f>
        <v>140150.9670406286</v>
      </c>
      <c r="S16" s="158">
        <f>SUMIFS('Rateio Folha'!$CA:$CA,'Rateio Folha'!$C:$C,MONTH('Breakdown Alocação de Despesas'!S$6))</f>
        <v>119547.28548383716</v>
      </c>
      <c r="T16" s="158">
        <f>SUMIFS('Rateio Folha'!$CA:$CA,'Rateio Folha'!$C:$C,MONTH('Breakdown Alocação de Despesas'!T$6))</f>
        <v>142860.877949524</v>
      </c>
      <c r="U16" s="158">
        <f>SUMIFS('Rateio Folha'!$CA:$CA,'Rateio Folha'!$C:$C,MONTH('Breakdown Alocação de Despesas'!U$6))</f>
        <v>136654.85742909211</v>
      </c>
      <c r="V16" s="158">
        <f>SUMIFS('Rateio Folha'!$CA:$CA,'Rateio Folha'!$C:$C,MONTH('Breakdown Alocação de Despesas'!V$6))</f>
        <v>142127.0006795433</v>
      </c>
      <c r="W16" s="158">
        <f>SUMIFS('Rateio Folha'!$CA:$CA,'Rateio Folha'!$C:$C,MONTH('Breakdown Alocação de Despesas'!W$6))</f>
        <v>143798.47209648765</v>
      </c>
      <c r="X16" s="158">
        <f>SUMIFS('Rateio Folha'!$CA:$CA,'Rateio Folha'!$C:$C,MONTH('Breakdown Alocação de Despesas'!X$6))</f>
        <v>113666.36891488591</v>
      </c>
      <c r="Y16" s="167">
        <f>SUM(I16:K16,P16:X16)</f>
        <v>1631829.9146086753</v>
      </c>
      <c r="AA16" s="182">
        <f>SUMIFS('Folha Forescast 3+9'!DL:DL,'Folha Forescast 3+9'!$I:$I,$C16)</f>
        <v>279980.00130709307</v>
      </c>
      <c r="AB16" s="158">
        <f>SUMIFS('Folha Forescast 3+9'!DM:DM,'Folha Forescast 3+9'!$I:$I,$C16)</f>
        <v>297173.65045474889</v>
      </c>
      <c r="AC16" s="199">
        <f>SUMIFS('Folha Forescast 3+9'!DN:DN,'Folha Forescast 3+9'!$I:$I,$C16)</f>
        <v>274979.19851029257</v>
      </c>
      <c r="AD16" s="182">
        <f>SUMIFS('Folha Forescast 3+9'!DO:DO,'Folha Forescast 3+9'!$I:$I,$C16)</f>
        <v>265309.93342446478</v>
      </c>
      <c r="AE16" s="158">
        <f>SUMIFS('Folha Forescast 3+9'!DP:DP,'Folha Forescast 3+9'!$I:$I,$C16)</f>
        <v>309876.26384741836</v>
      </c>
      <c r="AF16" s="158">
        <f>SUMIFS('Folha Forescast 3+9'!DQ:DQ,'Folha Forescast 3+9'!$I:$I,$C16)</f>
        <v>301083.60304983566</v>
      </c>
      <c r="AG16" s="158">
        <f>SUMIFS('Folha Forescast 3+9'!DR:DR,'Folha Forescast 3+9'!$I:$I,$C16)</f>
        <v>301083.60304983566</v>
      </c>
      <c r="AH16" s="158">
        <f>SUMIFS('Folha Forescast 3+9'!DS:DS,'Folha Forescast 3+9'!$I:$I,$C16)</f>
        <v>301083.60304983566</v>
      </c>
      <c r="AI16" s="158">
        <f>SUMIFS('Folha Forescast 3+9'!DT:DT,'Folha Forescast 3+9'!$I:$I,$C16)</f>
        <v>312021.14487141836</v>
      </c>
      <c r="AJ16" s="158">
        <f>SUMIFS('Folha Forescast 3+9'!DU:DU,'Folha Forescast 3+9'!$I:$I,$C16)</f>
        <v>312021.14487141836</v>
      </c>
      <c r="AK16" s="158">
        <f>SUMIFS('Folha Forescast 3+9'!DV:DV,'Folha Forescast 3+9'!$I:$I,$C16)</f>
        <v>312021.14487141836</v>
      </c>
      <c r="AL16" s="158">
        <f>SUMIFS('Folha Forescast 3+9'!DW:DW,'Folha Forescast 3+9'!$I:$I,$C16)</f>
        <v>312021.14487141836</v>
      </c>
      <c r="AM16" s="167">
        <f>SUM(AA16:AL16)</f>
        <v>3578654.4361791983</v>
      </c>
    </row>
    <row r="17" spans="1:39" ht="13" hidden="1" outlineLevel="2" x14ac:dyDescent="0.3">
      <c r="B17" s="84"/>
      <c r="C17" s="205" t="s">
        <v>11</v>
      </c>
      <c r="D17" s="183">
        <f>D16/D$10</f>
        <v>7.5148255462975849E-2</v>
      </c>
      <c r="E17" s="103">
        <f t="shared" ref="E17" si="21">E16/E$10</f>
        <v>8.5434295475704247E-2</v>
      </c>
      <c r="F17" s="213">
        <f t="shared" ref="F17" si="22">F16/F$10</f>
        <v>9.2499780988823138E-2</v>
      </c>
      <c r="G17" s="168">
        <f t="shared" ref="G17" si="23">G16/G$10</f>
        <v>8.4548566687686996E-2</v>
      </c>
      <c r="I17" s="183">
        <f>I16/I$10</f>
        <v>8.860649167806478E-2</v>
      </c>
      <c r="J17" s="103">
        <f t="shared" ref="J17" si="24">J16/J$10</f>
        <v>1.9037110080806163E-2</v>
      </c>
      <c r="K17" s="103">
        <f t="shared" ref="K17" si="25">K16/K$10</f>
        <v>2.4311873975548338E-2</v>
      </c>
      <c r="L17" s="168">
        <f t="shared" ref="L17" si="26">L16/L$10</f>
        <v>4.3408292372969511E-2</v>
      </c>
      <c r="M17" s="103"/>
      <c r="N17" s="197">
        <f t="shared" si="0"/>
        <v>0.94775150243725492</v>
      </c>
      <c r="P17" s="183">
        <f t="shared" ref="P17:Y17" si="27">P16/P$10</f>
        <v>2.4592677520473144E-2</v>
      </c>
      <c r="Q17" s="103">
        <f t="shared" si="27"/>
        <v>3.2207256543556821E-2</v>
      </c>
      <c r="R17" s="103">
        <f t="shared" si="27"/>
        <v>3.2003077654131934E-2</v>
      </c>
      <c r="S17" s="103">
        <f t="shared" si="27"/>
        <v>3.0030448188250142E-2</v>
      </c>
      <c r="T17" s="103">
        <f t="shared" si="27"/>
        <v>3.1631631106750144E-2</v>
      </c>
      <c r="U17" s="103">
        <f t="shared" si="27"/>
        <v>3.0677793960192563E-2</v>
      </c>
      <c r="V17" s="103">
        <f t="shared" si="27"/>
        <v>3.1412853860741996E-2</v>
      </c>
      <c r="W17" s="103">
        <f t="shared" si="27"/>
        <v>3.146833027457243E-2</v>
      </c>
      <c r="X17" s="103">
        <f t="shared" si="27"/>
        <v>3.097998744048748E-2</v>
      </c>
      <c r="Y17" s="175">
        <f t="shared" si="27"/>
        <v>3.3475671703488967E-2</v>
      </c>
      <c r="AA17" s="183">
        <f t="shared" ref="AA17" si="28">AA16/AA$10</f>
        <v>6.840878921083976E-2</v>
      </c>
      <c r="AB17" s="103">
        <f t="shared" ref="AB17" si="29">AB16/AB$10</f>
        <v>8.1914144856926649E-2</v>
      </c>
      <c r="AC17" s="213">
        <f t="shared" ref="AC17" si="30">AC16/AC$10</f>
        <v>7.5594293536093274E-2</v>
      </c>
      <c r="AD17" s="183">
        <f t="shared" ref="AD17" si="31">AD16/AD$10</f>
        <v>6.8821827281830492E-2</v>
      </c>
      <c r="AE17" s="103">
        <f t="shared" ref="AE17" si="32">AE16/AE$10</f>
        <v>8.1268106935715526E-2</v>
      </c>
      <c r="AF17" s="103">
        <f t="shared" ref="AF17" si="33">AF16/AF$10</f>
        <v>7.7111077166554104E-2</v>
      </c>
      <c r="AG17" s="103">
        <f t="shared" ref="AG17" si="34">AG16/AG$10</f>
        <v>7.6314845473192325E-2</v>
      </c>
      <c r="AH17" s="103">
        <f t="shared" ref="AH17" si="35">AH16/AH$10</f>
        <v>7.6420253758432671E-2</v>
      </c>
      <c r="AI17" s="103">
        <f t="shared" ref="AI17" si="36">AI16/AI$10</f>
        <v>7.8811797517400764E-2</v>
      </c>
      <c r="AJ17" s="103">
        <f t="shared" ref="AJ17" si="37">AJ16/AJ$10</f>
        <v>7.924638371910489E-2</v>
      </c>
      <c r="AK17" s="103">
        <f t="shared" ref="AK17" si="38">AK16/AK$10</f>
        <v>7.9117509805695929E-2</v>
      </c>
      <c r="AL17" s="103">
        <f t="shared" ref="AL17" si="39">AL16/AL$10</f>
        <v>7.8839366272188224E-2</v>
      </c>
      <c r="AM17" s="175">
        <f t="shared" ref="AM17" si="40">AM16/AM$10</f>
        <v>7.677249257675578E-2</v>
      </c>
    </row>
    <row r="18" spans="1:39" ht="13" hidden="1" outlineLevel="2" x14ac:dyDescent="0.3">
      <c r="C18" s="169"/>
      <c r="D18" s="184"/>
      <c r="F18" s="214"/>
      <c r="G18" s="189"/>
      <c r="I18" s="184"/>
      <c r="L18" s="189"/>
      <c r="N18" s="197"/>
      <c r="P18" s="184"/>
      <c r="Q18" s="74"/>
      <c r="R18" s="74"/>
      <c r="S18" s="74"/>
      <c r="T18" s="74"/>
      <c r="U18" s="74"/>
      <c r="V18" s="74"/>
      <c r="W18" s="74"/>
      <c r="X18" s="74"/>
      <c r="Y18" s="176"/>
      <c r="AA18" s="184"/>
      <c r="AB18" s="70"/>
      <c r="AC18" s="214"/>
      <c r="AD18" s="184"/>
      <c r="AE18" s="74"/>
      <c r="AF18" s="74"/>
      <c r="AG18" s="74"/>
      <c r="AH18" s="74"/>
      <c r="AI18" s="74"/>
      <c r="AJ18" s="74"/>
      <c r="AK18" s="74"/>
      <c r="AL18" s="74"/>
      <c r="AM18" s="176"/>
    </row>
    <row r="19" spans="1:39" ht="13" outlineLevel="1" collapsed="1" x14ac:dyDescent="0.3">
      <c r="A19" s="70" t="str">
        <f>C19</f>
        <v>Marketing B2B</v>
      </c>
      <c r="C19" s="204" t="s">
        <v>12</v>
      </c>
      <c r="D19" s="182">
        <f>SUMIFS('Rateio Fopag'!$F:$F,'Rateio Fopag'!$H:$H,MONTH(D$6),'Rateio Fopag'!$J:$J,'Breakdown Alocação de Despesas'!$C19)</f>
        <v>57361.581334790986</v>
      </c>
      <c r="E19" s="158">
        <f>SUMIFS('Rateio Fopag'!$F:$F,'Rateio Fopag'!$H:$H,MONTH(E$6),'Rateio Fopag'!$J:$J,'Breakdown Alocação de Despesas'!$C19)</f>
        <v>56677.258790247914</v>
      </c>
      <c r="F19" s="199">
        <f>SUMIFS('Rateio Fopag'!$F:$F,'Rateio Fopag'!$H:$H,MONTH(F$6),'Rateio Fopag'!$J:$J,'Breakdown Alocação de Despesas'!$C19)</f>
        <v>90147.477379021744</v>
      </c>
      <c r="G19" s="167">
        <f>SUM(D19:F19)</f>
        <v>204186.31750406063</v>
      </c>
      <c r="I19" s="182">
        <f>SUMIFS('Rateio Folha'!CA:CA,'Rateio Folha'!$C:$C,MONTH('Breakdown Alocação de Despesas'!I$6))</f>
        <v>67426.650279962749</v>
      </c>
      <c r="J19" s="158">
        <f>SUMIFS('Rateio Folha'!$BZ:$BZ,'Rateio Folha'!$C:$C,MONTH('Breakdown Alocação de Despesas'!J$6))</f>
        <v>321870.94155276904</v>
      </c>
      <c r="K19" s="158">
        <f>SUMIFS('Rateio Folha'!$BZ:$BZ,'Rateio Folha'!$C:$C,MONTH('Breakdown Alocação de Despesas'!K$6))</f>
        <v>321870.9415527691</v>
      </c>
      <c r="L19" s="167">
        <f>SUM(I19:K19)</f>
        <v>711168.53338550089</v>
      </c>
      <c r="M19" s="158"/>
      <c r="N19" s="197">
        <f t="shared" si="0"/>
        <v>-0.71288617547230815</v>
      </c>
      <c r="P19" s="182">
        <f>SUMIFS('Rateio Folha'!$BZ:$BZ,'Rateio Folha'!$C:$C,MONTH('Breakdown Alocação de Despesas'!P$6))</f>
        <v>321870.94155276904</v>
      </c>
      <c r="Q19" s="158">
        <f>SUMIFS('Rateio Folha'!$BZ:$BZ,'Rateio Folha'!$C:$C,MONTH('Breakdown Alocação de Despesas'!Q$6))</f>
        <v>380370.32674251252</v>
      </c>
      <c r="R19" s="158">
        <f>SUMIFS('Rateio Folha'!$BZ:$BZ,'Rateio Folha'!$C:$C,MONTH('Breakdown Alocação de Despesas'!R$6))</f>
        <v>388981.86017468228</v>
      </c>
      <c r="S19" s="158">
        <f>SUMIFS('Rateio Folha'!$BZ:$BZ,'Rateio Folha'!$C:$C,MONTH('Breakdown Alocação de Despesas'!S$6))</f>
        <v>335840.18521615909</v>
      </c>
      <c r="T19" s="158">
        <f>SUMIFS('Rateio Folha'!$BZ:$BZ,'Rateio Folha'!$C:$C,MONTH('Breakdown Alocação de Despesas'!T$6))</f>
        <v>387403.64377858612</v>
      </c>
      <c r="U19" s="158">
        <f>SUMIFS('Rateio Folha'!$BZ:$BZ,'Rateio Folha'!$C:$C,MONTH('Breakdown Alocação de Despesas'!U$6))</f>
        <v>371769.06676403584</v>
      </c>
      <c r="V19" s="158">
        <f>SUMIFS('Rateio Folha'!$BZ:$BZ,'Rateio Folha'!$C:$C,MONTH('Breakdown Alocação de Despesas'!V$6))</f>
        <v>385554.81639250735</v>
      </c>
      <c r="W19" s="158">
        <f>SUMIFS('Rateio Folha'!$BZ:$BZ,'Rateio Folha'!$C:$C,MONTH('Breakdown Alocação de Despesas'!W$6))</f>
        <v>389765.68687058589</v>
      </c>
      <c r="X19" s="158">
        <f>SUMIFS('Rateio Folha'!$BZ:$BZ,'Rateio Folha'!$C:$C,MONTH('Breakdown Alocação de Despesas'!X$6))</f>
        <v>313855.09549369087</v>
      </c>
      <c r="Y19" s="167">
        <f>SUM(I19:K19,P19:X19)</f>
        <v>3986580.15637103</v>
      </c>
      <c r="AA19" s="182">
        <f>SUMIFS('Folha Forescast 3+9'!DL:DL,'Folha Forescast 3+9'!$I:$I,$C19)</f>
        <v>67657.398057858809</v>
      </c>
      <c r="AB19" s="158">
        <f>SUMIFS('Folha Forescast 3+9'!DM:DM,'Folha Forescast 3+9'!$I:$I,$C19)</f>
        <v>58593.427867671307</v>
      </c>
      <c r="AC19" s="199">
        <f>SUMIFS('Folha Forescast 3+9'!DN:DN,'Folha Forescast 3+9'!$I:$I,$C19)</f>
        <v>67593.858814670064</v>
      </c>
      <c r="AD19" s="182">
        <f>SUMIFS('Folha Forescast 3+9'!DO:DO,'Folha Forescast 3+9'!$I:$I,$C19)</f>
        <v>67593.858814670064</v>
      </c>
      <c r="AE19" s="158">
        <f>SUMIFS('Folha Forescast 3+9'!DP:DP,'Folha Forescast 3+9'!$I:$I,$C19)</f>
        <v>79691.981615368946</v>
      </c>
      <c r="AF19" s="158">
        <f>SUMIFS('Folha Forescast 3+9'!DQ:DQ,'Folha Forescast 3+9'!$I:$I,$C19)</f>
        <v>102446.33133829251</v>
      </c>
      <c r="AG19" s="158">
        <f>SUMIFS('Folha Forescast 3+9'!DR:DR,'Folha Forescast 3+9'!$I:$I,$C19)</f>
        <v>102446.33133829251</v>
      </c>
      <c r="AH19" s="158">
        <f>SUMIFS('Folha Forescast 3+9'!DS:DS,'Folha Forescast 3+9'!$I:$I,$C19)</f>
        <v>102446.33133829251</v>
      </c>
      <c r="AI19" s="158">
        <f>SUMIFS('Folha Forescast 3+9'!DT:DT,'Folha Forescast 3+9'!$I:$I,$C19)</f>
        <v>102446.33133829251</v>
      </c>
      <c r="AJ19" s="158">
        <f>SUMIFS('Folha Forescast 3+9'!DU:DU,'Folha Forescast 3+9'!$I:$I,$C19)</f>
        <v>102446.33133829251</v>
      </c>
      <c r="AK19" s="158">
        <f>SUMIFS('Folha Forescast 3+9'!DV:DV,'Folha Forescast 3+9'!$I:$I,$C19)</f>
        <v>102446.33133829251</v>
      </c>
      <c r="AL19" s="158">
        <f>SUMIFS('Folha Forescast 3+9'!DW:DW,'Folha Forescast 3+9'!$I:$I,$C19)</f>
        <v>102446.33133829251</v>
      </c>
      <c r="AM19" s="167">
        <f>SUM(AA19:AL19)</f>
        <v>1058254.8445382866</v>
      </c>
    </row>
    <row r="20" spans="1:39" ht="13" hidden="1" outlineLevel="2" x14ac:dyDescent="0.3">
      <c r="B20" s="84"/>
      <c r="C20" s="205" t="s">
        <v>11</v>
      </c>
      <c r="D20" s="183">
        <f>D19/D$10</f>
        <v>1.593238869303024E-2</v>
      </c>
      <c r="E20" s="103">
        <f t="shared" ref="E20:G20" si="41">E19/E$10</f>
        <v>1.6581528097228463E-2</v>
      </c>
      <c r="F20" s="213">
        <f t="shared" si="41"/>
        <v>2.3259638951105027E-2</v>
      </c>
      <c r="G20" s="168">
        <f t="shared" si="41"/>
        <v>1.8742812505550502E-2</v>
      </c>
      <c r="I20" s="183">
        <f>I19/I$10</f>
        <v>1.9382919683402465E-2</v>
      </c>
      <c r="J20" s="103">
        <f t="shared" ref="J20" si="42">J19/J$10</f>
        <v>9.0876419349185805E-2</v>
      </c>
      <c r="K20" s="103">
        <f t="shared" ref="K20" si="43">K19/K$10</f>
        <v>8.6681258070966952E-2</v>
      </c>
      <c r="L20" s="168">
        <f t="shared" ref="L20" si="44">L19/L$10</f>
        <v>6.6255138697856902E-2</v>
      </c>
      <c r="M20" s="103"/>
      <c r="N20" s="197">
        <f t="shared" si="0"/>
        <v>-0.71711156487011085</v>
      </c>
      <c r="P20" s="183">
        <f t="shared" ref="P20:Y20" si="45">P19/P$10</f>
        <v>8.7682431595037955E-2</v>
      </c>
      <c r="Q20" s="103">
        <f t="shared" si="45"/>
        <v>8.9543823022935551E-2</v>
      </c>
      <c r="R20" s="103">
        <f t="shared" si="45"/>
        <v>8.8822909610108483E-2</v>
      </c>
      <c r="S20" s="103">
        <f t="shared" si="45"/>
        <v>8.4363532311486508E-2</v>
      </c>
      <c r="T20" s="103">
        <f t="shared" si="45"/>
        <v>8.5777221344984098E-2</v>
      </c>
      <c r="U20" s="103">
        <f t="shared" si="45"/>
        <v>8.3458832313209608E-2</v>
      </c>
      <c r="V20" s="103">
        <f t="shared" si="45"/>
        <v>8.5215174067810082E-2</v>
      </c>
      <c r="W20" s="103">
        <f t="shared" si="45"/>
        <v>8.5294893508390493E-2</v>
      </c>
      <c r="X20" s="103">
        <f t="shared" si="45"/>
        <v>8.5541809854138603E-2</v>
      </c>
      <c r="Y20" s="175">
        <f t="shared" si="45"/>
        <v>8.1781469587976899E-2</v>
      </c>
      <c r="AA20" s="183">
        <f t="shared" ref="AA20" si="46">AA19/AA$10</f>
        <v>1.6531040291043408E-2</v>
      </c>
      <c r="AB20" s="103">
        <f t="shared" ref="AB20" si="47">AB19/AB$10</f>
        <v>1.6150929029783406E-2</v>
      </c>
      <c r="AC20" s="213">
        <f t="shared" ref="AC20" si="48">AC19/AC$10</f>
        <v>1.8582169241002266E-2</v>
      </c>
      <c r="AD20" s="183">
        <f t="shared" ref="AD20" si="49">AD19/AD$10</f>
        <v>1.7533956669511925E-2</v>
      </c>
      <c r="AE20" s="103">
        <f t="shared" ref="AE20" si="50">AE19/AE$10</f>
        <v>2.0900008291780094E-2</v>
      </c>
      <c r="AF20" s="103">
        <f t="shared" ref="AF20" si="51">AF19/AF$10</f>
        <v>2.6237718963227203E-2</v>
      </c>
      <c r="AG20" s="103">
        <f t="shared" ref="AG20" si="52">AG19/AG$10</f>
        <v>2.5966794160103033E-2</v>
      </c>
      <c r="AH20" s="103">
        <f t="shared" ref="AH20" si="53">AH19/AH$10</f>
        <v>2.6002660251800321E-2</v>
      </c>
      <c r="AI20" s="103">
        <f t="shared" ref="AI20" si="54">AI19/AI$10</f>
        <v>2.5876385798024315E-2</v>
      </c>
      <c r="AJ20" s="103">
        <f t="shared" ref="AJ20" si="55">AJ19/AJ$10</f>
        <v>2.6019074082926218E-2</v>
      </c>
      <c r="AK20" s="103">
        <f t="shared" ref="AK20" si="56">AK19/AK$10</f>
        <v>2.597676073381202E-2</v>
      </c>
      <c r="AL20" s="103">
        <f t="shared" ref="AL20" si="57">AL19/AL$10</f>
        <v>2.5885437485174252E-2</v>
      </c>
      <c r="AM20" s="175">
        <f t="shared" ref="AM20" si="58">AM19/AM$10</f>
        <v>2.2702628500608651E-2</v>
      </c>
    </row>
    <row r="21" spans="1:39" ht="13" outlineLevel="1" collapsed="1" x14ac:dyDescent="0.3">
      <c r="C21" s="169"/>
      <c r="D21" s="184"/>
      <c r="F21" s="214"/>
      <c r="G21" s="189"/>
      <c r="I21" s="184"/>
      <c r="L21" s="189"/>
      <c r="N21" s="197"/>
      <c r="P21" s="184"/>
      <c r="Q21" s="74"/>
      <c r="R21" s="74"/>
      <c r="S21" s="74"/>
      <c r="T21" s="74"/>
      <c r="U21" s="74"/>
      <c r="V21" s="74"/>
      <c r="W21" s="74"/>
      <c r="X21" s="74"/>
      <c r="Y21" s="176"/>
      <c r="AA21" s="184"/>
      <c r="AB21" s="70"/>
      <c r="AC21" s="214"/>
      <c r="AD21" s="184"/>
      <c r="AE21" s="74"/>
      <c r="AF21" s="74"/>
      <c r="AG21" s="74"/>
      <c r="AH21" s="74"/>
      <c r="AI21" s="74"/>
      <c r="AJ21" s="74"/>
      <c r="AK21" s="74"/>
      <c r="AL21" s="74"/>
      <c r="AM21" s="176"/>
    </row>
    <row r="22" spans="1:39" ht="13" x14ac:dyDescent="0.3">
      <c r="A22" s="70" t="str">
        <f>C22</f>
        <v>Vendas</v>
      </c>
      <c r="C22" s="201" t="s">
        <v>13</v>
      </c>
      <c r="D22" s="179">
        <f>SUMIFS('Rateio Fopag'!$F:$F,'Rateio Fopag'!$H:$H,MONTH(D$6),'Rateio Fopag'!$K:$K,'Breakdown Alocação de Despesas'!$C22)</f>
        <v>661214.49270060658</v>
      </c>
      <c r="E22" s="156">
        <f>SUMIFS('Rateio Fopag'!$F:$F,'Rateio Fopag'!$H:$H,MONTH(E$6),'Rateio Fopag'!$K:$K,'Breakdown Alocação de Despesas'!$C22)</f>
        <v>650085.14620068495</v>
      </c>
      <c r="F22" s="210">
        <f>SUMIFS('Rateio Fopag'!$F:$F,'Rateio Fopag'!$H:$H,MONTH(F$6),'Rateio Fopag'!$K:$K,'Breakdown Alocação de Despesas'!$C22)</f>
        <v>745764.09216145193</v>
      </c>
      <c r="G22" s="164">
        <f>SUM(D22:F22)</f>
        <v>2057063.7310627433</v>
      </c>
      <c r="I22" s="179">
        <f>SUMIFS('Rateio Folha'!$CB:$CB,'Rateio Folha'!$C:$C,MONTH('Breakdown Alocação de Despesas'!I$6))</f>
        <v>557625.35911659442</v>
      </c>
      <c r="J22" s="156">
        <f>SUMIFS('Rateio Folha'!$CB:$CB,'Rateio Folha'!$C:$C,MONTH('Breakdown Alocação de Despesas'!J$6))</f>
        <v>557625.35911659431</v>
      </c>
      <c r="K22" s="156">
        <f>SUMIFS('Rateio Folha'!$CB:$CB,'Rateio Folha'!$C:$C,MONTH('Breakdown Alocação de Despesas'!K$6))</f>
        <v>632725.05009889964</v>
      </c>
      <c r="L22" s="164">
        <f>SUM(I22:K22)</f>
        <v>1747975.7683320884</v>
      </c>
      <c r="M22" s="158"/>
      <c r="N22" s="197">
        <f t="shared" si="0"/>
        <v>0.17682622856127206</v>
      </c>
      <c r="P22" s="179">
        <f>SUMIFS('Rateio Folha'!$CB:$CB,'Rateio Folha'!$C:$C,MONTH('Breakdown Alocação de Despesas'!P$6))</f>
        <v>669620.47641482065</v>
      </c>
      <c r="Q22" s="156">
        <f>SUMIFS('Rateio Folha'!$CB:$CB,'Rateio Folha'!$C:$C,MONTH('Breakdown Alocação de Despesas'!Q$6))</f>
        <v>811332.4638323416</v>
      </c>
      <c r="R22" s="156">
        <f>SUMIFS('Rateio Folha'!$CB:$CB,'Rateio Folha'!$C:$C,MONTH('Breakdown Alocação de Despesas'!R$6))</f>
        <v>833887.3109391632</v>
      </c>
      <c r="S22" s="156">
        <f>SUMIFS('Rateio Folha'!$CB:$CB,'Rateio Folha'!$C:$C,MONTH('Breakdown Alocação de Despesas'!S$6))</f>
        <v>745855.27412270824</v>
      </c>
      <c r="T22" s="156">
        <f>SUMIFS('Rateio Folha'!$CB:$CB,'Rateio Folha'!$C:$C,MONTH('Breakdown Alocação de Despesas'!T$6))</f>
        <v>903155.52641851653</v>
      </c>
      <c r="U22" s="156">
        <f>SUMIFS('Rateio Folha'!$CB:$CB,'Rateio Folha'!$C:$C,MONTH('Breakdown Alocação de Despesas'!U$6))</f>
        <v>865659.18041978765</v>
      </c>
      <c r="V22" s="156">
        <f>SUMIFS('Rateio Folha'!$CB:$CB,'Rateio Folha'!$C:$C,MONTH('Breakdown Alocação de Despesas'!V$6))</f>
        <v>898721.49080016778</v>
      </c>
      <c r="W22" s="156">
        <f>SUMIFS('Rateio Folha'!$CB:$CB,'Rateio Folha'!$C:$C,MONTH('Breakdown Alocação de Despesas'!W$6))</f>
        <v>908820.40529302019</v>
      </c>
      <c r="X22" s="156">
        <f>SUMIFS('Rateio Folha'!$CB:$CB,'Rateio Folha'!$C:$C,MONTH('Breakdown Alocação de Despesas'!X$6))</f>
        <v>726764.32558026677</v>
      </c>
      <c r="Y22" s="164">
        <f>SUM(I22:K22,P22:X22)</f>
        <v>9111792.2221528813</v>
      </c>
      <c r="AA22" s="179">
        <f>SUMIFS('Folha Forescast 3+9'!DL:DL,'Folha Forescast 3+9'!$H:$H,'Breakdown Alocação de Despesas'!$C22)</f>
        <v>984896.80736507906</v>
      </c>
      <c r="AB22" s="156">
        <f>SUMIFS('Folha Forescast 3+9'!DM:DM,'Folha Forescast 3+9'!$H:$H,'Breakdown Alocação de Despesas'!$C22)</f>
        <v>981189.38967432396</v>
      </c>
      <c r="AC22" s="210">
        <f>SUMIFS('Folha Forescast 3+9'!DN:DN,'Folha Forescast 3+9'!$H:$H,'Breakdown Alocação de Despesas'!$C22)</f>
        <v>973192.20993556897</v>
      </c>
      <c r="AD22" s="179">
        <f>SUMIFS('Folha Forescast 3+9'!DO:DO,'Folha Forescast 3+9'!$H:$H,'Breakdown Alocação de Despesas'!$C22)</f>
        <v>984552.63667093322</v>
      </c>
      <c r="AE22" s="156">
        <f>SUMIFS('Folha Forescast 3+9'!DP:DP,'Folha Forescast 3+9'!$H:$H,'Breakdown Alocação de Despesas'!$C22)</f>
        <v>1032203.6028307367</v>
      </c>
      <c r="AF22" s="156">
        <f>SUMIFS('Folha Forescast 3+9'!DQ:DQ,'Folha Forescast 3+9'!$H:$H,'Breakdown Alocação de Despesas'!$C22)</f>
        <v>1080065.4008954351</v>
      </c>
      <c r="AG22" s="156">
        <f>SUMIFS('Folha Forescast 3+9'!DR:DR,'Folha Forescast 3+9'!$H:$H,'Breakdown Alocação de Despesas'!$C22)</f>
        <v>1139256.0087529307</v>
      </c>
      <c r="AH22" s="156">
        <f>SUMIFS('Folha Forescast 3+9'!DS:DS,'Folha Forescast 3+9'!$H:$H,'Breakdown Alocação de Despesas'!$C22)</f>
        <v>1160779.3859641929</v>
      </c>
      <c r="AI22" s="156">
        <f>SUMIFS('Folha Forescast 3+9'!DT:DT,'Folha Forescast 3+9'!$H:$H,'Breakdown Alocação de Despesas'!$C22)</f>
        <v>1160779.3859641929</v>
      </c>
      <c r="AJ22" s="156">
        <f>SUMIFS('Folha Forescast 3+9'!DU:DU,'Folha Forescast 3+9'!$H:$H,'Breakdown Alocação de Despesas'!$C22)</f>
        <v>1160779.3859641929</v>
      </c>
      <c r="AK22" s="156">
        <f>SUMIFS('Folha Forescast 3+9'!DV:DV,'Folha Forescast 3+9'!$H:$H,'Breakdown Alocação de Despesas'!$C22)</f>
        <v>1160779.3859641929</v>
      </c>
      <c r="AL22" s="156">
        <f>SUMIFS('Folha Forescast 3+9'!DW:DW,'Folha Forescast 3+9'!$H:$H,'Breakdown Alocação de Despesas'!$C22)</f>
        <v>1160779.3859641929</v>
      </c>
      <c r="AM22" s="164">
        <f>SUM(AA22:AL22)</f>
        <v>12979252.985945972</v>
      </c>
    </row>
    <row r="23" spans="1:39" ht="13" hidden="1" outlineLevel="2" x14ac:dyDescent="0.3">
      <c r="C23" s="203" t="s">
        <v>9</v>
      </c>
      <c r="D23" s="181">
        <f>D22/D$10</f>
        <v>0.18365474001989099</v>
      </c>
      <c r="E23" s="161">
        <f t="shared" ref="E23" si="59">E22/E$10</f>
        <v>0.19018924604681611</v>
      </c>
      <c r="F23" s="212">
        <f t="shared" ref="F23" si="60">F22/F$10</f>
        <v>0.19242028762981925</v>
      </c>
      <c r="G23" s="166">
        <f t="shared" ref="G23" si="61">G22/G$10</f>
        <v>0.18882342506867739</v>
      </c>
      <c r="I23" s="181">
        <f t="shared" ref="I23" si="62">I22/I$10</f>
        <v>0.16029874692436488</v>
      </c>
      <c r="J23" s="161">
        <f t="shared" ref="J23" si="63">J22/J$10</f>
        <v>0.15743886580861807</v>
      </c>
      <c r="K23" s="161">
        <f t="shared" ref="K23" si="64">K22/K$10</f>
        <v>0.17039563463232543</v>
      </c>
      <c r="L23" s="166">
        <f t="shared" ref="L23" si="65">L22/L$10</f>
        <v>0.16284800512757985</v>
      </c>
      <c r="M23" s="161"/>
      <c r="N23" s="197"/>
      <c r="P23" s="181">
        <f t="shared" ref="P23" si="66">P22/P$10</f>
        <v>0.18241457689417856</v>
      </c>
      <c r="Q23" s="161">
        <f t="shared" ref="Q23" si="67">Q22/Q$10</f>
        <v>0.19099757643120499</v>
      </c>
      <c r="R23" s="161">
        <f t="shared" ref="R23" si="68">R22/R$10</f>
        <v>0.19041581324975784</v>
      </c>
      <c r="S23" s="161">
        <f t="shared" ref="S23" si="69">S22/S$10</f>
        <v>0.18735990595540011</v>
      </c>
      <c r="T23" s="161">
        <f t="shared" ref="T23" si="70">T22/T$10</f>
        <v>0.19997274868902229</v>
      </c>
      <c r="U23" s="161">
        <f t="shared" ref="U23" si="71">U22/U$10</f>
        <v>0.19433274803603034</v>
      </c>
      <c r="V23" s="161">
        <f t="shared" ref="V23" si="72">V22/V$10</f>
        <v>0.19863507086642734</v>
      </c>
      <c r="W23" s="161">
        <f t="shared" ref="W23" si="73">W22/W$10</f>
        <v>0.19888292453373071</v>
      </c>
      <c r="X23" s="161">
        <f t="shared" ref="X23:Y23" si="74">X22/X$10</f>
        <v>0.19808101458339453</v>
      </c>
      <c r="Y23" s="174">
        <f t="shared" si="74"/>
        <v>0.18692105245070281</v>
      </c>
      <c r="AA23" s="181">
        <f t="shared" ref="AA23:AC23" si="75">AA22/AA$10</f>
        <v>0.24064432379070724</v>
      </c>
      <c r="AB23" s="161">
        <f t="shared" si="75"/>
        <v>0.27045900494499125</v>
      </c>
      <c r="AC23" s="212">
        <f t="shared" si="75"/>
        <v>0.26753942837663425</v>
      </c>
      <c r="AD23" s="181">
        <f t="shared" ref="AD23:AM23" si="76">AD22/AD$10</f>
        <v>0.25539455170881892</v>
      </c>
      <c r="AE23" s="161">
        <f t="shared" si="76"/>
        <v>0.27070557690596092</v>
      </c>
      <c r="AF23" s="161">
        <f t="shared" si="76"/>
        <v>0.27661754286761236</v>
      </c>
      <c r="AG23" s="161">
        <f t="shared" si="76"/>
        <v>0.28876413521594196</v>
      </c>
      <c r="AH23" s="161">
        <f t="shared" si="76"/>
        <v>0.29462599203138407</v>
      </c>
      <c r="AI23" s="161">
        <f t="shared" si="76"/>
        <v>0.29319522549243349</v>
      </c>
      <c r="AJ23" s="161">
        <f t="shared" si="76"/>
        <v>0.29481197074401094</v>
      </c>
      <c r="AK23" s="161">
        <f t="shared" si="76"/>
        <v>0.29433253470407428</v>
      </c>
      <c r="AL23" s="161">
        <f t="shared" si="76"/>
        <v>0.2932977866258053</v>
      </c>
      <c r="AM23" s="174">
        <f t="shared" si="76"/>
        <v>0.2784425323220775</v>
      </c>
    </row>
    <row r="24" spans="1:39" s="83" customFormat="1" ht="13.4" hidden="1" customHeight="1" outlineLevel="2" x14ac:dyDescent="0.3">
      <c r="C24" s="202"/>
      <c r="D24" s="180"/>
      <c r="E24" s="157"/>
      <c r="F24" s="211"/>
      <c r="G24" s="165"/>
      <c r="I24" s="180"/>
      <c r="J24" s="157"/>
      <c r="K24" s="157"/>
      <c r="L24" s="165"/>
      <c r="M24" s="157"/>
      <c r="N24" s="197"/>
      <c r="P24" s="180"/>
      <c r="Q24" s="157"/>
      <c r="R24" s="157"/>
      <c r="S24" s="157"/>
      <c r="T24" s="157"/>
      <c r="U24" s="157"/>
      <c r="V24" s="157"/>
      <c r="W24" s="157"/>
      <c r="X24" s="157"/>
      <c r="Y24" s="165"/>
      <c r="AA24" s="180"/>
      <c r="AB24" s="157"/>
      <c r="AC24" s="211"/>
      <c r="AD24" s="180"/>
      <c r="AE24" s="157"/>
      <c r="AF24" s="157"/>
      <c r="AG24" s="157"/>
      <c r="AH24" s="157"/>
      <c r="AI24" s="157"/>
      <c r="AJ24" s="157"/>
      <c r="AK24" s="157"/>
      <c r="AL24" s="157"/>
      <c r="AM24" s="165"/>
    </row>
    <row r="25" spans="1:39" ht="13" outlineLevel="1" collapsed="1" x14ac:dyDescent="0.3">
      <c r="A25" s="70" t="str">
        <f>C25</f>
        <v>Vendas B2C</v>
      </c>
      <c r="C25" s="204" t="s">
        <v>14</v>
      </c>
      <c r="D25" s="182">
        <f>SUMIFS('Rateio Fopag'!$F:$F,'Rateio Fopag'!$H:$H,MONTH(D$6),'Rateio Fopag'!$J:$J,'Breakdown Alocação de Despesas'!$C25)</f>
        <v>310408.26045236783</v>
      </c>
      <c r="E25" s="158">
        <f>SUMIFS('Rateio Fopag'!$F:$F,'Rateio Fopag'!$H:$H,MONTH(E$6),'Rateio Fopag'!$J:$J,'Breakdown Alocação de Despesas'!$C25)</f>
        <v>317192.51368232077</v>
      </c>
      <c r="F25" s="199">
        <f>SUMIFS('Rateio Fopag'!$F:$F,'Rateio Fopag'!$H:$H,MONTH(F$6),'Rateio Fopag'!$J:$J,'Breakdown Alocação de Despesas'!$C25)</f>
        <v>353725.63587183732</v>
      </c>
      <c r="G25" s="167">
        <f>SUM(D25:F25)</f>
        <v>981326.41000652593</v>
      </c>
      <c r="I25" s="182">
        <f>SUMIFS('Rateio Folha'!$CD:$CD,'Rateio Folha'!$C:$C,MONTH('Breakdown Alocação de Despesas'!I$6))</f>
        <v>248960.80687351295</v>
      </c>
      <c r="J25" s="158">
        <f>SUMIFS('Rateio Folha'!$CD:$CD,'Rateio Folha'!$C:$C,MONTH('Breakdown Alocação de Despesas'!J$6))</f>
        <v>248960.80687351298</v>
      </c>
      <c r="K25" s="158">
        <f>SUMIFS('Rateio Folha'!$CD:$CD,'Rateio Folha'!$C:$C,MONTH('Breakdown Alocação de Despesas'!K$6))</f>
        <v>280476.73015160591</v>
      </c>
      <c r="L25" s="167">
        <f>SUM(I25:K25)</f>
        <v>778398.34389863187</v>
      </c>
      <c r="M25" s="158"/>
      <c r="N25" s="197">
        <f>G25/L25-1</f>
        <v>0.26069950906051864</v>
      </c>
      <c r="P25" s="182">
        <f>SUMIFS('Rateio Folha'!$CD:$CD,'Rateio Folha'!$C:$C,MONTH('Breakdown Alocação de Despesas'!P$6))</f>
        <v>288473.90989036096</v>
      </c>
      <c r="Q25" s="158">
        <f>SUMIFS('Rateio Folha'!$CD:$CD,'Rateio Folha'!$C:$C,MONTH('Breakdown Alocação de Despesas'!Q$6))</f>
        <v>359419.75705428584</v>
      </c>
      <c r="R25" s="158">
        <f>SUMIFS('Rateio Folha'!$CD:$CD,'Rateio Folha'!$C:$C,MONTH('Breakdown Alocação de Despesas'!R$6))</f>
        <v>371922.18610062508</v>
      </c>
      <c r="S25" s="158">
        <f>SUMIFS('Rateio Folha'!$CD:$CD,'Rateio Folha'!$C:$C,MONTH('Breakdown Alocação de Despesas'!S$6))</f>
        <v>345923.50691148266</v>
      </c>
      <c r="T25" s="158">
        <f>SUMIFS('Rateio Folha'!$CD:$CD,'Rateio Folha'!$C:$C,MONTH('Breakdown Alocação de Despesas'!T$6))</f>
        <v>405654.80117569823</v>
      </c>
      <c r="U25" s="158">
        <f>SUMIFS('Rateio Folha'!$CD:$CD,'Rateio Folha'!$C:$C,MONTH('Breakdown Alocação de Despesas'!U$6))</f>
        <v>388032.74777352333</v>
      </c>
      <c r="V25" s="158">
        <f>SUMIFS('Rateio Folha'!$CD:$CD,'Rateio Folha'!$C:$C,MONTH('Breakdown Alocação de Despesas'!V$6))</f>
        <v>403570.94979305053</v>
      </c>
      <c r="W25" s="158">
        <f>SUMIFS('Rateio Folha'!$CD:$CD,'Rateio Folha'!$C:$C,MONTH('Breakdown Alocação de Despesas'!W$6))</f>
        <v>408317.1085388409</v>
      </c>
      <c r="X25" s="158">
        <f>SUMIFS('Rateio Folha'!$CD:$CD,'Rateio Folha'!$C:$C,MONTH('Breakdown Alocação de Despesas'!X$6))</f>
        <v>322756.71929457883</v>
      </c>
      <c r="Y25" s="167">
        <f>SUM(I25:K25,P25:X25)</f>
        <v>4072470.0304310783</v>
      </c>
      <c r="AA25" s="182">
        <f>SUMIFS('Folha Forescast 3+9'!DL:DL,'Folha Forescast 3+9'!$I:$I,$C25)</f>
        <v>472707.42885335773</v>
      </c>
      <c r="AB25" s="158">
        <f>SUMIFS('Folha Forescast 3+9'!DM:DM,'Folha Forescast 3+9'!$I:$I,$C25)</f>
        <v>488701.78833086783</v>
      </c>
      <c r="AC25" s="199">
        <f>SUMIFS('Folha Forescast 3+9'!DN:DN,'Folha Forescast 3+9'!$I:$I,$C25)</f>
        <v>480704.60859211278</v>
      </c>
      <c r="AD25" s="182">
        <f>SUMIFS('Folha Forescast 3+9'!DO:DO,'Folha Forescast 3+9'!$I:$I,$C25)</f>
        <v>485720.86463333137</v>
      </c>
      <c r="AE25" s="158">
        <f>SUMIFS('Folha Forescast 3+9'!DP:DP,'Folha Forescast 3+9'!$I:$I,$C25)</f>
        <v>496674.96277403558</v>
      </c>
      <c r="AF25" s="158">
        <f>SUMIFS('Folha Forescast 3+9'!DQ:DQ,'Folha Forescast 3+9'!$I:$I,$C25)</f>
        <v>507612.50459561823</v>
      </c>
      <c r="AG25" s="158">
        <f>SUMIFS('Folha Forescast 3+9'!DR:DR,'Folha Forescast 3+9'!$I:$I,$C25)</f>
        <v>522067.11073623394</v>
      </c>
      <c r="AH25" s="158">
        <f>SUMIFS('Folha Forescast 3+9'!DS:DS,'Folha Forescast 3+9'!$I:$I,$C25)</f>
        <v>543590.487947496</v>
      </c>
      <c r="AI25" s="158">
        <f>SUMIFS('Folha Forescast 3+9'!DT:DT,'Folha Forescast 3+9'!$I:$I,$C25)</f>
        <v>543590.487947496</v>
      </c>
      <c r="AJ25" s="158">
        <f>SUMIFS('Folha Forescast 3+9'!DU:DU,'Folha Forescast 3+9'!$I:$I,$C25)</f>
        <v>543590.487947496</v>
      </c>
      <c r="AK25" s="158">
        <f>SUMIFS('Folha Forescast 3+9'!DV:DV,'Folha Forescast 3+9'!$I:$I,$C25)</f>
        <v>543590.487947496</v>
      </c>
      <c r="AL25" s="158">
        <f>SUMIFS('Folha Forescast 3+9'!DW:DW,'Folha Forescast 3+9'!$I:$I,$C25)</f>
        <v>543590.487947496</v>
      </c>
      <c r="AM25" s="167">
        <f>SUM(AA25:AL25)</f>
        <v>6172141.7082530363</v>
      </c>
    </row>
    <row r="26" spans="1:39" ht="13" hidden="1" outlineLevel="2" x14ac:dyDescent="0.3">
      <c r="B26" s="84"/>
      <c r="C26" s="205" t="s">
        <v>15</v>
      </c>
      <c r="D26" s="183">
        <f>D25/D$10</f>
        <v>8.6217027912633845E-2</v>
      </c>
      <c r="E26" s="103">
        <f t="shared" ref="E26:G26" si="77">E25/E$10</f>
        <v>9.2798005586658683E-2</v>
      </c>
      <c r="F26" s="213">
        <f t="shared" si="77"/>
        <v>9.1267452149954603E-2</v>
      </c>
      <c r="G26" s="168">
        <f t="shared" si="77"/>
        <v>9.007859652070721E-2</v>
      </c>
      <c r="I26" s="183">
        <f>I25/I$10</f>
        <v>7.1567952788815892E-2</v>
      </c>
      <c r="J26" s="103">
        <f t="shared" ref="J26" si="78">J25/J$10</f>
        <v>7.0291112884571572E-2</v>
      </c>
      <c r="K26" s="103">
        <f t="shared" ref="K26" si="79">K25/K$10</f>
        <v>7.5533615156081022E-2</v>
      </c>
      <c r="L26" s="168">
        <f t="shared" ref="L26" si="80">L25/L$10</f>
        <v>7.2518521020150384E-2</v>
      </c>
      <c r="M26" s="103"/>
      <c r="N26" s="197"/>
      <c r="P26" s="183">
        <f t="shared" ref="P26:Y26" si="81">P25/P$10</f>
        <v>7.8584583463455912E-2</v>
      </c>
      <c r="Q26" s="103">
        <f t="shared" si="81"/>
        <v>8.4611802903337252E-2</v>
      </c>
      <c r="R26" s="103">
        <f t="shared" si="81"/>
        <v>8.4927381197607676E-2</v>
      </c>
      <c r="S26" s="103">
        <f t="shared" si="81"/>
        <v>8.6896477066453884E-2</v>
      </c>
      <c r="T26" s="103">
        <f t="shared" si="81"/>
        <v>8.9818312834430647E-2</v>
      </c>
      <c r="U26" s="103">
        <f t="shared" si="81"/>
        <v>8.7109883321786027E-2</v>
      </c>
      <c r="V26" s="103">
        <f t="shared" si="81"/>
        <v>8.9197092795011881E-2</v>
      </c>
      <c r="W26" s="103">
        <f t="shared" si="81"/>
        <v>8.9354618591754351E-2</v>
      </c>
      <c r="X26" s="103">
        <f t="shared" si="81"/>
        <v>8.7967964539857058E-2</v>
      </c>
      <c r="Y26" s="175">
        <f t="shared" si="81"/>
        <v>8.3543430930239512E-2</v>
      </c>
      <c r="AA26" s="183">
        <f t="shared" ref="AA26" si="82">AA25/AA$10</f>
        <v>0.11549875958232642</v>
      </c>
      <c r="AB26" s="103">
        <f t="shared" ref="AB26" si="83">AB25/AB$10</f>
        <v>0.13470773408044631</v>
      </c>
      <c r="AC26" s="213">
        <f t="shared" ref="AC26" si="84">AC25/AC$10</f>
        <v>0.13215008801731173</v>
      </c>
      <c r="AD26" s="183">
        <f t="shared" ref="AD26" si="85">AD25/AD$10</f>
        <v>0.12599678052572311</v>
      </c>
      <c r="AE26" s="103">
        <f t="shared" ref="AE26" si="86">AE25/AE$10</f>
        <v>0.13025790838528961</v>
      </c>
      <c r="AF26" s="103">
        <f t="shared" ref="AF26" si="87">AF25/AF$10</f>
        <v>0.13000557524914969</v>
      </c>
      <c r="AG26" s="103">
        <f t="shared" ref="AG26" si="88">AG25/AG$10</f>
        <v>0.13232693670095702</v>
      </c>
      <c r="AH26" s="103">
        <f t="shared" ref="AH26" si="89">AH25/AH$10</f>
        <v>0.13797271790567062</v>
      </c>
      <c r="AI26" s="103">
        <f t="shared" ref="AI26" si="90">AI25/AI$10</f>
        <v>0.13730269301510878</v>
      </c>
      <c r="AJ26" s="103">
        <f t="shared" ref="AJ26" si="91">AJ25/AJ$10</f>
        <v>0.13805981133648709</v>
      </c>
      <c r="AK26" s="103">
        <f t="shared" ref="AK26" si="92">AK25/AK$10</f>
        <v>0.13783529247093859</v>
      </c>
      <c r="AL26" s="103">
        <f t="shared" ref="AL26" si="93">AL25/AL$10</f>
        <v>0.13735072217311087</v>
      </c>
      <c r="AM26" s="175">
        <f t="shared" ref="AM26" si="94">AM25/AM$10</f>
        <v>0.13241029887911013</v>
      </c>
    </row>
    <row r="27" spans="1:39" ht="13" hidden="1" outlineLevel="2" x14ac:dyDescent="0.3">
      <c r="C27" s="169"/>
      <c r="D27" s="184"/>
      <c r="F27" s="214"/>
      <c r="G27" s="189"/>
      <c r="I27" s="184"/>
      <c r="L27" s="189"/>
      <c r="N27" s="197"/>
      <c r="P27" s="184"/>
      <c r="Q27" s="74"/>
      <c r="R27" s="74"/>
      <c r="S27" s="74"/>
      <c r="T27" s="74"/>
      <c r="U27" s="74"/>
      <c r="V27" s="74"/>
      <c r="W27" s="74"/>
      <c r="X27" s="74"/>
      <c r="Y27" s="176"/>
      <c r="AA27" s="184"/>
      <c r="AB27" s="70"/>
      <c r="AC27" s="214"/>
      <c r="AD27" s="184"/>
      <c r="AE27" s="74"/>
      <c r="AF27" s="74"/>
      <c r="AG27" s="74"/>
      <c r="AH27" s="74"/>
      <c r="AI27" s="74"/>
      <c r="AJ27" s="74"/>
      <c r="AK27" s="74"/>
      <c r="AL27" s="74"/>
      <c r="AM27" s="176"/>
    </row>
    <row r="28" spans="1:39" ht="13" outlineLevel="1" collapsed="1" x14ac:dyDescent="0.3">
      <c r="A28" s="70" t="str">
        <f>C28</f>
        <v>Vendas B2B</v>
      </c>
      <c r="C28" s="204" t="s">
        <v>16</v>
      </c>
      <c r="D28" s="182">
        <f>SUMIFS('Rateio Fopag'!$F:$F,'Rateio Fopag'!$H:$H,MONTH(D$6),'Rateio Fopag'!$J:$J,'Breakdown Alocação de Despesas'!$C28)</f>
        <v>350806.23224823881</v>
      </c>
      <c r="E28" s="158">
        <f>SUMIFS('Rateio Fopag'!$F:$F,'Rateio Fopag'!$H:$H,MONTH(E$6),'Rateio Fopag'!$J:$J,'Breakdown Alocação de Despesas'!$C28)</f>
        <v>332892.63251836412</v>
      </c>
      <c r="F28" s="199">
        <f>SUMIFS('Rateio Fopag'!$F:$F,'Rateio Fopag'!$H:$H,MONTH(F$6),'Rateio Fopag'!$J:$J,'Breakdown Alocação de Despesas'!$C28)</f>
        <v>392038.45628961449</v>
      </c>
      <c r="G28" s="167">
        <f>SUM(D28:F28)</f>
        <v>1075737.3210562174</v>
      </c>
      <c r="I28" s="182">
        <f>SUMIFS('Rateio Folha'!$CC:$CC,'Rateio Folha'!$C:$C,MONTH('Breakdown Alocação de Despesas'!I$6))</f>
        <v>308664.55224308139</v>
      </c>
      <c r="J28" s="158">
        <f>SUMIFS('Rateio Folha'!$CC:$CC,'Rateio Folha'!$C:$C,MONTH('Breakdown Alocação de Despesas'!J$6))</f>
        <v>308664.55224308139</v>
      </c>
      <c r="K28" s="158">
        <f>SUMIFS('Rateio Folha'!$CC:$CC,'Rateio Folha'!$C:$C,MONTH('Breakdown Alocação de Despesas'!K$6))</f>
        <v>352248.31994729373</v>
      </c>
      <c r="L28" s="167">
        <f>SUM(I28:K28)</f>
        <v>969577.4244334565</v>
      </c>
      <c r="M28" s="158"/>
      <c r="N28" s="197">
        <f t="shared" si="0"/>
        <v>0.10949089154462555</v>
      </c>
      <c r="P28" s="182">
        <f>SUMIFS('Rateio Folha'!$CC:$CC,'Rateio Folha'!$C:$C,MONTH('Breakdown Alocação de Despesas'!P$6))</f>
        <v>381146.56652445969</v>
      </c>
      <c r="Q28" s="158">
        <f>SUMIFS('Rateio Folha'!$CC:$CC,'Rateio Folha'!$C:$C,MONTH('Breakdown Alocação de Despesas'!Q$6))</f>
        <v>451912.70677805587</v>
      </c>
      <c r="R28" s="158">
        <f>SUMIFS('Rateio Folha'!$CC:$CC,'Rateio Folha'!$C:$C,MONTH('Breakdown Alocação de Despesas'!R$6))</f>
        <v>461965.12483853818</v>
      </c>
      <c r="S28" s="158">
        <f>SUMIFS('Rateio Folha'!$CC:$CC,'Rateio Folha'!$C:$C,MONTH('Breakdown Alocação de Despesas'!S$6))</f>
        <v>399931.7672112257</v>
      </c>
      <c r="T28" s="158">
        <f>SUMIFS('Rateio Folha'!$CC:$CC,'Rateio Folha'!$C:$C,MONTH('Breakdown Alocação de Despesas'!T$6))</f>
        <v>497500.72524281818</v>
      </c>
      <c r="U28" s="158">
        <f>SUMIFS('Rateio Folha'!$CC:$CC,'Rateio Folha'!$C:$C,MONTH('Breakdown Alocação de Despesas'!U$6))</f>
        <v>477626.43264626438</v>
      </c>
      <c r="V28" s="158">
        <f>SUMIFS('Rateio Folha'!$CC:$CC,'Rateio Folha'!$C:$C,MONTH('Breakdown Alocação de Despesas'!V$6))</f>
        <v>495150.54100711702</v>
      </c>
      <c r="W28" s="158">
        <f>SUMIFS('Rateio Folha'!$CC:$CC,'Rateio Folha'!$C:$C,MONTH('Breakdown Alocação de Despesas'!W$6))</f>
        <v>500503.29675417929</v>
      </c>
      <c r="X28" s="158">
        <f>SUMIFS('Rateio Folha'!$CC:$CC,'Rateio Folha'!$C:$C,MONTH('Breakdown Alocação de Despesas'!X$6))</f>
        <v>404007.60628568783</v>
      </c>
      <c r="Y28" s="167">
        <f>SUM(I28:K28,P28:X28)</f>
        <v>5039322.1917218026</v>
      </c>
      <c r="AA28" s="182">
        <f>SUMIFS('Folha Forescast 3+9'!DL:DL,'Folha Forescast 3+9'!$I:$I,$C28)</f>
        <v>512189.37851172144</v>
      </c>
      <c r="AB28" s="158">
        <f>SUMIFS('Folha Forescast 3+9'!DM:DM,'Folha Forescast 3+9'!$I:$I,$C28)</f>
        <v>492487.60134345636</v>
      </c>
      <c r="AC28" s="199">
        <f>SUMIFS('Folha Forescast 3+9'!DN:DN,'Folha Forescast 3+9'!$I:$I,$C28)</f>
        <v>492487.60134345636</v>
      </c>
      <c r="AD28" s="182">
        <f>SUMIFS('Folha Forescast 3+9'!DO:DO,'Folha Forescast 3+9'!$I:$I,$C28)</f>
        <v>498831.77203760209</v>
      </c>
      <c r="AE28" s="158">
        <f>SUMIFS('Folha Forescast 3+9'!DP:DP,'Folha Forescast 3+9'!$I:$I,$C28)</f>
        <v>535528.64005670091</v>
      </c>
      <c r="AF28" s="158">
        <f>SUMIFS('Folha Forescast 3+9'!DQ:DQ,'Folha Forescast 3+9'!$I:$I,$C28)</f>
        <v>572452.89629981655</v>
      </c>
      <c r="AG28" s="158">
        <f>SUMIFS('Folha Forescast 3+9'!DR:DR,'Folha Forescast 3+9'!$I:$I,$C28)</f>
        <v>617188.8980166968</v>
      </c>
      <c r="AH28" s="158">
        <f>SUMIFS('Folha Forescast 3+9'!DS:DS,'Folha Forescast 3+9'!$I:$I,$C28)</f>
        <v>617188.8980166968</v>
      </c>
      <c r="AI28" s="158">
        <f>SUMIFS('Folha Forescast 3+9'!DT:DT,'Folha Forescast 3+9'!$I:$I,$C28)</f>
        <v>617188.8980166968</v>
      </c>
      <c r="AJ28" s="158">
        <f>SUMIFS('Folha Forescast 3+9'!DU:DU,'Folha Forescast 3+9'!$I:$I,$C28)</f>
        <v>617188.8980166968</v>
      </c>
      <c r="AK28" s="158">
        <f>SUMIFS('Folha Forescast 3+9'!DV:DV,'Folha Forescast 3+9'!$I:$I,$C28)</f>
        <v>617188.8980166968</v>
      </c>
      <c r="AL28" s="158">
        <f>SUMIFS('Folha Forescast 3+9'!DW:DW,'Folha Forescast 3+9'!$I:$I,$C28)</f>
        <v>617188.8980166968</v>
      </c>
      <c r="AM28" s="167">
        <f>SUM(AA28:AL28)</f>
        <v>6807111.2776929345</v>
      </c>
    </row>
    <row r="29" spans="1:39" ht="13" hidden="1" outlineLevel="2" x14ac:dyDescent="0.3">
      <c r="B29" s="84"/>
      <c r="C29" s="205" t="s">
        <v>15</v>
      </c>
      <c r="D29" s="183">
        <f>D28/D$10</f>
        <v>9.7437712107257171E-2</v>
      </c>
      <c r="E29" s="103">
        <f t="shared" ref="E29" si="95">E28/E$10</f>
        <v>9.7391240460157402E-2</v>
      </c>
      <c r="F29" s="213">
        <f t="shared" ref="F29" si="96">F28/F$10</f>
        <v>0.10115283547986462</v>
      </c>
      <c r="G29" s="168">
        <f t="shared" ref="G29" si="97">G28/G$10</f>
        <v>9.8744828547970176E-2</v>
      </c>
      <c r="I29" s="183">
        <f>I28/I$10</f>
        <v>8.8730794135548977E-2</v>
      </c>
      <c r="J29" s="103">
        <f t="shared" ref="J29" si="98">J28/J$10</f>
        <v>8.7147752924046515E-2</v>
      </c>
      <c r="K29" s="103">
        <f t="shared" ref="K29" si="99">K28/K$10</f>
        <v>9.4862019476244397E-2</v>
      </c>
      <c r="L29" s="168">
        <f t="shared" ref="L29" si="100">L28/L$10</f>
        <v>9.032948410742947E-2</v>
      </c>
      <c r="M29" s="103"/>
      <c r="N29" s="197"/>
      <c r="P29" s="183">
        <f t="shared" ref="P29:Y29" si="101">P28/P$10</f>
        <v>0.10382999343072263</v>
      </c>
      <c r="Q29" s="103">
        <f t="shared" si="101"/>
        <v>0.10638577352786777</v>
      </c>
      <c r="R29" s="103">
        <f t="shared" si="101"/>
        <v>0.10548843205215019</v>
      </c>
      <c r="S29" s="103">
        <f t="shared" si="101"/>
        <v>0.10046342888894626</v>
      </c>
      <c r="T29" s="103">
        <f t="shared" si="101"/>
        <v>0.11015443585459163</v>
      </c>
      <c r="U29" s="103">
        <f t="shared" si="101"/>
        <v>0.10722286471424433</v>
      </c>
      <c r="V29" s="103">
        <f t="shared" si="101"/>
        <v>0.10943797807141541</v>
      </c>
      <c r="W29" s="103">
        <f t="shared" si="101"/>
        <v>0.10952830594197636</v>
      </c>
      <c r="X29" s="103">
        <f t="shared" si="101"/>
        <v>0.11011305004353743</v>
      </c>
      <c r="Y29" s="175">
        <f t="shared" si="101"/>
        <v>0.10337762152046329</v>
      </c>
      <c r="AA29" s="183">
        <f t="shared" ref="AA29" si="102">AA28/AA$10</f>
        <v>0.12514556420838086</v>
      </c>
      <c r="AB29" s="103">
        <f t="shared" ref="AB29" si="103">AB28/AB$10</f>
        <v>0.135751270864545</v>
      </c>
      <c r="AC29" s="213">
        <f t="shared" ref="AC29" si="104">AC28/AC$10</f>
        <v>0.13538934035932257</v>
      </c>
      <c r="AD29" s="183">
        <f t="shared" ref="AD29" si="105">AD28/AD$10</f>
        <v>0.12939777118309587</v>
      </c>
      <c r="AE29" s="103">
        <f t="shared" ref="AE29" si="106">AE28/AE$10</f>
        <v>0.14044766852067125</v>
      </c>
      <c r="AF29" s="103">
        <f t="shared" ref="AF29" si="107">AF28/AF$10</f>
        <v>0.1466119676184626</v>
      </c>
      <c r="AG29" s="103">
        <f t="shared" ref="AG29" si="108">AG28/AG$10</f>
        <v>0.15643719851498494</v>
      </c>
      <c r="AH29" s="103">
        <f t="shared" ref="AH29" si="109">AH28/AH$10</f>
        <v>0.15665327412571342</v>
      </c>
      <c r="AI29" s="103">
        <f t="shared" ref="AI29" si="110">AI28/AI$10</f>
        <v>0.15589253247732468</v>
      </c>
      <c r="AJ29" s="103">
        <f t="shared" ref="AJ29" si="111">AJ28/AJ$10</f>
        <v>0.15675215940752379</v>
      </c>
      <c r="AK29" s="103">
        <f t="shared" ref="AK29" si="112">AK28/AK$10</f>
        <v>0.15649724223313566</v>
      </c>
      <c r="AL29" s="103">
        <f t="shared" ref="AL29" si="113">AL28/AL$10</f>
        <v>0.15594706445269443</v>
      </c>
      <c r="AM29" s="175">
        <f t="shared" ref="AM29" si="114">AM28/AM$10</f>
        <v>0.14603223344296734</v>
      </c>
    </row>
    <row r="30" spans="1:39" ht="13" outlineLevel="1" collapsed="1" x14ac:dyDescent="0.3">
      <c r="C30" s="169"/>
      <c r="D30" s="184"/>
      <c r="F30" s="214"/>
      <c r="G30" s="189"/>
      <c r="I30" s="184"/>
      <c r="L30" s="189"/>
      <c r="N30" s="197"/>
      <c r="P30" s="184"/>
      <c r="Q30" s="74"/>
      <c r="R30" s="74"/>
      <c r="S30" s="74"/>
      <c r="T30" s="74"/>
      <c r="U30" s="74"/>
      <c r="V30" s="74"/>
      <c r="W30" s="74"/>
      <c r="X30" s="74"/>
      <c r="Y30" s="176"/>
      <c r="AA30" s="184"/>
      <c r="AB30" s="70"/>
      <c r="AC30" s="214"/>
      <c r="AD30" s="184"/>
      <c r="AE30" s="74"/>
      <c r="AF30" s="74"/>
      <c r="AG30" s="74"/>
      <c r="AH30" s="74"/>
      <c r="AI30" s="74"/>
      <c r="AJ30" s="74"/>
      <c r="AK30" s="74"/>
      <c r="AL30" s="74"/>
      <c r="AM30" s="176"/>
    </row>
    <row r="31" spans="1:39" ht="13" x14ac:dyDescent="0.3">
      <c r="A31" s="70" t="str">
        <f>C31</f>
        <v>Produtos</v>
      </c>
      <c r="C31" s="201" t="s">
        <v>17</v>
      </c>
      <c r="D31" s="179">
        <f>SUMIFS('Rateio Fopag'!$F:$F,'Rateio Fopag'!$H:$H,MONTH(D$6),'Rateio Fopag'!$K:$K,'Breakdown Alocação de Despesas'!$C31)</f>
        <v>903497.40551697952</v>
      </c>
      <c r="E31" s="156">
        <f>SUMIFS('Rateio Fopag'!$F:$F,'Rateio Fopag'!$H:$H,MONTH(E$6),'Rateio Fopag'!$K:$K,'Breakdown Alocação de Despesas'!$C31)</f>
        <v>833055.56698116276</v>
      </c>
      <c r="F31" s="210">
        <f>SUMIFS('Rateio Fopag'!$F:$F,'Rateio Fopag'!$H:$H,MONTH(F$6),'Rateio Fopag'!$K:$K,'Breakdown Alocação de Despesas'!$C31)</f>
        <v>886985.76180973393</v>
      </c>
      <c r="G31" s="164">
        <f>SUM(D31:F31)</f>
        <v>2623538.7343078759</v>
      </c>
      <c r="I31" s="179">
        <f>SUMIFS('Rateio Folha'!$CE:$CE,'Rateio Folha'!$C:$C,MONTH('Breakdown Alocação de Despesas'!I$6))</f>
        <v>871773.00072009861</v>
      </c>
      <c r="J31" s="156">
        <f>SUMIFS('Rateio Folha'!$CE:$CE,'Rateio Folha'!$C:$C,MONTH('Breakdown Alocação de Despesas'!J$6))</f>
        <v>900308.00030065537</v>
      </c>
      <c r="K31" s="156">
        <f>SUMIFS('Rateio Folha'!$CE:$CE,'Rateio Folha'!$C:$C,MONTH('Breakdown Alocação de Despesas'!K$6))</f>
        <v>916811.20502767386</v>
      </c>
      <c r="L31" s="164">
        <f>SUM(I31:K31)</f>
        <v>2688892.2060484281</v>
      </c>
      <c r="M31" s="158"/>
      <c r="N31" s="197">
        <f t="shared" si="0"/>
        <v>-2.4304980167499934E-2</v>
      </c>
      <c r="P31" s="179">
        <f>SUMIFS('Rateio Folha'!$CE:$CE,'Rateio Folha'!$C:$C,MONTH('Breakdown Alocação de Despesas'!P$6))</f>
        <v>856311.20502767398</v>
      </c>
      <c r="Q31" s="156">
        <f>SUMIFS('Rateio Folha'!$CE:$CE,'Rateio Folha'!$C:$C,MONTH('Breakdown Alocação de Despesas'!Q$6))</f>
        <v>958848.57615104155</v>
      </c>
      <c r="R31" s="156">
        <f>SUMIFS('Rateio Folha'!$CE:$CE,'Rateio Folha'!$C:$C,MONTH('Breakdown Alocação de Despesas'!R$6))</f>
        <v>971732.43400999194</v>
      </c>
      <c r="S31" s="156">
        <f>SUMIFS('Rateio Folha'!$CE:$CE,'Rateio Folha'!$C:$C,MONTH('Breakdown Alocação de Despesas'!S$6))</f>
        <v>915226.29355950304</v>
      </c>
      <c r="T31" s="156">
        <f>SUMIFS('Rateio Folha'!$CE:$CE,'Rateio Folha'!$C:$C,MONTH('Breakdown Alocação de Despesas'!T$6))</f>
        <v>1012716.4086866402</v>
      </c>
      <c r="U31" s="156">
        <f>SUMIFS('Rateio Folha'!$CE:$CE,'Rateio Folha'!$C:$C,MONTH('Breakdown Alocação de Despesas'!U$6))</f>
        <v>988788.97231063456</v>
      </c>
      <c r="V31" s="156">
        <f>SUMIFS('Rateio Folha'!$CE:$CE,'Rateio Folha'!$C:$C,MONTH('Breakdown Alocação de Despesas'!V$6))</f>
        <v>1009886.930178239</v>
      </c>
      <c r="W31" s="156">
        <f>SUMIFS('Rateio Folha'!$CE:$CE,'Rateio Folha'!$C:$C,MONTH('Breakdown Alocação de Despesas'!W$6))</f>
        <v>1016331.3216931522</v>
      </c>
      <c r="X31" s="156">
        <f>SUMIFS('Rateio Folha'!$CE:$CE,'Rateio Folha'!$C:$C,MONTH('Breakdown Alocação de Despesas'!X$6))</f>
        <v>702742.96122586168</v>
      </c>
      <c r="Y31" s="164">
        <f>SUM(I31:K31,P31:X31)</f>
        <v>11121477.308891164</v>
      </c>
      <c r="AA31" s="179">
        <f>SUMIFS('Folha Forescast 3+9'!DL:DL,'Folha Forescast 3+9'!$H:$H,'Breakdown Alocação de Despesas'!$C31)</f>
        <v>835426.77970569767</v>
      </c>
      <c r="AB31" s="156">
        <f>SUMIFS('Folha Forescast 3+9'!DM:DM,'Folha Forescast 3+9'!$H:$H,'Breakdown Alocação de Despesas'!$C31)</f>
        <v>732689.67019375041</v>
      </c>
      <c r="AC31" s="210">
        <f>SUMIFS('Folha Forescast 3+9'!DN:DN,'Folha Forescast 3+9'!$H:$H,'Breakdown Alocação de Despesas'!$C31)</f>
        <v>758007.42550689133</v>
      </c>
      <c r="AD31" s="179">
        <f>SUMIFS('Folha Forescast 3+9'!DO:DO,'Folha Forescast 3+9'!$H:$H,'Breakdown Alocação de Despesas'!$C31)</f>
        <v>958487.35986863298</v>
      </c>
      <c r="AE31" s="156">
        <f>SUMIFS('Folha Forescast 3+9'!DP:DP,'Folha Forescast 3+9'!$H:$H,'Breakdown Alocação de Despesas'!$C31)</f>
        <v>769982.63018537941</v>
      </c>
      <c r="AF31" s="156">
        <f>SUMIFS('Folha Forescast 3+9'!DQ:DQ,'Folha Forescast 3+9'!$H:$H,'Breakdown Alocação de Despesas'!$C31)</f>
        <v>769411.10854636924</v>
      </c>
      <c r="AG31" s="156">
        <f>SUMIFS('Folha Forescast 3+9'!DR:DR,'Folha Forescast 3+9'!$H:$H,'Breakdown Alocação de Despesas'!$C31)</f>
        <v>855315.37422680226</v>
      </c>
      <c r="AH31" s="156">
        <f>SUMIFS('Folha Forescast 3+9'!DS:DS,'Folha Forescast 3+9'!$H:$H,'Breakdown Alocação de Despesas'!$C31)</f>
        <v>851565.37422680226</v>
      </c>
      <c r="AI31" s="156">
        <f>SUMIFS('Folha Forescast 3+9'!DT:DT,'Folha Forescast 3+9'!$H:$H,'Breakdown Alocação de Despesas'!$C31)</f>
        <v>887190.37422680226</v>
      </c>
      <c r="AJ31" s="156">
        <f>SUMIFS('Folha Forescast 3+9'!DU:DU,'Folha Forescast 3+9'!$H:$H,'Breakdown Alocação de Despesas'!$C31)</f>
        <v>855315.37422680226</v>
      </c>
      <c r="AK31" s="156">
        <f>SUMIFS('Folha Forescast 3+9'!DV:DV,'Folha Forescast 3+9'!$H:$H,'Breakdown Alocação de Despesas'!$C31)</f>
        <v>851565.37422680226</v>
      </c>
      <c r="AL31" s="156">
        <f>SUMIFS('Folha Forescast 3+9'!DW:DW,'Folha Forescast 3+9'!$H:$H,'Breakdown Alocação de Despesas'!$C31)</f>
        <v>855315.37422680226</v>
      </c>
      <c r="AM31" s="164">
        <f>SUM(AA31:AL31)</f>
        <v>9980272.2193675358</v>
      </c>
    </row>
    <row r="32" spans="1:39" ht="13" hidden="1" outlineLevel="2" x14ac:dyDescent="0.3">
      <c r="C32" s="203" t="s">
        <v>9</v>
      </c>
      <c r="D32" s="181">
        <f>D31/D$10</f>
        <v>0.2509497038414123</v>
      </c>
      <c r="E32" s="161">
        <f t="shared" ref="E32" si="115">E31/E$10</f>
        <v>0.24371916682793965</v>
      </c>
      <c r="F32" s="212">
        <f t="shared" ref="F32" si="116">F31/F$10</f>
        <v>0.22885796890048413</v>
      </c>
      <c r="G32" s="166">
        <f t="shared" ref="G32" si="117">G31/G$10</f>
        <v>0.24082169265432737</v>
      </c>
      <c r="I32" s="181">
        <f>I31/I$10</f>
        <v>0.25060574691099374</v>
      </c>
      <c r="J32" s="161">
        <f t="shared" ref="J32" si="118">J31/J$10</f>
        <v>0.25419122019542678</v>
      </c>
      <c r="K32" s="161">
        <f t="shared" ref="K32" si="119">K31/K$10</f>
        <v>0.24690128373185014</v>
      </c>
      <c r="L32" s="166">
        <f t="shared" ref="L32" si="120">L31/L$10</f>
        <v>0.25050732378052815</v>
      </c>
      <c r="M32" s="161"/>
      <c r="N32" s="197"/>
      <c r="P32" s="181">
        <f t="shared" ref="P32:Y32" si="121">P31/P$10</f>
        <v>0.23327190797866421</v>
      </c>
      <c r="Q32" s="161">
        <f t="shared" si="121"/>
        <v>0.22572467191107651</v>
      </c>
      <c r="R32" s="161">
        <f t="shared" si="121"/>
        <v>0.22189235794316875</v>
      </c>
      <c r="S32" s="161">
        <f t="shared" si="121"/>
        <v>0.22990614699468695</v>
      </c>
      <c r="T32" s="161">
        <f t="shared" si="121"/>
        <v>0.22423124031651911</v>
      </c>
      <c r="U32" s="161">
        <f t="shared" si="121"/>
        <v>0.22197428568096034</v>
      </c>
      <c r="V32" s="161">
        <f t="shared" si="121"/>
        <v>0.22320481261044728</v>
      </c>
      <c r="W32" s="161">
        <f t="shared" si="121"/>
        <v>0.22241021919880341</v>
      </c>
      <c r="X32" s="161">
        <f t="shared" si="121"/>
        <v>0.19153394553291669</v>
      </c>
      <c r="Y32" s="174">
        <f t="shared" si="121"/>
        <v>0.22814811759320061</v>
      </c>
      <c r="AA32" s="181">
        <f t="shared" ref="AA32" si="122">AA31/AA$10</f>
        <v>0.20412363099924691</v>
      </c>
      <c r="AB32" s="161">
        <f t="shared" ref="AB32" si="123">AB31/AB$10</f>
        <v>0.20196153894392352</v>
      </c>
      <c r="AC32" s="212">
        <f t="shared" ref="AC32" si="124">AC31/AC$10</f>
        <v>0.20838316547846622</v>
      </c>
      <c r="AD32" s="181">
        <f t="shared" ref="AD32" si="125">AD31/AD$10</f>
        <v>0.24863317660692613</v>
      </c>
      <c r="AE32" s="161">
        <f t="shared" ref="AE32" si="126">AE31/AE$10</f>
        <v>0.20193554017858101</v>
      </c>
      <c r="AF32" s="161">
        <f t="shared" ref="AF32" si="127">AF31/AF$10</f>
        <v>0.19705529880384298</v>
      </c>
      <c r="AG32" s="161">
        <f t="shared" ref="AG32" si="128">AG31/AG$10</f>
        <v>0.21679447154802375</v>
      </c>
      <c r="AH32" s="161">
        <f t="shared" ref="AH32" si="129">AH31/AH$10</f>
        <v>0.2161420991748107</v>
      </c>
      <c r="AI32" s="161">
        <f t="shared" ref="AI32" si="130">AI31/AI$10</f>
        <v>0.22409080051854727</v>
      </c>
      <c r="AJ32" s="161">
        <f t="shared" ref="AJ32" si="131">AJ31/AJ$10</f>
        <v>0.21723095200730347</v>
      </c>
      <c r="AK32" s="161">
        <f t="shared" ref="AK32" si="132">AK31/AK$10</f>
        <v>0.21592681442581199</v>
      </c>
      <c r="AL32" s="161">
        <f t="shared" ref="AL32" si="133">AL31/AL$10</f>
        <v>0.21611523185292156</v>
      </c>
      <c r="AM32" s="174">
        <f t="shared" ref="AM32" si="134">AM31/AM$10</f>
        <v>0.2141057172576438</v>
      </c>
    </row>
    <row r="33" spans="1:39" s="83" customFormat="1" ht="13.4" hidden="1" customHeight="1" outlineLevel="2" x14ac:dyDescent="0.3">
      <c r="C33" s="202"/>
      <c r="D33" s="180"/>
      <c r="E33" s="157"/>
      <c r="F33" s="211"/>
      <c r="G33" s="165"/>
      <c r="I33" s="180"/>
      <c r="J33" s="157"/>
      <c r="K33" s="157"/>
      <c r="L33" s="165"/>
      <c r="M33" s="157"/>
      <c r="N33" s="197"/>
      <c r="P33" s="180"/>
      <c r="Q33" s="157"/>
      <c r="R33" s="157"/>
      <c r="S33" s="157"/>
      <c r="T33" s="157"/>
      <c r="U33" s="157"/>
      <c r="V33" s="157"/>
      <c r="W33" s="157"/>
      <c r="X33" s="157"/>
      <c r="Y33" s="165"/>
      <c r="AA33" s="180"/>
      <c r="AB33" s="157"/>
      <c r="AC33" s="211"/>
      <c r="AD33" s="180"/>
      <c r="AE33" s="157"/>
      <c r="AF33" s="157"/>
      <c r="AG33" s="157"/>
      <c r="AH33" s="157"/>
      <c r="AI33" s="157"/>
      <c r="AJ33" s="157"/>
      <c r="AK33" s="157"/>
      <c r="AL33" s="157"/>
      <c r="AM33" s="165"/>
    </row>
    <row r="34" spans="1:39" ht="13" outlineLevel="1" collapsed="1" x14ac:dyDescent="0.3">
      <c r="A34" s="70" t="s">
        <v>18</v>
      </c>
      <c r="C34" s="204" t="s">
        <v>18</v>
      </c>
      <c r="D34" s="182">
        <f>SUMIFS('Rateio Fopag'!$F:$F,'Rateio Fopag'!$H:$H,MONTH(D$6),'Rateio Fopag'!$J:$J,'Breakdown Alocação de Despesas'!$C34)</f>
        <v>175500</v>
      </c>
      <c r="E34" s="158">
        <f>SUMIFS('Rateio Fopag'!$F:$F,'Rateio Fopag'!$H:$H,MONTH(E$6),'Rateio Fopag'!$J:$J,'Breakdown Alocação de Despesas'!$C34)</f>
        <v>160500</v>
      </c>
      <c r="F34" s="199">
        <f>SUMIFS('Rateio Fopag'!$F:$F,'Rateio Fopag'!$H:$H,MONTH(F$6),'Rateio Fopag'!$J:$J,'Breakdown Alocação de Despesas'!$C34)</f>
        <v>189800</v>
      </c>
      <c r="G34" s="167">
        <f>SUM(D34:F34)</f>
        <v>525800</v>
      </c>
      <c r="I34" s="182">
        <f>SUMIFS('Rateio Folha'!$CF:$CF,'Rateio Folha'!$C:$C,MONTH('Breakdown Alocação de Despesas'!I$6))</f>
        <v>178500</v>
      </c>
      <c r="J34" s="158">
        <f>SUMIFS('Rateio Folha'!$CF:$CF,'Rateio Folha'!$C:$C,MONTH('Breakdown Alocação de Despesas'!J$6))</f>
        <v>178500</v>
      </c>
      <c r="K34" s="158">
        <f>SUMIFS('Rateio Folha'!$CF:$CF,'Rateio Folha'!$C:$C,MONTH('Breakdown Alocação de Despesas'!K$6))</f>
        <v>193500</v>
      </c>
      <c r="L34" s="167">
        <f>SUM(I34:K34)</f>
        <v>550500</v>
      </c>
      <c r="M34" s="158"/>
      <c r="N34" s="197">
        <f t="shared" si="0"/>
        <v>-4.4868301544050859E-2</v>
      </c>
      <c r="P34" s="182">
        <f>SUMIFS('Rateio Folha'!$CF:$CF,'Rateio Folha'!$C:$C,MONTH('Breakdown Alocação de Despesas'!P$6))</f>
        <v>193500</v>
      </c>
      <c r="Q34" s="158">
        <f>SUMIFS('Rateio Folha'!$CF:$CF,'Rateio Folha'!$C:$C,MONTH('Breakdown Alocação de Despesas'!Q$6))</f>
        <v>208500</v>
      </c>
      <c r="R34" s="158">
        <f>SUMIFS('Rateio Folha'!$CF:$CF,'Rateio Folha'!$C:$C,MONTH('Breakdown Alocação de Despesas'!R$6))</f>
        <v>208500</v>
      </c>
      <c r="S34" s="158">
        <f>SUMIFS('Rateio Folha'!$CF:$CF,'Rateio Folha'!$C:$C,MONTH('Breakdown Alocação de Despesas'!S$6))</f>
        <v>231500</v>
      </c>
      <c r="T34" s="158">
        <f>SUMIFS('Rateio Folha'!$CF:$CF,'Rateio Folha'!$C:$C,MONTH('Breakdown Alocação de Despesas'!T$6))</f>
        <v>239500</v>
      </c>
      <c r="U34" s="158">
        <f>SUMIFS('Rateio Folha'!$CF:$CF,'Rateio Folha'!$C:$C,MONTH('Breakdown Alocação de Despesas'!U$6))</f>
        <v>239500</v>
      </c>
      <c r="V34" s="158">
        <f>SUMIFS('Rateio Folha'!$CF:$CF,'Rateio Folha'!$C:$C,MONTH('Breakdown Alocação de Despesas'!V$6))</f>
        <v>239500</v>
      </c>
      <c r="W34" s="158">
        <f>SUMIFS('Rateio Folha'!$CF:$CF,'Rateio Folha'!$C:$C,MONTH('Breakdown Alocação de Despesas'!W$6))</f>
        <v>239500</v>
      </c>
      <c r="X34" s="158">
        <f>SUMIFS('Rateio Folha'!$CF:$CF,'Rateio Folha'!$C:$C,MONTH('Breakdown Alocação de Despesas'!X$6))</f>
        <v>239500</v>
      </c>
      <c r="Y34" s="167">
        <f>SUM(I34:K34,P34:X34)</f>
        <v>2590000</v>
      </c>
      <c r="AA34" s="182">
        <f>SUMIFS('Folha Forescast 3+9'!DL:DL,'Folha Forescast 3+9'!$I:$I,$C34)</f>
        <v>178500</v>
      </c>
      <c r="AB34" s="158">
        <f>SUMIFS('Folha Forescast 3+9'!DM:DM,'Folha Forescast 3+9'!$I:$I,$C34)</f>
        <v>163500</v>
      </c>
      <c r="AC34" s="199">
        <f>SUMIFS('Folha Forescast 3+9'!DN:DN,'Folha Forescast 3+9'!$I:$I,$C34)</f>
        <v>175500</v>
      </c>
      <c r="AD34" s="182">
        <f>SUMIFS('Folha Forescast 3+9'!DO:DO,'Folha Forescast 3+9'!$I:$I,$C34)</f>
        <v>195500</v>
      </c>
      <c r="AE34" s="158">
        <f>SUMIFS('Folha Forescast 3+9'!DP:DP,'Folha Forescast 3+9'!$I:$I,$C34)</f>
        <v>195500</v>
      </c>
      <c r="AF34" s="158">
        <f>SUMIFS('Folha Forescast 3+9'!DQ:DQ,'Folha Forescast 3+9'!$I:$I,$C34)</f>
        <v>226500</v>
      </c>
      <c r="AG34" s="158">
        <f>SUMIFS('Folha Forescast 3+9'!DR:DR,'Folha Forescast 3+9'!$I:$I,$C34)</f>
        <v>249500</v>
      </c>
      <c r="AH34" s="158">
        <f>SUMIFS('Folha Forescast 3+9'!DS:DS,'Folha Forescast 3+9'!$I:$I,$C34)</f>
        <v>249500</v>
      </c>
      <c r="AI34" s="158">
        <f>SUMIFS('Folha Forescast 3+9'!DT:DT,'Folha Forescast 3+9'!$I:$I,$C34)</f>
        <v>249500</v>
      </c>
      <c r="AJ34" s="158">
        <f>SUMIFS('Folha Forescast 3+9'!DU:DU,'Folha Forescast 3+9'!$I:$I,$C34)</f>
        <v>249500</v>
      </c>
      <c r="AK34" s="158">
        <f>SUMIFS('Folha Forescast 3+9'!DV:DV,'Folha Forescast 3+9'!$I:$I,$C34)</f>
        <v>249500</v>
      </c>
      <c r="AL34" s="158">
        <f>SUMIFS('Folha Forescast 3+9'!DW:DW,'Folha Forescast 3+9'!$I:$I,$C34)</f>
        <v>249500</v>
      </c>
      <c r="AM34" s="167">
        <f>SUM(AA34:AL34)</f>
        <v>2632000</v>
      </c>
    </row>
    <row r="35" spans="1:39" ht="13" hidden="1" outlineLevel="2" x14ac:dyDescent="0.3">
      <c r="B35" s="84"/>
      <c r="C35" s="205" t="s">
        <v>19</v>
      </c>
      <c r="D35" s="183">
        <f>D34/D$31</f>
        <v>0.19424516210932474</v>
      </c>
      <c r="E35" s="103">
        <f t="shared" ref="E35:G35" si="135">E34/E$31</f>
        <v>0.19266421876468806</v>
      </c>
      <c r="F35" s="213">
        <f t="shared" si="135"/>
        <v>0.21398314175049152</v>
      </c>
      <c r="G35" s="168">
        <f t="shared" si="135"/>
        <v>0.20041632819220143</v>
      </c>
      <c r="I35" s="183">
        <f>I34/I$31</f>
        <v>0.2047551367759223</v>
      </c>
      <c r="J35" s="103">
        <f t="shared" ref="J35" si="136">J34/J$31</f>
        <v>0.19826548241311909</v>
      </c>
      <c r="K35" s="103">
        <f t="shared" ref="K35" si="137">K34/K$31</f>
        <v>0.21105762990119567</v>
      </c>
      <c r="L35" s="168">
        <f>L34/L$31</f>
        <v>0.20473115239119602</v>
      </c>
      <c r="M35" s="103"/>
      <c r="N35" s="197"/>
      <c r="P35" s="183">
        <f t="shared" ref="P35:Y35" si="138">P34/P$31</f>
        <v>0.22596924910464827</v>
      </c>
      <c r="Q35" s="103">
        <f t="shared" si="138"/>
        <v>0.21744830746576221</v>
      </c>
      <c r="R35" s="103">
        <f t="shared" si="138"/>
        <v>0.2145652369959446</v>
      </c>
      <c r="S35" s="103">
        <f t="shared" si="138"/>
        <v>0.25294290781315837</v>
      </c>
      <c r="T35" s="103">
        <f t="shared" si="138"/>
        <v>0.23649266265034646</v>
      </c>
      <c r="U35" s="103">
        <f t="shared" si="138"/>
        <v>0.24221548450356251</v>
      </c>
      <c r="V35" s="103">
        <f t="shared" si="138"/>
        <v>0.23715526247847338</v>
      </c>
      <c r="W35" s="103">
        <f t="shared" si="138"/>
        <v>0.23565149955332101</v>
      </c>
      <c r="X35" s="103">
        <f t="shared" si="138"/>
        <v>0.34080739788872061</v>
      </c>
      <c r="Y35" s="175">
        <f t="shared" si="138"/>
        <v>0.23288273024028933</v>
      </c>
      <c r="AA35" s="183">
        <f t="shared" ref="AA35" si="139">AA34/AA$31</f>
        <v>0.213663248935929</v>
      </c>
      <c r="AB35" s="103">
        <f t="shared" ref="AB35" si="140">AB34/AB$31</f>
        <v>0.22315040958167803</v>
      </c>
      <c r="AC35" s="213">
        <f t="shared" ref="AC35" si="141">AC34/AC$31</f>
        <v>0.23152807491646987</v>
      </c>
      <c r="AD35" s="183">
        <f t="shared" ref="AD35" si="142">AD34/AD$31</f>
        <v>0.20396721770727844</v>
      </c>
      <c r="AE35" s="103">
        <f t="shared" ref="AE35" si="143">AE34/AE$31</f>
        <v>0.2539018314646031</v>
      </c>
      <c r="AF35" s="103">
        <f t="shared" ref="AF35" si="144">AF34/AF$31</f>
        <v>0.29438098499503246</v>
      </c>
      <c r="AG35" s="103">
        <f t="shared" ref="AG35" si="145">AG34/AG$31</f>
        <v>0.29170526745827041</v>
      </c>
      <c r="AH35" s="103">
        <f t="shared" ref="AH35" si="146">AH34/AH$31</f>
        <v>0.29298983677740431</v>
      </c>
      <c r="AI35" s="103">
        <f t="shared" ref="AI35" si="147">AI34/AI$31</f>
        <v>0.28122487264071416</v>
      </c>
      <c r="AJ35" s="103">
        <f t="shared" ref="AJ35" si="148">AJ34/AJ$31</f>
        <v>0.29170526745827041</v>
      </c>
      <c r="AK35" s="103">
        <f t="shared" ref="AK35" si="149">AK34/AK$31</f>
        <v>0.29298983677740431</v>
      </c>
      <c r="AL35" s="103">
        <f t="shared" ref="AL35" si="150">AL34/AL$31</f>
        <v>0.29170526745827041</v>
      </c>
      <c r="AM35" s="175">
        <f t="shared" ref="AM35" si="151">AM34/AM$31</f>
        <v>0.26372026154681316</v>
      </c>
    </row>
    <row r="36" spans="1:39" ht="13" hidden="1" outlineLevel="2" x14ac:dyDescent="0.3">
      <c r="C36" s="169"/>
      <c r="D36" s="184"/>
      <c r="E36" s="74"/>
      <c r="F36" s="215"/>
      <c r="G36" s="189"/>
      <c r="I36" s="184"/>
      <c r="J36" s="74"/>
      <c r="K36" s="74"/>
      <c r="L36" s="189"/>
      <c r="N36" s="197"/>
      <c r="P36" s="184"/>
      <c r="Q36" s="74"/>
      <c r="R36" s="74"/>
      <c r="S36" s="74"/>
      <c r="T36" s="74"/>
      <c r="U36" s="74"/>
      <c r="V36" s="74"/>
      <c r="W36" s="74"/>
      <c r="X36" s="74"/>
      <c r="Y36" s="176"/>
      <c r="AA36" s="184"/>
      <c r="AC36" s="215"/>
      <c r="AD36" s="184"/>
      <c r="AE36" s="74"/>
      <c r="AF36" s="74"/>
      <c r="AG36" s="74"/>
      <c r="AH36" s="74"/>
      <c r="AI36" s="74"/>
      <c r="AJ36" s="74"/>
      <c r="AK36" s="74"/>
      <c r="AL36" s="74"/>
      <c r="AM36" s="176"/>
    </row>
    <row r="37" spans="1:39" ht="13" outlineLevel="1" collapsed="1" x14ac:dyDescent="0.3">
      <c r="A37" s="70" t="str">
        <f>C37</f>
        <v>Produtos Corporate</v>
      </c>
      <c r="C37" s="204" t="s">
        <v>20</v>
      </c>
      <c r="D37" s="182">
        <f>SUMIFS('Rateio Fopag'!$F:$F,'Rateio Fopag'!$H:$H,MONTH(D$6),'Rateio Fopag'!$J:$J,'Breakdown Alocação de Despesas'!$C37)</f>
        <v>197234.75055215543</v>
      </c>
      <c r="E37" s="158">
        <f>SUMIFS('Rateio Fopag'!$F:$F,'Rateio Fopag'!$H:$H,MONTH(E$6),'Rateio Fopag'!$J:$J,'Breakdown Alocação de Despesas'!$C37)</f>
        <v>244442.67469413439</v>
      </c>
      <c r="F37" s="199">
        <f>SUMIFS('Rateio Fopag'!$F:$F,'Rateio Fopag'!$H:$H,MONTH(F$6),'Rateio Fopag'!$J:$J,'Breakdown Alocação de Despesas'!$C37)</f>
        <v>179786.49726178535</v>
      </c>
      <c r="G37" s="167">
        <f>SUM(D37:F37)</f>
        <v>621463.92250807513</v>
      </c>
      <c r="I37" s="182">
        <f>SUMIFS('Rateio Folha'!$CG:$CG,'Rateio Folha'!$C:$C,MONTH('Breakdown Alocação de Despesas'!I$6))</f>
        <v>212291.94961258912</v>
      </c>
      <c r="J37" s="158">
        <f>SUMIFS('Rateio Folha'!$CG:$CG,'Rateio Folha'!$C:$C,MONTH('Breakdown Alocação de Despesas'!J$6))</f>
        <v>240826.94919314561</v>
      </c>
      <c r="K37" s="158">
        <f>SUMIFS('Rateio Folha'!$CG:$CG,'Rateio Folha'!$C:$C,MONTH('Breakdown Alocação de Despesas'!K$6))</f>
        <v>240826.94919314561</v>
      </c>
      <c r="L37" s="167">
        <f>SUM(I37:K37)</f>
        <v>693945.84799888032</v>
      </c>
      <c r="M37" s="158"/>
      <c r="N37" s="197">
        <f>G37/L37-1</f>
        <v>-0.10444896485773358</v>
      </c>
      <c r="P37" s="182">
        <f>SUMIFS('Rateio Folha'!$CG:$CG,'Rateio Folha'!$C:$C,MONTH('Breakdown Alocação de Despesas'!P$6))</f>
        <v>240826.94919314561</v>
      </c>
      <c r="Q37" s="158">
        <f>SUMIFS('Rateio Folha'!$CG:$CG,'Rateio Folha'!$C:$C,MONTH('Breakdown Alocação de Despesas'!Q$6))</f>
        <v>276079.84107870574</v>
      </c>
      <c r="R37" s="158">
        <f>SUMIFS('Rateio Folha'!$CG:$CG,'Rateio Folha'!$C:$C,MONTH('Breakdown Alocação de Despesas'!R$6))</f>
        <v>281109.0637326141</v>
      </c>
      <c r="S37" s="158">
        <f>SUMIFS('Rateio Folha'!$CG:$CG,'Rateio Folha'!$C:$C,MONTH('Breakdown Alocação de Despesas'!S$6))</f>
        <v>250073.7878815509</v>
      </c>
      <c r="T37" s="158">
        <f>SUMIFS('Rateio Folha'!$CG:$CG,'Rateio Folha'!$C:$C,MONTH('Breakdown Alocação de Despesas'!T$6))</f>
        <v>292262.77303534176</v>
      </c>
      <c r="U37" s="158">
        <f>SUMIFS('Rateio Folha'!$CG:$CG,'Rateio Folha'!$C:$C,MONTH('Breakdown Alocação de Despesas'!U$6))</f>
        <v>282607.45416719938</v>
      </c>
      <c r="V37" s="158">
        <f>SUMIFS('Rateio Folha'!$CG:$CG,'Rateio Folha'!$C:$C,MONTH('Breakdown Alocação de Despesas'!V$6))</f>
        <v>291121.00770787994</v>
      </c>
      <c r="W37" s="158">
        <f>SUMIFS('Rateio Folha'!$CG:$CG,'Rateio Folha'!$C:$C,MONTH('Breakdown Alocação de Despesas'!W$6))</f>
        <v>293721.48082208436</v>
      </c>
      <c r="X37" s="158">
        <f>SUMIFS('Rateio Folha'!$CG:$CG,'Rateio Folha'!$C:$C,MONTH('Breakdown Alocação de Despesas'!X$6))</f>
        <v>201841.99284290403</v>
      </c>
      <c r="Y37" s="167">
        <f>SUM(I37:K37,P37:X37)</f>
        <v>3103590.1984603056</v>
      </c>
      <c r="AA37" s="182">
        <f>SUMIFS('Folha Forescast 3+9'!DL:DL,'Folha Forescast 3+9'!$I:$I,$C37)</f>
        <v>169497.02682728574</v>
      </c>
      <c r="AB37" s="158">
        <f>SUMIFS('Folha Forescast 3+9'!DM:DM,'Folha Forescast 3+9'!$I:$I,$C37)</f>
        <v>147759.91731533851</v>
      </c>
      <c r="AC37" s="199">
        <f>SUMIFS('Folha Forescast 3+9'!DN:DN,'Folha Forescast 3+9'!$I:$I,$C37)</f>
        <v>159101.26774823928</v>
      </c>
      <c r="AD37" s="182">
        <f>SUMIFS('Folha Forescast 3+9'!DO:DO,'Folha Forescast 3+9'!$I:$I,$C37)</f>
        <v>164716.80743100861</v>
      </c>
      <c r="AE37" s="158">
        <f>SUMIFS('Folha Forescast 3+9'!DP:DP,'Folha Forescast 3+9'!$I:$I,$C37)</f>
        <v>173071.54182628426</v>
      </c>
      <c r="AF37" s="158">
        <f>SUMIFS('Folha Forescast 3+9'!DQ:DQ,'Folha Forescast 3+9'!$I:$I,$C37)</f>
        <v>202860.02018727394</v>
      </c>
      <c r="AG37" s="158">
        <f>SUMIFS('Folha Forescast 3+9'!DR:DR,'Folha Forescast 3+9'!$I:$I,$C37)</f>
        <v>202860.02018727394</v>
      </c>
      <c r="AH37" s="158">
        <f>SUMIFS('Folha Forescast 3+9'!DS:DS,'Folha Forescast 3+9'!$I:$I,$C37)</f>
        <v>202860.02018727394</v>
      </c>
      <c r="AI37" s="158">
        <f>SUMIFS('Folha Forescast 3+9'!DT:DT,'Folha Forescast 3+9'!$I:$I,$C37)</f>
        <v>202860.02018727394</v>
      </c>
      <c r="AJ37" s="158">
        <f>SUMIFS('Folha Forescast 3+9'!DU:DU,'Folha Forescast 3+9'!$I:$I,$C37)</f>
        <v>202860.02018727394</v>
      </c>
      <c r="AK37" s="158">
        <f>SUMIFS('Folha Forescast 3+9'!DV:DV,'Folha Forescast 3+9'!$I:$I,$C37)</f>
        <v>202860.02018727394</v>
      </c>
      <c r="AL37" s="158">
        <f>SUMIFS('Folha Forescast 3+9'!DW:DW,'Folha Forescast 3+9'!$I:$I,$C37)</f>
        <v>202860.02018727394</v>
      </c>
      <c r="AM37" s="167">
        <f>SUM(AA37:AL37)</f>
        <v>2234166.7024590736</v>
      </c>
    </row>
    <row r="38" spans="1:39" ht="13" hidden="1" outlineLevel="2" x14ac:dyDescent="0.3">
      <c r="B38" s="84"/>
      <c r="C38" s="205" t="s">
        <v>19</v>
      </c>
      <c r="D38" s="183">
        <f>D37/D$31</f>
        <v>0.2183014022484083</v>
      </c>
      <c r="E38" s="103">
        <f t="shared" ref="E38" si="152">E37/E$31</f>
        <v>0.29342901528159621</v>
      </c>
      <c r="F38" s="213">
        <f t="shared" ref="F38" si="153">F37/F$31</f>
        <v>0.20269378044464156</v>
      </c>
      <c r="G38" s="168">
        <f t="shared" ref="G38" si="154">G37/G$31</f>
        <v>0.23688002558575738</v>
      </c>
      <c r="I38" s="183">
        <f>I37/I$31</f>
        <v>0.24351746318965203</v>
      </c>
      <c r="J38" s="103">
        <f t="shared" ref="J38" si="155">J37/J$31</f>
        <v>0.26749395663786407</v>
      </c>
      <c r="K38" s="103">
        <f t="shared" ref="K38" si="156">K37/K$31</f>
        <v>0.26267888947307999</v>
      </c>
      <c r="L38" s="168">
        <f>L37/L$31</f>
        <v>0.25807871599981203</v>
      </c>
      <c r="M38" s="103"/>
      <c r="N38" s="197"/>
      <c r="P38" s="183">
        <f t="shared" ref="P38:Y38" si="157">P37/P$31</f>
        <v>0.28123764792422945</v>
      </c>
      <c r="Q38" s="103">
        <f t="shared" si="157"/>
        <v>0.28792850919895047</v>
      </c>
      <c r="R38" s="103">
        <f t="shared" si="157"/>
        <v>0.28928648864027068</v>
      </c>
      <c r="S38" s="103">
        <f t="shared" si="157"/>
        <v>0.27323711047347926</v>
      </c>
      <c r="T38" s="103">
        <f t="shared" si="157"/>
        <v>0.28859290767725199</v>
      </c>
      <c r="U38" s="103">
        <f t="shared" si="157"/>
        <v>0.28581169701639469</v>
      </c>
      <c r="V38" s="103">
        <f t="shared" si="157"/>
        <v>0.28827089351131502</v>
      </c>
      <c r="W38" s="103">
        <f t="shared" si="157"/>
        <v>0.28900170107200918</v>
      </c>
      <c r="X38" s="103">
        <f t="shared" si="157"/>
        <v>0.28722022699567384</v>
      </c>
      <c r="Y38" s="175">
        <f t="shared" si="157"/>
        <v>0.27906276407893338</v>
      </c>
      <c r="AA38" s="183">
        <f t="shared" ref="AA38" si="158">AA37/AA$31</f>
        <v>0.20288675314788901</v>
      </c>
      <c r="AB38" s="103">
        <f t="shared" ref="AB38" si="159">AB37/AB$31</f>
        <v>0.20166780470136189</v>
      </c>
      <c r="AC38" s="213">
        <f t="shared" ref="AC38" si="160">AC37/AC$31</f>
        <v>0.20989407543316055</v>
      </c>
      <c r="AD38" s="183">
        <f t="shared" ref="AD38" si="161">AD37/AD$31</f>
        <v>0.17185078732137285</v>
      </c>
      <c r="AE38" s="103">
        <f t="shared" ref="AE38" si="162">AE37/AE$31</f>
        <v>0.22477330661941805</v>
      </c>
      <c r="AF38" s="103">
        <f t="shared" ref="AF38" si="163">AF37/AF$31</f>
        <v>0.26365621438782283</v>
      </c>
      <c r="AG38" s="103">
        <f t="shared" ref="AG38" si="164">AG37/AG$31</f>
        <v>0.23717569717562678</v>
      </c>
      <c r="AH38" s="103">
        <f t="shared" ref="AH38" si="165">AH37/AH$31</f>
        <v>0.23822013708749631</v>
      </c>
      <c r="AI38" s="103">
        <f t="shared" ref="AI38" si="166">AI37/AI$31</f>
        <v>0.22865444224873274</v>
      </c>
      <c r="AJ38" s="103">
        <f t="shared" ref="AJ38" si="167">AJ37/AJ$31</f>
        <v>0.23717569717562678</v>
      </c>
      <c r="AK38" s="103">
        <f t="shared" ref="AK38" si="168">AK37/AK$31</f>
        <v>0.23822013708749631</v>
      </c>
      <c r="AL38" s="103">
        <f t="shared" ref="AL38" si="169">AL37/AL$31</f>
        <v>0.23717569717562678</v>
      </c>
      <c r="AM38" s="175">
        <f t="shared" ref="AM38" si="170">AM37/AM$31</f>
        <v>0.22385829297556534</v>
      </c>
    </row>
    <row r="39" spans="1:39" ht="13" hidden="1" outlineLevel="3" x14ac:dyDescent="0.3">
      <c r="C39" s="204" t="s">
        <v>21</v>
      </c>
      <c r="D39" s="182"/>
      <c r="E39" s="158"/>
      <c r="F39" s="199"/>
      <c r="G39" s="167"/>
      <c r="I39" s="182">
        <f>SUMIFS('Rateio Folha'!$CG:$CG,'Rateio Folha'!$C:$C,MONTH('Breakdown Alocação de Despesas'!I$6))</f>
        <v>212291.94961258912</v>
      </c>
      <c r="J39" s="158">
        <f>SUMIFS('Rateio Folha'!$CG:$CG,'Rateio Folha'!$C:$C,MONTH('Breakdown Alocação de Despesas'!J$6))</f>
        <v>240826.94919314561</v>
      </c>
      <c r="K39" s="158">
        <f>SUMIFS('Rateio Folha'!$CG:$CG,'Rateio Folha'!$C:$C,MONTH('Breakdown Alocação de Despesas'!K$6))</f>
        <v>240826.94919314561</v>
      </c>
      <c r="L39" s="167">
        <f>SUM(I39:K39)</f>
        <v>693945.84799888032</v>
      </c>
      <c r="M39" s="158"/>
      <c r="N39" s="197"/>
      <c r="P39" s="182">
        <f>SUMIFS('Rateio Folha'!$CG:$CG,'Rateio Folha'!$C:$C,MONTH('Breakdown Alocação de Despesas'!P$6))+P41</f>
        <v>195826.94919314561</v>
      </c>
      <c r="Q39" s="158">
        <f>SUMIFS('Rateio Folha'!$CG:$CG,'Rateio Folha'!$C:$C,MONTH('Breakdown Alocação de Despesas'!Q$6))+Q41</f>
        <v>231079.84107870574</v>
      </c>
      <c r="R39" s="158">
        <f>SUMIFS('Rateio Folha'!$CG:$CG,'Rateio Folha'!$C:$C,MONTH('Breakdown Alocação de Despesas'!R$6))+R41</f>
        <v>236109.0637326141</v>
      </c>
      <c r="S39" s="158">
        <f>SUMIFS('Rateio Folha'!$CG:$CG,'Rateio Folha'!$C:$C,MONTH('Breakdown Alocação de Despesas'!S$6))+S41</f>
        <v>205073.7878815509</v>
      </c>
      <c r="T39" s="158">
        <f>SUMIFS('Rateio Folha'!$CG:$CG,'Rateio Folha'!$C:$C,MONTH('Breakdown Alocação de Despesas'!T$6))+T41</f>
        <v>247262.77303534176</v>
      </c>
      <c r="U39" s="158">
        <f>SUMIFS('Rateio Folha'!$CG:$CG,'Rateio Folha'!$C:$C,MONTH('Breakdown Alocação de Despesas'!U$6))+U41</f>
        <v>237607.45416719938</v>
      </c>
      <c r="V39" s="158">
        <f>SUMIFS('Rateio Folha'!$CG:$CG,'Rateio Folha'!$C:$C,MONTH('Breakdown Alocação de Despesas'!V$6))+V41</f>
        <v>246121.00770787994</v>
      </c>
      <c r="W39" s="158">
        <f>SUMIFS('Rateio Folha'!$CG:$CG,'Rateio Folha'!$C:$C,MONTH('Breakdown Alocação de Despesas'!W$6))+W41</f>
        <v>248721.48082208436</v>
      </c>
      <c r="X39" s="158">
        <f>SUMIFS('Rateio Folha'!$CG:$CG,'Rateio Folha'!$C:$C,MONTH('Breakdown Alocação de Despesas'!X$6))+X41</f>
        <v>201841.99284290403</v>
      </c>
      <c r="Y39" s="167">
        <f>SUM(I39:K39,P39:X39)</f>
        <v>2743590.1984603056</v>
      </c>
      <c r="AA39" s="182">
        <f>SUMIFS('Rateio Folha'!$CG:$CG,'Rateio Folha'!$C:$C,MONTH('Breakdown Alocação de Despesas'!AA$6))+AA41</f>
        <v>167291.94961258912</v>
      </c>
      <c r="AB39" s="158">
        <f>SUMIFS('Rateio Folha'!$CG:$CG,'Rateio Folha'!$C:$C,MONTH('Breakdown Alocação de Despesas'!AB$6))+AB41</f>
        <v>195826.94919314561</v>
      </c>
      <c r="AC39" s="199">
        <f>SUMIFS('Rateio Folha'!$CG:$CG,'Rateio Folha'!$C:$C,MONTH('Breakdown Alocação de Despesas'!AC$6))+AC41</f>
        <v>195826.94919314561</v>
      </c>
      <c r="AD39" s="182">
        <f>SUMIFS('Rateio Folha'!$CG:$CG,'Rateio Folha'!$C:$C,MONTH('Breakdown Alocação de Despesas'!AD$6))+AD41</f>
        <v>195826.94919314561</v>
      </c>
      <c r="AE39" s="158">
        <f>SUMIFS('Rateio Folha'!$CG:$CG,'Rateio Folha'!$C:$C,MONTH('Breakdown Alocação de Despesas'!AE$6))+AE41</f>
        <v>231079.84107870574</v>
      </c>
      <c r="AF39" s="158">
        <f>SUMIFS('Rateio Folha'!$CG:$CG,'Rateio Folha'!$C:$C,MONTH('Breakdown Alocação de Despesas'!AF$6))+AF41</f>
        <v>236109.0637326141</v>
      </c>
      <c r="AG39" s="158">
        <f>SUMIFS('Rateio Folha'!$CG:$CG,'Rateio Folha'!$C:$C,MONTH('Breakdown Alocação de Despesas'!AG$6))+AG41</f>
        <v>205073.7878815509</v>
      </c>
      <c r="AH39" s="158">
        <f>SUMIFS('Rateio Folha'!$CG:$CG,'Rateio Folha'!$C:$C,MONTH('Breakdown Alocação de Despesas'!AH$6))+AH41</f>
        <v>247262.77303534176</v>
      </c>
      <c r="AI39" s="158">
        <f>SUMIFS('Rateio Folha'!$CG:$CG,'Rateio Folha'!$C:$C,MONTH('Breakdown Alocação de Despesas'!AI$6))+AI41</f>
        <v>237607.45416719938</v>
      </c>
      <c r="AJ39" s="158">
        <f>SUMIFS('Rateio Folha'!$CG:$CG,'Rateio Folha'!$C:$C,MONTH('Breakdown Alocação de Despesas'!AJ$6))+AJ41</f>
        <v>246121.00770787994</v>
      </c>
      <c r="AK39" s="158">
        <f>SUMIFS('Rateio Folha'!$CG:$CG,'Rateio Folha'!$C:$C,MONTH('Breakdown Alocação de Despesas'!AK$6))+AK41</f>
        <v>248721.48082208436</v>
      </c>
      <c r="AL39" s="158">
        <f>SUMIFS('Rateio Folha'!$CG:$CG,'Rateio Folha'!$C:$C,MONTH('Breakdown Alocação de Despesas'!AL$6))+AL41</f>
        <v>201841.99284290403</v>
      </c>
      <c r="AM39" s="167">
        <f>SUM(T39:V39,AD39:AL39)</f>
        <v>2780635.5853718463</v>
      </c>
    </row>
    <row r="40" spans="1:39" ht="13" hidden="1" outlineLevel="4" x14ac:dyDescent="0.3">
      <c r="B40" s="84"/>
      <c r="C40" s="205" t="s">
        <v>19</v>
      </c>
      <c r="D40" s="183">
        <f>D37/D$31</f>
        <v>0.2183014022484083</v>
      </c>
      <c r="E40" s="103">
        <f>E37/E$31</f>
        <v>0.29342901528159621</v>
      </c>
      <c r="F40" s="213">
        <f>F37/F$31</f>
        <v>0.20269378044464156</v>
      </c>
      <c r="G40" s="168">
        <f>G37/G$31</f>
        <v>0.23688002558575738</v>
      </c>
      <c r="I40" s="183">
        <f>I37/I$31</f>
        <v>0.24351746318965203</v>
      </c>
      <c r="J40" s="103">
        <f>J37/J$31</f>
        <v>0.26749395663786407</v>
      </c>
      <c r="K40" s="103">
        <f>K37/K$31</f>
        <v>0.26267888947307999</v>
      </c>
      <c r="L40" s="168">
        <f>L37/L$31</f>
        <v>0.25807871599981203</v>
      </c>
      <c r="M40" s="103"/>
      <c r="N40" s="197"/>
      <c r="P40" s="183">
        <f t="shared" ref="P40:X40" si="171">P39/P$31</f>
        <v>0.22868665976035774</v>
      </c>
      <c r="Q40" s="103">
        <f t="shared" si="171"/>
        <v>0.24099721981785072</v>
      </c>
      <c r="R40" s="103">
        <f t="shared" si="171"/>
        <v>0.2429774446843114</v>
      </c>
      <c r="S40" s="103">
        <f t="shared" si="171"/>
        <v>0.22406894264802732</v>
      </c>
      <c r="T40" s="103">
        <f t="shared" si="171"/>
        <v>0.24415796062395098</v>
      </c>
      <c r="U40" s="103">
        <f t="shared" si="171"/>
        <v>0.24030148072136209</v>
      </c>
      <c r="V40" s="103">
        <f t="shared" si="171"/>
        <v>0.24371144962183147</v>
      </c>
      <c r="W40" s="103">
        <f t="shared" si="171"/>
        <v>0.24472480136470459</v>
      </c>
      <c r="X40" s="103">
        <f t="shared" si="171"/>
        <v>0.28722022699567384</v>
      </c>
      <c r="Y40" s="175">
        <f>Y39/Y$31</f>
        <v>0.24669296373665375</v>
      </c>
      <c r="AA40" s="183">
        <f t="shared" ref="AA40:AC40" si="172">AA39/AA$31</f>
        <v>0.20024729117675921</v>
      </c>
      <c r="AB40" s="103">
        <f t="shared" si="172"/>
        <v>0.26727133895768135</v>
      </c>
      <c r="AC40" s="213">
        <f t="shared" si="172"/>
        <v>0.2583443678829308</v>
      </c>
      <c r="AD40" s="183">
        <f t="shared" ref="AD40:AL40" si="173">AD39/AD$31</f>
        <v>0.20430832725846795</v>
      </c>
      <c r="AE40" s="103">
        <f t="shared" si="173"/>
        <v>0.30011045966461791</v>
      </c>
      <c r="AF40" s="103">
        <f t="shared" si="173"/>
        <v>0.30686983994640982</v>
      </c>
      <c r="AG40" s="103">
        <f t="shared" si="173"/>
        <v>0.23976394445959287</v>
      </c>
      <c r="AH40" s="103">
        <f t="shared" si="173"/>
        <v>0.29036264333768796</v>
      </c>
      <c r="AI40" s="103">
        <f t="shared" si="173"/>
        <v>0.26782014443549085</v>
      </c>
      <c r="AJ40" s="103">
        <f t="shared" si="173"/>
        <v>0.28775468689589639</v>
      </c>
      <c r="AK40" s="103">
        <f t="shared" si="173"/>
        <v>0.29207561550740196</v>
      </c>
      <c r="AL40" s="103">
        <f t="shared" si="173"/>
        <v>0.23598546094809467</v>
      </c>
      <c r="AM40" s="175">
        <f>AM39/AM$31</f>
        <v>0.27861320054735533</v>
      </c>
    </row>
    <row r="41" spans="1:39" ht="13" hidden="1" outlineLevel="4" x14ac:dyDescent="0.3">
      <c r="B41" s="84"/>
      <c r="C41" s="206" t="s">
        <v>22</v>
      </c>
      <c r="D41" s="183"/>
      <c r="E41" s="103"/>
      <c r="F41" s="213"/>
      <c r="G41" s="168"/>
      <c r="I41" s="183"/>
      <c r="J41" s="103"/>
      <c r="K41" s="103"/>
      <c r="L41" s="168"/>
      <c r="M41" s="103"/>
      <c r="N41" s="197"/>
      <c r="P41" s="182">
        <f>-SUMIFS('Rateio Folha'!$CH:$CH,'Rateio Folha'!$C:$C,MONTH('Breakdown Alocação de Despesas'!P$6))</f>
        <v>-45000</v>
      </c>
      <c r="Q41" s="158">
        <f>-SUMIFS('Rateio Folha'!$CH:$CH,'Rateio Folha'!$C:$C,MONTH('Breakdown Alocação de Despesas'!Q$6))</f>
        <v>-45000</v>
      </c>
      <c r="R41" s="158">
        <f>-SUMIFS('Rateio Folha'!$CH:$CH,'Rateio Folha'!$C:$C,MONTH('Breakdown Alocação de Despesas'!R$6))</f>
        <v>-45000</v>
      </c>
      <c r="S41" s="158">
        <f>-SUMIFS('Rateio Folha'!$CH:$CH,'Rateio Folha'!$C:$C,MONTH('Breakdown Alocação de Despesas'!S$6))</f>
        <v>-45000</v>
      </c>
      <c r="T41" s="158">
        <f>-SUMIFS('Rateio Folha'!$CH:$CH,'Rateio Folha'!$C:$C,MONTH('Breakdown Alocação de Despesas'!T$6))</f>
        <v>-45000</v>
      </c>
      <c r="U41" s="158">
        <f>-SUMIFS('Rateio Folha'!$CH:$CH,'Rateio Folha'!$C:$C,MONTH('Breakdown Alocação de Despesas'!U$6))</f>
        <v>-45000</v>
      </c>
      <c r="V41" s="158">
        <f>-SUMIFS('Rateio Folha'!$CH:$CH,'Rateio Folha'!$C:$C,MONTH('Breakdown Alocação de Despesas'!V$6))</f>
        <v>-45000</v>
      </c>
      <c r="W41" s="158">
        <f>-SUMIFS('Rateio Folha'!$CH:$CH,'Rateio Folha'!$C:$C,MONTH('Breakdown Alocação de Despesas'!W$6))</f>
        <v>-45000</v>
      </c>
      <c r="X41" s="199">
        <f>-SUMIFS('Rateio Folha'!$CH:$CH,'Rateio Folha'!$C:$C,MONTH('Breakdown Alocação de Despesas'!X$6))</f>
        <v>0</v>
      </c>
      <c r="Y41" s="167">
        <f>SUM(P41:X41)</f>
        <v>-360000</v>
      </c>
      <c r="AA41" s="183">
        <f>-SUMIFS('Rateio Folha'!$CH:$CH,'Rateio Folha'!$C:$C,MONTH('Breakdown Alocação de Despesas'!AA$6))</f>
        <v>-45000</v>
      </c>
      <c r="AB41" s="103">
        <f>-SUMIFS('Rateio Folha'!$CH:$CH,'Rateio Folha'!$C:$C,MONTH('Breakdown Alocação de Despesas'!AB$6))</f>
        <v>-45000</v>
      </c>
      <c r="AC41" s="213">
        <f>-SUMIFS('Rateio Folha'!$CH:$CH,'Rateio Folha'!$C:$C,MONTH('Breakdown Alocação de Despesas'!AC$6))</f>
        <v>-45000</v>
      </c>
      <c r="AD41" s="182">
        <f>-SUMIFS('Rateio Folha'!$CH:$CH,'Rateio Folha'!$C:$C,MONTH('Breakdown Alocação de Despesas'!AD$6))</f>
        <v>-45000</v>
      </c>
      <c r="AE41" s="158">
        <f>-SUMIFS('Rateio Folha'!$CH:$CH,'Rateio Folha'!$C:$C,MONTH('Breakdown Alocação de Despesas'!AE$6))</f>
        <v>-45000</v>
      </c>
      <c r="AF41" s="158">
        <f>-SUMIFS('Rateio Folha'!$CH:$CH,'Rateio Folha'!$C:$C,MONTH('Breakdown Alocação de Despesas'!AF$6))</f>
        <v>-45000</v>
      </c>
      <c r="AG41" s="158">
        <f>-SUMIFS('Rateio Folha'!$CH:$CH,'Rateio Folha'!$C:$C,MONTH('Breakdown Alocação de Despesas'!AG$6))</f>
        <v>-45000</v>
      </c>
      <c r="AH41" s="158">
        <f>-SUMIFS('Rateio Folha'!$CH:$CH,'Rateio Folha'!$C:$C,MONTH('Breakdown Alocação de Despesas'!AH$6))</f>
        <v>-45000</v>
      </c>
      <c r="AI41" s="158">
        <f>-SUMIFS('Rateio Folha'!$CH:$CH,'Rateio Folha'!$C:$C,MONTH('Breakdown Alocação de Despesas'!AI$6))</f>
        <v>-45000</v>
      </c>
      <c r="AJ41" s="158">
        <f>-SUMIFS('Rateio Folha'!$CH:$CH,'Rateio Folha'!$C:$C,MONTH('Breakdown Alocação de Despesas'!AJ$6))</f>
        <v>-45000</v>
      </c>
      <c r="AK41" s="158">
        <f>-SUMIFS('Rateio Folha'!$CH:$CH,'Rateio Folha'!$C:$C,MONTH('Breakdown Alocação de Despesas'!AK$6))</f>
        <v>-45000</v>
      </c>
      <c r="AL41" s="199">
        <f>-SUMIFS('Rateio Folha'!$CH:$CH,'Rateio Folha'!$C:$C,MONTH('Breakdown Alocação de Despesas'!AL$6))</f>
        <v>0</v>
      </c>
      <c r="AM41" s="167">
        <f>SUM(AD41:AL41)</f>
        <v>-360000</v>
      </c>
    </row>
    <row r="42" spans="1:39" ht="13" hidden="1" outlineLevel="4" x14ac:dyDescent="0.3">
      <c r="B42" s="84"/>
      <c r="C42" s="205"/>
      <c r="D42" s="183"/>
      <c r="E42" s="103"/>
      <c r="F42" s="213"/>
      <c r="G42" s="168"/>
      <c r="I42" s="183"/>
      <c r="J42" s="103"/>
      <c r="K42" s="103"/>
      <c r="L42" s="168"/>
      <c r="M42" s="103"/>
      <c r="N42" s="197"/>
      <c r="P42" s="183">
        <f>P41/P37</f>
        <v>-0.18685616435687832</v>
      </c>
      <c r="Q42" s="103">
        <f t="shared" ref="Q42:X42" si="174">Q41/Q37</f>
        <v>-0.16299632680232981</v>
      </c>
      <c r="R42" s="103">
        <f t="shared" si="174"/>
        <v>-0.16008021727397304</v>
      </c>
      <c r="S42" s="103">
        <f t="shared" si="174"/>
        <v>-0.17994688840125278</v>
      </c>
      <c r="T42" s="103">
        <f t="shared" si="174"/>
        <v>-0.15397102933310769</v>
      </c>
      <c r="U42" s="103">
        <f t="shared" si="174"/>
        <v>-0.15923146872614549</v>
      </c>
      <c r="V42" s="103">
        <f t="shared" si="174"/>
        <v>-0.15457489775232719</v>
      </c>
      <c r="W42" s="103">
        <f t="shared" si="174"/>
        <v>-0.15320636364099569</v>
      </c>
      <c r="X42" s="103">
        <f t="shared" si="174"/>
        <v>0</v>
      </c>
      <c r="Y42" s="175">
        <f>Y41/Y31</f>
        <v>-3.2369800342279598E-2</v>
      </c>
      <c r="AA42" s="183">
        <f t="shared" ref="AA42:AC42" si="175">AA41/AA37</f>
        <v>-0.26549138260610405</v>
      </c>
      <c r="AB42" s="103">
        <f t="shared" si="175"/>
        <v>-0.30454808596003924</v>
      </c>
      <c r="AC42" s="213">
        <f t="shared" si="175"/>
        <v>-0.28283872678631122</v>
      </c>
      <c r="AD42" s="183">
        <f>AD41/AD37</f>
        <v>-0.2731961643856422</v>
      </c>
      <c r="AE42" s="103">
        <f t="shared" ref="AE42:AL42" si="176">AE41/AE37</f>
        <v>-0.26000808408564069</v>
      </c>
      <c r="AF42" s="103">
        <f t="shared" si="176"/>
        <v>-0.22182783950458757</v>
      </c>
      <c r="AG42" s="103">
        <f t="shared" si="176"/>
        <v>-0.22182783950458757</v>
      </c>
      <c r="AH42" s="103">
        <f t="shared" si="176"/>
        <v>-0.22182783950458757</v>
      </c>
      <c r="AI42" s="103">
        <f t="shared" si="176"/>
        <v>-0.22182783950458757</v>
      </c>
      <c r="AJ42" s="103">
        <f t="shared" si="176"/>
        <v>-0.22182783950458757</v>
      </c>
      <c r="AK42" s="103">
        <f t="shared" si="176"/>
        <v>-0.22182783950458757</v>
      </c>
      <c r="AL42" s="103">
        <f t="shared" si="176"/>
        <v>0</v>
      </c>
      <c r="AM42" s="175">
        <f>AM41/AM31</f>
        <v>-3.607116039394101E-2</v>
      </c>
    </row>
    <row r="43" spans="1:39" ht="13" hidden="1" outlineLevel="2" x14ac:dyDescent="0.3">
      <c r="C43" s="169"/>
      <c r="D43" s="184"/>
      <c r="E43" s="74"/>
      <c r="F43" s="215"/>
      <c r="G43" s="189"/>
      <c r="I43" s="184"/>
      <c r="J43" s="74"/>
      <c r="K43" s="74"/>
      <c r="L43" s="189"/>
      <c r="N43" s="197"/>
      <c r="P43" s="184"/>
      <c r="Q43" s="74"/>
      <c r="R43" s="74"/>
      <c r="S43" s="74"/>
      <c r="T43" s="74"/>
      <c r="U43" s="74"/>
      <c r="V43" s="74"/>
      <c r="W43" s="74"/>
      <c r="X43" s="74"/>
      <c r="Y43" s="176"/>
      <c r="AA43" s="184"/>
      <c r="AC43" s="215"/>
      <c r="AD43" s="184"/>
      <c r="AE43" s="74"/>
      <c r="AF43" s="74"/>
      <c r="AG43" s="74"/>
      <c r="AH43" s="74"/>
      <c r="AI43" s="74"/>
      <c r="AJ43" s="74"/>
      <c r="AK43" s="74"/>
      <c r="AL43" s="74"/>
      <c r="AM43" s="176"/>
    </row>
    <row r="44" spans="1:39" ht="13" outlineLevel="1" collapsed="1" x14ac:dyDescent="0.3">
      <c r="A44" s="70" t="s">
        <v>23</v>
      </c>
      <c r="C44" s="204" t="s">
        <v>23</v>
      </c>
      <c r="D44" s="182">
        <f>SUMIFS('Rateio Fopag'!$F:$F,'Rateio Fopag'!$H:$H,MONTH(D$6),'Rateio Fopag'!$J:$J,'Breakdown Alocação de Despesas'!$C44)</f>
        <v>122660.74414175646</v>
      </c>
      <c r="E44" s="158">
        <f>SUMIFS('Rateio Fopag'!$F:$F,'Rateio Fopag'!$H:$H,MONTH(E$6),'Rateio Fopag'!$J:$J,'Breakdown Alocação de Despesas'!$C44)</f>
        <v>121893.00535505038</v>
      </c>
      <c r="F44" s="199">
        <f>SUMIFS('Rateio Fopag'!$F:$F,'Rateio Fopag'!$H:$H,MONTH(F$6),'Rateio Fopag'!$J:$J,'Breakdown Alocação de Despesas'!$C44)</f>
        <v>166899.69533214229</v>
      </c>
      <c r="G44" s="167">
        <f>SUM(D44:F44)</f>
        <v>411453.44482894911</v>
      </c>
      <c r="I44" s="182">
        <f>SUMIFS('Rateio Folha'!$CI:$CI,'Rateio Folha'!$C:$C,MONTH('Breakdown Alocação de Despesas'!I$6))</f>
        <v>120609.24234988188</v>
      </c>
      <c r="J44" s="158">
        <f>SUMIFS('Rateio Folha'!$CI:$CI,'Rateio Folha'!$C:$C,MONTH('Breakdown Alocação de Despesas'!J$6))</f>
        <v>120609.24234988188</v>
      </c>
      <c r="K44" s="158">
        <f>SUMIFS('Rateio Folha'!$CI:$CI,'Rateio Folha'!$C:$C,MONTH('Breakdown Alocação de Despesas'!K$6))</f>
        <v>120609.24234988188</v>
      </c>
      <c r="L44" s="167">
        <f>SUM(I44:K44)</f>
        <v>361827.72704964562</v>
      </c>
      <c r="M44" s="158"/>
      <c r="N44" s="197">
        <f t="shared" si="0"/>
        <v>0.13715288815468374</v>
      </c>
      <c r="P44" s="182">
        <f>SUMIFS('Rateio Folha'!$CI:$CI,'Rateio Folha'!$C:$C,MONTH('Breakdown Alocação de Despesas'!P$6))</f>
        <v>120609.24234988188</v>
      </c>
      <c r="Q44" s="158">
        <f>SUMIFS('Rateio Folha'!$CI:$CI,'Rateio Folha'!$C:$C,MONTH('Breakdown Alocação de Despesas'!Q$6))</f>
        <v>143894.88043908248</v>
      </c>
      <c r="R44" s="158">
        <f>SUMIFS('Rateio Folha'!$CI:$CI,'Rateio Folha'!$C:$C,MONTH('Breakdown Alocação de Despesas'!R$6))</f>
        <v>147406.52616191315</v>
      </c>
      <c r="S44" s="158">
        <f>SUMIFS('Rateio Folha'!$CI:$CI,'Rateio Folha'!$C:$C,MONTH('Breakdown Alocação de Despesas'!S$6))</f>
        <v>125736.20030856052</v>
      </c>
      <c r="T44" s="158">
        <f>SUMIFS('Rateio Folha'!$CI:$CI,'Rateio Folha'!$C:$C,MONTH('Breakdown Alocação de Despesas'!T$6))</f>
        <v>145511.36614023225</v>
      </c>
      <c r="U44" s="158">
        <f>SUMIFS('Rateio Folha'!$CI:$CI,'Rateio Folha'!$C:$C,MONTH('Breakdown Alocação de Despesas'!U$6))</f>
        <v>139190.20574150202</v>
      </c>
      <c r="V44" s="158">
        <f>SUMIFS('Rateio Folha'!$CI:$CI,'Rateio Folha'!$C:$C,MONTH('Breakdown Alocação de Despesas'!V$6))</f>
        <v>144763.87329497698</v>
      </c>
      <c r="W44" s="158">
        <f>SUMIFS('Rateio Folha'!$CI:$CI,'Rateio Folha'!$C:$C,MONTH('Breakdown Alocação de Despesas'!W$6))</f>
        <v>146466.35540788865</v>
      </c>
      <c r="X44" s="158">
        <f>SUMIFS('Rateio Folha'!$CI:$CI,'Rateio Folha'!$C:$C,MONTH('Breakdown Alocação de Despesas'!X$6))</f>
        <v>115775.21335721141</v>
      </c>
      <c r="Y44" s="167">
        <f>SUM(I44:K44,P44:X44)</f>
        <v>1591181.5902508951</v>
      </c>
      <c r="AA44" s="182">
        <f>SUMIFS('Folha Forescast 3+9'!DL:DL,'Folha Forescast 3+9'!$I:$I,$C44)</f>
        <v>115064.60733898827</v>
      </c>
      <c r="AB44" s="158">
        <f>SUMIFS('Folha Forescast 3+9'!DM:DM,'Folha Forescast 3+9'!$I:$I,$C44)</f>
        <v>115064.60733898827</v>
      </c>
      <c r="AC44" s="199">
        <f>SUMIFS('Folha Forescast 3+9'!DN:DN,'Folha Forescast 3+9'!$I:$I,$C44)</f>
        <v>115064.60733898827</v>
      </c>
      <c r="AD44" s="182">
        <f>SUMIFS('Folha Forescast 3+9'!DO:DO,'Folha Forescast 3+9'!$I:$I,$C44)</f>
        <v>128608.49865027847</v>
      </c>
      <c r="AE44" s="158">
        <f>SUMIFS('Folha Forescast 3+9'!DP:DP,'Folha Forescast 3+9'!$I:$I,$C44)</f>
        <v>133080.54575542422</v>
      </c>
      <c r="AF44" s="158">
        <f>SUMIFS('Folha Forescast 3+9'!DQ:DQ,'Folha Forescast 3+9'!$I:$I,$C44)</f>
        <v>133080.54575542422</v>
      </c>
      <c r="AG44" s="158">
        <f>SUMIFS('Folha Forescast 3+9'!DR:DR,'Folha Forescast 3+9'!$I:$I,$C44)</f>
        <v>133080.54575542422</v>
      </c>
      <c r="AH44" s="158">
        <f>SUMIFS('Folha Forescast 3+9'!DS:DS,'Folha Forescast 3+9'!$I:$I,$C44)</f>
        <v>133080.54575542422</v>
      </c>
      <c r="AI44" s="158">
        <f>SUMIFS('Folha Forescast 3+9'!DT:DT,'Folha Forescast 3+9'!$I:$I,$C44)</f>
        <v>133080.54575542422</v>
      </c>
      <c r="AJ44" s="158">
        <f>SUMIFS('Folha Forescast 3+9'!DU:DU,'Folha Forescast 3+9'!$I:$I,$C44)</f>
        <v>133080.54575542422</v>
      </c>
      <c r="AK44" s="158">
        <f>SUMIFS('Folha Forescast 3+9'!DV:DV,'Folha Forescast 3+9'!$I:$I,$C44)</f>
        <v>133080.54575542422</v>
      </c>
      <c r="AL44" s="158">
        <f>SUMIFS('Folha Forescast 3+9'!DW:DW,'Folha Forescast 3+9'!$I:$I,$C44)</f>
        <v>133080.54575542422</v>
      </c>
      <c r="AM44" s="167">
        <f>SUM(AA44:AL44)</f>
        <v>1538446.6867106373</v>
      </c>
    </row>
    <row r="45" spans="1:39" ht="13" hidden="1" outlineLevel="2" x14ac:dyDescent="0.3">
      <c r="B45" s="84"/>
      <c r="C45" s="205" t="s">
        <v>19</v>
      </c>
      <c r="D45" s="183">
        <f>D44/D$31</f>
        <v>0.13576214319239821</v>
      </c>
      <c r="E45" s="103">
        <f t="shared" ref="E45" si="177">E44/E$31</f>
        <v>0.14632037787919452</v>
      </c>
      <c r="F45" s="213">
        <f t="shared" ref="F45" si="178">F44/F$31</f>
        <v>0.18816502194084114</v>
      </c>
      <c r="G45" s="168">
        <f t="shared" ref="G45" si="179">G44/G$31</f>
        <v>0.1568314732496206</v>
      </c>
      <c r="I45" s="183">
        <f>I44/I$31</f>
        <v>0.13834936646381191</v>
      </c>
      <c r="J45" s="103">
        <f t="shared" ref="J45" si="180">J44/J$31</f>
        <v>0.13396442363014074</v>
      </c>
      <c r="K45" s="103">
        <f t="shared" ref="K45" si="181">K44/K$31</f>
        <v>0.13155297588912138</v>
      </c>
      <c r="L45" s="168">
        <f>L44/L$31</f>
        <v>0.13456386471564227</v>
      </c>
      <c r="M45" s="103"/>
      <c r="N45" s="197"/>
      <c r="P45" s="183">
        <f t="shared" ref="P45:Y45" si="182">P44/P$31</f>
        <v>0.14084744149293724</v>
      </c>
      <c r="Q45" s="103">
        <f t="shared" si="182"/>
        <v>0.1500704949854518</v>
      </c>
      <c r="R45" s="103">
        <f t="shared" si="182"/>
        <v>0.15169456220949545</v>
      </c>
      <c r="S45" s="103">
        <f t="shared" si="182"/>
        <v>0.13738263552235438</v>
      </c>
      <c r="T45" s="103">
        <f t="shared" si="182"/>
        <v>0.1436842188909937</v>
      </c>
      <c r="U45" s="103">
        <f t="shared" si="182"/>
        <v>0.14076836376546331</v>
      </c>
      <c r="V45" s="103">
        <f t="shared" si="182"/>
        <v>0.14334661531804063</v>
      </c>
      <c r="W45" s="103">
        <f t="shared" si="182"/>
        <v>0.14411280286421138</v>
      </c>
      <c r="X45" s="103">
        <f t="shared" si="182"/>
        <v>0.16474759584251636</v>
      </c>
      <c r="Y45" s="175">
        <f t="shared" si="182"/>
        <v>0.14307286217981227</v>
      </c>
      <c r="AA45" s="183">
        <f t="shared" ref="AA45" si="183">AA44/AA$31</f>
        <v>0.13773152852428669</v>
      </c>
      <c r="AB45" s="103">
        <f t="shared" ref="AB45" si="184">AB44/AB$31</f>
        <v>0.15704412389021521</v>
      </c>
      <c r="AC45" s="213">
        <f t="shared" ref="AC45" si="185">AC44/AC$31</f>
        <v>0.1517987864855582</v>
      </c>
      <c r="AD45" s="183">
        <f t="shared" ref="AD45" si="186">AD44/AD$31</f>
        <v>0.13417860687062699</v>
      </c>
      <c r="AE45" s="103">
        <f t="shared" ref="AE45" si="187">AE44/AE$31</f>
        <v>0.17283577646859907</v>
      </c>
      <c r="AF45" s="103">
        <f t="shared" ref="AF45" si="188">AF44/AF$31</f>
        <v>0.17296415957244266</v>
      </c>
      <c r="AG45" s="103">
        <f t="shared" ref="AG45" si="189">AG44/AG$31</f>
        <v>0.15559236951133712</v>
      </c>
      <c r="AH45" s="103">
        <f t="shared" ref="AH45" si="190">AH44/AH$31</f>
        <v>0.15627754460572996</v>
      </c>
      <c r="AI45" s="103">
        <f t="shared" ref="AI45" si="191">AI44/AI$31</f>
        <v>0.15000224260932227</v>
      </c>
      <c r="AJ45" s="103">
        <f t="shared" ref="AJ45" si="192">AJ44/AJ$31</f>
        <v>0.15559236951133712</v>
      </c>
      <c r="AK45" s="103">
        <f t="shared" ref="AK45" si="193">AK44/AK$31</f>
        <v>0.15627754460572996</v>
      </c>
      <c r="AL45" s="103">
        <f t="shared" ref="AL45" si="194">AL44/AL$31</f>
        <v>0.15559236951133712</v>
      </c>
      <c r="AM45" s="175">
        <f t="shared" ref="AM45" si="195">AM44/AM$31</f>
        <v>0.15414876998296254</v>
      </c>
    </row>
    <row r="46" spans="1:39" ht="13" hidden="1" outlineLevel="2" x14ac:dyDescent="0.3">
      <c r="C46" s="169"/>
      <c r="D46" s="184"/>
      <c r="E46" s="74"/>
      <c r="F46" s="215"/>
      <c r="G46" s="189"/>
      <c r="I46" s="184"/>
      <c r="J46" s="74"/>
      <c r="K46" s="74"/>
      <c r="L46" s="189"/>
      <c r="N46" s="197"/>
      <c r="P46" s="184"/>
      <c r="Q46" s="74"/>
      <c r="R46" s="74"/>
      <c r="S46" s="74"/>
      <c r="T46" s="74"/>
      <c r="U46" s="74"/>
      <c r="V46" s="74"/>
      <c r="W46" s="74"/>
      <c r="X46" s="74"/>
      <c r="Y46" s="176"/>
      <c r="AA46" s="184"/>
      <c r="AC46" s="215"/>
      <c r="AD46" s="184"/>
      <c r="AE46" s="74"/>
      <c r="AF46" s="74"/>
      <c r="AG46" s="74"/>
      <c r="AH46" s="74"/>
      <c r="AI46" s="74"/>
      <c r="AJ46" s="74"/>
      <c r="AK46" s="74"/>
      <c r="AL46" s="74"/>
      <c r="AM46" s="176"/>
    </row>
    <row r="47" spans="1:39" ht="13" outlineLevel="1" collapsed="1" x14ac:dyDescent="0.3">
      <c r="A47" s="70" t="str">
        <f>C47</f>
        <v>Produtos Offline/Eventos</v>
      </c>
      <c r="C47" s="204" t="s">
        <v>24</v>
      </c>
      <c r="D47" s="182">
        <f>SUMIFS('Rateio Fopag'!$F:$F,'Rateio Fopag'!$H:$H,MONTH(D$6),'Rateio Fopag'!$J:$J,'Breakdown Alocação de Despesas'!$C47)</f>
        <v>78055.313842776188</v>
      </c>
      <c r="E47" s="158">
        <f>SUMIFS('Rateio Fopag'!$F:$F,'Rateio Fopag'!$H:$H,MONTH(E$6),'Rateio Fopag'!$J:$J,'Breakdown Alocação de Despesas'!$C47)</f>
        <v>77566.762331329388</v>
      </c>
      <c r="F47" s="199">
        <f>SUMIFS('Rateio Fopag'!$F:$F,'Rateio Fopag'!$H:$H,MONTH(F$6),'Rateio Fopag'!$J:$J,'Breakdown Alocação de Despesas'!$C47)</f>
        <v>109303.46084254548</v>
      </c>
      <c r="G47" s="167">
        <f>SUM(D47:F47)</f>
        <v>264925.53701665107</v>
      </c>
      <c r="I47" s="182">
        <f>SUMIFS('Rateio Folha'!$CJ:$CJ,'Rateio Folha'!$C:$C,MONTH('Breakdown Alocação de Despesas'!I$6))</f>
        <v>99525.513732345658</v>
      </c>
      <c r="J47" s="158">
        <f>SUMIFS('Rateio Folha'!$CJ:$CJ,'Rateio Folha'!$C:$C,MONTH('Breakdown Alocação de Despesas'!J$6))</f>
        <v>99525.513732345658</v>
      </c>
      <c r="K47" s="158">
        <f>SUMIFS('Rateio Folha'!$CJ:$CJ,'Rateio Folha'!$C:$C,MONTH('Breakdown Alocação de Despesas'!K$6))</f>
        <v>99525.513732345687</v>
      </c>
      <c r="L47" s="167">
        <f>SUM(I47:K47)</f>
        <v>298576.54119703698</v>
      </c>
      <c r="M47" s="158"/>
      <c r="N47" s="197">
        <f t="shared" si="0"/>
        <v>-0.11270478265128969</v>
      </c>
      <c r="P47" s="182">
        <f>SUMIFS('Rateio Folha'!$CJ:$CJ,'Rateio Folha'!$C:$C,MONTH('Breakdown Alocação de Despesas'!P$6))</f>
        <v>99525.513732345658</v>
      </c>
      <c r="Q47" s="158">
        <f>SUMIFS('Rateio Folha'!$CJ:$CJ,'Rateio Folha'!$C:$C,MONTH('Breakdown Alocação de Despesas'!Q$6))</f>
        <v>118842.01356822776</v>
      </c>
      <c r="R47" s="158">
        <f>SUMIFS('Rateio Folha'!$CJ:$CJ,'Rateio Folha'!$C:$C,MONTH('Breakdown Alocação de Despesas'!R$6))</f>
        <v>121742.26302370529</v>
      </c>
      <c r="S47" s="158">
        <f>SUMIFS('Rateio Folha'!$CJ:$CJ,'Rateio Folha'!$C:$C,MONTH('Breakdown Alocação de Despesas'!S$6))</f>
        <v>103844.85658899671</v>
      </c>
      <c r="T47" s="158">
        <f>SUMIFS('Rateio Folha'!$CJ:$CJ,'Rateio Folha'!$C:$C,MONTH('Breakdown Alocação de Despesas'!T$6))</f>
        <v>123246.30432653475</v>
      </c>
      <c r="U47" s="158">
        <f>SUMIFS('Rateio Folha'!$CJ:$CJ,'Rateio Folha'!$C:$C,MONTH('Breakdown Alocação de Despesas'!U$6))</f>
        <v>117892.36065282924</v>
      </c>
      <c r="V47" s="158">
        <f>SUMIFS('Rateio Folha'!$CJ:$CJ,'Rateio Folha'!$C:$C,MONTH('Breakdown Alocação de Despesas'!V$6))</f>
        <v>122613.18725030955</v>
      </c>
      <c r="W47" s="158">
        <f>SUMIFS('Rateio Folha'!$CJ:$CJ,'Rateio Folha'!$C:$C,MONTH('Breakdown Alocação de Despesas'!W$6))</f>
        <v>124055.16827326405</v>
      </c>
      <c r="X47" s="158">
        <f>SUMIFS('Rateio Folha'!$CJ:$CJ,'Rateio Folha'!$C:$C,MONTH('Breakdown Alocação de Despesas'!X$6))</f>
        <v>98060.155418657625</v>
      </c>
      <c r="Y47" s="167">
        <f>SUM(I47:K47,P47:X47)</f>
        <v>1328398.3640319079</v>
      </c>
      <c r="AA47" s="182">
        <f>SUMIFS('Folha Forescast 3+9'!DL:DL,'Folha Forescast 3+9'!$I:$I,$C47)</f>
        <v>74197.57384747488</v>
      </c>
      <c r="AB47" s="158">
        <f>SUMIFS('Folha Forescast 3+9'!DM:DM,'Folha Forescast 3+9'!$I:$I,$C47)</f>
        <v>74197.57384747488</v>
      </c>
      <c r="AC47" s="199">
        <f>SUMIFS('Folha Forescast 3+9'!DN:DN,'Folha Forescast 3+9'!$I:$I,$C47)</f>
        <v>76173.978727715003</v>
      </c>
      <c r="AD47" s="182">
        <f>SUMIFS('Folha Forescast 3+9'!DO:DO,'Folha Forescast 3+9'!$I:$I,$C47)</f>
        <v>80354.192095397171</v>
      </c>
      <c r="AE47" s="158">
        <f>SUMIFS('Folha Forescast 3+9'!DP:DP,'Folha Forescast 3+9'!$I:$I,$C47)</f>
        <v>97797.600631345224</v>
      </c>
      <c r="AF47" s="158">
        <f>SUMIFS('Folha Forescast 3+9'!DQ:DQ,'Folha Forescast 3+9'!$I:$I,$C47)</f>
        <v>97797.600631345224</v>
      </c>
      <c r="AG47" s="158">
        <f>SUMIFS('Folha Forescast 3+9'!DR:DR,'Folha Forescast 3+9'!$I:$I,$C47)</f>
        <v>98826.866311778213</v>
      </c>
      <c r="AH47" s="158">
        <f>SUMIFS('Folha Forescast 3+9'!DS:DS,'Folha Forescast 3+9'!$I:$I,$C47)</f>
        <v>98826.866311778213</v>
      </c>
      <c r="AI47" s="158">
        <f>SUMIFS('Folha Forescast 3+9'!DT:DT,'Folha Forescast 3+9'!$I:$I,$C47)</f>
        <v>98826.866311778213</v>
      </c>
      <c r="AJ47" s="158">
        <f>SUMIFS('Folha Forescast 3+9'!DU:DU,'Folha Forescast 3+9'!$I:$I,$C47)</f>
        <v>98826.866311778213</v>
      </c>
      <c r="AK47" s="158">
        <f>SUMIFS('Folha Forescast 3+9'!DV:DV,'Folha Forescast 3+9'!$I:$I,$C47)</f>
        <v>98826.866311778213</v>
      </c>
      <c r="AL47" s="158">
        <f>SUMIFS('Folha Forescast 3+9'!DW:DW,'Folha Forescast 3+9'!$I:$I,$C47)</f>
        <v>98826.866311778213</v>
      </c>
      <c r="AM47" s="167">
        <f>SUM(AA47:AL47)</f>
        <v>1093479.7176514217</v>
      </c>
    </row>
    <row r="48" spans="1:39" ht="13" hidden="1" outlineLevel="2" x14ac:dyDescent="0.3">
      <c r="B48" s="84"/>
      <c r="C48" s="205" t="s">
        <v>19</v>
      </c>
      <c r="D48" s="183">
        <f>D47/D$31</f>
        <v>8.6392405076263709E-2</v>
      </c>
      <c r="E48" s="103">
        <f t="shared" ref="E48" si="196">E47/E$31</f>
        <v>9.3111150571163939E-2</v>
      </c>
      <c r="F48" s="213">
        <f t="shared" ref="F48" si="197">F47/F$31</f>
        <v>0.12323023158740626</v>
      </c>
      <c r="G48" s="168">
        <f t="shared" ref="G48" si="198">G47/G$31</f>
        <v>0.10098022703161724</v>
      </c>
      <c r="I48" s="183">
        <f>I47/I$31</f>
        <v>0.11416448278409169</v>
      </c>
      <c r="J48" s="103">
        <f t="shared" ref="J48" si="199">J47/J$31</f>
        <v>0.11054607278743428</v>
      </c>
      <c r="K48" s="103">
        <f t="shared" ref="K48" si="200">K47/K$31</f>
        <v>0.10855617076510482</v>
      </c>
      <c r="L48" s="168">
        <f>L47/L$31</f>
        <v>0.11104072544277348</v>
      </c>
      <c r="M48" s="103"/>
      <c r="N48" s="197"/>
      <c r="P48" s="183">
        <f t="shared" ref="P48:Y48" si="201">P47/P$31</f>
        <v>0.11622586875892769</v>
      </c>
      <c r="Q48" s="103">
        <f t="shared" si="201"/>
        <v>0.1239424206534018</v>
      </c>
      <c r="R48" s="103">
        <f t="shared" si="201"/>
        <v>0.12528372910361604</v>
      </c>
      <c r="S48" s="103">
        <f t="shared" si="201"/>
        <v>0.11346358525728401</v>
      </c>
      <c r="T48" s="103">
        <f t="shared" si="201"/>
        <v>0.12169873349476876</v>
      </c>
      <c r="U48" s="103">
        <f t="shared" si="201"/>
        <v>0.11922904072982782</v>
      </c>
      <c r="V48" s="103">
        <f t="shared" si="201"/>
        <v>0.12141278749757566</v>
      </c>
      <c r="W48" s="103">
        <f t="shared" si="201"/>
        <v>0.12206173875129121</v>
      </c>
      <c r="X48" s="103">
        <f t="shared" si="201"/>
        <v>0.1395391499156419</v>
      </c>
      <c r="Y48" s="175">
        <f t="shared" si="201"/>
        <v>0.11944441616312142</v>
      </c>
      <c r="AA48" s="183">
        <f t="shared" ref="AA48" si="202">AA47/AA$31</f>
        <v>8.8813975862268912E-2</v>
      </c>
      <c r="AB48" s="103">
        <f t="shared" ref="AB48" si="203">AB47/AB$31</f>
        <v>0.10126739445890411</v>
      </c>
      <c r="AC48" s="213">
        <f t="shared" ref="AC48" si="204">AC47/AC$31</f>
        <v>0.10049239118835318</v>
      </c>
      <c r="AD48" s="183">
        <f t="shared" ref="AD48" si="205">AD47/AD$31</f>
        <v>8.3834378479868785E-2</v>
      </c>
      <c r="AE48" s="103">
        <f t="shared" ref="AE48" si="206">AE47/AE$31</f>
        <v>0.1270127361286055</v>
      </c>
      <c r="AF48" s="103">
        <f t="shared" ref="AF48" si="207">AF47/AF$31</f>
        <v>0.12710708169539167</v>
      </c>
      <c r="AG48" s="103">
        <f t="shared" ref="AG48" si="208">AG47/AG$31</f>
        <v>0.11554435859535069</v>
      </c>
      <c r="AH48" s="103">
        <f t="shared" ref="AH48" si="209">AH47/AH$31</f>
        <v>0.11605317607178459</v>
      </c>
      <c r="AI48" s="103">
        <f t="shared" ref="AI48" si="210">AI47/AI$31</f>
        <v>0.11139307772348983</v>
      </c>
      <c r="AJ48" s="103">
        <f t="shared" ref="AJ48" si="211">AJ47/AJ$31</f>
        <v>0.11554435859535069</v>
      </c>
      <c r="AK48" s="103">
        <f t="shared" ref="AK48" si="212">AK47/AK$31</f>
        <v>0.11605317607178459</v>
      </c>
      <c r="AL48" s="103">
        <f t="shared" ref="AL48" si="213">AL47/AL$31</f>
        <v>0.11554435859535069</v>
      </c>
      <c r="AM48" s="175">
        <f t="shared" ref="AM48" si="214">AM47/AM$31</f>
        <v>0.10956411745257155</v>
      </c>
    </row>
    <row r="49" spans="1:39" ht="13" hidden="1" outlineLevel="2" x14ac:dyDescent="0.3">
      <c r="C49" s="169"/>
      <c r="D49" s="184"/>
      <c r="E49" s="74"/>
      <c r="F49" s="215"/>
      <c r="G49" s="189"/>
      <c r="I49" s="184"/>
      <c r="J49" s="74"/>
      <c r="K49" s="74"/>
      <c r="L49" s="189"/>
      <c r="N49" s="197"/>
      <c r="P49" s="184"/>
      <c r="Q49" s="74"/>
      <c r="R49" s="74"/>
      <c r="S49" s="74"/>
      <c r="T49" s="74"/>
      <c r="U49" s="74"/>
      <c r="V49" s="74"/>
      <c r="W49" s="74"/>
      <c r="X49" s="74"/>
      <c r="Y49" s="176"/>
      <c r="AA49" s="184"/>
      <c r="AC49" s="215"/>
      <c r="AD49" s="184"/>
      <c r="AE49" s="74"/>
      <c r="AF49" s="74"/>
      <c r="AG49" s="74"/>
      <c r="AH49" s="74"/>
      <c r="AI49" s="74"/>
      <c r="AJ49" s="74"/>
      <c r="AK49" s="74"/>
      <c r="AL49" s="74"/>
      <c r="AM49" s="176"/>
    </row>
    <row r="50" spans="1:39" ht="13" outlineLevel="1" collapsed="1" x14ac:dyDescent="0.3">
      <c r="A50" s="70" t="s">
        <v>25</v>
      </c>
      <c r="C50" s="204" t="s">
        <v>25</v>
      </c>
      <c r="D50" s="182">
        <f>SUMIFS('Rateio Fopag'!$F:$F,'Rateio Fopag'!$H:$H,MONTH(D$6),'Rateio Fopag'!$J:$J,'Breakdown Alocação de Despesas'!$C50)</f>
        <v>330046.59698029171</v>
      </c>
      <c r="E50" s="158">
        <f>SUMIFS('Rateio Fopag'!$F:$F,'Rateio Fopag'!$H:$H,MONTH(E$6),'Rateio Fopag'!$J:$J,'Breakdown Alocação de Despesas'!$C50)</f>
        <v>228653.12460064859</v>
      </c>
      <c r="F50" s="199">
        <f>SUMIFS('Rateio Fopag'!$F:$F,'Rateio Fopag'!$H:$H,MONTH(F$6),'Rateio Fopag'!$J:$J,'Breakdown Alocação de Despesas'!$C50)</f>
        <v>241196.10837326088</v>
      </c>
      <c r="G50" s="167">
        <f>SUM(D50:F50)</f>
        <v>799895.82995420112</v>
      </c>
      <c r="I50" s="182">
        <f>SUMIFS('Rateio Folha'!$CK:$CK,'Rateio Folha'!$C:$C,MONTH('Breakdown Alocação de Despesas'!I$6))</f>
        <v>260846.29502528216</v>
      </c>
      <c r="J50" s="158">
        <f>SUMIFS('Rateio Folha'!$CK:$CK,'Rateio Folha'!$C:$C,MONTH('Breakdown Alocação de Despesas'!J$6))</f>
        <v>260846.29502528216</v>
      </c>
      <c r="K50" s="158">
        <f>SUMIFS('Rateio Folha'!$CK:$CK,'Rateio Folha'!$C:$C,MONTH('Breakdown Alocação de Despesas'!K$6))</f>
        <v>262349.49975230068</v>
      </c>
      <c r="L50" s="167">
        <f>SUM(I50:K50)</f>
        <v>784042.08980286494</v>
      </c>
      <c r="M50" s="158"/>
      <c r="N50" s="197">
        <f t="shared" si="0"/>
        <v>2.0220521777500888E-2</v>
      </c>
      <c r="P50" s="182">
        <f>SUMIFS('Rateio Folha'!$CK:$CK,'Rateio Folha'!$C:$C,MONTH('Breakdown Alocação de Despesas'!P$6))</f>
        <v>201849.49975230062</v>
      </c>
      <c r="Q50" s="158">
        <f>SUMIFS('Rateio Folha'!$CK:$CK,'Rateio Folha'!$C:$C,MONTH('Breakdown Alocação de Despesas'!Q$6))</f>
        <v>211531.8410650256</v>
      </c>
      <c r="R50" s="158">
        <f>SUMIFS('Rateio Folha'!$CK:$CK,'Rateio Folha'!$C:$C,MONTH('Breakdown Alocação de Despesas'!R$6))</f>
        <v>212974.58109175958</v>
      </c>
      <c r="S50" s="158">
        <f>SUMIFS('Rateio Folha'!$CK:$CK,'Rateio Folha'!$C:$C,MONTH('Breakdown Alocação de Despesas'!S$6))</f>
        <v>204071.448780395</v>
      </c>
      <c r="T50" s="158">
        <f>SUMIFS('Rateio Folha'!$CK:$CK,'Rateio Folha'!$C:$C,MONTH('Breakdown Alocação de Despesas'!T$6))</f>
        <v>212195.96518453155</v>
      </c>
      <c r="U50" s="158">
        <f>SUMIFS('Rateio Folha'!$CK:$CK,'Rateio Folha'!$C:$C,MONTH('Breakdown Alocação de Despesas'!U$6))</f>
        <v>209598.95174910384</v>
      </c>
      <c r="V50" s="158">
        <f>SUMIFS('Rateio Folha'!$CK:$CK,'Rateio Folha'!$C:$C,MONTH('Breakdown Alocação de Despesas'!V$6))</f>
        <v>211888.86192507239</v>
      </c>
      <c r="W50" s="158">
        <f>SUMIFS('Rateio Folha'!$CK:$CK,'Rateio Folha'!$C:$C,MONTH('Breakdown Alocação de Despesas'!W$6))</f>
        <v>212588.31718991513</v>
      </c>
      <c r="X50" s="158">
        <f>SUMIFS('Rateio Folha'!$CK:$CK,'Rateio Folha'!$C:$C,MONTH('Breakdown Alocação de Despesas'!X$6))</f>
        <v>47565.599607088661</v>
      </c>
      <c r="Y50" s="167">
        <f>SUM(I50:K50,P50:X50)</f>
        <v>2508307.1561480574</v>
      </c>
      <c r="AA50" s="182">
        <f>SUMIFS('Folha Forescast 3+9'!DL:DL,'Folha Forescast 3+9'!$I:$I,$C50)</f>
        <v>298167.57169194886</v>
      </c>
      <c r="AB50" s="158">
        <f>SUMIFS('Folha Forescast 3+9'!DM:DM,'Folha Forescast 3+9'!$I:$I,$C50)</f>
        <v>232167.57169194886</v>
      </c>
      <c r="AC50" s="199">
        <f>SUMIFS('Folha Forescast 3+9'!DN:DN,'Folha Forescast 3+9'!$I:$I,$C50)</f>
        <v>232167.57169194886</v>
      </c>
      <c r="AD50" s="182">
        <f>SUMIFS('Folha Forescast 3+9'!DO:DO,'Folha Forescast 3+9'!$I:$I,$C50)</f>
        <v>389307.86169194884</v>
      </c>
      <c r="AE50" s="158">
        <f>SUMIFS('Folha Forescast 3+9'!DP:DP,'Folha Forescast 3+9'!$I:$I,$C50)</f>
        <v>170532.94197232593</v>
      </c>
      <c r="AF50" s="158">
        <f>SUMIFS('Folha Forescast 3+9'!DQ:DQ,'Folha Forescast 3+9'!$I:$I,$C50)</f>
        <v>109172.94197232592</v>
      </c>
      <c r="AG50" s="158">
        <f>SUMIFS('Folha Forescast 3+9'!DR:DR,'Folha Forescast 3+9'!$I:$I,$C50)</f>
        <v>171047.94197232591</v>
      </c>
      <c r="AH50" s="158">
        <f>SUMIFS('Folha Forescast 3+9'!DS:DS,'Folha Forescast 3+9'!$I:$I,$C50)</f>
        <v>167297.94197232591</v>
      </c>
      <c r="AI50" s="158">
        <f>SUMIFS('Folha Forescast 3+9'!DT:DT,'Folha Forescast 3+9'!$I:$I,$C50)</f>
        <v>202922.94197232593</v>
      </c>
      <c r="AJ50" s="158">
        <f>SUMIFS('Folha Forescast 3+9'!DU:DU,'Folha Forescast 3+9'!$I:$I,$C50)</f>
        <v>171047.94197232591</v>
      </c>
      <c r="AK50" s="158">
        <f>SUMIFS('Folha Forescast 3+9'!DV:DV,'Folha Forescast 3+9'!$I:$I,$C50)</f>
        <v>167297.94197232591</v>
      </c>
      <c r="AL50" s="158">
        <f>SUMIFS('Folha Forescast 3+9'!DW:DW,'Folha Forescast 3+9'!$I:$I,$C50)</f>
        <v>171047.94197232591</v>
      </c>
      <c r="AM50" s="167">
        <f>SUM(AA50:AL50)</f>
        <v>2482179.1125464034</v>
      </c>
    </row>
    <row r="51" spans="1:39" ht="13" hidden="1" outlineLevel="2" x14ac:dyDescent="0.3">
      <c r="B51" s="84"/>
      <c r="C51" s="205" t="s">
        <v>19</v>
      </c>
      <c r="D51" s="183">
        <f>D50/D$31</f>
        <v>0.36529888737360533</v>
      </c>
      <c r="E51" s="103">
        <f t="shared" ref="E51" si="215">E50/E$31</f>
        <v>0.27447523750335728</v>
      </c>
      <c r="F51" s="213">
        <f t="shared" ref="F51" si="216">F50/F$31</f>
        <v>0.2719278242766196</v>
      </c>
      <c r="G51" s="168">
        <f t="shared" ref="G51" si="217">G50/G$31</f>
        <v>0.3048919459408036</v>
      </c>
      <c r="I51" s="183">
        <f>I50/I$31</f>
        <v>0.29921355078652229</v>
      </c>
      <c r="J51" s="103">
        <f t="shared" ref="J51" si="218">J50/J$31</f>
        <v>0.28973006453144173</v>
      </c>
      <c r="K51" s="103">
        <f t="shared" ref="K51" si="219">K50/K$31</f>
        <v>0.2861543339714982</v>
      </c>
      <c r="L51" s="168">
        <f>L50/L$31</f>
        <v>0.29158554145057608</v>
      </c>
      <c r="M51" s="103"/>
      <c r="N51" s="197"/>
      <c r="P51" s="183">
        <f t="shared" ref="P51:Y51" si="220">P50/P$31</f>
        <v>0.23571979271925714</v>
      </c>
      <c r="Q51" s="103">
        <f t="shared" si="220"/>
        <v>0.22061026769643374</v>
      </c>
      <c r="R51" s="103">
        <f t="shared" si="220"/>
        <v>0.21916998305067345</v>
      </c>
      <c r="S51" s="103">
        <f t="shared" si="220"/>
        <v>0.22297376093372406</v>
      </c>
      <c r="T51" s="103">
        <f t="shared" si="220"/>
        <v>0.20953147728663918</v>
      </c>
      <c r="U51" s="103">
        <f t="shared" si="220"/>
        <v>0.21197541398475159</v>
      </c>
      <c r="V51" s="103">
        <f t="shared" si="220"/>
        <v>0.20981444119459519</v>
      </c>
      <c r="W51" s="103">
        <f t="shared" si="220"/>
        <v>0.20917225775916723</v>
      </c>
      <c r="X51" s="103">
        <f t="shared" si="220"/>
        <v>6.7685629357447347E-2</v>
      </c>
      <c r="Y51" s="175">
        <f t="shared" si="220"/>
        <v>0.22553722733784376</v>
      </c>
      <c r="AA51" s="183">
        <f t="shared" ref="AA51" si="221">AA50/AA$31</f>
        <v>0.3569044935296265</v>
      </c>
      <c r="AB51" s="103">
        <f t="shared" ref="AB51" si="222">AB50/AB$31</f>
        <v>0.31687026736784091</v>
      </c>
      <c r="AC51" s="213">
        <f t="shared" ref="AC51" si="223">AC50/AC$31</f>
        <v>0.30628667197645826</v>
      </c>
      <c r="AD51" s="183">
        <f t="shared" ref="AD51" si="224">AD50/AD$31</f>
        <v>0.40616900962085306</v>
      </c>
      <c r="AE51" s="103">
        <f t="shared" ref="AE51" si="225">AE50/AE$31</f>
        <v>0.22147634931877461</v>
      </c>
      <c r="AF51" s="103">
        <f t="shared" ref="AF51" si="226">AF50/AF$31</f>
        <v>0.14189155934931047</v>
      </c>
      <c r="AG51" s="103">
        <f t="shared" ref="AG51" si="227">AG50/AG$31</f>
        <v>0.19998230725941502</v>
      </c>
      <c r="AH51" s="103">
        <f t="shared" ref="AH51" si="228">AH50/AH$31</f>
        <v>0.19645930545758486</v>
      </c>
      <c r="AI51" s="103">
        <f t="shared" ref="AI51" si="229">AI50/AI$31</f>
        <v>0.22872536477774105</v>
      </c>
      <c r="AJ51" s="103">
        <f t="shared" ref="AJ51" si="230">AJ50/AJ$31</f>
        <v>0.19998230725941502</v>
      </c>
      <c r="AK51" s="103">
        <f t="shared" ref="AK51" si="231">AK50/AK$31</f>
        <v>0.19645930545758486</v>
      </c>
      <c r="AL51" s="103">
        <f t="shared" ref="AL51" si="232">AL50/AL$31</f>
        <v>0.19998230725941502</v>
      </c>
      <c r="AM51" s="175">
        <f t="shared" ref="AM51" si="233">AM50/AM$31</f>
        <v>0.24870855804208741</v>
      </c>
    </row>
    <row r="52" spans="1:39" ht="13" outlineLevel="1" collapsed="1" x14ac:dyDescent="0.3">
      <c r="C52" s="169"/>
      <c r="D52" s="184"/>
      <c r="F52" s="214"/>
      <c r="G52" s="189"/>
      <c r="I52" s="184"/>
      <c r="L52" s="189"/>
      <c r="N52" s="197"/>
      <c r="P52" s="184"/>
      <c r="Q52" s="74"/>
      <c r="R52" s="74"/>
      <c r="S52" s="74"/>
      <c r="T52" s="74"/>
      <c r="U52" s="74"/>
      <c r="V52" s="74"/>
      <c r="W52" s="74"/>
      <c r="X52" s="74"/>
      <c r="Y52" s="176"/>
      <c r="AA52" s="184"/>
      <c r="AB52" s="70"/>
      <c r="AC52" s="214"/>
      <c r="AD52" s="184"/>
      <c r="AE52" s="74"/>
      <c r="AF52" s="74"/>
      <c r="AG52" s="74"/>
      <c r="AH52" s="74"/>
      <c r="AI52" s="74"/>
      <c r="AJ52" s="74"/>
      <c r="AK52" s="74"/>
      <c r="AL52" s="74"/>
      <c r="AM52" s="176"/>
    </row>
    <row r="53" spans="1:39" ht="13" x14ac:dyDescent="0.3">
      <c r="A53" s="70" t="s">
        <v>26</v>
      </c>
      <c r="C53" s="201" t="s">
        <v>26</v>
      </c>
      <c r="D53" s="179">
        <f>SUMIFS('Rateio Fopag'!$F:$F,'Rateio Fopag'!$H:$H,MONTH(D$6),'Rateio Fopag'!$K:$K,'Breakdown Alocação de Despesas'!$C53)</f>
        <v>1707682.0008729473</v>
      </c>
      <c r="E53" s="156">
        <f>SUMIFS('Rateio Fopag'!$F:$F,'Rateio Fopag'!$H:$H,MONTH(E$6),'Rateio Fopag'!$K:$K,'Breakdown Alocação de Despesas'!$C53)</f>
        <v>1586255.6210083338</v>
      </c>
      <c r="F53" s="210">
        <f>SUMIFS('Rateio Fopag'!$F:$F,'Rateio Fopag'!$H:$H,MONTH(F$6),'Rateio Fopag'!$K:$K,'Breakdown Alocação de Despesas'!$C53)</f>
        <v>1794304.9621480142</v>
      </c>
      <c r="G53" s="164">
        <f>SUM(D53:F53)</f>
        <v>5088242.5840292955</v>
      </c>
      <c r="I53" s="179">
        <f>SUMIFS('Rateio Folha'!$CL:$CL,'Rateio Folha'!$C:$C,MONTH('Breakdown Alocação de Despesas'!I$6))</f>
        <v>1673606.088850999</v>
      </c>
      <c r="J53" s="156">
        <f>SUMIFS('Rateio Folha'!$CL:$CL,'Rateio Folha'!$C:$C,MONTH('Breakdown Alocação de Despesas'!J$6))</f>
        <v>1694622.3024087506</v>
      </c>
      <c r="K53" s="156">
        <f>SUMIFS('Rateio Folha'!$CL:$CL,'Rateio Folha'!$C:$C,MONTH('Breakdown Alocação de Despesas'!K$6))</f>
        <v>1751586.5481534135</v>
      </c>
      <c r="L53" s="164">
        <f>SUM(I53:K53)</f>
        <v>5119814.9394131629</v>
      </c>
      <c r="M53" s="158"/>
      <c r="N53" s="197">
        <f t="shared" si="0"/>
        <v>-6.1666985540470565E-3</v>
      </c>
      <c r="P53" s="179">
        <f>SUMIFS('Rateio Folha'!$CL:$CL,'Rateio Folha'!$C:$C,MONTH('Breakdown Alocação de Despesas'!P$6))</f>
        <v>1732792.3442378051</v>
      </c>
      <c r="Q53" s="156">
        <f>SUMIFS('Rateio Folha'!$CL:$CL,'Rateio Folha'!$C:$C,MONTH('Breakdown Alocação de Despesas'!Q$6))</f>
        <v>1960504.3110428604</v>
      </c>
      <c r="R53" s="156">
        <f>SUMIFS('Rateio Folha'!$CL:$CL,'Rateio Folha'!$C:$C,MONTH('Breakdown Alocação de Despesas'!R$6))</f>
        <v>2044543.9616029237</v>
      </c>
      <c r="S53" s="156">
        <f>SUMIFS('Rateio Folha'!$CL:$CL,'Rateio Folha'!$C:$C,MONTH('Breakdown Alocação de Despesas'!S$6))</f>
        <v>1864400.135945061</v>
      </c>
      <c r="T53" s="156">
        <f>SUMIFS('Rateio Folha'!$CL:$CL,'Rateio Folha'!$C:$C,MONTH('Breakdown Alocação de Despesas'!T$6))</f>
        <v>2070256.563412776</v>
      </c>
      <c r="U53" s="156">
        <f>SUMIFS('Rateio Folha'!$CL:$CL,'Rateio Folha'!$C:$C,MONTH('Breakdown Alocação de Despesas'!U$6))</f>
        <v>2091648.2711306538</v>
      </c>
      <c r="V53" s="156">
        <f>SUMIFS('Rateio Folha'!$CL:$CL,'Rateio Folha'!$C:$C,MONTH('Breakdown Alocação de Despesas'!V$6))</f>
        <v>2088195.2260724194</v>
      </c>
      <c r="W53" s="156">
        <f>SUMIFS('Rateio Folha'!$CL:$CL,'Rateio Folha'!$C:$C,MONTH('Breakdown Alocação de Despesas'!W$6))</f>
        <v>2110909.2209969666</v>
      </c>
      <c r="X53" s="156">
        <f>SUMIFS('Rateio Folha'!$CL:$CL,'Rateio Folha'!$C:$C,MONTH('Breakdown Alocação de Despesas'!X$6))</f>
        <v>1811996.9103753415</v>
      </c>
      <c r="Y53" s="164">
        <f>SUM(I53:K53,P53:X53)</f>
        <v>22895061.884229973</v>
      </c>
      <c r="AA53" s="179">
        <f>SUMIFS('Folha Forescast 3+9'!DL:DL,'Folha Forescast 3+9'!$H:$H,'Breakdown Alocação de Despesas'!$C53)</f>
        <v>1924787.9795513598</v>
      </c>
      <c r="AB53" s="156">
        <f>SUMIFS('Folha Forescast 3+9'!DM:DM,'Folha Forescast 3+9'!$H:$H,'Breakdown Alocação de Despesas'!$C53)</f>
        <v>1558221.1974668573</v>
      </c>
      <c r="AC53" s="210">
        <f>SUMIFS('Folha Forescast 3+9'!DN:DN,'Folha Forescast 3+9'!$H:$H,'Breakdown Alocação de Despesas'!$C53)</f>
        <v>1563792.8647306552</v>
      </c>
      <c r="AD53" s="179">
        <f>SUMIFS('Folha Forescast 3+9'!DO:DO,'Folha Forescast 3+9'!$H:$H,'Breakdown Alocação de Despesas'!$C53)</f>
        <v>1579082.2095575684</v>
      </c>
      <c r="AE53" s="156">
        <f>SUMIFS('Folha Forescast 3+9'!DP:DP,'Folha Forescast 3+9'!$H:$H,'Breakdown Alocação de Despesas'!$C53)</f>
        <v>1621257.4831819697</v>
      </c>
      <c r="AF53" s="156">
        <f>SUMIFS('Folha Forescast 3+9'!DQ:DQ,'Folha Forescast 3+9'!$H:$H,'Breakdown Alocação de Despesas'!$C53)</f>
        <v>1651537.677626414</v>
      </c>
      <c r="AG53" s="156">
        <f>SUMIFS('Folha Forescast 3+9'!DR:DR,'Folha Forescast 3+9'!$H:$H,'Breakdown Alocação de Despesas'!$C53)</f>
        <v>1547180.903711908</v>
      </c>
      <c r="AH53" s="156">
        <f>SUMIFS('Folha Forescast 3+9'!DS:DS,'Folha Forescast 3+9'!$H:$H,'Breakdown Alocação de Despesas'!$C53)</f>
        <v>1523965.7042969682</v>
      </c>
      <c r="AI53" s="156">
        <f>SUMIFS('Folha Forescast 3+9'!DT:DT,'Folha Forescast 3+9'!$H:$H,'Breakdown Alocação de Despesas'!$C53)</f>
        <v>1496629.2320747459</v>
      </c>
      <c r="AJ53" s="156">
        <f>SUMIFS('Folha Forescast 3+9'!DU:DU,'Folha Forescast 3+9'!$H:$H,'Breakdown Alocação de Despesas'!$C53)</f>
        <v>1506792.7598525237</v>
      </c>
      <c r="AK53" s="156">
        <f>SUMIFS('Folha Forescast 3+9'!DV:DV,'Folha Forescast 3+9'!$H:$H,'Breakdown Alocação de Despesas'!$C53)</f>
        <v>1516956.2876303014</v>
      </c>
      <c r="AL53" s="156">
        <f>SUMIFS('Folha Forescast 3+9'!DW:DW,'Folha Forescast 3+9'!$H:$H,'Breakdown Alocação de Despesas'!$C53)</f>
        <v>1527119.8154080794</v>
      </c>
      <c r="AM53" s="164">
        <f>SUM(AA53:AL53)</f>
        <v>19017324.115089353</v>
      </c>
    </row>
    <row r="54" spans="1:39" ht="13" hidden="1" outlineLevel="2" x14ac:dyDescent="0.3">
      <c r="C54" s="203" t="s">
        <v>9</v>
      </c>
      <c r="D54" s="181">
        <f>D53/D$10</f>
        <v>0.47431491198269177</v>
      </c>
      <c r="E54" s="161">
        <f t="shared" ref="E54" si="234">E53/E$10</f>
        <v>0.46407576355231173</v>
      </c>
      <c r="F54" s="212">
        <f t="shared" ref="F54" si="235">F53/F$10</f>
        <v>0.46296232352976663</v>
      </c>
      <c r="G54" s="166">
        <f t="shared" ref="G54" si="236">G53/G$10</f>
        <v>0.46706350308375738</v>
      </c>
      <c r="I54" s="181">
        <f>I53/I$10</f>
        <v>0.4811060948031744</v>
      </c>
      <c r="J54" s="161">
        <f t="shared" ref="J54" si="237">J53/J$10</f>
        <v>0.47845638456596334</v>
      </c>
      <c r="K54" s="161">
        <f t="shared" ref="K54:L54" si="238">K53/K$10</f>
        <v>0.47170994958930929</v>
      </c>
      <c r="L54" s="166">
        <f t="shared" si="238"/>
        <v>0.47698124002106579</v>
      </c>
      <c r="M54" s="161"/>
      <c r="N54" s="197"/>
      <c r="P54" s="181">
        <f t="shared" ref="P54:Y54" si="239">P53/P$10</f>
        <v>0.47203840601164609</v>
      </c>
      <c r="Q54" s="161">
        <f t="shared" si="239"/>
        <v>0.46152667209122605</v>
      </c>
      <c r="R54" s="161">
        <f t="shared" si="239"/>
        <v>0.46686584154283289</v>
      </c>
      <c r="S54" s="161">
        <f t="shared" si="239"/>
        <v>0.46833996655017635</v>
      </c>
      <c r="T54" s="161">
        <f t="shared" si="239"/>
        <v>0.45838715854272416</v>
      </c>
      <c r="U54" s="161">
        <f t="shared" si="239"/>
        <v>0.46955634000960733</v>
      </c>
      <c r="V54" s="161">
        <f t="shared" si="239"/>
        <v>0.46153208859457362</v>
      </c>
      <c r="W54" s="161">
        <f t="shared" si="239"/>
        <v>0.46194363248450299</v>
      </c>
      <c r="X54" s="161">
        <f t="shared" si="239"/>
        <v>0.49386324258906272</v>
      </c>
      <c r="Y54" s="174">
        <f t="shared" si="239"/>
        <v>0.46967368866463088</v>
      </c>
      <c r="AA54" s="181">
        <f t="shared" ref="AA54:AC54" si="240">AA53/AA$10</f>
        <v>0.47029221570816276</v>
      </c>
      <c r="AB54" s="161">
        <f t="shared" si="240"/>
        <v>0.4295143822243751</v>
      </c>
      <c r="AC54" s="212">
        <f t="shared" si="240"/>
        <v>0.42990094336780382</v>
      </c>
      <c r="AD54" s="181">
        <f t="shared" ref="AD54:AM54" si="241">AD53/AD$10</f>
        <v>0.40961648773291298</v>
      </c>
      <c r="AE54" s="161">
        <f t="shared" si="241"/>
        <v>0.42519076768796221</v>
      </c>
      <c r="AF54" s="161">
        <f t="shared" si="241"/>
        <v>0.422978362198763</v>
      </c>
      <c r="AG54" s="161">
        <f t="shared" si="241"/>
        <v>0.39215975360273858</v>
      </c>
      <c r="AH54" s="161">
        <f t="shared" si="241"/>
        <v>0.38680899478357178</v>
      </c>
      <c r="AI54" s="161">
        <f t="shared" si="241"/>
        <v>0.37802579067359376</v>
      </c>
      <c r="AJ54" s="161">
        <f t="shared" si="241"/>
        <v>0.38269161944665403</v>
      </c>
      <c r="AK54" s="161">
        <f t="shared" si="241"/>
        <v>0.38464638033060528</v>
      </c>
      <c r="AL54" s="161">
        <f t="shared" si="241"/>
        <v>0.38586217776391035</v>
      </c>
      <c r="AM54" s="174">
        <f t="shared" si="241"/>
        <v>0.40797662934291412</v>
      </c>
    </row>
    <row r="55" spans="1:39" s="83" customFormat="1" ht="13.4" hidden="1" customHeight="1" outlineLevel="2" x14ac:dyDescent="0.3">
      <c r="C55" s="202"/>
      <c r="D55" s="180"/>
      <c r="E55" s="157"/>
      <c r="F55" s="211"/>
      <c r="G55" s="165"/>
      <c r="I55" s="180"/>
      <c r="J55" s="157"/>
      <c r="K55" s="157"/>
      <c r="L55" s="165"/>
      <c r="M55" s="157"/>
      <c r="N55" s="197"/>
      <c r="P55" s="180"/>
      <c r="Q55" s="157"/>
      <c r="R55" s="157"/>
      <c r="S55" s="157"/>
      <c r="T55" s="157"/>
      <c r="U55" s="157"/>
      <c r="V55" s="157"/>
      <c r="W55" s="157"/>
      <c r="X55" s="157"/>
      <c r="Y55" s="165"/>
      <c r="AA55" s="180"/>
      <c r="AB55" s="157"/>
      <c r="AC55" s="211"/>
      <c r="AD55" s="180"/>
      <c r="AE55" s="157"/>
      <c r="AF55" s="157"/>
      <c r="AG55" s="157"/>
      <c r="AH55" s="157"/>
      <c r="AI55" s="157"/>
      <c r="AJ55" s="157"/>
      <c r="AK55" s="157"/>
      <c r="AL55" s="157"/>
      <c r="AM55" s="165"/>
    </row>
    <row r="56" spans="1:39" ht="13" outlineLevel="1" collapsed="1" x14ac:dyDescent="0.3">
      <c r="A56" s="70" t="s">
        <v>18</v>
      </c>
      <c r="C56" s="204" t="s">
        <v>27</v>
      </c>
      <c r="D56" s="182">
        <f>SUMIFS('Rateio Fopag'!$F:$F,'Rateio Fopag'!$H:$H,MONTH(D$6),'Rateio Fopag'!$J:$J,'Breakdown Alocação de Despesas'!$C56)</f>
        <v>77843.639851789121</v>
      </c>
      <c r="E56" s="158">
        <f>SUMIFS('Rateio Fopag'!$F:$F,'Rateio Fopag'!$H:$H,MONTH(E$6),'Rateio Fopag'!$J:$J,'Breakdown Alocação de Despesas'!$C56)</f>
        <v>77356.413216807094</v>
      </c>
      <c r="F56" s="199">
        <f>SUMIFS('Rateio Fopag'!$F:$F,'Rateio Fopag'!$H:$H,MONTH(F$6),'Rateio Fopag'!$J:$J,'Breakdown Alocação de Despesas'!$C56)</f>
        <v>105918.80773031982</v>
      </c>
      <c r="G56" s="167">
        <f>SUM(D56:F56)</f>
        <v>261118.86079891605</v>
      </c>
      <c r="I56" s="182">
        <f>SUMIFS('Rateio Folha'!$CN:$CN,'Rateio Folha'!$C:$C,MONTH('Breakdown Alocação de Despesas'!I$6))</f>
        <v>62104.11624964956</v>
      </c>
      <c r="J56" s="158">
        <f>SUMIFS('Rateio Folha'!$CN:$CN,'Rateio Folha'!$C:$C,MONTH('Breakdown Alocação de Despesas'!J$6))</f>
        <v>62104.116249649567</v>
      </c>
      <c r="K56" s="158">
        <f>SUMIFS('Rateio Folha'!$CN:$CN,'Rateio Folha'!$C:$C,MONTH('Breakdown Alocação de Despesas'!K$6))</f>
        <v>62104.116249649574</v>
      </c>
      <c r="L56" s="167">
        <f>SUM(I56:K56)</f>
        <v>186312.34874894872</v>
      </c>
      <c r="M56" s="158"/>
      <c r="N56" s="197">
        <f t="shared" ref="N56" si="242">G56/L56-1</f>
        <v>0.40151129301025157</v>
      </c>
      <c r="P56" s="182">
        <f>SUMIFS('Rateio Folha'!$CN:$CN,'Rateio Folha'!$C:$C,MONTH('Breakdown Alocação de Despesas'!P$6))</f>
        <v>62104.116249649574</v>
      </c>
      <c r="Q56" s="158">
        <f>SUMIFS('Rateio Folha'!$CN:$CN,'Rateio Folha'!$C:$C,MONTH('Breakdown Alocação de Despesas'!Q$6))</f>
        <v>76025.064992949294</v>
      </c>
      <c r="R56" s="158">
        <f>SUMIFS('Rateio Folha'!$CN:$CN,'Rateio Folha'!$C:$C,MONTH('Breakdown Alocação de Despesas'!R$6))</f>
        <v>77880.399202865403</v>
      </c>
      <c r="S56" s="158">
        <f>SUMIFS('Rateio Folha'!$CN:$CN,'Rateio Folha'!$C:$C,MONTH('Breakdown Alocação de Despesas'!S$6))</f>
        <v>67463.715487873807</v>
      </c>
      <c r="T56" s="158">
        <f>SUMIFS('Rateio Folha'!$CN:$CN,'Rateio Folha'!$C:$C,MONTH('Breakdown Alocação de Despesas'!T$6))</f>
        <v>78074.073985422598</v>
      </c>
      <c r="U56" s="158">
        <f>SUMIFS('Rateio Folha'!$CN:$CN,'Rateio Folha'!$C:$C,MONTH('Breakdown Alocação de Despesas'!U$6))</f>
        <v>74682.457524557423</v>
      </c>
      <c r="V56" s="158">
        <f>SUMIFS('Rateio Folha'!$CN:$CN,'Rateio Folha'!$C:$C,MONTH('Breakdown Alocação de Despesas'!V$6))</f>
        <v>77673.0069536706</v>
      </c>
      <c r="W56" s="158">
        <f>SUMIFS('Rateio Folha'!$CN:$CN,'Rateio Folha'!$C:$C,MONTH('Breakdown Alocação de Despesas'!W$6))</f>
        <v>78586.473152003367</v>
      </c>
      <c r="X56" s="158">
        <f>SUMIFS('Rateio Folha'!$CN:$CN,'Rateio Folha'!$C:$C,MONTH('Breakdown Alocação de Despesas'!X$6))</f>
        <v>62119.151328823995</v>
      </c>
      <c r="Y56" s="167">
        <f>SUM(I56:K56,P56:X56)</f>
        <v>840920.80762676487</v>
      </c>
      <c r="AA56" s="182">
        <f>SUMIFS('Folha Forescast 3+9'!DL:DL,'Folha Forescast 3+9'!$I:$I,$C56)</f>
        <v>74013.644459296862</v>
      </c>
      <c r="AB56" s="158">
        <f>SUMIFS('Folha Forescast 3+9'!DM:DM,'Folha Forescast 3+9'!$I:$I,$C56)</f>
        <v>74013.644459296862</v>
      </c>
      <c r="AC56" s="199">
        <f>SUMIFS('Folha Forescast 3+9'!DN:DN,'Folha Forescast 3+9'!$I:$I,$C56)</f>
        <v>74013.644459296862</v>
      </c>
      <c r="AD56" s="182">
        <f>SUMIFS('Folha Forescast 3+9'!DO:DO,'Folha Forescast 3+9'!$I:$I,$C56)</f>
        <v>74013.644459296862</v>
      </c>
      <c r="AE56" s="158">
        <f>SUMIFS('Folha Forescast 3+9'!DP:DP,'Folha Forescast 3+9'!$I:$I,$C56)</f>
        <v>76683.976797586729</v>
      </c>
      <c r="AF56" s="158">
        <f>SUMIFS('Folha Forescast 3+9'!DQ:DQ,'Folha Forescast 3+9'!$I:$I,$C56)</f>
        <v>76683.976797586729</v>
      </c>
      <c r="AG56" s="158">
        <f>SUMIFS('Folha Forescast 3+9'!DR:DR,'Folha Forescast 3+9'!$I:$I,$C56)</f>
        <v>76683.976797586729</v>
      </c>
      <c r="AH56" s="158">
        <f>SUMIFS('Folha Forescast 3+9'!DS:DS,'Folha Forescast 3+9'!$I:$I,$C56)</f>
        <v>76683.976797586729</v>
      </c>
      <c r="AI56" s="158">
        <f>SUMIFS('Folha Forescast 3+9'!DT:DT,'Folha Forescast 3+9'!$I:$I,$C56)</f>
        <v>76683.976797586729</v>
      </c>
      <c r="AJ56" s="158">
        <f>SUMIFS('Folha Forescast 3+9'!DU:DU,'Folha Forescast 3+9'!$I:$I,$C56)</f>
        <v>76683.976797586729</v>
      </c>
      <c r="AK56" s="158">
        <f>SUMIFS('Folha Forescast 3+9'!DV:DV,'Folha Forescast 3+9'!$I:$I,$C56)</f>
        <v>76683.976797586729</v>
      </c>
      <c r="AL56" s="158">
        <f>SUMIFS('Folha Forescast 3+9'!DW:DW,'Folha Forescast 3+9'!$I:$I,$C56)</f>
        <v>76683.976797586729</v>
      </c>
      <c r="AM56" s="167">
        <f>SUM(AA56:AL56)</f>
        <v>909526.39221788151</v>
      </c>
    </row>
    <row r="57" spans="1:39" ht="13" hidden="1" outlineLevel="2" x14ac:dyDescent="0.3">
      <c r="B57" s="84"/>
      <c r="C57" s="205" t="s">
        <v>28</v>
      </c>
      <c r="D57" s="183">
        <f>D56/D$31</f>
        <v>8.6158122177724616E-2</v>
      </c>
      <c r="E57" s="103">
        <f t="shared" ref="E57" si="243">E56/E$31</f>
        <v>9.2858647469498623E-2</v>
      </c>
      <c r="F57" s="213">
        <f t="shared" ref="F57" si="244">F56/F$31</f>
        <v>0.11941432691570118</v>
      </c>
      <c r="G57" s="168">
        <f>G56/G$53</f>
        <v>5.1318084090271561E-2</v>
      </c>
      <c r="I57" s="183">
        <f>I56/I$31</f>
        <v>7.1238861720138796E-2</v>
      </c>
      <c r="J57" s="103">
        <f t="shared" ref="J57:L57" si="245">J56/J$31</f>
        <v>6.8980966767939494E-2</v>
      </c>
      <c r="K57" s="103">
        <f t="shared" si="245"/>
        <v>6.7739263993588483E-2</v>
      </c>
      <c r="L57" s="168">
        <f t="shared" si="245"/>
        <v>6.9289630997425397E-2</v>
      </c>
      <c r="M57" s="103"/>
      <c r="N57" s="197"/>
      <c r="P57" s="183">
        <f t="shared" ref="P57:W57" si="246">P56/P$53</f>
        <v>3.5840483977303703E-2</v>
      </c>
      <c r="Q57" s="103">
        <f t="shared" si="246"/>
        <v>3.8778320743660555E-2</v>
      </c>
      <c r="R57" s="103">
        <f t="shared" si="246"/>
        <v>3.8091819332565058E-2</v>
      </c>
      <c r="S57" s="103">
        <f t="shared" si="246"/>
        <v>3.6185212705788922E-2</v>
      </c>
      <c r="T57" s="103">
        <f t="shared" si="246"/>
        <v>3.7712269756903498E-2</v>
      </c>
      <c r="U57" s="103">
        <f t="shared" si="246"/>
        <v>3.570507458416388E-2</v>
      </c>
      <c r="V57" s="103">
        <f t="shared" si="246"/>
        <v>3.7196238160050688E-2</v>
      </c>
      <c r="W57" s="103">
        <f t="shared" si="246"/>
        <v>3.7228731757061331E-2</v>
      </c>
      <c r="X57" s="103">
        <f>X56/X$53</f>
        <v>3.4282150799007975E-2</v>
      </c>
      <c r="Y57" s="175">
        <f>Y56/Y$53</f>
        <v>3.6729352900591539E-2</v>
      </c>
      <c r="AA57" s="183">
        <f t="shared" ref="AA57:AC57" si="247">AA56/AA$53</f>
        <v>3.8452881691701114E-2</v>
      </c>
      <c r="AB57" s="103">
        <f t="shared" si="247"/>
        <v>4.7498804777921205E-2</v>
      </c>
      <c r="AC57" s="213">
        <f t="shared" si="247"/>
        <v>4.7329570385298336E-2</v>
      </c>
      <c r="AD57" s="183">
        <f t="shared" ref="AD57:AK57" si="248">AD56/AD$53</f>
        <v>4.6871305376832921E-2</v>
      </c>
      <c r="AE57" s="103">
        <f t="shared" si="248"/>
        <v>4.7299073461843033E-2</v>
      </c>
      <c r="AF57" s="103">
        <f t="shared" si="248"/>
        <v>4.643186639725759E-2</v>
      </c>
      <c r="AG57" s="103">
        <f t="shared" si="248"/>
        <v>4.9563678438384877E-2</v>
      </c>
      <c r="AH57" s="103">
        <f t="shared" si="248"/>
        <v>5.0318702436261437E-2</v>
      </c>
      <c r="AI57" s="103">
        <f t="shared" si="248"/>
        <v>5.1237791668201839E-2</v>
      </c>
      <c r="AJ57" s="103">
        <f t="shared" si="248"/>
        <v>5.0892185601616589E-2</v>
      </c>
      <c r="AK57" s="103">
        <f t="shared" si="248"/>
        <v>5.0551210620167479E-2</v>
      </c>
      <c r="AL57" s="103">
        <f>AL56/AL$53</f>
        <v>5.0214774259277825E-2</v>
      </c>
      <c r="AM57" s="175">
        <f>AM56/AM$53</f>
        <v>4.7826202399117501E-2</v>
      </c>
    </row>
    <row r="58" spans="1:39" ht="13" hidden="1" outlineLevel="2" x14ac:dyDescent="0.3">
      <c r="C58" s="169"/>
      <c r="D58" s="184"/>
      <c r="E58" s="74"/>
      <c r="F58" s="215"/>
      <c r="G58" s="189"/>
      <c r="I58" s="184"/>
      <c r="J58" s="74"/>
      <c r="K58" s="74"/>
      <c r="L58" s="189"/>
      <c r="N58" s="197"/>
      <c r="P58" s="184"/>
      <c r="Q58" s="74"/>
      <c r="R58" s="74"/>
      <c r="S58" s="74"/>
      <c r="T58" s="74"/>
      <c r="U58" s="74"/>
      <c r="V58" s="74"/>
      <c r="W58" s="74"/>
      <c r="X58" s="74"/>
      <c r="Y58" s="176"/>
      <c r="AA58" s="184"/>
      <c r="AC58" s="215"/>
      <c r="AD58" s="184"/>
      <c r="AE58" s="74"/>
      <c r="AF58" s="74"/>
      <c r="AG58" s="74"/>
      <c r="AH58" s="74"/>
      <c r="AI58" s="74"/>
      <c r="AJ58" s="74"/>
      <c r="AK58" s="74"/>
      <c r="AL58" s="74"/>
      <c r="AM58" s="176"/>
    </row>
    <row r="59" spans="1:39" ht="13" outlineLevel="1" collapsed="1" x14ac:dyDescent="0.3">
      <c r="A59" s="70" t="str">
        <f>C59</f>
        <v>Financeiro</v>
      </c>
      <c r="C59" s="204" t="s">
        <v>29</v>
      </c>
      <c r="D59" s="182">
        <f>SUMIFS('Rateio Fopag'!$F:$F,'Rateio Fopag'!$H:$H,MONTH(D$6),'Rateio Fopag'!$J:$J,'Breakdown Alocação de Despesas'!$C59)</f>
        <v>91831.313634066944</v>
      </c>
      <c r="E59" s="158">
        <f>SUMIFS('Rateio Fopag'!$F:$F,'Rateio Fopag'!$H:$H,MONTH(E$6),'Rateio Fopag'!$J:$J,'Breakdown Alocação de Despesas'!$C59)</f>
        <v>35988.590784958098</v>
      </c>
      <c r="F59" s="199">
        <f>SUMIFS('Rateio Fopag'!$F:$F,'Rateio Fopag'!$H:$H,MONTH(F$6),'Rateio Fopag'!$J:$J,'Breakdown Alocação de Despesas'!$C59)</f>
        <v>50973.295221657296</v>
      </c>
      <c r="G59" s="167">
        <f>SUM(D59:F59)</f>
        <v>178793.19964068235</v>
      </c>
      <c r="I59" s="182">
        <f>SUMIFS('Rateio Folha'!$CP:$CP,'Rateio Folha'!$C:$C,MONTH('Breakdown Alocação de Despesas'!I$6))</f>
        <v>82980.262978973711</v>
      </c>
      <c r="J59" s="158">
        <f>SUMIFS('Rateio Folha'!$CP:$CP,'Rateio Folha'!$C:$C,MONTH('Breakdown Alocação de Despesas'!J$6))</f>
        <v>82980.262978973682</v>
      </c>
      <c r="K59" s="158">
        <f>SUMIFS('Rateio Folha'!$CP:$CP,'Rateio Folha'!$C:$C,MONTH('Breakdown Alocação de Despesas'!K$6))</f>
        <v>82980.262978973726</v>
      </c>
      <c r="L59" s="167">
        <f>SUM(I59:K59)</f>
        <v>248940.7889369211</v>
      </c>
      <c r="M59" s="158"/>
      <c r="N59" s="197">
        <f t="shared" ref="N59" si="249">G59/L59-1</f>
        <v>-0.28178423309332967</v>
      </c>
      <c r="P59" s="182">
        <f>SUMIFS('Rateio Folha'!$CP:$CP,'Rateio Folha'!$C:$C,MONTH('Breakdown Alocação de Despesas'!P$6))</f>
        <v>84652.348326046587</v>
      </c>
      <c r="Q59" s="158">
        <f>SUMIFS('Rateio Folha'!$CP:$CP,'Rateio Folha'!$C:$C,MONTH('Breakdown Alocação de Despesas'!Q$6))</f>
        <v>102000.96534272545</v>
      </c>
      <c r="R59" s="158">
        <f>SUMIFS('Rateio Folha'!$CP:$CP,'Rateio Folha'!$C:$C,MONTH('Breakdown Alocação de Despesas'!R$6))</f>
        <v>104490.22175391532</v>
      </c>
      <c r="S59" s="158">
        <f>SUMIFS('Rateio Folha'!$CP:$CP,'Rateio Folha'!$C:$C,MONTH('Breakdown Alocação de Despesas'!S$6))</f>
        <v>92012.798076613675</v>
      </c>
      <c r="T59" s="158">
        <f>SUMIFS('Rateio Folha'!$CP:$CP,'Rateio Folha'!$C:$C,MONTH('Breakdown Alocação de Despesas'!T$6))</f>
        <v>106484.11450049064</v>
      </c>
      <c r="U59" s="158">
        <f>SUMIFS('Rateio Folha'!$CP:$CP,'Rateio Folha'!$C:$C,MONTH('Breakdown Alocação de Despesas'!U$6))</f>
        <v>101858.33724659782</v>
      </c>
      <c r="V59" s="158">
        <f>SUMIFS('Rateio Folha'!$CP:$CP,'Rateio Folha'!$C:$C,MONTH('Breakdown Alocação de Despesas'!V$6))</f>
        <v>108990.58202522737</v>
      </c>
      <c r="W59" s="158">
        <f>SUMIFS('Rateio Folha'!$CP:$CP,'Rateio Folha'!$C:$C,MONTH('Breakdown Alocação de Despesas'!W$6))</f>
        <v>110272.35566218774</v>
      </c>
      <c r="X59" s="158">
        <f>SUMIFS('Rateio Folha'!$CP:$CP,'Rateio Folha'!$C:$C,MONTH('Breakdown Alocação de Despesas'!X$6))</f>
        <v>87165.448123825379</v>
      </c>
      <c r="Y59" s="167">
        <f>SUM(I59:K59,P59:X59)</f>
        <v>1146867.9599945513</v>
      </c>
      <c r="AA59" s="182">
        <f>SUMIFS('Folha Forescast 3+9'!DL:DL,'Folha Forescast 3+9'!$I:$I,$C59)</f>
        <v>89402.742797080558</v>
      </c>
      <c r="AB59" s="158">
        <f>SUMIFS('Folha Forescast 3+9'!DM:DM,'Folha Forescast 3+9'!$I:$I,$C59)</f>
        <v>37951.813534890432</v>
      </c>
      <c r="AC59" s="199">
        <f>SUMIFS('Folha Forescast 3+9'!DN:DN,'Folha Forescast 3+9'!$I:$I,$C59)</f>
        <v>37951.813534890432</v>
      </c>
      <c r="AD59" s="182">
        <f>SUMIFS('Folha Forescast 3+9'!DO:DO,'Folha Forescast 3+9'!$I:$I,$C59)</f>
        <v>40459.941555499732</v>
      </c>
      <c r="AE59" s="158">
        <f>SUMIFS('Folha Forescast 3+9'!DP:DP,'Folha Forescast 3+9'!$I:$I,$C59)</f>
        <v>41947.258963593027</v>
      </c>
      <c r="AF59" s="158">
        <f>SUMIFS('Folha Forescast 3+9'!DQ:DQ,'Folha Forescast 3+9'!$I:$I,$C59)</f>
        <v>41947.258963593027</v>
      </c>
      <c r="AG59" s="158">
        <f>SUMIFS('Folha Forescast 3+9'!DR:DR,'Folha Forescast 3+9'!$I:$I,$C59)</f>
        <v>41947.258963593027</v>
      </c>
      <c r="AH59" s="158">
        <f>SUMIFS('Folha Forescast 3+9'!DS:DS,'Folha Forescast 3+9'!$I:$I,$C59)</f>
        <v>41947.258963593027</v>
      </c>
      <c r="AI59" s="158">
        <f>SUMIFS('Folha Forescast 3+9'!DT:DT,'Folha Forescast 3+9'!$I:$I,$C59)</f>
        <v>41947.258963593027</v>
      </c>
      <c r="AJ59" s="158">
        <f>SUMIFS('Folha Forescast 3+9'!DU:DU,'Folha Forescast 3+9'!$I:$I,$C59)</f>
        <v>41947.258963593027</v>
      </c>
      <c r="AK59" s="158">
        <f>SUMIFS('Folha Forescast 3+9'!DV:DV,'Folha Forescast 3+9'!$I:$I,$C59)</f>
        <v>41947.258963593027</v>
      </c>
      <c r="AL59" s="158">
        <f>SUMIFS('Folha Forescast 3+9'!DW:DW,'Folha Forescast 3+9'!$I:$I,$C59)</f>
        <v>41947.258963593027</v>
      </c>
      <c r="AM59" s="167">
        <f>SUM(AA59:AL59)</f>
        <v>541344.38313110545</v>
      </c>
    </row>
    <row r="60" spans="1:39" ht="13" hidden="1" outlineLevel="2" x14ac:dyDescent="0.3">
      <c r="B60" s="84"/>
      <c r="C60" s="205" t="s">
        <v>28</v>
      </c>
      <c r="D60" s="183">
        <f>D59/D$31</f>
        <v>0.10163981996331382</v>
      </c>
      <c r="E60" s="103">
        <f t="shared" ref="E60" si="250">E59/E$31</f>
        <v>4.3200708585831804E-2</v>
      </c>
      <c r="F60" s="213">
        <f t="shared" ref="F60" si="251">F59/F$31</f>
        <v>5.7467997138596127E-2</v>
      </c>
      <c r="G60" s="168">
        <f>G59/G$53</f>
        <v>3.5138497563356928E-2</v>
      </c>
      <c r="I60" s="183">
        <f>I59/I$31</f>
        <v>9.5185630789701756E-2</v>
      </c>
      <c r="J60" s="103">
        <f t="shared" ref="J60:L60" si="252">J59/J$31</f>
        <v>9.2168749973634195E-2</v>
      </c>
      <c r="K60" s="103">
        <f t="shared" si="252"/>
        <v>9.0509651849716405E-2</v>
      </c>
      <c r="L60" s="168">
        <f t="shared" si="252"/>
        <v>9.2581170928663692E-2</v>
      </c>
      <c r="M60" s="103"/>
      <c r="N60" s="197"/>
      <c r="P60" s="183">
        <f t="shared" ref="P60" si="253">P59/P$53</f>
        <v>4.8853140774512249E-2</v>
      </c>
      <c r="Q60" s="103">
        <f t="shared" ref="Q60" si="254">Q59/Q$53</f>
        <v>5.2027921983230731E-2</v>
      </c>
      <c r="R60" s="103">
        <f t="shared" ref="R60" si="255">R59/R$53</f>
        <v>5.1106859874998689E-2</v>
      </c>
      <c r="S60" s="103">
        <f t="shared" ref="S60" si="256">S59/S$53</f>
        <v>4.9352494833397209E-2</v>
      </c>
      <c r="T60" s="103">
        <f t="shared" ref="T60" si="257">T59/T$53</f>
        <v>5.1435226136877323E-2</v>
      </c>
      <c r="U60" s="103">
        <f t="shared" ref="U60" si="258">U59/U$53</f>
        <v>4.8697641306364406E-2</v>
      </c>
      <c r="V60" s="103">
        <f t="shared" ref="V60" si="259">V59/V$53</f>
        <v>5.2193674549396531E-2</v>
      </c>
      <c r="W60" s="103">
        <f t="shared" ref="W60" si="260">W59/W$53</f>
        <v>5.2239269488863635E-2</v>
      </c>
      <c r="X60" s="103">
        <f>X59/X$53</f>
        <v>4.8104633967488229E-2</v>
      </c>
      <c r="Y60" s="175">
        <f>Y59/Y$53</f>
        <v>5.0092372136565803E-2</v>
      </c>
      <c r="AA60" s="183">
        <f t="shared" ref="AA60:AC60" si="261">AA59/AA$53</f>
        <v>4.6448099087733834E-2</v>
      </c>
      <c r="AB60" s="103">
        <f t="shared" si="261"/>
        <v>2.435585756154986E-2</v>
      </c>
      <c r="AC60" s="213">
        <f t="shared" si="261"/>
        <v>2.4269079614599204E-2</v>
      </c>
      <c r="AD60" s="183">
        <f t="shared" ref="AD60:AK60" si="262">AD59/AD$53</f>
        <v>2.5622441511031848E-2</v>
      </c>
      <c r="AE60" s="103">
        <f t="shared" si="262"/>
        <v>2.5873286260036262E-2</v>
      </c>
      <c r="AF60" s="103">
        <f t="shared" si="262"/>
        <v>2.5398911288466351E-2</v>
      </c>
      <c r="AG60" s="103">
        <f t="shared" si="262"/>
        <v>2.7112058365609065E-2</v>
      </c>
      <c r="AH60" s="103">
        <f t="shared" si="262"/>
        <v>2.7525067555863422E-2</v>
      </c>
      <c r="AI60" s="103">
        <f t="shared" si="262"/>
        <v>2.8027822833209277E-2</v>
      </c>
      <c r="AJ60" s="103">
        <f t="shared" si="262"/>
        <v>2.7838771250598911E-2</v>
      </c>
      <c r="AK60" s="103">
        <f t="shared" si="262"/>
        <v>2.7652252939417608E-2</v>
      </c>
      <c r="AL60" s="103">
        <f>AL59/AL$53</f>
        <v>2.7468217320187029E-2</v>
      </c>
      <c r="AM60" s="175">
        <f>AM59/AM$53</f>
        <v>2.8465854599468814E-2</v>
      </c>
    </row>
    <row r="61" spans="1:39" ht="13" hidden="1" outlineLevel="2" x14ac:dyDescent="0.3">
      <c r="C61" s="169"/>
      <c r="D61" s="184"/>
      <c r="E61" s="74"/>
      <c r="F61" s="215"/>
      <c r="G61" s="189"/>
      <c r="I61" s="184"/>
      <c r="J61" s="74"/>
      <c r="K61" s="74"/>
      <c r="L61" s="189"/>
      <c r="N61" s="197"/>
      <c r="P61" s="184"/>
      <c r="Q61" s="74"/>
      <c r="R61" s="74"/>
      <c r="S61" s="74"/>
      <c r="T61" s="74"/>
      <c r="U61" s="74"/>
      <c r="V61" s="74"/>
      <c r="W61" s="74"/>
      <c r="X61" s="74"/>
      <c r="Y61" s="176"/>
      <c r="AA61" s="184"/>
      <c r="AC61" s="215"/>
      <c r="AD61" s="184"/>
      <c r="AE61" s="74"/>
      <c r="AF61" s="74"/>
      <c r="AG61" s="74"/>
      <c r="AH61" s="74"/>
      <c r="AI61" s="74"/>
      <c r="AJ61" s="74"/>
      <c r="AK61" s="74"/>
      <c r="AL61" s="74"/>
      <c r="AM61" s="176"/>
    </row>
    <row r="62" spans="1:39" ht="13" outlineLevel="1" collapsed="1" x14ac:dyDescent="0.3">
      <c r="A62" s="70" t="s">
        <v>23</v>
      </c>
      <c r="C62" s="204" t="s">
        <v>7</v>
      </c>
      <c r="D62" s="182">
        <f>SUMIFS('Rateio Fopag'!$F:$F,'Rateio Fopag'!$H:$H,MONTH(D$6),'Rateio Fopag'!$J:$J,'Breakdown Alocação de Despesas'!$C62)</f>
        <v>63559.979095136601</v>
      </c>
      <c r="E62" s="158">
        <f>SUMIFS('Rateio Fopag'!$F:$F,'Rateio Fopag'!$H:$H,MONTH(E$6),'Rateio Fopag'!$J:$J,'Breakdown Alocação de Despesas'!$C62)</f>
        <v>63162.154497096068</v>
      </c>
      <c r="F62" s="199">
        <f>SUMIFS('Rateio Fopag'!$F:$F,'Rateio Fopag'!$H:$H,MONTH(F$6),'Rateio Fopag'!$J:$J,'Breakdown Alocação de Despesas'!$C62)</f>
        <v>86483.587071965419</v>
      </c>
      <c r="G62" s="167">
        <f>SUM(D62:F62)</f>
        <v>213205.7206641981</v>
      </c>
      <c r="I62" s="182">
        <f>SUMIFS('Rateio Folha'!$CR:$CR,'Rateio Folha'!$C:$C,MONTH('Breakdown Alocação de Despesas'!I$6))</f>
        <v>53298.179094411164</v>
      </c>
      <c r="J62" s="158">
        <f>SUMIFS('Rateio Folha'!$CR:$CR,'Rateio Folha'!$C:$C,MONTH('Breakdown Alocação de Despesas'!J$6))</f>
        <v>66311.614874384788</v>
      </c>
      <c r="K62" s="158">
        <f>SUMIFS('Rateio Folha'!$CR:$CR,'Rateio Folha'!$C:$C,MONTH('Breakdown Alocação de Despesas'!K$6))</f>
        <v>66311.614874384788</v>
      </c>
      <c r="L62" s="167">
        <f>SUM(I62:K62)</f>
        <v>185921.40884318075</v>
      </c>
      <c r="M62" s="158"/>
      <c r="N62" s="197">
        <f t="shared" ref="N62" si="263">G62/L62-1</f>
        <v>0.14675185601691987</v>
      </c>
      <c r="P62" s="182">
        <f>SUMIFS('Rateio Folha'!$CR:$CR,'Rateio Folha'!$C:$C,MONTH('Breakdown Alocação de Despesas'!P$6))</f>
        <v>67938.553917086669</v>
      </c>
      <c r="Q62" s="158">
        <f>SUMIFS('Rateio Folha'!$CR:$CR,'Rateio Folha'!$C:$C,MONTH('Breakdown Alocação de Despesas'!Q$6))</f>
        <v>81703.742785358452</v>
      </c>
      <c r="R62" s="158">
        <f>SUMIFS('Rateio Folha'!$CR:$CR,'Rateio Folha'!$C:$C,MONTH('Breakdown Alocação de Despesas'!R$6))</f>
        <v>83697.660831754343</v>
      </c>
      <c r="S62" s="158">
        <f>SUMIFS('Rateio Folha'!$CR:$CR,'Rateio Folha'!$C:$C,MONTH('Breakdown Alocação de Despesas'!S$6))</f>
        <v>71393.215223998413</v>
      </c>
      <c r="T62" s="158">
        <f>SUMIFS('Rateio Folha'!$CR:$CR,'Rateio Folha'!$C:$C,MONTH('Breakdown Alocação de Despesas'!T$6))</f>
        <v>82621.585946560212</v>
      </c>
      <c r="U62" s="158">
        <f>SUMIFS('Rateio Folha'!$CR:$CR,'Rateio Folha'!$C:$C,MONTH('Breakdown Alocação de Despesas'!U$6))</f>
        <v>79032.420982894313</v>
      </c>
      <c r="V62" s="158">
        <f>SUMIFS('Rateio Folha'!$CR:$CR,'Rateio Folha'!$C:$C,MONTH('Breakdown Alocação de Despesas'!V$6))</f>
        <v>82197.158315943467</v>
      </c>
      <c r="W62" s="158">
        <f>SUMIFS('Rateio Folha'!$CR:$CR,'Rateio Folha'!$C:$C,MONTH('Breakdown Alocação de Despesas'!W$6))</f>
        <v>83163.830377003309</v>
      </c>
      <c r="X62" s="158">
        <f>SUMIFS('Rateio Folha'!$CR:$CR,'Rateio Folha'!$C:$C,MONTH('Breakdown Alocação de Despesas'!X$6))</f>
        <v>65737.350934192233</v>
      </c>
      <c r="Y62" s="167">
        <f>SUM(I62:K62,P62:X62)</f>
        <v>883406.92815797206</v>
      </c>
      <c r="AA62" s="182">
        <f>SUMIFS('Folha Forescast 3+9'!DL:DL,'Folha Forescast 3+9'!$I:$I,$C62)</f>
        <v>61613.459525404513</v>
      </c>
      <c r="AB62" s="158">
        <f>SUMIFS('Folha Forescast 3+9'!DM:DM,'Folha Forescast 3+9'!$I:$I,$C62)</f>
        <v>61613.459525404513</v>
      </c>
      <c r="AC62" s="199">
        <f>SUMIFS('Folha Forescast 3+9'!DN:DN,'Folha Forescast 3+9'!$I:$I,$C62)</f>
        <v>61613.459525404513</v>
      </c>
      <c r="AD62" s="182">
        <f>SUMIFS('Folha Forescast 3+9'!DO:DO,'Folha Forescast 3+9'!$I:$I,$C62)</f>
        <v>64957.630219550243</v>
      </c>
      <c r="AE62" s="158">
        <f>SUMIFS('Folha Forescast 3+9'!DP:DP,'Folha Forescast 3+9'!$I:$I,$C62)</f>
        <v>43856.735637121943</v>
      </c>
      <c r="AF62" s="158">
        <f>SUMIFS('Folha Forescast 3+9'!DQ:DQ,'Folha Forescast 3+9'!$I:$I,$C62)</f>
        <v>43856.735637121943</v>
      </c>
      <c r="AG62" s="158">
        <f>SUMIFS('Folha Forescast 3+9'!DR:DR,'Folha Forescast 3+9'!$I:$I,$C62)</f>
        <v>43856.735637121943</v>
      </c>
      <c r="AH62" s="158">
        <f>SUMIFS('Folha Forescast 3+9'!DS:DS,'Folha Forescast 3+9'!$I:$I,$C62)</f>
        <v>43856.735637121943</v>
      </c>
      <c r="AI62" s="158">
        <f>SUMIFS('Folha Forescast 3+9'!DT:DT,'Folha Forescast 3+9'!$I:$I,$C62)</f>
        <v>43856.735637121943</v>
      </c>
      <c r="AJ62" s="158">
        <f>SUMIFS('Folha Forescast 3+9'!DU:DU,'Folha Forescast 3+9'!$I:$I,$C62)</f>
        <v>43856.735637121943</v>
      </c>
      <c r="AK62" s="158">
        <f>SUMIFS('Folha Forescast 3+9'!DV:DV,'Folha Forescast 3+9'!$I:$I,$C62)</f>
        <v>43856.735637121943</v>
      </c>
      <c r="AL62" s="158">
        <f>SUMIFS('Folha Forescast 3+9'!DW:DW,'Folha Forescast 3+9'!$I:$I,$C62)</f>
        <v>43856.735637121943</v>
      </c>
      <c r="AM62" s="167">
        <f>SUM(AA62:AL62)</f>
        <v>600651.89389273932</v>
      </c>
    </row>
    <row r="63" spans="1:39" ht="13" hidden="1" outlineLevel="2" x14ac:dyDescent="0.3">
      <c r="B63" s="84"/>
      <c r="C63" s="205" t="s">
        <v>28</v>
      </c>
      <c r="D63" s="183">
        <f>D62/D$31</f>
        <v>7.0348823037037614E-2</v>
      </c>
      <c r="E63" s="103">
        <f t="shared" ref="E63" si="264">E62/E$31</f>
        <v>7.5819857642850735E-2</v>
      </c>
      <c r="F63" s="213">
        <f t="shared" ref="F63" si="265">F62/F$31</f>
        <v>9.7502790682356968E-2</v>
      </c>
      <c r="G63" s="168">
        <f>G62/G$53</f>
        <v>4.1901642294610096E-2</v>
      </c>
      <c r="I63" s="183">
        <f>I62/I$31</f>
        <v>6.1137680394306781E-2</v>
      </c>
      <c r="J63" s="103">
        <f t="shared" ref="J63:L63" si="266">J62/J$31</f>
        <v>7.3654365897270938E-2</v>
      </c>
      <c r="K63" s="103">
        <f t="shared" si="266"/>
        <v>7.2328538864643549E-2</v>
      </c>
      <c r="L63" s="168">
        <f t="shared" si="266"/>
        <v>6.9144240302741328E-2</v>
      </c>
      <c r="M63" s="103"/>
      <c r="N63" s="197"/>
      <c r="P63" s="183">
        <f t="shared" ref="P63" si="267">P62/P$53</f>
        <v>3.9207556602502455E-2</v>
      </c>
      <c r="Q63" s="103">
        <f t="shared" ref="Q63" si="268">Q62/Q$53</f>
        <v>4.1674860047564696E-2</v>
      </c>
      <c r="R63" s="103">
        <f t="shared" ref="R63" si="269">R62/R$53</f>
        <v>4.0937080543934759E-2</v>
      </c>
      <c r="S63" s="103">
        <f t="shared" ref="S63" si="270">S62/S$53</f>
        <v>3.8292860983840965E-2</v>
      </c>
      <c r="T63" s="103">
        <f t="shared" ref="T63" si="271">T62/T$53</f>
        <v>3.9908863184744695E-2</v>
      </c>
      <c r="U63" s="103">
        <f t="shared" ref="U63" si="272">U62/U$53</f>
        <v>3.7784756679082009E-2</v>
      </c>
      <c r="V63" s="103">
        <f t="shared" ref="V63" si="273">V62/V$53</f>
        <v>3.9362774749056362E-2</v>
      </c>
      <c r="W63" s="103">
        <f t="shared" ref="W63" si="274">W62/W$53</f>
        <v>3.9397160972050545E-2</v>
      </c>
      <c r="X63" s="103">
        <f>X62/X$53</f>
        <v>3.6278953102947195E-2</v>
      </c>
      <c r="Y63" s="175">
        <f>Y62/Y$53</f>
        <v>3.8585042164330605E-2</v>
      </c>
      <c r="AA63" s="183">
        <f t="shared" ref="AA63:AC63" si="275">AA62/AA$53</f>
        <v>3.2010517615434046E-2</v>
      </c>
      <c r="AB63" s="103">
        <f t="shared" si="275"/>
        <v>3.9540894210377348E-2</v>
      </c>
      <c r="AC63" s="213">
        <f t="shared" si="275"/>
        <v>3.9400013208281709E-2</v>
      </c>
      <c r="AD63" s="183">
        <f t="shared" ref="AD63:AK63" si="276">AD62/AD$53</f>
        <v>4.1136319455939062E-2</v>
      </c>
      <c r="AE63" s="103">
        <f t="shared" si="276"/>
        <v>2.7051061347174964E-2</v>
      </c>
      <c r="AF63" s="103">
        <f t="shared" si="276"/>
        <v>2.6555092403433834E-2</v>
      </c>
      <c r="AG63" s="103">
        <f t="shared" si="276"/>
        <v>2.8346223464821321E-2</v>
      </c>
      <c r="AH63" s="103">
        <f t="shared" si="276"/>
        <v>2.8778033202101365E-2</v>
      </c>
      <c r="AI63" s="103">
        <f t="shared" si="276"/>
        <v>2.9303674348471909E-2</v>
      </c>
      <c r="AJ63" s="103">
        <f t="shared" si="276"/>
        <v>2.9106016969058433E-2</v>
      </c>
      <c r="AK63" s="103">
        <f t="shared" si="276"/>
        <v>2.8911008177850871E-2</v>
      </c>
      <c r="AL63" s="103">
        <f>AL62/AL$53</f>
        <v>2.8718595092947882E-2</v>
      </c>
      <c r="AM63" s="175">
        <f>AM62/AM$53</f>
        <v>3.1584459004731912E-2</v>
      </c>
    </row>
    <row r="64" spans="1:39" ht="13" hidden="1" outlineLevel="2" x14ac:dyDescent="0.3">
      <c r="C64" s="169"/>
      <c r="D64" s="184"/>
      <c r="E64" s="74"/>
      <c r="F64" s="215"/>
      <c r="G64" s="189"/>
      <c r="I64" s="184"/>
      <c r="J64" s="74"/>
      <c r="K64" s="74"/>
      <c r="L64" s="189"/>
      <c r="N64" s="197"/>
      <c r="P64" s="184"/>
      <c r="Q64" s="74"/>
      <c r="R64" s="74"/>
      <c r="S64" s="74"/>
      <c r="T64" s="74"/>
      <c r="U64" s="74"/>
      <c r="V64" s="74"/>
      <c r="W64" s="74"/>
      <c r="X64" s="74"/>
      <c r="Y64" s="176"/>
      <c r="AA64" s="184"/>
      <c r="AC64" s="215"/>
      <c r="AD64" s="184"/>
      <c r="AE64" s="74"/>
      <c r="AF64" s="74"/>
      <c r="AG64" s="74"/>
      <c r="AH64" s="74"/>
      <c r="AI64" s="74"/>
      <c r="AJ64" s="74"/>
      <c r="AK64" s="74"/>
      <c r="AL64" s="74"/>
      <c r="AM64" s="176"/>
    </row>
    <row r="65" spans="1:39" ht="13" outlineLevel="1" collapsed="1" x14ac:dyDescent="0.3">
      <c r="A65" s="70" t="str">
        <f>C65</f>
        <v>Atendimento</v>
      </c>
      <c r="C65" s="204" t="s">
        <v>30</v>
      </c>
      <c r="D65" s="182">
        <f>SUMIFS('Rateio Fopag'!$F:$F,'Rateio Fopag'!$H:$H,MONTH(D$6),'Rateio Fopag'!$J:$J,'Breakdown Alocação de Despesas'!$C65)</f>
        <v>67813.220290185884</v>
      </c>
      <c r="E65" s="158">
        <f>SUMIFS('Rateio Fopag'!$F:$F,'Rateio Fopag'!$H:$H,MONTH(E$6),'Rateio Fopag'!$J:$J,'Breakdown Alocação de Despesas'!$C65)</f>
        <v>67388.774475573562</v>
      </c>
      <c r="F65" s="199">
        <f>SUMIFS('Rateio Fopag'!$F:$F,'Rateio Fopag'!$H:$H,MONTH(F$6),'Rateio Fopag'!$J:$J,'Breakdown Alocação de Despesas'!$C65)</f>
        <v>88022.628021780067</v>
      </c>
      <c r="G65" s="167">
        <f>SUM(D65:F65)</f>
        <v>223224.6227875395</v>
      </c>
      <c r="I65" s="182">
        <f>SUMIFS('Rateio Folha'!$CM:$CM,'Rateio Folha'!$C:$C,MONTH('Breakdown Alocação de Despesas'!I$6))</f>
        <v>58514.582791607696</v>
      </c>
      <c r="J65" s="158">
        <f>SUMIFS('Rateio Folha'!$CM:$CM,'Rateio Folha'!$C:$C,MONTH('Breakdown Alocação de Despesas'!J$6))</f>
        <v>58514.582791607703</v>
      </c>
      <c r="K65" s="158">
        <f>SUMIFS('Rateio Folha'!$CM:$CM,'Rateio Folha'!$C:$C,MONTH('Breakdown Alocação de Despesas'!K$6))</f>
        <v>59770.318887259447</v>
      </c>
      <c r="L65" s="167">
        <f>SUM(I65:K65)</f>
        <v>176799.48447047482</v>
      </c>
      <c r="M65" s="158"/>
      <c r="N65" s="197">
        <f t="shared" ref="N65" si="277">G65/L65-1</f>
        <v>0.26258638963858272</v>
      </c>
      <c r="P65" s="182">
        <f>SUMIFS('Rateio Folha'!$CM:$CM,'Rateio Folha'!$C:$C,MONTH('Breakdown Alocação de Despesas'!P$6))</f>
        <v>59770.318887259433</v>
      </c>
      <c r="Q65" s="158">
        <f>SUMIFS('Rateio Folha'!$CM:$CM,'Rateio Folha'!$C:$C,MONTH('Breakdown Alocação de Despesas'!Q$6))</f>
        <v>71477.788621664993</v>
      </c>
      <c r="R65" s="158">
        <f>SUMIFS('Rateio Folha'!$CM:$CM,'Rateio Folha'!$C:$C,MONTH('Breakdown Alocação de Despesas'!R$6))</f>
        <v>73222.1499910532</v>
      </c>
      <c r="S65" s="158">
        <f>SUMIFS('Rateio Folha'!$CM:$CM,'Rateio Folha'!$C:$C,MONTH('Breakdown Alocação de Despesas'!S$6))</f>
        <v>62457.715801441518</v>
      </c>
      <c r="T65" s="158">
        <f>SUMIFS('Rateio Folha'!$CM:$CM,'Rateio Folha'!$C:$C,MONTH('Breakdown Alocação de Despesas'!T$6))</f>
        <v>72280.755502099928</v>
      </c>
      <c r="U65" s="158">
        <f>SUMIFS('Rateio Folha'!$CM:$CM,'Rateio Folha'!$C:$C,MONTH('Breakdown Alocação de Despesas'!U$6))</f>
        <v>69140.806634945096</v>
      </c>
      <c r="V65" s="158">
        <f>SUMIFS('Rateio Folha'!$CM:$CM,'Rateio Folha'!$C:$C,MONTH('Breakdown Alocação de Despesas'!V$6))</f>
        <v>71909.448785513974</v>
      </c>
      <c r="W65" s="158">
        <f>SUMIFS('Rateio Folha'!$CM:$CM,'Rateio Folha'!$C:$C,MONTH('Breakdown Alocação de Despesas'!W$6))</f>
        <v>72755.133192266614</v>
      </c>
      <c r="X65" s="158">
        <f>SUMIFS('Rateio Folha'!$CM:$CM,'Rateio Folha'!$C:$C,MONTH('Breakdown Alocação de Despesas'!X$6))</f>
        <v>57509.733513266132</v>
      </c>
      <c r="Y65" s="167">
        <f>SUM(I65:K65,P65:X65)</f>
        <v>787323.33539998566</v>
      </c>
      <c r="AA65" s="182">
        <f>SUMIFS('Folha Forescast 3+9'!DL:DL,'Folha Forescast 3+9'!$I:$I,$C65)</f>
        <v>74763.099241872827</v>
      </c>
      <c r="AB65" s="158">
        <f>SUMIFS('Folha Forescast 3+9'!DM:DM,'Folha Forescast 3+9'!$I:$I,$C65)</f>
        <v>74636.020755495294</v>
      </c>
      <c r="AC65" s="199">
        <f>SUMIFS('Folha Forescast 3+9'!DN:DN,'Folha Forescast 3+9'!$I:$I,$C65)</f>
        <v>74636.020755495294</v>
      </c>
      <c r="AD65" s="182">
        <f>SUMIFS('Folha Forescast 3+9'!DO:DO,'Folha Forescast 3+9'!$I:$I,$C65)</f>
        <v>79707.355088353099</v>
      </c>
      <c r="AE65" s="158">
        <f>SUMIFS('Folha Forescast 3+9'!DP:DP,'Folha Forescast 3+9'!$I:$I,$C65)</f>
        <v>82718.470459390912</v>
      </c>
      <c r="AF65" s="158">
        <f>SUMIFS('Folha Forescast 3+9'!DQ:DQ,'Folha Forescast 3+9'!$I:$I,$C65)</f>
        <v>82718.470459390912</v>
      </c>
      <c r="AG65" s="158">
        <f>SUMIFS('Folha Forescast 3+9'!DR:DR,'Folha Forescast 3+9'!$I:$I,$C65)</f>
        <v>82718.470459390912</v>
      </c>
      <c r="AH65" s="158">
        <f>SUMIFS('Folha Forescast 3+9'!DS:DS,'Folha Forescast 3+9'!$I:$I,$C65)</f>
        <v>82718.470459390912</v>
      </c>
      <c r="AI65" s="158">
        <f>SUMIFS('Folha Forescast 3+9'!DT:DT,'Folha Forescast 3+9'!$I:$I,$C65)</f>
        <v>82718.470459390912</v>
      </c>
      <c r="AJ65" s="158">
        <f>SUMIFS('Folha Forescast 3+9'!DU:DU,'Folha Forescast 3+9'!$I:$I,$C65)</f>
        <v>82718.470459390912</v>
      </c>
      <c r="AK65" s="158">
        <f>SUMIFS('Folha Forescast 3+9'!DV:DV,'Folha Forescast 3+9'!$I:$I,$C65)</f>
        <v>82718.470459390912</v>
      </c>
      <c r="AL65" s="158">
        <f>SUMIFS('Folha Forescast 3+9'!DW:DW,'Folha Forescast 3+9'!$I:$I,$C65)</f>
        <v>82718.470459390912</v>
      </c>
      <c r="AM65" s="167">
        <f>SUM(AA65:AL65)</f>
        <v>965490.25951634371</v>
      </c>
    </row>
    <row r="66" spans="1:39" ht="13" hidden="1" outlineLevel="2" x14ac:dyDescent="0.3">
      <c r="B66" s="84"/>
      <c r="C66" s="205" t="s">
        <v>28</v>
      </c>
      <c r="D66" s="183">
        <f>D65/D$31</f>
        <v>7.5056353096424541E-2</v>
      </c>
      <c r="E66" s="103">
        <f t="shared" ref="E66" si="278">E65/E$31</f>
        <v>8.0893492759165936E-2</v>
      </c>
      <c r="F66" s="213">
        <f t="shared" ref="F66" si="279">F65/F$31</f>
        <v>9.9237926708300062E-2</v>
      </c>
      <c r="G66" s="168">
        <f>G65/G$53</f>
        <v>4.3870672260828338E-2</v>
      </c>
      <c r="I66" s="183">
        <f>I65/I$31</f>
        <v>6.7121352397096157E-2</v>
      </c>
      <c r="J66" s="103">
        <f t="shared" ref="J66:L66" si="280">J65/J$31</f>
        <v>6.4993960702411757E-2</v>
      </c>
      <c r="K66" s="103">
        <f t="shared" si="280"/>
        <v>6.5193704613868989E-2</v>
      </c>
      <c r="L66" s="168">
        <f t="shared" si="280"/>
        <v>6.5751793274858639E-2</v>
      </c>
      <c r="M66" s="103"/>
      <c r="N66" s="197"/>
      <c r="P66" s="183">
        <f t="shared" ref="P66" si="281">P65/P$53</f>
        <v>3.4493642060468767E-2</v>
      </c>
      <c r="Q66" s="103">
        <f t="shared" ref="Q66" si="282">Q65/Q$53</f>
        <v>3.6458878574790521E-2</v>
      </c>
      <c r="R66" s="103">
        <f t="shared" ref="R66" si="283">R65/R$53</f>
        <v>3.5813438774702104E-2</v>
      </c>
      <c r="S66" s="103">
        <f t="shared" ref="S66" si="284">S65/S$53</f>
        <v>3.350016694231886E-2</v>
      </c>
      <c r="T66" s="103">
        <f t="shared" ref="T66" si="285">T65/T$53</f>
        <v>3.4913912014338244E-2</v>
      </c>
      <c r="U66" s="103">
        <f t="shared" ref="U66" si="286">U65/U$53</f>
        <v>3.3055656435759438E-2</v>
      </c>
      <c r="V66" s="103">
        <f t="shared" ref="V66" si="287">V65/V$53</f>
        <v>3.443617143056342E-2</v>
      </c>
      <c r="W66" s="103">
        <f t="shared" ref="W66" si="288">W65/W$53</f>
        <v>3.4466253910201271E-2</v>
      </c>
      <c r="X66" s="103">
        <f>X65/X$53</f>
        <v>3.173831764500825E-2</v>
      </c>
      <c r="Y66" s="175">
        <f>Y65/Y$53</f>
        <v>3.4388347119615817E-2</v>
      </c>
      <c r="AA66" s="183">
        <f t="shared" ref="AA66:AC66" si="289">AA65/AA$53</f>
        <v>3.8842251736889495E-2</v>
      </c>
      <c r="AB66" s="103">
        <f t="shared" si="289"/>
        <v>4.7898219377857473E-2</v>
      </c>
      <c r="AC66" s="213">
        <f t="shared" si="289"/>
        <v>4.7727561903379359E-2</v>
      </c>
      <c r="AD66" s="183">
        <f t="shared" ref="AD66:AK66" si="290">AD65/AD$53</f>
        <v>5.0477014183248715E-2</v>
      </c>
      <c r="AE66" s="103">
        <f t="shared" si="290"/>
        <v>5.1021180359977776E-2</v>
      </c>
      <c r="AF66" s="103">
        <f t="shared" si="290"/>
        <v>5.008573015317077E-2</v>
      </c>
      <c r="AG66" s="103">
        <f t="shared" si="290"/>
        <v>5.3463993939517666E-2</v>
      </c>
      <c r="AH66" s="103">
        <f t="shared" si="290"/>
        <v>5.4278433055388459E-2</v>
      </c>
      <c r="AI66" s="103">
        <f t="shared" si="290"/>
        <v>5.5269848193944482E-2</v>
      </c>
      <c r="AJ66" s="103">
        <f t="shared" si="290"/>
        <v>5.4897045342510754E-2</v>
      </c>
      <c r="AK66" s="103">
        <f t="shared" si="290"/>
        <v>5.4529238010284906E-2</v>
      </c>
      <c r="AL66" s="103">
        <f>AL65/AL$53</f>
        <v>5.416632645637353E-2</v>
      </c>
      <c r="AM66" s="175">
        <f>AM65/AM$53</f>
        <v>5.0768985882207927E-2</v>
      </c>
    </row>
    <row r="67" spans="1:39" ht="13" hidden="1" outlineLevel="2" x14ac:dyDescent="0.3">
      <c r="C67" s="169"/>
      <c r="D67" s="184"/>
      <c r="E67" s="74"/>
      <c r="F67" s="215"/>
      <c r="G67" s="189"/>
      <c r="I67" s="184"/>
      <c r="J67" s="74"/>
      <c r="K67" s="74"/>
      <c r="L67" s="189"/>
      <c r="N67" s="197"/>
      <c r="P67" s="184"/>
      <c r="Q67" s="74"/>
      <c r="R67" s="74"/>
      <c r="S67" s="74"/>
      <c r="T67" s="74"/>
      <c r="U67" s="74"/>
      <c r="V67" s="74"/>
      <c r="W67" s="74"/>
      <c r="X67" s="74"/>
      <c r="Y67" s="176"/>
      <c r="AA67" s="184"/>
      <c r="AC67" s="215"/>
      <c r="AD67" s="184"/>
      <c r="AE67" s="74"/>
      <c r="AF67" s="74"/>
      <c r="AG67" s="74"/>
      <c r="AH67" s="74"/>
      <c r="AI67" s="74"/>
      <c r="AJ67" s="74"/>
      <c r="AK67" s="74"/>
      <c r="AL67" s="74"/>
      <c r="AM67" s="176"/>
    </row>
    <row r="68" spans="1:39" ht="13" outlineLevel="1" collapsed="1" x14ac:dyDescent="0.3">
      <c r="A68" s="70" t="s">
        <v>25</v>
      </c>
      <c r="C68" s="204" t="s">
        <v>31</v>
      </c>
      <c r="D68" s="182">
        <f>SUMIFS('Rateio Fopag'!$F:$F,'Rateio Fopag'!$H:$H,MONTH(D$6),'Rateio Fopag'!$J:$J,'Breakdown Alocação de Despesas'!$C68)</f>
        <v>99757.291470641328</v>
      </c>
      <c r="E68" s="158">
        <f>SUMIFS('Rateio Fopag'!$F:$F,'Rateio Fopag'!$H:$H,MONTH(E$6),'Rateio Fopag'!$J:$J,'Breakdown Alocação de Despesas'!$C68)</f>
        <v>98482.318402515768</v>
      </c>
      <c r="F68" s="199">
        <f>SUMIFS('Rateio Fopag'!$F:$F,'Rateio Fopag'!$H:$H,MONTH(F$6),'Rateio Fopag'!$J:$J,'Breakdown Alocação de Despesas'!$C68)</f>
        <v>132671.45714230734</v>
      </c>
      <c r="G68" s="167">
        <f>SUM(D68:F68)</f>
        <v>330911.06701546442</v>
      </c>
      <c r="I68" s="182">
        <f>SUMIFS('Rateio Folha'!$CS:$CS,'Rateio Folha'!$C:$C,MONTH('Breakdown Alocação de Despesas'!I$6))</f>
        <v>91235.359881304001</v>
      </c>
      <c r="J68" s="158">
        <f>SUMIFS('Rateio Folha'!$CS:$CS,'Rateio Folha'!$C:$C,MONTH('Breakdown Alocação de Despesas'!J$6))</f>
        <v>91235.359881304015</v>
      </c>
      <c r="K68" s="158">
        <f>SUMIFS('Rateio Folha'!$CS:$CS,'Rateio Folha'!$C:$C,MONTH('Breakdown Alocação de Despesas'!K$6))</f>
        <v>91235.359881304001</v>
      </c>
      <c r="L68" s="167">
        <f>SUM(I68:K68)</f>
        <v>273706.07964391203</v>
      </c>
      <c r="M68" s="158"/>
      <c r="N68" s="197">
        <f t="shared" ref="N68" si="291">G68/L68-1</f>
        <v>0.20900152253094006</v>
      </c>
      <c r="P68" s="182">
        <f>SUMIFS('Rateio Folha'!$CS:$CS,'Rateio Folha'!$C:$C,MONTH('Breakdown Alocação de Despesas'!P$6))</f>
        <v>91235.359881304001</v>
      </c>
      <c r="Q68" s="158">
        <f>SUMIFS('Rateio Folha'!$CS:$CS,'Rateio Folha'!$C:$C,MONTH('Breakdown Alocação de Despesas'!Q$6))</f>
        <v>108765.92585056597</v>
      </c>
      <c r="R68" s="158">
        <f>SUMIFS('Rateio Folha'!$CS:$CS,'Rateio Folha'!$C:$C,MONTH('Breakdown Alocação de Despesas'!R$6))</f>
        <v>111420.27600630038</v>
      </c>
      <c r="S68" s="158">
        <f>SUMIFS('Rateio Folha'!$CS:$CS,'Rateio Folha'!$C:$C,MONTH('Breakdown Alocação de Despesas'!S$6))</f>
        <v>95040.311356194696</v>
      </c>
      <c r="T68" s="158">
        <f>SUMIFS('Rateio Folha'!$CS:$CS,'Rateio Folha'!$C:$C,MONTH('Breakdown Alocação de Despesas'!T$6))</f>
        <v>116915.41235430076</v>
      </c>
      <c r="U68" s="158">
        <f>SUMIFS('Rateio Folha'!$CS:$CS,'Rateio Folha'!$C:$C,MONTH('Breakdown Alocação de Despesas'!U$6))</f>
        <v>111836.48900845718</v>
      </c>
      <c r="V68" s="158">
        <f>SUMIFS('Rateio Folha'!$CS:$CS,'Rateio Folha'!$C:$C,MONTH('Breakdown Alocação de Despesas'!V$6))</f>
        <v>116314.81711179105</v>
      </c>
      <c r="W68" s="158">
        <f>SUMIFS('Rateio Folha'!$CS:$CS,'Rateio Folha'!$C:$C,MONTH('Breakdown Alocação de Despesas'!W$6))</f>
        <v>117682.72673656265</v>
      </c>
      <c r="X68" s="158">
        <f>SUMIFS('Rateio Folha'!$CS:$CS,'Rateio Folha'!$C:$C,MONTH('Breakdown Alocação de Despesas'!X$6))</f>
        <v>93023.020600471136</v>
      </c>
      <c r="Y68" s="167">
        <f>SUM(I68:K68,P68:X68)</f>
        <v>1235940.4185498597</v>
      </c>
      <c r="AA68" s="182">
        <f>SUMIFS('Folha Forescast 3+9'!DL:DL,'Folha Forescast 3+9'!$I:$I,$C68)</f>
        <v>88459.107683409122</v>
      </c>
      <c r="AB68" s="158">
        <f>SUMIFS('Folha Forescast 3+9'!DM:DM,'Folha Forescast 3+9'!$I:$I,$C68)</f>
        <v>88459.107683409122</v>
      </c>
      <c r="AC68" s="199">
        <f>SUMIFS('Folha Forescast 3+9'!DN:DN,'Folha Forescast 3+9'!$I:$I,$C68)</f>
        <v>88459.107683409122</v>
      </c>
      <c r="AD68" s="182">
        <f>SUMIFS('Folha Forescast 3+9'!DO:DO,'Folha Forescast 3+9'!$I:$I,$C68)</f>
        <v>75817.551937784316</v>
      </c>
      <c r="AE68" s="158">
        <f>SUMIFS('Folha Forescast 3+9'!DP:DP,'Folha Forescast 3+9'!$I:$I,$C68)</f>
        <v>107049.93780203669</v>
      </c>
      <c r="AF68" s="158">
        <f>SUMIFS('Folha Forescast 3+9'!DQ:DQ,'Folha Forescast 3+9'!$I:$I,$C68)</f>
        <v>110858.27113537001</v>
      </c>
      <c r="AG68" s="158">
        <f>SUMIFS('Folha Forescast 3+9'!DR:DR,'Folha Forescast 3+9'!$I:$I,$C68)</f>
        <v>110858.27113537001</v>
      </c>
      <c r="AH68" s="158">
        <f>SUMIFS('Folha Forescast 3+9'!DS:DS,'Folha Forescast 3+9'!$I:$I,$C68)</f>
        <v>113024.93780203669</v>
      </c>
      <c r="AI68" s="158">
        <f>SUMIFS('Folha Forescast 3+9'!DT:DT,'Folha Forescast 3+9'!$I:$I,$C68)</f>
        <v>113024.93780203669</v>
      </c>
      <c r="AJ68" s="158">
        <f>SUMIFS('Folha Forescast 3+9'!DU:DU,'Folha Forescast 3+9'!$I:$I,$C68)</f>
        <v>113024.93780203669</v>
      </c>
      <c r="AK68" s="158">
        <f>SUMIFS('Folha Forescast 3+9'!DV:DV,'Folha Forescast 3+9'!$I:$I,$C68)</f>
        <v>113024.93780203669</v>
      </c>
      <c r="AL68" s="158">
        <f>SUMIFS('Folha Forescast 3+9'!DW:DW,'Folha Forescast 3+9'!$I:$I,$C68)</f>
        <v>113024.93780203669</v>
      </c>
      <c r="AM68" s="167">
        <f>SUM(AA68:AL68)</f>
        <v>1235086.0440709717</v>
      </c>
    </row>
    <row r="69" spans="1:39" ht="13" hidden="1" outlineLevel="2" x14ac:dyDescent="0.3">
      <c r="B69" s="84"/>
      <c r="C69" s="205" t="s">
        <v>28</v>
      </c>
      <c r="D69" s="183">
        <f>D68/D$31</f>
        <v>0.11041237181368595</v>
      </c>
      <c r="E69" s="103">
        <f t="shared" ref="E69" si="292">E68/E$31</f>
        <v>0.11821818652433623</v>
      </c>
      <c r="F69" s="213">
        <f t="shared" ref="F69" si="293">F68/F$31</f>
        <v>0.14957563340319605</v>
      </c>
      <c r="G69" s="168">
        <f>G68/G$53</f>
        <v>6.5034451787756825E-2</v>
      </c>
      <c r="I69" s="183">
        <f>I68/I$31</f>
        <v>0.10465495009129913</v>
      </c>
      <c r="J69" s="103">
        <f t="shared" ref="J69:L69" si="294">J68/J$31</f>
        <v>0.10133794196079143</v>
      </c>
      <c r="K69" s="103">
        <f t="shared" si="294"/>
        <v>9.9513792350029218E-2</v>
      </c>
      <c r="L69" s="168">
        <f t="shared" si="294"/>
        <v>0.10179139164754694</v>
      </c>
      <c r="M69" s="158"/>
      <c r="N69" s="197"/>
      <c r="P69" s="183">
        <f t="shared" ref="P69" si="295">P68/P$53</f>
        <v>5.2652217782873025E-2</v>
      </c>
      <c r="Q69" s="103">
        <f t="shared" ref="Q69" si="296">Q68/Q$53</f>
        <v>5.5478544595859415E-2</v>
      </c>
      <c r="R69" s="103">
        <f t="shared" ref="R69" si="297">R68/R$53</f>
        <v>5.449639533255466E-2</v>
      </c>
      <c r="S69" s="103">
        <f t="shared" ref="S69" si="298">S68/S$53</f>
        <v>5.0976348651690553E-2</v>
      </c>
      <c r="T69" s="103">
        <f t="shared" ref="T69" si="299">T68/T$53</f>
        <v>5.6473875953600684E-2</v>
      </c>
      <c r="U69" s="103">
        <f t="shared" ref="U69" si="300">U68/U$53</f>
        <v>5.3468114382349406E-2</v>
      </c>
      <c r="V69" s="103">
        <f t="shared" ref="V69" si="301">V68/V$53</f>
        <v>5.5701122030894445E-2</v>
      </c>
      <c r="W69" s="103">
        <f t="shared" ref="W69" si="302">W68/W$53</f>
        <v>5.5749780978730096E-2</v>
      </c>
      <c r="X69" s="103">
        <f>X68/X$53</f>
        <v>5.1337295371658286E-2</v>
      </c>
      <c r="Y69" s="175">
        <f>Y68/Y$53</f>
        <v>5.3982838080956247E-2</v>
      </c>
      <c r="AA69" s="183">
        <f t="shared" ref="AA69:AC69" si="303">AA68/AA$53</f>
        <v>4.5957845031860421E-2</v>
      </c>
      <c r="AB69" s="103">
        <f t="shared" si="303"/>
        <v>5.6769287843865701E-2</v>
      </c>
      <c r="AC69" s="213">
        <f t="shared" si="303"/>
        <v>5.6567023471260788E-2</v>
      </c>
      <c r="AD69" s="183">
        <f t="shared" ref="AD69:AK69" si="304">AD68/AD$53</f>
        <v>4.8013682554898192E-2</v>
      </c>
      <c r="AE69" s="103">
        <f t="shared" si="304"/>
        <v>6.6028955247709673E-2</v>
      </c>
      <c r="AF69" s="103">
        <f t="shared" si="304"/>
        <v>6.7124276144093331E-2</v>
      </c>
      <c r="AG69" s="103">
        <f t="shared" si="304"/>
        <v>7.1651783491772147E-2</v>
      </c>
      <c r="AH69" s="103">
        <f t="shared" si="304"/>
        <v>7.416501400481125E-2</v>
      </c>
      <c r="AI69" s="103">
        <f t="shared" si="304"/>
        <v>7.5519664710378909E-2</v>
      </c>
      <c r="AJ69" s="103">
        <f t="shared" si="304"/>
        <v>7.5010274016115472E-2</v>
      </c>
      <c r="AK69" s="103">
        <f t="shared" si="304"/>
        <v>7.4507709103864492E-2</v>
      </c>
      <c r="AL69" s="103">
        <f>AL68/AL$53</f>
        <v>7.4011833689574633E-2</v>
      </c>
      <c r="AM69" s="175">
        <f>AM68/AM$53</f>
        <v>6.4945311790263333E-2</v>
      </c>
    </row>
    <row r="70" spans="1:39" ht="13" hidden="1" outlineLevel="2" x14ac:dyDescent="0.3">
      <c r="B70" s="84"/>
      <c r="C70" s="205"/>
      <c r="D70" s="185"/>
      <c r="E70" s="85"/>
      <c r="F70" s="216"/>
      <c r="G70" s="170"/>
      <c r="I70" s="185"/>
      <c r="J70" s="85"/>
      <c r="K70" s="85"/>
      <c r="L70" s="170"/>
      <c r="M70" s="158"/>
      <c r="N70" s="197"/>
      <c r="P70" s="185"/>
      <c r="Q70" s="85"/>
      <c r="R70" s="85"/>
      <c r="S70" s="85"/>
      <c r="T70" s="85"/>
      <c r="U70" s="85"/>
      <c r="V70" s="85"/>
      <c r="W70" s="85"/>
      <c r="X70" s="85"/>
      <c r="Y70" s="177"/>
      <c r="AA70" s="185"/>
      <c r="AB70" s="85"/>
      <c r="AC70" s="216"/>
      <c r="AD70" s="185"/>
      <c r="AE70" s="85"/>
      <c r="AF70" s="85"/>
      <c r="AG70" s="85"/>
      <c r="AH70" s="85"/>
      <c r="AI70" s="85"/>
      <c r="AJ70" s="85"/>
      <c r="AK70" s="85"/>
      <c r="AL70" s="85"/>
      <c r="AM70" s="177"/>
    </row>
    <row r="71" spans="1:39" ht="13" outlineLevel="1" collapsed="1" x14ac:dyDescent="0.3">
      <c r="A71" s="70" t="str">
        <f>C71</f>
        <v>Facilites</v>
      </c>
      <c r="C71" s="204" t="s">
        <v>32</v>
      </c>
      <c r="D71" s="182">
        <f>SUMIFS('Rateio Fopag'!$F:$F,'Rateio Fopag'!$H:$H,MONTH(D$6),'Rateio Fopag'!$J:$J,'Breakdown Alocação de Despesas'!$C71)</f>
        <v>38521.199451597931</v>
      </c>
      <c r="E71" s="158">
        <f>SUMIFS('Rateio Fopag'!$F:$F,'Rateio Fopag'!$H:$H,MONTH(E$6),'Rateio Fopag'!$J:$J,'Breakdown Alocação de Despesas'!$C71)</f>
        <v>38280.093634603661</v>
      </c>
      <c r="F71" s="199">
        <f>SUMIFS('Rateio Fopag'!$F:$F,'Rateio Fopag'!$H:$H,MONTH(F$6),'Rateio Fopag'!$J:$J,'Breakdown Alocação de Despesas'!$C71)</f>
        <v>52414.295195130566</v>
      </c>
      <c r="G71" s="167">
        <f>SUM(D71:F71)</f>
        <v>129215.58828133217</v>
      </c>
      <c r="I71" s="182">
        <f>SUMIFS('Rateio Folha'!$CO:$CO,'Rateio Folha'!$C:$C,MONTH('Breakdown Alocação de Despesas'!I$6))</f>
        <v>36030.553715189701</v>
      </c>
      <c r="J71" s="158">
        <f>SUMIFS('Rateio Folha'!$CO:$CO,'Rateio Folha'!$C:$C,MONTH('Breakdown Alocação de Despesas'!J$6))</f>
        <v>36030.553715189693</v>
      </c>
      <c r="K71" s="158">
        <f>SUMIFS('Rateio Folha'!$CO:$CO,'Rateio Folha'!$C:$C,MONTH('Breakdown Alocação de Despesas'!K$6))</f>
        <v>36030.553715189693</v>
      </c>
      <c r="L71" s="167">
        <f>SUM(I71:K71)</f>
        <v>108091.66114556909</v>
      </c>
      <c r="M71" s="158"/>
      <c r="N71" s="197">
        <f t="shared" ref="N71" si="305">G71/L71-1</f>
        <v>0.19542605703242066</v>
      </c>
      <c r="P71" s="182">
        <f>SUMIFS('Rateio Folha'!$CO:$CO,'Rateio Folha'!$C:$C,MONTH('Breakdown Alocação de Despesas'!P$6))</f>
        <v>36030.553715189701</v>
      </c>
      <c r="Q71" s="158">
        <f>SUMIFS('Rateio Folha'!$CO:$CO,'Rateio Folha'!$C:$C,MONTH('Breakdown Alocação de Despesas'!Q$6))</f>
        <v>43218.678756840069</v>
      </c>
      <c r="R71" s="158">
        <f>SUMIFS('Rateio Folha'!$CO:$CO,'Rateio Folha'!$C:$C,MONTH('Breakdown Alocação de Despesas'!R$6))</f>
        <v>44273.397923635624</v>
      </c>
      <c r="S71" s="158">
        <f>SUMIFS('Rateio Folha'!$CO:$CO,'Rateio Folha'!$C:$C,MONTH('Breakdown Alocação de Despesas'!S$6))</f>
        <v>38648.781262600241</v>
      </c>
      <c r="T71" s="158">
        <f>SUMIFS('Rateio Folha'!$CO:$CO,'Rateio Folha'!$C:$C,MONTH('Breakdown Alocação de Despesas'!T$6))</f>
        <v>44727.269850487799</v>
      </c>
      <c r="U71" s="158">
        <f>SUMIFS('Rateio Folha'!$CO:$CO,'Rateio Folha'!$C:$C,MONTH('Breakdown Alocação de Despesas'!U$6))</f>
        <v>42784.27216981347</v>
      </c>
      <c r="V71" s="158">
        <f>SUMIFS('Rateio Folha'!$CO:$CO,'Rateio Folha'!$C:$C,MONTH('Breakdown Alocação de Despesas'!V$6))</f>
        <v>44497.505570982503</v>
      </c>
      <c r="W71" s="158">
        <f>SUMIFS('Rateio Folha'!$CO:$CO,'Rateio Folha'!$C:$C,MONTH('Breakdown Alocação de Despesas'!W$6))</f>
        <v>45020.814360527118</v>
      </c>
      <c r="X71" s="158">
        <f>SUMIFS('Rateio Folha'!$CO:$CO,'Rateio Folha'!$C:$C,MONTH('Breakdown Alocação de Despesas'!X$6))</f>
        <v>35586.974043219074</v>
      </c>
      <c r="Y71" s="167">
        <f>SUM(I71:K71,P71:X71)</f>
        <v>482879.90879886464</v>
      </c>
      <c r="AA71" s="182">
        <f>SUMIFS('Folha Forescast 3+9'!DL:DL,'Folha Forescast 3+9'!$I:$I,$C71)</f>
        <v>27698.956907020092</v>
      </c>
      <c r="AB71" s="158">
        <f>SUMIFS('Folha Forescast 3+9'!DM:DM,'Folha Forescast 3+9'!$I:$I,$C71)</f>
        <v>27698.956907020092</v>
      </c>
      <c r="AC71" s="199">
        <f>SUMIFS('Folha Forescast 3+9'!DN:DN,'Folha Forescast 3+9'!$I:$I,$C71)</f>
        <v>27698.956907020092</v>
      </c>
      <c r="AD71" s="182">
        <f>SUMIFS('Folha Forescast 3+9'!DO:DO,'Folha Forescast 3+9'!$I:$I,$C71)</f>
        <v>27698.956907020092</v>
      </c>
      <c r="AE71" s="158">
        <f>SUMIFS('Folha Forescast 3+9'!DP:DP,'Folha Forescast 3+9'!$I:$I,$C71)</f>
        <v>28909.212281231437</v>
      </c>
      <c r="AF71" s="158">
        <f>SUMIFS('Folha Forescast 3+9'!DQ:DQ,'Folha Forescast 3+9'!$I:$I,$C71)</f>
        <v>28909.212281231437</v>
      </c>
      <c r="AG71" s="158">
        <f>SUMIFS('Folha Forescast 3+9'!DR:DR,'Folha Forescast 3+9'!$I:$I,$C71)</f>
        <v>41605.286262330628</v>
      </c>
      <c r="AH71" s="158">
        <f>SUMIFS('Folha Forescast 3+9'!DS:DS,'Folha Forescast 3+9'!$I:$I,$C71)</f>
        <v>41605.286262330628</v>
      </c>
      <c r="AI71" s="158">
        <f>SUMIFS('Folha Forescast 3+9'!DT:DT,'Folha Forescast 3+9'!$I:$I,$C71)</f>
        <v>41605.286262330628</v>
      </c>
      <c r="AJ71" s="158">
        <f>SUMIFS('Folha Forescast 3+9'!DU:DU,'Folha Forescast 3+9'!$I:$I,$C71)</f>
        <v>41605.286262330628</v>
      </c>
      <c r="AK71" s="158">
        <f>SUMIFS('Folha Forescast 3+9'!DV:DV,'Folha Forescast 3+9'!$I:$I,$C71)</f>
        <v>41605.286262330628</v>
      </c>
      <c r="AL71" s="158">
        <f>SUMIFS('Folha Forescast 3+9'!DW:DW,'Folha Forescast 3+9'!$I:$I,$C71)</f>
        <v>41605.286262330628</v>
      </c>
      <c r="AM71" s="167">
        <f>SUM(AA71:AL71)</f>
        <v>418245.96976452693</v>
      </c>
    </row>
    <row r="72" spans="1:39" ht="13" hidden="1" outlineLevel="2" x14ac:dyDescent="0.3">
      <c r="B72" s="84"/>
      <c r="C72" s="205" t="s">
        <v>28</v>
      </c>
      <c r="D72" s="183">
        <f>D71/D$31</f>
        <v>4.263565032547733E-2</v>
      </c>
      <c r="E72" s="103">
        <f t="shared" ref="E72" si="306">E71/E$31</f>
        <v>4.5951428874454976E-2</v>
      </c>
      <c r="F72" s="213">
        <f t="shared" ref="F72" si="307">F71/F$31</f>
        <v>5.9092600413549683E-2</v>
      </c>
      <c r="G72" s="168">
        <f>G71/G$53</f>
        <v>2.5394934724006116E-2</v>
      </c>
      <c r="I72" s="183">
        <f>I71/I$31</f>
        <v>4.1330201423338278E-2</v>
      </c>
      <c r="J72" s="103">
        <f t="shared" ref="J72:L72" si="308">J71/J$31</f>
        <v>4.0020252739237448E-2</v>
      </c>
      <c r="K72" s="103">
        <f t="shared" si="308"/>
        <v>3.9299861866437504E-2</v>
      </c>
      <c r="L72" s="168">
        <f t="shared" si="308"/>
        <v>4.0199328519911037E-2</v>
      </c>
      <c r="M72" s="158"/>
      <c r="N72" s="197"/>
      <c r="P72" s="183">
        <f t="shared" ref="P72" si="309">P71/P$53</f>
        <v>2.0793347705514179E-2</v>
      </c>
      <c r="Q72" s="103">
        <f t="shared" ref="Q72" si="310">Q71/Q$53</f>
        <v>2.2044674175620942E-2</v>
      </c>
      <c r="R72" s="103">
        <f t="shared" ref="R72" si="311">R71/R$53</f>
        <v>2.1654412306657007E-2</v>
      </c>
      <c r="S72" s="103">
        <f t="shared" ref="S72" si="312">S71/S$53</f>
        <v>2.0729874728854406E-2</v>
      </c>
      <c r="T72" s="103">
        <f t="shared" ref="T72" si="313">T71/T$53</f>
        <v>2.1604698973520364E-2</v>
      </c>
      <c r="U72" s="103">
        <f t="shared" ref="U72" si="314">U71/U$53</f>
        <v>2.0454812006555079E-2</v>
      </c>
      <c r="V72" s="103">
        <f t="shared" ref="V72" si="315">V71/V$53</f>
        <v>2.1309073507784809E-2</v>
      </c>
      <c r="W72" s="103">
        <f t="shared" ref="W72" si="316">W71/W$53</f>
        <v>2.1327688520524878E-2</v>
      </c>
      <c r="X72" s="103">
        <f>X71/X$53</f>
        <v>1.9639643886505027E-2</v>
      </c>
      <c r="Y72" s="175">
        <f>Y71/Y$53</f>
        <v>2.1091006927195528E-2</v>
      </c>
      <c r="AA72" s="183">
        <f t="shared" ref="AA72:AC72" si="317">AA71/AA$53</f>
        <v>1.4390653516797377E-2</v>
      </c>
      <c r="AB72" s="103">
        <f t="shared" si="317"/>
        <v>1.7776010846245235E-2</v>
      </c>
      <c r="AC72" s="213">
        <f t="shared" si="317"/>
        <v>1.7712676359980008E-2</v>
      </c>
      <c r="AD72" s="183">
        <f t="shared" ref="AD72:AK72" si="318">AD71/AD$53</f>
        <v>1.7541174702222034E-2</v>
      </c>
      <c r="AE72" s="103">
        <f t="shared" si="318"/>
        <v>1.783135163977323E-2</v>
      </c>
      <c r="AF72" s="103">
        <f t="shared" si="318"/>
        <v>1.7504421892923259E-2</v>
      </c>
      <c r="AG72" s="103">
        <f t="shared" si="318"/>
        <v>2.6891028814092523E-2</v>
      </c>
      <c r="AH72" s="103">
        <f t="shared" si="318"/>
        <v>2.7300670969839094E-2</v>
      </c>
      <c r="AI72" s="103">
        <f t="shared" si="318"/>
        <v>2.7799327562681699E-2</v>
      </c>
      <c r="AJ72" s="103">
        <f t="shared" si="318"/>
        <v>2.7611817212609063E-2</v>
      </c>
      <c r="AK72" s="103">
        <f t="shared" si="318"/>
        <v>2.7426819481610722E-2</v>
      </c>
      <c r="AL72" s="103">
        <f>AL71/AL$53</f>
        <v>2.7244284202554727E-2</v>
      </c>
      <c r="AM72" s="175">
        <f>AM71/AM$53</f>
        <v>2.19928927557515E-2</v>
      </c>
    </row>
    <row r="73" spans="1:39" ht="13" hidden="1" outlineLevel="2" x14ac:dyDescent="0.3">
      <c r="C73" s="169"/>
      <c r="D73" s="184"/>
      <c r="E73" s="74"/>
      <c r="F73" s="215"/>
      <c r="G73" s="189"/>
      <c r="I73" s="184"/>
      <c r="J73" s="74"/>
      <c r="K73" s="74"/>
      <c r="L73" s="189"/>
      <c r="M73" s="158"/>
      <c r="N73" s="197"/>
      <c r="P73" s="184"/>
      <c r="Q73" s="74"/>
      <c r="R73" s="74"/>
      <c r="S73" s="74"/>
      <c r="T73" s="74"/>
      <c r="U73" s="74"/>
      <c r="V73" s="74"/>
      <c r="W73" s="74"/>
      <c r="X73" s="74"/>
      <c r="Y73" s="176"/>
      <c r="AA73" s="184"/>
      <c r="AC73" s="215"/>
      <c r="AD73" s="184"/>
      <c r="AE73" s="74"/>
      <c r="AF73" s="74"/>
      <c r="AG73" s="74"/>
      <c r="AH73" s="74"/>
      <c r="AI73" s="74"/>
      <c r="AJ73" s="74"/>
      <c r="AK73" s="74"/>
      <c r="AL73" s="74"/>
      <c r="AM73" s="176"/>
    </row>
    <row r="74" spans="1:39" ht="13" outlineLevel="1" collapsed="1" x14ac:dyDescent="0.3">
      <c r="A74" s="70" t="s">
        <v>23</v>
      </c>
      <c r="C74" s="204" t="s">
        <v>33</v>
      </c>
      <c r="D74" s="182">
        <f>SUMIFS('Rateio Fopag'!$F:$F,'Rateio Fopag'!$H:$H,MONTH(D$6),'Rateio Fopag'!$J:$J,'Breakdown Alocação de Despesas'!$C74)</f>
        <v>115169.21889863146</v>
      </c>
      <c r="E74" s="158">
        <f>SUMIFS('Rateio Fopag'!$F:$F,'Rateio Fopag'!$H:$H,MONTH(E$6),'Rateio Fopag'!$J:$J,'Breakdown Alocação de Despesas'!$C74)</f>
        <v>113797.7819247377</v>
      </c>
      <c r="F74" s="199">
        <f>SUMIFS('Rateio Fopag'!$F:$F,'Rateio Fopag'!$H:$H,MONTH(F$6),'Rateio Fopag'!$J:$J,'Breakdown Alocação de Despesas'!$C74)</f>
        <v>129631.27081528321</v>
      </c>
      <c r="G74" s="167">
        <f>SUM(D74:F74)</f>
        <v>358598.27163865237</v>
      </c>
      <c r="I74" s="182">
        <f>SUMIFS('Rateio Folha'!$CQ:$CQ,'Rateio Folha'!$C:$C,MONTH('Breakdown Alocação de Despesas'!I$6))</f>
        <v>117359.08052609113</v>
      </c>
      <c r="J74" s="158">
        <f>SUMIFS('Rateio Folha'!$CQ:$CQ,'Rateio Folha'!$C:$C,MONTH('Breakdown Alocação de Despesas'!J$6))</f>
        <v>117359.08052609117</v>
      </c>
      <c r="K74" s="158">
        <f>SUMIFS('Rateio Folha'!$CQ:$CQ,'Rateio Folha'!$C:$C,MONTH('Breakdown Alocação de Despesas'!K$6))</f>
        <v>120432.37339401103</v>
      </c>
      <c r="L74" s="167">
        <f>SUM(I74:K74)</f>
        <v>355150.53444619337</v>
      </c>
      <c r="M74" s="158"/>
      <c r="N74" s="197">
        <f t="shared" ref="N74" si="319">G74/L74-1</f>
        <v>9.7078192430013477E-3</v>
      </c>
      <c r="P74" s="182">
        <f>SUMIFS('Rateio Folha'!$CQ:$CQ,'Rateio Folha'!$C:$C,MONTH('Breakdown Alocação de Despesas'!P$6))</f>
        <v>120432.37339401105</v>
      </c>
      <c r="Q74" s="158">
        <f>SUMIFS('Rateio Folha'!$CQ:$CQ,'Rateio Folha'!$C:$C,MONTH('Breakdown Alocação de Despesas'!Q$6))</f>
        <v>144013.06203422154</v>
      </c>
      <c r="R74" s="158">
        <f>SUMIFS('Rateio Folha'!$CQ:$CQ,'Rateio Folha'!$C:$C,MONTH('Breakdown Alocação de Despesas'!R$6))</f>
        <v>147527.59188949547</v>
      </c>
      <c r="S74" s="158">
        <f>SUMIFS('Rateio Folha'!$CQ:$CQ,'Rateio Folha'!$C:$C,MONTH('Breakdown Alocação de Despesas'!S$6))</f>
        <v>125839.46808760762</v>
      </c>
      <c r="T74" s="158">
        <f>SUMIFS('Rateio Folha'!$CQ:$CQ,'Rateio Folha'!$C:$C,MONTH('Breakdown Alocação de Despesas'!T$6))</f>
        <v>145630.87536327646</v>
      </c>
      <c r="U74" s="158">
        <f>SUMIFS('Rateio Folha'!$CQ:$CQ,'Rateio Folha'!$C:$C,MONTH('Breakdown Alocação de Despesas'!U$6))</f>
        <v>139304.52336344987</v>
      </c>
      <c r="V74" s="158">
        <f>SUMIFS('Rateio Folha'!$CQ:$CQ,'Rateio Folha'!$C:$C,MONTH('Breakdown Alocação de Despesas'!V$6))</f>
        <v>144882.76859835614</v>
      </c>
      <c r="W74" s="158">
        <f>SUMIFS('Rateio Folha'!$CQ:$CQ,'Rateio Folha'!$C:$C,MONTH('Breakdown Alocação de Despesas'!W$6))</f>
        <v>146586.64896846208</v>
      </c>
      <c r="X74" s="158">
        <f>SUMIFS('Rateio Folha'!$CQ:$CQ,'Rateio Folha'!$C:$C,MONTH('Breakdown Alocação de Despesas'!X$6))</f>
        <v>115870.30012715328</v>
      </c>
      <c r="Y74" s="167">
        <f>SUM(I74:K74,P74:X74)</f>
        <v>1585238.1462722269</v>
      </c>
      <c r="AA74" s="182">
        <f>SUMIFS('Folha Forescast 3+9'!DL:DL,'Folha Forescast 3+9'!$I:$I,$C74)</f>
        <v>359113.89509669453</v>
      </c>
      <c r="AB74" s="158">
        <f>SUMIFS('Folha Forescast 3+9'!DM:DM,'Folha Forescast 3+9'!$I:$I,$C74)</f>
        <v>130675.65667611398</v>
      </c>
      <c r="AC74" s="199">
        <f>SUMIFS('Folha Forescast 3+9'!DN:DN,'Folha Forescast 3+9'!$I:$I,$C74)</f>
        <v>136247.32393991202</v>
      </c>
      <c r="AD74" s="182">
        <f>SUMIFS('Folha Forescast 3+9'!DO:DO,'Folha Forescast 3+9'!$I:$I,$C74)</f>
        <v>148071.12688891095</v>
      </c>
      <c r="AE74" s="158">
        <f>SUMIFS('Folha Forescast 3+9'!DP:DP,'Folha Forescast 3+9'!$I:$I,$C74)</f>
        <v>161512.36230920779</v>
      </c>
      <c r="AF74" s="158">
        <f>SUMIFS('Folha Forescast 3+9'!DQ:DQ,'Folha Forescast 3+9'!$I:$I,$C74)</f>
        <v>184175.89008698557</v>
      </c>
      <c r="AG74" s="158">
        <f>SUMIFS('Folha Forescast 3+9'!DR:DR,'Folha Forescast 3+9'!$I:$I,$C74)</f>
        <v>256839.41786476335</v>
      </c>
      <c r="AH74" s="158">
        <f>SUMIFS('Folha Forescast 3+9'!DS:DS,'Folha Forescast 3+9'!$I:$I,$C74)</f>
        <v>217002.9456425411</v>
      </c>
      <c r="AI74" s="158">
        <f>SUMIFS('Folha Forescast 3+9'!DT:DT,'Folha Forescast 3+9'!$I:$I,$C74)</f>
        <v>189666.47342031889</v>
      </c>
      <c r="AJ74" s="158">
        <f>SUMIFS('Folha Forescast 3+9'!DU:DU,'Folha Forescast 3+9'!$I:$I,$C74)</f>
        <v>199830.00119809667</v>
      </c>
      <c r="AK74" s="158">
        <f>SUMIFS('Folha Forescast 3+9'!DV:DV,'Folha Forescast 3+9'!$I:$I,$C74)</f>
        <v>209993.52897587445</v>
      </c>
      <c r="AL74" s="158">
        <f>SUMIFS('Folha Forescast 3+9'!DW:DW,'Folha Forescast 3+9'!$I:$I,$C74)</f>
        <v>220157.05675365223</v>
      </c>
      <c r="AM74" s="167">
        <f>SUM(AA74:AL74)</f>
        <v>2413285.6788530718</v>
      </c>
    </row>
    <row r="75" spans="1:39" ht="13" hidden="1" outlineLevel="2" x14ac:dyDescent="0.3">
      <c r="B75" s="84"/>
      <c r="C75" s="205" t="s">
        <v>28</v>
      </c>
      <c r="D75" s="183">
        <f>D74/D$31</f>
        <v>0.12747044783458106</v>
      </c>
      <c r="E75" s="103">
        <f t="shared" ref="E75" si="320">E74/E$31</f>
        <v>0.1366028707270027</v>
      </c>
      <c r="F75" s="213">
        <f t="shared" ref="F75" si="321">F74/F$31</f>
        <v>0.14614808534332507</v>
      </c>
      <c r="G75" s="168">
        <f>G74/G$53</f>
        <v>7.0475859929359799E-2</v>
      </c>
      <c r="I75" s="183">
        <f>I74/I$31</f>
        <v>0.13462114613454493</v>
      </c>
      <c r="J75" s="103">
        <f t="shared" ref="J75:L75" si="322">J74/J$31</f>
        <v>0.13035436815723001</v>
      </c>
      <c r="K75" s="103">
        <f t="shared" si="322"/>
        <v>0.13136005835615391</v>
      </c>
      <c r="L75" s="168">
        <f t="shared" si="322"/>
        <v>0.13208061433155011</v>
      </c>
      <c r="M75" s="158"/>
      <c r="N75" s="197"/>
      <c r="P75" s="183">
        <f t="shared" ref="P75" si="323">P74/P$53</f>
        <v>6.9501907597003532E-2</v>
      </c>
      <c r="Q75" s="103">
        <f t="shared" ref="Q75" si="324">Q74/Q$53</f>
        <v>7.3457151419175401E-2</v>
      </c>
      <c r="R75" s="103">
        <f t="shared" ref="R75" si="325">R74/R$53</f>
        <v>7.215672279985301E-2</v>
      </c>
      <c r="S75" s="103">
        <f t="shared" ref="S75" si="326">S74/S$53</f>
        <v>6.749595521983795E-2</v>
      </c>
      <c r="T75" s="103">
        <f t="shared" ref="T75" si="327">T74/T$53</f>
        <v>7.0344361146816942E-2</v>
      </c>
      <c r="U75" s="103">
        <f t="shared" ref="U75" si="328">U74/U$53</f>
        <v>6.6600357854692233E-2</v>
      </c>
      <c r="V75" s="103">
        <f t="shared" ref="V75" si="329">V74/V$53</f>
        <v>6.9381812001772833E-2</v>
      </c>
      <c r="W75" s="103">
        <f t="shared" ref="W75" si="330">W74/W$53</f>
        <v>6.9442422019091038E-2</v>
      </c>
      <c r="X75" s="103">
        <f>X74/X$53</f>
        <v>6.3946190781943232E-2</v>
      </c>
      <c r="Y75" s="175">
        <f>Y74/Y$53</f>
        <v>6.9239303841503591E-2</v>
      </c>
      <c r="AA75" s="183">
        <f t="shared" ref="AA75:AC75" si="331">AA74/AA$53</f>
        <v>0.18657322204412288</v>
      </c>
      <c r="AB75" s="103">
        <f t="shared" si="331"/>
        <v>8.3862070987449397E-2</v>
      </c>
      <c r="AC75" s="213">
        <f t="shared" si="331"/>
        <v>8.7126196194391131E-2</v>
      </c>
      <c r="AD75" s="183">
        <f t="shared" ref="AD75:AK75" si="332">AD74/AD$53</f>
        <v>9.3770372430703228E-2</v>
      </c>
      <c r="AE75" s="103">
        <f t="shared" si="332"/>
        <v>9.9621660337514489E-2</v>
      </c>
      <c r="AF75" s="103">
        <f t="shared" si="332"/>
        <v>0.11151782522556962</v>
      </c>
      <c r="AG75" s="103">
        <f t="shared" si="332"/>
        <v>0.16600477503863245</v>
      </c>
      <c r="AH75" s="103">
        <f t="shared" si="332"/>
        <v>0.14239358866848537</v>
      </c>
      <c r="AI75" s="103">
        <f t="shared" si="332"/>
        <v>0.12672909853390221</v>
      </c>
      <c r="AJ75" s="103">
        <f t="shared" si="332"/>
        <v>0.13261943282608743</v>
      </c>
      <c r="AK75" s="103">
        <f t="shared" si="332"/>
        <v>0.13843083725498367</v>
      </c>
      <c r="AL75" s="103">
        <f>AL74/AL$53</f>
        <v>0.14416488773988012</v>
      </c>
      <c r="AM75" s="175">
        <f>AM74/AM$53</f>
        <v>0.126899329487593</v>
      </c>
    </row>
    <row r="76" spans="1:39" ht="13" hidden="1" outlineLevel="2" x14ac:dyDescent="0.3">
      <c r="C76" s="169"/>
      <c r="D76" s="184"/>
      <c r="E76" s="74"/>
      <c r="F76" s="215"/>
      <c r="G76" s="189"/>
      <c r="I76" s="184"/>
      <c r="J76" s="74"/>
      <c r="K76" s="74"/>
      <c r="L76" s="189"/>
      <c r="M76" s="158"/>
      <c r="N76" s="197"/>
      <c r="P76" s="184"/>
      <c r="Q76" s="74"/>
      <c r="R76" s="74"/>
      <c r="S76" s="74"/>
      <c r="T76" s="74"/>
      <c r="U76" s="74"/>
      <c r="V76" s="74"/>
      <c r="W76" s="74"/>
      <c r="X76" s="74"/>
      <c r="Y76" s="176"/>
      <c r="AA76" s="184"/>
      <c r="AC76" s="215"/>
      <c r="AD76" s="184"/>
      <c r="AE76" s="74"/>
      <c r="AF76" s="74"/>
      <c r="AG76" s="74"/>
      <c r="AH76" s="74"/>
      <c r="AI76" s="74"/>
      <c r="AJ76" s="74"/>
      <c r="AK76" s="74"/>
      <c r="AL76" s="74"/>
      <c r="AM76" s="176"/>
    </row>
    <row r="77" spans="1:39" ht="13" outlineLevel="1" collapsed="1" x14ac:dyDescent="0.3">
      <c r="A77" s="70" t="str">
        <f>C77</f>
        <v>Tech</v>
      </c>
      <c r="C77" s="204" t="s">
        <v>34</v>
      </c>
      <c r="D77" s="182">
        <f>SUMIFS('Rateio Fopag'!$F:$F,'Rateio Fopag'!$H:$H,MONTH(D$6),'Rateio Fopag'!$J:$J,'Breakdown Alocação de Despesas'!$C77)</f>
        <v>321517.50931456924</v>
      </c>
      <c r="E77" s="158">
        <f>SUMIFS('Rateio Fopag'!$F:$F,'Rateio Fopag'!$H:$H,MONTH(E$6),'Rateio Fopag'!$J:$J,'Breakdown Alocação de Despesas'!$C77)</f>
        <v>260130.86520571302</v>
      </c>
      <c r="F77" s="199">
        <f>SUMIFS('Rateio Fopag'!$F:$F,'Rateio Fopag'!$H:$H,MONTH(F$6),'Rateio Fopag'!$J:$J,'Breakdown Alocação de Despesas'!$C77)</f>
        <v>316520.99208324158</v>
      </c>
      <c r="G77" s="167">
        <f>SUM(D77:F77)</f>
        <v>898169.36660352384</v>
      </c>
      <c r="I77" s="182">
        <f>SUMIFS('Rateio Folha'!$CT:$CT,'Rateio Folha'!$C:$C,MONTH('Breakdown Alocação de Despesas'!I$6))</f>
        <v>324442.84478654998</v>
      </c>
      <c r="J77" s="158">
        <f>SUMIFS('Rateio Folha'!$CT:$CT,'Rateio Folha'!$C:$C,MONTH('Breakdown Alocação de Despesas'!J$6))</f>
        <v>324442.84478654998</v>
      </c>
      <c r="K77" s="158">
        <f>SUMIFS('Rateio Folha'!$CT:$CT,'Rateio Folha'!$C:$C,MONTH('Breakdown Alocação de Despesas'!K$6))</f>
        <v>331575.28378986416</v>
      </c>
      <c r="L77" s="167">
        <f>SUM(I77:K77)</f>
        <v>980460.97336296411</v>
      </c>
      <c r="M77" s="158"/>
      <c r="N77" s="197">
        <f t="shared" ref="N77" si="333">G77/L77-1</f>
        <v>-8.3931547501764903E-2</v>
      </c>
      <c r="P77" s="182">
        <f>SUMIFS('Rateio Folha'!$CT:$CT,'Rateio Folha'!$C:$C,MONTH('Breakdown Alocação de Despesas'!P$6))</f>
        <v>338979.27770670288</v>
      </c>
      <c r="Q77" s="158">
        <f>SUMIFS('Rateio Folha'!$CT:$CT,'Rateio Folha'!$C:$C,MONTH('Breakdown Alocação de Despesas'!Q$6))</f>
        <v>410566.92564653431</v>
      </c>
      <c r="R77" s="158">
        <f>SUMIFS('Rateio Folha'!$CT:$CT,'Rateio Folha'!$C:$C,MONTH('Breakdown Alocação de Despesas'!R$6))</f>
        <v>420586.50093637768</v>
      </c>
      <c r="S77" s="158">
        <f>SUMIFS('Rateio Folha'!$CT:$CT,'Rateio Folha'!$C:$C,MONTH('Breakdown Alocação de Despesas'!S$6))</f>
        <v>372995.56866762828</v>
      </c>
      <c r="T77" s="158">
        <f>SUMIFS('Rateio Folha'!$CT:$CT,'Rateio Folha'!$C:$C,MONTH('Breakdown Alocação de Despesas'!T$6))</f>
        <v>431658.46134913125</v>
      </c>
      <c r="U77" s="158">
        <f>SUMIFS('Rateio Folha'!$CT:$CT,'Rateio Folha'!$C:$C,MONTH('Breakdown Alocação de Despesas'!U$6))</f>
        <v>412906.78274123924</v>
      </c>
      <c r="V77" s="158">
        <f>SUMIFS('Rateio Folha'!$CT:$CT,'Rateio Folha'!$C:$C,MONTH('Breakdown Alocação de Despesas'!V$6))</f>
        <v>429441.0289930813</v>
      </c>
      <c r="W77" s="158">
        <f>SUMIFS('Rateio Folha'!$CT:$CT,'Rateio Folha'!$C:$C,MONTH('Breakdown Alocação de Despesas'!W$6))</f>
        <v>434491.43040726113</v>
      </c>
      <c r="X77" s="158">
        <f>SUMIFS('Rateio Folha'!$CT:$CT,'Rateio Folha'!$C:$C,MONTH('Breakdown Alocação de Despesas'!X$6))</f>
        <v>343446.36976316338</v>
      </c>
      <c r="Y77" s="167">
        <f>SUM(I77:K77,P77:X77)</f>
        <v>4575533.3195740841</v>
      </c>
      <c r="AA77" s="182">
        <f>SUMIFS('Folha Forescast 3+9'!DL:DL,'Folha Forescast 3+9'!$I:$I,$C77)</f>
        <v>318054.44497425371</v>
      </c>
      <c r="AB77" s="158">
        <f>SUMIFS('Folha Forescast 3+9'!DM:DM,'Folha Forescast 3+9'!$I:$I,$C77)</f>
        <v>231503.90905889904</v>
      </c>
      <c r="AC77" s="199">
        <f>SUMIFS('Folha Forescast 3+9'!DN:DN,'Folha Forescast 3+9'!$I:$I,$C77)</f>
        <v>231503.90905889904</v>
      </c>
      <c r="AD77" s="182">
        <f>SUMIFS('Folha Forescast 3+9'!DO:DO,'Folha Forescast 3+9'!$I:$I,$C77)</f>
        <v>236687.37363482491</v>
      </c>
      <c r="AE77" s="158">
        <f>SUMIFS('Folha Forescast 3+9'!DP:DP,'Folha Forescast 3+9'!$I:$I,$C77)</f>
        <v>246910.90006547267</v>
      </c>
      <c r="AF77" s="158">
        <f>SUMIFS('Folha Forescast 3+9'!DQ:DQ,'Folha Forescast 3+9'!$I:$I,$C77)</f>
        <v>250719.23339880601</v>
      </c>
      <c r="AG77" s="158">
        <f>SUMIFS('Folha Forescast 3+9'!DR:DR,'Folha Forescast 3+9'!$I:$I,$C77)</f>
        <v>284904.04215858702</v>
      </c>
      <c r="AH77" s="158">
        <f>SUMIFS('Folha Forescast 3+9'!DS:DS,'Folha Forescast 3+9'!$I:$I,$C77)</f>
        <v>299358.64829920273</v>
      </c>
      <c r="AI77" s="158">
        <f>SUMIFS('Folha Forescast 3+9'!DT:DT,'Folha Forescast 3+9'!$I:$I,$C77)</f>
        <v>299358.64829920273</v>
      </c>
      <c r="AJ77" s="158">
        <f>SUMIFS('Folha Forescast 3+9'!DU:DU,'Folha Forescast 3+9'!$I:$I,$C77)</f>
        <v>299358.64829920273</v>
      </c>
      <c r="AK77" s="158">
        <f>SUMIFS('Folha Forescast 3+9'!DV:DV,'Folha Forescast 3+9'!$I:$I,$C77)</f>
        <v>299358.64829920273</v>
      </c>
      <c r="AL77" s="158">
        <f>SUMIFS('Folha Forescast 3+9'!DW:DW,'Folha Forescast 3+9'!$I:$I,$C77)</f>
        <v>299358.64829920273</v>
      </c>
      <c r="AM77" s="167">
        <f>SUM(AA77:AL77)</f>
        <v>3297077.0538457562</v>
      </c>
    </row>
    <row r="78" spans="1:39" ht="13" hidden="1" outlineLevel="2" x14ac:dyDescent="0.3">
      <c r="B78" s="84"/>
      <c r="C78" s="205" t="s">
        <v>28</v>
      </c>
      <c r="D78" s="183">
        <f>D77/D$31</f>
        <v>0.35585880750880244</v>
      </c>
      <c r="E78" s="103">
        <f t="shared" ref="E78" si="334">E77/E$31</f>
        <v>0.3122611210058634</v>
      </c>
      <c r="F78" s="213">
        <f t="shared" ref="F78" si="335">F77/F$31</f>
        <v>0.35685013865097198</v>
      </c>
      <c r="G78" s="168">
        <f>G77/G$53</f>
        <v>0.17651858215696123</v>
      </c>
      <c r="I78" s="183">
        <f>I77/I$31</f>
        <v>0.37216436448313372</v>
      </c>
      <c r="J78" s="103">
        <f t="shared" ref="J78:L78" si="336">J77/J$31</f>
        <v>0.36036872345708709</v>
      </c>
      <c r="K78" s="103">
        <f t="shared" si="336"/>
        <v>0.36166146527392801</v>
      </c>
      <c r="L78" s="168">
        <f t="shared" si="336"/>
        <v>0.36463379645993349</v>
      </c>
      <c r="M78" s="158"/>
      <c r="N78" s="197"/>
      <c r="P78" s="183">
        <f t="shared" ref="P78" si="337">P77/P$53</f>
        <v>0.19562602456892089</v>
      </c>
      <c r="Q78" s="103">
        <f t="shared" ref="Q78" si="338">Q77/Q$53</f>
        <v>0.2094190374047887</v>
      </c>
      <c r="R78" s="103">
        <f t="shared" ref="R78" si="339">R77/R$53</f>
        <v>0.20571164466751676</v>
      </c>
      <c r="S78" s="103">
        <f t="shared" ref="S78" si="340">S77/S$53</f>
        <v>0.200061972468457</v>
      </c>
      <c r="T78" s="103">
        <f t="shared" ref="T78" si="341">T77/T$53</f>
        <v>0.20850481480302666</v>
      </c>
      <c r="U78" s="103">
        <f t="shared" ref="U78" si="342">U77/U$53</f>
        <v>0.19740736931742345</v>
      </c>
      <c r="V78" s="103">
        <f t="shared" ref="V78" si="343">V77/V$53</f>
        <v>0.20565176264711377</v>
      </c>
      <c r="W78" s="103">
        <f t="shared" ref="W78" si="344">W77/W$53</f>
        <v>0.20583141429552052</v>
      </c>
      <c r="X78" s="103">
        <f>X77/X$53</f>
        <v>0.18954026234626473</v>
      </c>
      <c r="Y78" s="175">
        <f>Y77/Y$53</f>
        <v>0.19984804333399481</v>
      </c>
      <c r="AA78" s="183">
        <f t="shared" ref="AA78:AC78" si="345">AA77/AA$53</f>
        <v>0.16524128805521093</v>
      </c>
      <c r="AB78" s="103">
        <f t="shared" si="345"/>
        <v>0.14856934909834779</v>
      </c>
      <c r="AC78" s="213">
        <f t="shared" si="345"/>
        <v>0.14804000854599936</v>
      </c>
      <c r="AD78" s="183">
        <f t="shared" ref="AD78:AK78" si="346">AD77/AD$53</f>
        <v>0.14988920285609489</v>
      </c>
      <c r="AE78" s="103">
        <f t="shared" si="346"/>
        <v>0.15229592006623874</v>
      </c>
      <c r="AF78" s="103">
        <f t="shared" si="346"/>
        <v>0.15180957527965036</v>
      </c>
      <c r="AG78" s="103">
        <f t="shared" si="346"/>
        <v>0.18414397532638976</v>
      </c>
      <c r="AH78" s="103">
        <f t="shared" si="346"/>
        <v>0.19643397975107457</v>
      </c>
      <c r="AI78" s="103">
        <f t="shared" si="346"/>
        <v>0.20002191717464191</v>
      </c>
      <c r="AJ78" s="103">
        <f t="shared" si="346"/>
        <v>0.19867274138515389</v>
      </c>
      <c r="AK78" s="103">
        <f t="shared" si="346"/>
        <v>0.19734164441009894</v>
      </c>
      <c r="AL78" s="103">
        <f>AL77/AL$53</f>
        <v>0.19602826528657649</v>
      </c>
      <c r="AM78" s="175">
        <f>AM77/AM$53</f>
        <v>0.1733722911747442</v>
      </c>
    </row>
    <row r="79" spans="1:39" ht="13" hidden="1" outlineLevel="2" x14ac:dyDescent="0.3">
      <c r="C79" s="169"/>
      <c r="D79" s="184"/>
      <c r="E79" s="74"/>
      <c r="F79" s="215"/>
      <c r="G79" s="189"/>
      <c r="I79" s="184"/>
      <c r="J79" s="74"/>
      <c r="K79" s="74"/>
      <c r="L79" s="189"/>
      <c r="M79" s="158"/>
      <c r="N79" s="197"/>
      <c r="P79" s="184"/>
      <c r="Q79" s="74"/>
      <c r="R79" s="74"/>
      <c r="S79" s="74"/>
      <c r="T79" s="74"/>
      <c r="U79" s="74"/>
      <c r="V79" s="74"/>
      <c r="W79" s="74"/>
      <c r="X79" s="74"/>
      <c r="Y79" s="176"/>
      <c r="AA79" s="184"/>
      <c r="AC79" s="215"/>
      <c r="AD79" s="184"/>
      <c r="AE79" s="74"/>
      <c r="AF79" s="74"/>
      <c r="AG79" s="74"/>
      <c r="AH79" s="74"/>
      <c r="AI79" s="74"/>
      <c r="AJ79" s="74"/>
      <c r="AK79" s="74"/>
      <c r="AL79" s="74"/>
      <c r="AM79" s="176"/>
    </row>
    <row r="80" spans="1:39" ht="13" outlineLevel="1" collapsed="1" x14ac:dyDescent="0.3">
      <c r="A80" s="70" t="s">
        <v>25</v>
      </c>
      <c r="C80" s="221" t="s">
        <v>35</v>
      </c>
      <c r="D80" s="217">
        <f>SUMIFS('Rateio Fopag'!$F:$F,'Rateio Fopag'!$H:$H,MONTH(D$6),'Rateio Fopag'!$J:$J,'Breakdown Alocação de Despesas'!$C80)</f>
        <v>831668.62886632804</v>
      </c>
      <c r="E80" s="218">
        <f>SUMIFS('Rateio Fopag'!$F:$F,'Rateio Fopag'!$H:$H,MONTH(E$6),'Rateio Fopag'!$J:$J,'Breakdown Alocação de Despesas'!$C80)</f>
        <v>831668.62886632839</v>
      </c>
      <c r="F80" s="219">
        <f>SUMIFS('Rateio Fopag'!$F:$F,'Rateio Fopag'!$H:$H,MONTH(F$6),'Rateio Fopag'!$J:$J,'Breakdown Alocação de Despesas'!$C80)</f>
        <v>831668.62886632944</v>
      </c>
      <c r="G80" s="220">
        <f>SUM(D80:F80)</f>
        <v>2495005.8865989856</v>
      </c>
      <c r="I80" s="217">
        <f>SUMIFS('Rateio Folha'!$CU:$CU,'Rateio Folha'!$C:$C,MONTH('Breakdown Alocação de Despesas'!I$6))</f>
        <v>593666.66666666651</v>
      </c>
      <c r="J80" s="218">
        <f>SUMIFS('Rateio Folha'!$CU:$CU,'Rateio Folha'!$C:$C,MONTH('Breakdown Alocação de Despesas'!J$6))</f>
        <v>593666.66666666674</v>
      </c>
      <c r="K80" s="218">
        <f>SUMIFS('Rateio Folha'!$CU:$CU,'Rateio Folha'!$C:$C,MONTH('Breakdown Alocação de Despesas'!K$6))</f>
        <v>593666.66666666674</v>
      </c>
      <c r="L80" s="220">
        <f>SUM(I80:K80)</f>
        <v>1781000</v>
      </c>
      <c r="M80" s="158"/>
      <c r="N80" s="198">
        <f t="shared" ref="N80" si="347">G80/L80-1</f>
        <v>0.40090167692250733</v>
      </c>
      <c r="P80" s="217">
        <f>SUMIFS('Rateio Folha'!$CU:$CU,'Rateio Folha'!$C:$C,MONTH('Breakdown Alocação de Despesas'!P$6))</f>
        <v>593666.66666666674</v>
      </c>
      <c r="Q80" s="218">
        <f>SUMIFS('Rateio Folha'!$CU:$CU,'Rateio Folha'!$C:$C,MONTH('Breakdown Alocação de Despesas'!Q$6))</f>
        <v>593666.66666666651</v>
      </c>
      <c r="R80" s="218">
        <f>SUMIFS('Rateio Folha'!$CU:$CU,'Rateio Folha'!$C:$C,MONTH('Breakdown Alocação de Despesas'!R$6))</f>
        <v>593666.66666666686</v>
      </c>
      <c r="S80" s="218">
        <f>SUMIFS('Rateio Folha'!$CU:$CU,'Rateio Folha'!$C:$C,MONTH('Breakdown Alocação de Despesas'!S$6))</f>
        <v>593666.66666666663</v>
      </c>
      <c r="T80" s="218">
        <f>SUMIFS('Rateio Folha'!$CU:$CU,'Rateio Folha'!$C:$C,MONTH('Breakdown Alocação de Despesas'!T$6))</f>
        <v>593666.66666666663</v>
      </c>
      <c r="U80" s="218">
        <f>SUMIFS('Rateio Folha'!$CU:$CU,'Rateio Folha'!$C:$C,MONTH('Breakdown Alocação de Despesas'!U$6))</f>
        <v>593666.66666666674</v>
      </c>
      <c r="V80" s="218">
        <f>SUMIFS('Rateio Folha'!$CU:$CU,'Rateio Folha'!$C:$C,MONTH('Breakdown Alocação de Despesas'!V$6))</f>
        <v>593666.66666666674</v>
      </c>
      <c r="W80" s="218">
        <f>SUMIFS('Rateio Folha'!$CU:$CU,'Rateio Folha'!$C:$C,MONTH('Breakdown Alocação de Despesas'!W$6))</f>
        <v>593666.66666666651</v>
      </c>
      <c r="X80" s="218">
        <f>SUMIFS('Rateio Folha'!$CU:$CU,'Rateio Folha'!$C:$C,MONTH('Breakdown Alocação de Despesas'!X$6))</f>
        <v>593666.66666666674</v>
      </c>
      <c r="Y80" s="220">
        <f>SUM(I80:K80,P80:X80)</f>
        <v>7124000.0000000009</v>
      </c>
      <c r="AA80" s="217">
        <f>SUMIFS('Folha Forescast 3+9'!DL:DL,'Folha Forescast 3+9'!$I:$I,$C80)</f>
        <v>831668.62886632828</v>
      </c>
      <c r="AB80" s="218">
        <f>SUMIFS('Folha Forescast 3+9'!DM:DM,'Folha Forescast 3+9'!$I:$I,$C80)</f>
        <v>831668.62886632828</v>
      </c>
      <c r="AC80" s="219">
        <f>SUMIFS('Folha Forescast 3+9'!DN:DN,'Folha Forescast 3+9'!$I:$I,$C80)</f>
        <v>831668.62886632828</v>
      </c>
      <c r="AD80" s="217">
        <f>SUMIFS('Folha Forescast 3+9'!DO:DO,'Folha Forescast 3+9'!$I:$I,$C80)</f>
        <v>831668.62886632828</v>
      </c>
      <c r="AE80" s="218">
        <f>SUMIFS('Folha Forescast 3+9'!DP:DP,'Folha Forescast 3+9'!$I:$I,$C80)</f>
        <v>831668.62886632828</v>
      </c>
      <c r="AF80" s="218">
        <f>SUMIFS('Folha Forescast 3+9'!DQ:DQ,'Folha Forescast 3+9'!$I:$I,$C80)</f>
        <v>831668.62886632828</v>
      </c>
      <c r="AG80" s="218">
        <f>SUMIFS('Folha Forescast 3+9'!DR:DR,'Folha Forescast 3+9'!$I:$I,$C80)</f>
        <v>607767.44443316408</v>
      </c>
      <c r="AH80" s="218">
        <f>SUMIFS('Folha Forescast 3+9'!DS:DS,'Folha Forescast 3+9'!$I:$I,$C80)</f>
        <v>607767.44443316408</v>
      </c>
      <c r="AI80" s="218">
        <f>SUMIFS('Folha Forescast 3+9'!DT:DT,'Folha Forescast 3+9'!$I:$I,$C80)</f>
        <v>607767.44443316408</v>
      </c>
      <c r="AJ80" s="218">
        <f>SUMIFS('Folha Forescast 3+9'!DU:DU,'Folha Forescast 3+9'!$I:$I,$C80)</f>
        <v>607767.44443316408</v>
      </c>
      <c r="AK80" s="218">
        <f>SUMIFS('Folha Forescast 3+9'!DV:DV,'Folha Forescast 3+9'!$I:$I,$C80)</f>
        <v>607767.44443316408</v>
      </c>
      <c r="AL80" s="218">
        <f>SUMIFS('Folha Forescast 3+9'!DW:DW,'Folha Forescast 3+9'!$I:$I,$C80)</f>
        <v>607767.44443316408</v>
      </c>
      <c r="AM80" s="220">
        <f>SUM(AA80:AL80)</f>
        <v>8636616.4397969525</v>
      </c>
    </row>
    <row r="81" spans="2:39" ht="13" hidden="1" outlineLevel="2" x14ac:dyDescent="0.3">
      <c r="B81" s="84"/>
      <c r="C81" s="207" t="s">
        <v>28</v>
      </c>
      <c r="D81" s="186">
        <f>D80/D$31</f>
        <v>0.92049918880558246</v>
      </c>
      <c r="E81" s="187">
        <f t="shared" ref="E81" si="348">E80/E$31</f>
        <v>0.99833511932480046</v>
      </c>
      <c r="F81" s="187">
        <f t="shared" ref="F81" si="349">F80/F$31</f>
        <v>0.93763470021148942</v>
      </c>
      <c r="G81" s="190">
        <f>G80/G$53</f>
        <v>0.49034727519284893</v>
      </c>
      <c r="I81" s="186">
        <f>I80/I$31</f>
        <v>0.68098767245176006</v>
      </c>
      <c r="J81" s="187">
        <f t="shared" ref="J81:L81" si="350">J80/J$31</f>
        <v>0.65940396671851564</v>
      </c>
      <c r="K81" s="187">
        <f t="shared" si="350"/>
        <v>0.64753426159178207</v>
      </c>
      <c r="L81" s="190">
        <f t="shared" si="350"/>
        <v>0.66235455478423277</v>
      </c>
      <c r="M81" s="158"/>
      <c r="N81" s="198"/>
      <c r="P81" s="186">
        <f t="shared" ref="P81" si="351">P80/P$53</f>
        <v>0.34260693073860504</v>
      </c>
      <c r="Q81" s="187">
        <f t="shared" ref="Q81" si="352">Q80/Q$53</f>
        <v>0.30281324214526956</v>
      </c>
      <c r="R81" s="187">
        <f t="shared" ref="R81" si="353">R80/R$53</f>
        <v>0.29036630065965019</v>
      </c>
      <c r="S81" s="187">
        <f t="shared" ref="S81" si="354">S80/S$53</f>
        <v>0.31842234680257525</v>
      </c>
      <c r="T81" s="187">
        <f t="shared" ref="T81" si="355">T80/T$53</f>
        <v>0.2867599490606223</v>
      </c>
      <c r="U81" s="187">
        <f t="shared" ref="U81" si="356">U80/U$53</f>
        <v>0.28382719736418993</v>
      </c>
      <c r="V81" s="187">
        <f t="shared" ref="V81" si="357">V80/V$53</f>
        <v>0.28429653475612254</v>
      </c>
      <c r="W81" s="187">
        <f t="shared" ref="W81" si="358">W80/W$53</f>
        <v>0.28123742165770738</v>
      </c>
      <c r="X81" s="187">
        <f>X80/X$53</f>
        <v>0.32763116938410958</v>
      </c>
      <c r="Y81" s="188">
        <f>Y80/Y$53</f>
        <v>0.31115880079393815</v>
      </c>
      <c r="AA81" s="186"/>
      <c r="AB81" s="186"/>
      <c r="AC81" s="186"/>
      <c r="AD81" s="186">
        <f t="shared" ref="AD81:AK81" si="359">AD80/AD$53</f>
        <v>0.52667848692902919</v>
      </c>
      <c r="AE81" s="187">
        <f t="shared" si="359"/>
        <v>0.51297751127973168</v>
      </c>
      <c r="AF81" s="187">
        <f t="shared" si="359"/>
        <v>0.50357230121543484</v>
      </c>
      <c r="AG81" s="187">
        <f t="shared" si="359"/>
        <v>0.39282248312077994</v>
      </c>
      <c r="AH81" s="187">
        <f t="shared" si="359"/>
        <v>0.39880651035617481</v>
      </c>
      <c r="AI81" s="187">
        <f t="shared" si="359"/>
        <v>0.40609085497456759</v>
      </c>
      <c r="AJ81" s="187">
        <f t="shared" si="359"/>
        <v>0.40335171539624926</v>
      </c>
      <c r="AK81" s="187">
        <f t="shared" si="359"/>
        <v>0.40064928000172118</v>
      </c>
      <c r="AL81" s="187">
        <f>AL80/AL$53</f>
        <v>0.39798281595262747</v>
      </c>
      <c r="AM81" s="188">
        <f>AM80/AM$53</f>
        <v>0.45414467290612159</v>
      </c>
    </row>
    <row r="82" spans="2:39" x14ac:dyDescent="0.25">
      <c r="M82" s="158"/>
    </row>
    <row r="83" spans="2:39" x14ac:dyDescent="0.25">
      <c r="M83" s="158"/>
    </row>
    <row r="84" spans="2:39" x14ac:dyDescent="0.25">
      <c r="M84" s="158"/>
    </row>
    <row r="85" spans="2:39" x14ac:dyDescent="0.25">
      <c r="M85" s="158"/>
    </row>
    <row r="86" spans="2:39" x14ac:dyDescent="0.25">
      <c r="M86" s="15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37A5-943B-4AE4-8260-E82F6E69E7ED}">
  <sheetPr filterMode="1">
    <pageSetUpPr autoPageBreaks="0"/>
  </sheetPr>
  <dimension ref="A2:EG263"/>
  <sheetViews>
    <sheetView showGridLines="0" zoomScale="56" zoomScaleNormal="55" workbookViewId="0">
      <pane xSplit="9" ySplit="19" topLeftCell="J22" activePane="bottomRight" state="frozen"/>
      <selection pane="topRight" activeCell="AI45" sqref="AI45"/>
      <selection pane="bottomLeft" activeCell="AI45" sqref="AI45"/>
      <selection pane="bottomRight" activeCell="L1" sqref="L1"/>
    </sheetView>
  </sheetViews>
  <sheetFormatPr defaultColWidth="8.54296875" defaultRowHeight="16" outlineLevelRow="1" outlineLevelCol="2" x14ac:dyDescent="0.4"/>
  <cols>
    <col min="1" max="1" width="38.1796875" style="19" bestFit="1" customWidth="1"/>
    <col min="2" max="2" width="29.81640625" style="19" bestFit="1" customWidth="1"/>
    <col min="3" max="3" width="18.453125" style="19" bestFit="1" customWidth="1"/>
    <col min="4" max="4" width="16.81640625" style="145" bestFit="1" customWidth="1"/>
    <col min="5" max="5" width="26.1796875" style="19" bestFit="1" customWidth="1"/>
    <col min="6" max="6" width="20.81640625" style="19" bestFit="1" customWidth="1"/>
    <col min="7" max="7" width="16.81640625" style="145" customWidth="1"/>
    <col min="8" max="8" width="24.1796875" style="19" bestFit="1" customWidth="1"/>
    <col min="9" max="9" width="17.54296875" style="19" bestFit="1" customWidth="1"/>
    <col min="10" max="10" width="9" style="19" bestFit="1" customWidth="1"/>
    <col min="11" max="11" width="9.81640625" style="155" customWidth="1" outlineLevel="2"/>
    <col min="12" max="13" width="10.1796875" style="155" customWidth="1" outlineLevel="2"/>
    <col min="14" max="14" width="10.81640625" style="155" customWidth="1" outlineLevel="2"/>
    <col min="15" max="15" width="11.1796875" style="155" customWidth="1" outlineLevel="2"/>
    <col min="16" max="16" width="10.81640625" style="155" customWidth="1" outlineLevel="2"/>
    <col min="17" max="17" width="10.1796875" style="155" customWidth="1" outlineLevel="2"/>
    <col min="18" max="21" width="10.81640625" style="155" customWidth="1" outlineLevel="2"/>
    <col min="22" max="22" width="12.1796875" style="155" bestFit="1" customWidth="1" outlineLevel="2"/>
    <col min="23" max="23" width="10.81640625" style="155" customWidth="1" outlineLevel="1"/>
    <col min="24" max="26" width="10.1796875" style="155" customWidth="1" outlineLevel="2"/>
    <col min="27" max="27" width="10.81640625" style="155" customWidth="1" outlineLevel="2"/>
    <col min="28" max="28" width="11.1796875" style="155" customWidth="1" outlineLevel="2"/>
    <col min="29" max="29" width="10.81640625" style="155" customWidth="1" outlineLevel="2"/>
    <col min="30" max="30" width="10.1796875" style="155" customWidth="1" outlineLevel="2"/>
    <col min="31" max="35" width="10.81640625" style="155" customWidth="1" outlineLevel="2"/>
    <col min="36" max="36" width="10.81640625" style="155" customWidth="1" outlineLevel="1"/>
    <col min="37" max="48" width="10.1796875" style="155" customWidth="1" outlineLevel="2"/>
    <col min="49" max="49" width="10.81640625" style="155" customWidth="1" outlineLevel="1"/>
    <col min="50" max="61" width="10.1796875" style="155" customWidth="1" outlineLevel="2"/>
    <col min="62" max="62" width="10.81640625" style="155" customWidth="1" outlineLevel="1"/>
    <col min="63" max="74" width="10.1796875" style="155" customWidth="1" outlineLevel="2"/>
    <col min="75" max="75" width="10.81640625" style="155" customWidth="1" outlineLevel="1"/>
    <col min="76" max="87" width="10.1796875" style="155" customWidth="1" outlineLevel="2"/>
    <col min="88" max="88" width="10.81640625" style="155" customWidth="1" outlineLevel="1"/>
    <col min="89" max="100" width="10.1796875" style="155" customWidth="1" outlineLevel="2"/>
    <col min="101" max="101" width="10.81640625" style="155" customWidth="1" outlineLevel="1"/>
    <col min="102" max="113" width="10.1796875" style="155" customWidth="1" outlineLevel="2"/>
    <col min="114" max="114" width="10.81640625" style="155" customWidth="1"/>
    <col min="115" max="122" width="14.453125" style="155" bestFit="1" customWidth="1" outlineLevel="2"/>
    <col min="123" max="125" width="10.1796875" style="155" customWidth="1" outlineLevel="2"/>
    <col min="126" max="126" width="12.1796875" style="155" bestFit="1" customWidth="1" outlineLevel="2"/>
    <col min="127" max="127" width="8.54296875" style="19"/>
    <col min="128" max="128" width="20.1796875" style="155" bestFit="1" customWidth="1"/>
    <col min="129" max="129" width="8.54296875" style="19"/>
    <col min="130" max="130" width="9.81640625" style="19" bestFit="1" customWidth="1"/>
    <col min="131" max="131" width="8.54296875" style="19"/>
    <col min="132" max="132" width="13.1796875" style="19" bestFit="1" customWidth="1"/>
    <col min="133" max="133" width="8.54296875" style="19"/>
    <col min="134" max="136" width="22.1796875" style="19" customWidth="1"/>
    <col min="138" max="16384" width="8.54296875" style="19"/>
  </cols>
  <sheetData>
    <row r="2" spans="2:136" s="33" customFormat="1" ht="14.15" customHeight="1" x14ac:dyDescent="0.4">
      <c r="D2" s="34"/>
      <c r="G2" s="34"/>
      <c r="K2" s="104" t="s">
        <v>36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6"/>
      <c r="X2" s="104" t="s">
        <v>37</v>
      </c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6"/>
      <c r="AK2" s="107" t="s">
        <v>38</v>
      </c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6"/>
      <c r="AX2" s="107" t="s">
        <v>39</v>
      </c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6"/>
      <c r="BK2" s="107" t="s">
        <v>40</v>
      </c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6"/>
      <c r="BX2" s="107" t="s">
        <v>41</v>
      </c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6"/>
      <c r="CK2" s="107" t="s">
        <v>42</v>
      </c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6"/>
      <c r="CX2" s="107" t="s">
        <v>43</v>
      </c>
      <c r="CY2" s="107"/>
      <c r="CZ2" s="107"/>
      <c r="DA2" s="107"/>
      <c r="DB2" s="107"/>
      <c r="DC2" s="107"/>
      <c r="DD2" s="107"/>
      <c r="DE2" s="107"/>
      <c r="DF2" s="107"/>
      <c r="DG2" s="107"/>
      <c r="DH2" s="107"/>
      <c r="DI2" s="107"/>
      <c r="DJ2" s="106"/>
      <c r="DK2" s="104" t="s">
        <v>44</v>
      </c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X2" s="108" t="s">
        <v>45</v>
      </c>
    </row>
    <row r="3" spans="2:136" s="33" customFormat="1" ht="14.15" customHeight="1" x14ac:dyDescent="0.4">
      <c r="D3" s="34"/>
      <c r="G3" s="34"/>
      <c r="K3" s="109" t="str">
        <f>$K$2</f>
        <v>Salário Bruto Base</v>
      </c>
      <c r="L3" s="109" t="str">
        <f t="shared" ref="L3:V3" si="0">$K$2</f>
        <v>Salário Bruto Base</v>
      </c>
      <c r="M3" s="109" t="str">
        <f t="shared" si="0"/>
        <v>Salário Bruto Base</v>
      </c>
      <c r="N3" s="109" t="str">
        <f t="shared" si="0"/>
        <v>Salário Bruto Base</v>
      </c>
      <c r="O3" s="109" t="str">
        <f t="shared" si="0"/>
        <v>Salário Bruto Base</v>
      </c>
      <c r="P3" s="109" t="str">
        <f t="shared" si="0"/>
        <v>Salário Bruto Base</v>
      </c>
      <c r="Q3" s="109" t="str">
        <f t="shared" si="0"/>
        <v>Salário Bruto Base</v>
      </c>
      <c r="R3" s="109" t="str">
        <f t="shared" si="0"/>
        <v>Salário Bruto Base</v>
      </c>
      <c r="S3" s="109" t="str">
        <f t="shared" si="0"/>
        <v>Salário Bruto Base</v>
      </c>
      <c r="T3" s="109" t="str">
        <f t="shared" si="0"/>
        <v>Salário Bruto Base</v>
      </c>
      <c r="U3" s="109" t="str">
        <f t="shared" si="0"/>
        <v>Salário Bruto Base</v>
      </c>
      <c r="V3" s="109" t="str">
        <f t="shared" si="0"/>
        <v>Salário Bruto Base</v>
      </c>
      <c r="W3" s="109"/>
      <c r="X3" s="109" t="str">
        <f>$X$2</f>
        <v>Salário Bruto com Dissídio</v>
      </c>
      <c r="Y3" s="109" t="str">
        <f t="shared" ref="Y3:AI3" si="1">$X$2</f>
        <v>Salário Bruto com Dissídio</v>
      </c>
      <c r="Z3" s="109" t="str">
        <f t="shared" si="1"/>
        <v>Salário Bruto com Dissídio</v>
      </c>
      <c r="AA3" s="109" t="str">
        <f t="shared" si="1"/>
        <v>Salário Bruto com Dissídio</v>
      </c>
      <c r="AB3" s="109" t="str">
        <f t="shared" si="1"/>
        <v>Salário Bruto com Dissídio</v>
      </c>
      <c r="AC3" s="109" t="str">
        <f t="shared" si="1"/>
        <v>Salário Bruto com Dissídio</v>
      </c>
      <c r="AD3" s="109" t="str">
        <f t="shared" si="1"/>
        <v>Salário Bruto com Dissídio</v>
      </c>
      <c r="AE3" s="109" t="str">
        <f t="shared" si="1"/>
        <v>Salário Bruto com Dissídio</v>
      </c>
      <c r="AF3" s="109" t="str">
        <f t="shared" si="1"/>
        <v>Salário Bruto com Dissídio</v>
      </c>
      <c r="AG3" s="109" t="str">
        <f t="shared" si="1"/>
        <v>Salário Bruto com Dissídio</v>
      </c>
      <c r="AH3" s="109" t="str">
        <f t="shared" si="1"/>
        <v>Salário Bruto com Dissídio</v>
      </c>
      <c r="AI3" s="109" t="str">
        <f t="shared" si="1"/>
        <v>Salário Bruto com Dissídio</v>
      </c>
      <c r="AJ3" s="109"/>
      <c r="AK3" s="109" t="str">
        <f>$BK$2</f>
        <v>13º</v>
      </c>
      <c r="AL3" s="109" t="str">
        <f t="shared" ref="AL3:AV3" si="2">$BK$2</f>
        <v>13º</v>
      </c>
      <c r="AM3" s="109" t="str">
        <f t="shared" si="2"/>
        <v>13º</v>
      </c>
      <c r="AN3" s="109" t="str">
        <f t="shared" si="2"/>
        <v>13º</v>
      </c>
      <c r="AO3" s="109" t="str">
        <f t="shared" si="2"/>
        <v>13º</v>
      </c>
      <c r="AP3" s="109" t="str">
        <f t="shared" si="2"/>
        <v>13º</v>
      </c>
      <c r="AQ3" s="109" t="str">
        <f t="shared" si="2"/>
        <v>13º</v>
      </c>
      <c r="AR3" s="109" t="str">
        <f t="shared" si="2"/>
        <v>13º</v>
      </c>
      <c r="AS3" s="109" t="str">
        <f t="shared" si="2"/>
        <v>13º</v>
      </c>
      <c r="AT3" s="109" t="str">
        <f t="shared" si="2"/>
        <v>13º</v>
      </c>
      <c r="AU3" s="109" t="str">
        <f t="shared" si="2"/>
        <v>13º</v>
      </c>
      <c r="AV3" s="109" t="str">
        <f t="shared" si="2"/>
        <v>13º</v>
      </c>
      <c r="AW3" s="109"/>
      <c r="AX3" s="109" t="str">
        <f>$BK$2</f>
        <v>13º</v>
      </c>
      <c r="AY3" s="109" t="str">
        <f t="shared" ref="AY3:BI3" si="3">$BK$2</f>
        <v>13º</v>
      </c>
      <c r="AZ3" s="109" t="str">
        <f t="shared" si="3"/>
        <v>13º</v>
      </c>
      <c r="BA3" s="109" t="str">
        <f t="shared" si="3"/>
        <v>13º</v>
      </c>
      <c r="BB3" s="109" t="str">
        <f t="shared" si="3"/>
        <v>13º</v>
      </c>
      <c r="BC3" s="109" t="str">
        <f t="shared" si="3"/>
        <v>13º</v>
      </c>
      <c r="BD3" s="109" t="str">
        <f t="shared" si="3"/>
        <v>13º</v>
      </c>
      <c r="BE3" s="109" t="str">
        <f t="shared" si="3"/>
        <v>13º</v>
      </c>
      <c r="BF3" s="109" t="str">
        <f t="shared" si="3"/>
        <v>13º</v>
      </c>
      <c r="BG3" s="109" t="str">
        <f t="shared" si="3"/>
        <v>13º</v>
      </c>
      <c r="BH3" s="109" t="str">
        <f t="shared" si="3"/>
        <v>13º</v>
      </c>
      <c r="BI3" s="109" t="str">
        <f t="shared" si="3"/>
        <v>13º</v>
      </c>
      <c r="BJ3" s="109"/>
      <c r="BK3" s="109" t="str">
        <f>$BK$2</f>
        <v>13º</v>
      </c>
      <c r="BL3" s="109" t="str">
        <f t="shared" ref="BL3:BV3" si="4">$BK$2</f>
        <v>13º</v>
      </c>
      <c r="BM3" s="109" t="str">
        <f t="shared" si="4"/>
        <v>13º</v>
      </c>
      <c r="BN3" s="109" t="str">
        <f t="shared" si="4"/>
        <v>13º</v>
      </c>
      <c r="BO3" s="109" t="str">
        <f t="shared" si="4"/>
        <v>13º</v>
      </c>
      <c r="BP3" s="109" t="str">
        <f t="shared" si="4"/>
        <v>13º</v>
      </c>
      <c r="BQ3" s="109" t="str">
        <f t="shared" si="4"/>
        <v>13º</v>
      </c>
      <c r="BR3" s="109" t="str">
        <f t="shared" si="4"/>
        <v>13º</v>
      </c>
      <c r="BS3" s="109" t="str">
        <f t="shared" si="4"/>
        <v>13º</v>
      </c>
      <c r="BT3" s="109" t="str">
        <f t="shared" si="4"/>
        <v>13º</v>
      </c>
      <c r="BU3" s="109" t="str">
        <f t="shared" si="4"/>
        <v>13º</v>
      </c>
      <c r="BV3" s="109" t="str">
        <f t="shared" si="4"/>
        <v>13º</v>
      </c>
      <c r="BW3" s="109"/>
      <c r="BX3" s="109" t="str">
        <f>$BX$2</f>
        <v>Benefícios</v>
      </c>
      <c r="BY3" s="109" t="str">
        <f t="shared" ref="BY3:CI3" si="5">$BX$2</f>
        <v>Benefícios</v>
      </c>
      <c r="BZ3" s="109" t="str">
        <f t="shared" si="5"/>
        <v>Benefícios</v>
      </c>
      <c r="CA3" s="109" t="str">
        <f t="shared" si="5"/>
        <v>Benefícios</v>
      </c>
      <c r="CB3" s="109" t="str">
        <f t="shared" si="5"/>
        <v>Benefícios</v>
      </c>
      <c r="CC3" s="109" t="str">
        <f t="shared" si="5"/>
        <v>Benefícios</v>
      </c>
      <c r="CD3" s="109" t="str">
        <f t="shared" si="5"/>
        <v>Benefícios</v>
      </c>
      <c r="CE3" s="109" t="str">
        <f t="shared" si="5"/>
        <v>Benefícios</v>
      </c>
      <c r="CF3" s="109" t="str">
        <f t="shared" si="5"/>
        <v>Benefícios</v>
      </c>
      <c r="CG3" s="109" t="str">
        <f t="shared" si="5"/>
        <v>Benefícios</v>
      </c>
      <c r="CH3" s="109" t="str">
        <f t="shared" si="5"/>
        <v>Benefícios</v>
      </c>
      <c r="CI3" s="109" t="str">
        <f t="shared" si="5"/>
        <v>Benefícios</v>
      </c>
      <c r="CJ3" s="109"/>
      <c r="CK3" s="109" t="str">
        <f>$CK$2</f>
        <v>Férias</v>
      </c>
      <c r="CL3" s="109" t="str">
        <f t="shared" ref="CL3:CV3" si="6">$CK$2</f>
        <v>Férias</v>
      </c>
      <c r="CM3" s="109" t="str">
        <f t="shared" si="6"/>
        <v>Férias</v>
      </c>
      <c r="CN3" s="109" t="str">
        <f t="shared" si="6"/>
        <v>Férias</v>
      </c>
      <c r="CO3" s="109" t="str">
        <f t="shared" si="6"/>
        <v>Férias</v>
      </c>
      <c r="CP3" s="109" t="str">
        <f t="shared" si="6"/>
        <v>Férias</v>
      </c>
      <c r="CQ3" s="109" t="str">
        <f t="shared" si="6"/>
        <v>Férias</v>
      </c>
      <c r="CR3" s="109" t="str">
        <f t="shared" si="6"/>
        <v>Férias</v>
      </c>
      <c r="CS3" s="109" t="str">
        <f t="shared" si="6"/>
        <v>Férias</v>
      </c>
      <c r="CT3" s="109" t="str">
        <f t="shared" si="6"/>
        <v>Férias</v>
      </c>
      <c r="CU3" s="109" t="str">
        <f t="shared" si="6"/>
        <v>Férias</v>
      </c>
      <c r="CV3" s="109" t="str">
        <f t="shared" si="6"/>
        <v>Férias</v>
      </c>
      <c r="CW3" s="109"/>
      <c r="CX3" s="109" t="str">
        <f>$CX$2</f>
        <v>Encargos s/ Salário Bruto</v>
      </c>
      <c r="CY3" s="109" t="str">
        <f t="shared" ref="CY3:DI3" si="7">$CX$2</f>
        <v>Encargos s/ Salário Bruto</v>
      </c>
      <c r="CZ3" s="109" t="str">
        <f t="shared" si="7"/>
        <v>Encargos s/ Salário Bruto</v>
      </c>
      <c r="DA3" s="109" t="str">
        <f t="shared" si="7"/>
        <v>Encargos s/ Salário Bruto</v>
      </c>
      <c r="DB3" s="109" t="str">
        <f t="shared" si="7"/>
        <v>Encargos s/ Salário Bruto</v>
      </c>
      <c r="DC3" s="109" t="str">
        <f t="shared" si="7"/>
        <v>Encargos s/ Salário Bruto</v>
      </c>
      <c r="DD3" s="109" t="str">
        <f t="shared" si="7"/>
        <v>Encargos s/ Salário Bruto</v>
      </c>
      <c r="DE3" s="109" t="str">
        <f t="shared" si="7"/>
        <v>Encargos s/ Salário Bruto</v>
      </c>
      <c r="DF3" s="109" t="str">
        <f t="shared" si="7"/>
        <v>Encargos s/ Salário Bruto</v>
      </c>
      <c r="DG3" s="109" t="str">
        <f t="shared" si="7"/>
        <v>Encargos s/ Salário Bruto</v>
      </c>
      <c r="DH3" s="109" t="str">
        <f t="shared" si="7"/>
        <v>Encargos s/ Salário Bruto</v>
      </c>
      <c r="DI3" s="109" t="str">
        <f t="shared" si="7"/>
        <v>Encargos s/ Salário Bruto</v>
      </c>
      <c r="DJ3" s="109"/>
      <c r="DK3" s="109" t="str">
        <f>$DK$2</f>
        <v>Custo Empresa</v>
      </c>
      <c r="DL3" s="109" t="str">
        <f t="shared" ref="DL3:DX3" si="8">$DK$2</f>
        <v>Custo Empresa</v>
      </c>
      <c r="DM3" s="109" t="str">
        <f t="shared" si="8"/>
        <v>Custo Empresa</v>
      </c>
      <c r="DN3" s="109" t="str">
        <f t="shared" si="8"/>
        <v>Custo Empresa</v>
      </c>
      <c r="DO3" s="109" t="str">
        <f t="shared" si="8"/>
        <v>Custo Empresa</v>
      </c>
      <c r="DP3" s="109" t="str">
        <f t="shared" si="8"/>
        <v>Custo Empresa</v>
      </c>
      <c r="DQ3" s="109" t="str">
        <f t="shared" si="8"/>
        <v>Custo Empresa</v>
      </c>
      <c r="DR3" s="109" t="str">
        <f t="shared" si="8"/>
        <v>Custo Empresa</v>
      </c>
      <c r="DS3" s="109" t="str">
        <f t="shared" si="8"/>
        <v>Custo Empresa</v>
      </c>
      <c r="DT3" s="109" t="str">
        <f t="shared" si="8"/>
        <v>Custo Empresa</v>
      </c>
      <c r="DU3" s="109" t="str">
        <f t="shared" si="8"/>
        <v>Custo Empresa</v>
      </c>
      <c r="DV3" s="109" t="str">
        <f t="shared" si="8"/>
        <v>Custo Empresa</v>
      </c>
      <c r="DX3" s="109" t="str">
        <f t="shared" si="8"/>
        <v>Custo Empresa</v>
      </c>
      <c r="ED3" s="110"/>
      <c r="EE3" s="110" t="s">
        <v>46</v>
      </c>
      <c r="EF3" s="110" t="s">
        <v>47</v>
      </c>
    </row>
    <row r="4" spans="2:136" s="33" customFormat="1" ht="14.15" customHeight="1" x14ac:dyDescent="0.4">
      <c r="B4" s="111" t="s">
        <v>48</v>
      </c>
      <c r="C4" s="111"/>
      <c r="D4" s="111"/>
      <c r="E4" s="111"/>
      <c r="F4" s="111"/>
      <c r="G4" s="111"/>
      <c r="H4" s="111"/>
      <c r="I4" s="111"/>
      <c r="K4" s="112">
        <f t="shared" ref="K4:V4" si="9">SUM(K9,K11,K13,K15)</f>
        <v>2538.6486384172053</v>
      </c>
      <c r="L4" s="112">
        <f t="shared" si="9"/>
        <v>2571.5226384172056</v>
      </c>
      <c r="M4" s="112">
        <f t="shared" si="9"/>
        <v>2649.0986384172056</v>
      </c>
      <c r="N4" s="112">
        <f t="shared" si="9"/>
        <v>2619.4996384172055</v>
      </c>
      <c r="O4" s="112">
        <f t="shared" si="9"/>
        <v>2664.0296984172055</v>
      </c>
      <c r="P4" s="112">
        <f t="shared" si="9"/>
        <v>2670.8296984172057</v>
      </c>
      <c r="Q4" s="112">
        <f t="shared" si="9"/>
        <v>2726.0846984172053</v>
      </c>
      <c r="R4" s="112">
        <f t="shared" si="9"/>
        <v>2778.3546984172053</v>
      </c>
      <c r="S4" s="112">
        <f t="shared" si="9"/>
        <v>2783.3546984172053</v>
      </c>
      <c r="T4" s="112">
        <f t="shared" si="9"/>
        <v>2789.8546984172053</v>
      </c>
      <c r="U4" s="112">
        <f t="shared" si="9"/>
        <v>2794.8546984172053</v>
      </c>
      <c r="V4" s="112">
        <f t="shared" si="9"/>
        <v>2799.8546984172053</v>
      </c>
      <c r="W4" s="109"/>
      <c r="X4" s="112">
        <f t="shared" ref="X4:AI4" si="10">SUM(X9,X11,X13,X15)</f>
        <v>2538.6486384172053</v>
      </c>
      <c r="Y4" s="112">
        <f t="shared" si="10"/>
        <v>2571.5226384172056</v>
      </c>
      <c r="Z4" s="112">
        <f t="shared" si="10"/>
        <v>2649.0986384172056</v>
      </c>
      <c r="AA4" s="112">
        <f t="shared" si="10"/>
        <v>2619.4996384172055</v>
      </c>
      <c r="AB4" s="112">
        <f t="shared" si="10"/>
        <v>2721.3929212172061</v>
      </c>
      <c r="AC4" s="112">
        <f t="shared" si="10"/>
        <v>2728.2859812172055</v>
      </c>
      <c r="AD4" s="112">
        <f t="shared" si="10"/>
        <v>2784.6657147172059</v>
      </c>
      <c r="AE4" s="112">
        <f t="shared" si="10"/>
        <v>2838.1826037172059</v>
      </c>
      <c r="AF4" s="112">
        <f t="shared" si="10"/>
        <v>2843.1826037172059</v>
      </c>
      <c r="AG4" s="112">
        <f t="shared" si="10"/>
        <v>2849.7601537172059</v>
      </c>
      <c r="AH4" s="112">
        <f t="shared" si="10"/>
        <v>2854.7601537172059</v>
      </c>
      <c r="AI4" s="112">
        <f t="shared" si="10"/>
        <v>2859.7601537172059</v>
      </c>
      <c r="AJ4" s="109"/>
      <c r="AK4" s="112">
        <f t="shared" ref="AK4:AV4" si="11">SUM(AK9,AK11,AK13,AK15)</f>
        <v>355.58666416639818</v>
      </c>
      <c r="AL4" s="112">
        <f t="shared" si="11"/>
        <v>358.73760761639812</v>
      </c>
      <c r="AM4" s="112">
        <f t="shared" si="11"/>
        <v>366.05743048639818</v>
      </c>
      <c r="AN4" s="112">
        <f t="shared" si="11"/>
        <v>370.93099938639818</v>
      </c>
      <c r="AO4" s="112">
        <f t="shared" si="11"/>
        <v>389.2414650688483</v>
      </c>
      <c r="AP4" s="112">
        <f t="shared" si="11"/>
        <v>389.68917375884831</v>
      </c>
      <c r="AQ4" s="112">
        <f t="shared" si="11"/>
        <v>394.62079765214833</v>
      </c>
      <c r="AR4" s="112">
        <f t="shared" si="11"/>
        <v>404.80671942139833</v>
      </c>
      <c r="AS4" s="112">
        <f t="shared" si="11"/>
        <v>404.80671942139833</v>
      </c>
      <c r="AT4" s="112">
        <f t="shared" si="11"/>
        <v>405.17980999639838</v>
      </c>
      <c r="AU4" s="112">
        <f t="shared" si="11"/>
        <v>405.17980999639838</v>
      </c>
      <c r="AV4" s="112">
        <f t="shared" si="11"/>
        <v>405.17980999639838</v>
      </c>
      <c r="AW4" s="109"/>
      <c r="AX4" s="112">
        <f t="shared" ref="AX4:BI4" si="12">SUM(AX9,AX11,AX13,AX15)</f>
        <v>95.54806139999998</v>
      </c>
      <c r="AY4" s="112">
        <f t="shared" si="12"/>
        <v>98.636449399999975</v>
      </c>
      <c r="AZ4" s="112">
        <f t="shared" si="12"/>
        <v>103.70782659999993</v>
      </c>
      <c r="BA4" s="112">
        <f t="shared" si="12"/>
        <v>105.59069459999994</v>
      </c>
      <c r="BB4" s="112">
        <f t="shared" si="12"/>
        <v>110.46051284599986</v>
      </c>
      <c r="BC4" s="112">
        <f t="shared" si="12"/>
        <v>110.72554124599985</v>
      </c>
      <c r="BD4" s="112">
        <f t="shared" si="12"/>
        <v>112.15731513399986</v>
      </c>
      <c r="BE4" s="112">
        <f t="shared" si="12"/>
        <v>113.41840860399984</v>
      </c>
      <c r="BF4" s="112">
        <f t="shared" si="12"/>
        <v>113.41840860399984</v>
      </c>
      <c r="BG4" s="112">
        <f t="shared" si="12"/>
        <v>113.63926560399985</v>
      </c>
      <c r="BH4" s="112">
        <f t="shared" si="12"/>
        <v>113.63926560399985</v>
      </c>
      <c r="BI4" s="112">
        <f t="shared" si="12"/>
        <v>113.63926560399985</v>
      </c>
      <c r="BJ4" s="109"/>
      <c r="BK4" s="112">
        <f t="shared" ref="BK4:BV4" si="13">SUM(BK9,BK11,BK13,BK15)</f>
        <v>159.87400178992132</v>
      </c>
      <c r="BL4" s="112">
        <f t="shared" si="13"/>
        <v>163.54493178992129</v>
      </c>
      <c r="BM4" s="112">
        <f t="shared" si="13"/>
        <v>170.25341845658801</v>
      </c>
      <c r="BN4" s="112">
        <f t="shared" si="13"/>
        <v>173.70403012325463</v>
      </c>
      <c r="BO4" s="112">
        <f t="shared" si="13"/>
        <v>183.12794670258796</v>
      </c>
      <c r="BP4" s="112">
        <f t="shared" si="13"/>
        <v>183.89767173592134</v>
      </c>
      <c r="BQ4" s="112">
        <f t="shared" si="13"/>
        <v>187.01090864342132</v>
      </c>
      <c r="BR4" s="112">
        <f t="shared" si="13"/>
        <v>191.91496124842132</v>
      </c>
      <c r="BS4" s="112">
        <f t="shared" si="13"/>
        <v>192.47329458175463</v>
      </c>
      <c r="BT4" s="112">
        <f t="shared" si="13"/>
        <v>193.20778766508792</v>
      </c>
      <c r="BU4" s="112">
        <f t="shared" si="13"/>
        <v>193.76612099842131</v>
      </c>
      <c r="BV4" s="112">
        <f t="shared" si="13"/>
        <v>194.32445433175462</v>
      </c>
      <c r="BW4" s="109"/>
      <c r="BX4" s="112">
        <f t="shared" ref="BX4:CI4" si="14">SUM(BX9,BX11,BX13,BX15)</f>
        <v>396.01538424897865</v>
      </c>
      <c r="BY4" s="112">
        <f t="shared" si="14"/>
        <v>406.58872975373225</v>
      </c>
      <c r="BZ4" s="112">
        <f t="shared" si="14"/>
        <v>426.64247171933977</v>
      </c>
      <c r="CA4" s="112">
        <f t="shared" si="14"/>
        <v>432.7849268974295</v>
      </c>
      <c r="CB4" s="112">
        <f t="shared" si="14"/>
        <v>443.85367391198798</v>
      </c>
      <c r="CC4" s="112">
        <f t="shared" si="14"/>
        <v>443.9890840991178</v>
      </c>
      <c r="CD4" s="112">
        <f t="shared" si="14"/>
        <v>448.87054769034427</v>
      </c>
      <c r="CE4" s="112">
        <f t="shared" si="14"/>
        <v>451.65426464701659</v>
      </c>
      <c r="CF4" s="112">
        <f t="shared" si="14"/>
        <v>451.65426464701659</v>
      </c>
      <c r="CG4" s="112">
        <f t="shared" si="14"/>
        <v>451.76710646962471</v>
      </c>
      <c r="CH4" s="112">
        <f t="shared" si="14"/>
        <v>451.76710646962471</v>
      </c>
      <c r="CI4" s="112">
        <f t="shared" si="14"/>
        <v>451.76710646962471</v>
      </c>
      <c r="CJ4" s="109"/>
      <c r="CK4" s="112">
        <f t="shared" ref="CK4:CV4" si="15">SUM(CK9,CK11,CK13,CK15)</f>
        <v>216.52033571989503</v>
      </c>
      <c r="CL4" s="112">
        <f t="shared" si="15"/>
        <v>221.41490905322834</v>
      </c>
      <c r="CM4" s="112">
        <f t="shared" si="15"/>
        <v>230.56789127545053</v>
      </c>
      <c r="CN4" s="112">
        <f t="shared" si="15"/>
        <v>235.16870683100606</v>
      </c>
      <c r="CO4" s="112">
        <f t="shared" si="15"/>
        <v>247.94226227011734</v>
      </c>
      <c r="CP4" s="112">
        <f t="shared" si="15"/>
        <v>248.96856231456181</v>
      </c>
      <c r="CQ4" s="112">
        <f t="shared" si="15"/>
        <v>253.57787819122842</v>
      </c>
      <c r="CR4" s="112">
        <f t="shared" si="15"/>
        <v>260.24994833122844</v>
      </c>
      <c r="CS4" s="112">
        <f t="shared" si="15"/>
        <v>260.99439277567291</v>
      </c>
      <c r="CT4" s="112">
        <f t="shared" si="15"/>
        <v>261.97371688678402</v>
      </c>
      <c r="CU4" s="112">
        <f t="shared" si="15"/>
        <v>262.71816133122843</v>
      </c>
      <c r="CV4" s="112">
        <f t="shared" si="15"/>
        <v>263.4626057756729</v>
      </c>
      <c r="CW4" s="109"/>
      <c r="CX4" s="112">
        <f t="shared" ref="CX4:DI4" si="16">SUM(CX9,CX11,CX13,CX15)</f>
        <v>562.30114972851652</v>
      </c>
      <c r="CY4" s="112">
        <f t="shared" si="16"/>
        <v>573.47830972851648</v>
      </c>
      <c r="CZ4" s="112">
        <f t="shared" si="16"/>
        <v>593.90414972851647</v>
      </c>
      <c r="DA4" s="112">
        <f t="shared" si="16"/>
        <v>604.4104897285165</v>
      </c>
      <c r="DB4" s="112">
        <f t="shared" si="16"/>
        <v>633.10420588051659</v>
      </c>
      <c r="DC4" s="112">
        <f t="shared" si="16"/>
        <v>635.44784628051661</v>
      </c>
      <c r="DD4" s="112">
        <f t="shared" si="16"/>
        <v>644.92695567051658</v>
      </c>
      <c r="DE4" s="112">
        <f t="shared" si="16"/>
        <v>659.85869793051666</v>
      </c>
      <c r="DF4" s="112">
        <f t="shared" si="16"/>
        <v>661.5586979305167</v>
      </c>
      <c r="DG4" s="112">
        <f t="shared" si="16"/>
        <v>663.79506493051667</v>
      </c>
      <c r="DH4" s="112">
        <f t="shared" si="16"/>
        <v>665.49506493051661</v>
      </c>
      <c r="DI4" s="112">
        <f t="shared" si="16"/>
        <v>667.19506493051665</v>
      </c>
      <c r="DJ4" s="109"/>
      <c r="DK4" s="112">
        <f t="shared" ref="DK4:DV4" si="17">SUM(DK9,DK11,DK13,DK15)</f>
        <v>3515.3299114873116</v>
      </c>
      <c r="DL4" s="112">
        <f t="shared" si="17"/>
        <v>3578.5199203253978</v>
      </c>
      <c r="DM4" s="112">
        <f t="shared" si="17"/>
        <v>3712.4369711798936</v>
      </c>
      <c r="DN4" s="112">
        <f t="shared" si="17"/>
        <v>3707.5381935802061</v>
      </c>
      <c r="DO4" s="112">
        <f t="shared" si="17"/>
        <v>3871.3914115652096</v>
      </c>
      <c r="DP4" s="112">
        <f t="shared" si="17"/>
        <v>3882.5595472301166</v>
      </c>
      <c r="DQ4" s="112">
        <f t="shared" si="17"/>
        <v>3961.02240649551</v>
      </c>
      <c r="DR4" s="112">
        <f t="shared" si="17"/>
        <v>4043.8308774571824</v>
      </c>
      <c r="DS4" s="112">
        <f t="shared" si="17"/>
        <v>4051.833655234961</v>
      </c>
      <c r="DT4" s="112">
        <f t="shared" si="17"/>
        <v>4062.4742312520139</v>
      </c>
      <c r="DU4" s="112">
        <f t="shared" si="17"/>
        <v>4070.4770090297907</v>
      </c>
      <c r="DV4" s="112">
        <f t="shared" si="17"/>
        <v>4078.4797868075684</v>
      </c>
      <c r="DX4" s="112"/>
      <c r="DZ4" s="19"/>
      <c r="ED4" s="19" t="s">
        <v>49</v>
      </c>
      <c r="EE4" s="113">
        <f>+SUMIFS($DX:$DX,$C:$C,EE$3,$H:$H,"TECH")</f>
        <v>970172.87965540274</v>
      </c>
      <c r="EF4" s="113">
        <f>+SUMIFS($DX:$DX,$C:$C,EF$3,$H:$H,"TECH")</f>
        <v>1421920.2728761495</v>
      </c>
    </row>
    <row r="5" spans="2:136" s="115" customFormat="1" ht="14.15" customHeight="1" x14ac:dyDescent="0.4">
      <c r="B5" s="114" t="s">
        <v>50</v>
      </c>
      <c r="C5" s="114"/>
      <c r="D5" s="114"/>
      <c r="E5" s="114"/>
      <c r="F5" s="114"/>
      <c r="G5" s="114"/>
      <c r="H5" s="114"/>
      <c r="I5" s="114"/>
      <c r="K5" s="116">
        <f t="shared" ref="K5:V5" si="18">SUM(K10,K12,K14)</f>
        <v>157</v>
      </c>
      <c r="L5" s="116">
        <f t="shared" si="18"/>
        <v>168</v>
      </c>
      <c r="M5" s="116">
        <f t="shared" si="18"/>
        <v>178</v>
      </c>
      <c r="N5" s="116">
        <f t="shared" si="18"/>
        <v>177</v>
      </c>
      <c r="O5" s="116">
        <f t="shared" si="18"/>
        <v>177</v>
      </c>
      <c r="P5" s="116">
        <f t="shared" si="18"/>
        <v>177</v>
      </c>
      <c r="Q5" s="116">
        <f t="shared" si="18"/>
        <v>178</v>
      </c>
      <c r="R5" s="116">
        <f t="shared" si="18"/>
        <v>178</v>
      </c>
      <c r="S5" s="116">
        <f t="shared" si="18"/>
        <v>178</v>
      </c>
      <c r="T5" s="116">
        <f t="shared" si="18"/>
        <v>178</v>
      </c>
      <c r="U5" s="116">
        <f t="shared" si="18"/>
        <v>178</v>
      </c>
      <c r="V5" s="116">
        <f t="shared" si="18"/>
        <v>178</v>
      </c>
      <c r="W5" s="117"/>
      <c r="X5" s="116">
        <f t="shared" ref="X5:AI5" si="19">SUM(X10,X12,X14)</f>
        <v>157</v>
      </c>
      <c r="Y5" s="116">
        <f t="shared" si="19"/>
        <v>161</v>
      </c>
      <c r="Z5" s="116">
        <f t="shared" si="19"/>
        <v>170</v>
      </c>
      <c r="AA5" s="116">
        <f t="shared" si="19"/>
        <v>171</v>
      </c>
      <c r="AB5" s="116">
        <f t="shared" si="19"/>
        <v>175</v>
      </c>
      <c r="AC5" s="116">
        <f t="shared" si="19"/>
        <v>175</v>
      </c>
      <c r="AD5" s="116">
        <f t="shared" si="19"/>
        <v>178</v>
      </c>
      <c r="AE5" s="116">
        <f t="shared" si="19"/>
        <v>178</v>
      </c>
      <c r="AF5" s="116">
        <f t="shared" si="19"/>
        <v>178</v>
      </c>
      <c r="AG5" s="116">
        <f t="shared" si="19"/>
        <v>178</v>
      </c>
      <c r="AH5" s="116">
        <f t="shared" si="19"/>
        <v>178</v>
      </c>
      <c r="AI5" s="116">
        <f t="shared" si="19"/>
        <v>178</v>
      </c>
      <c r="AJ5" s="117"/>
      <c r="AK5" s="116">
        <f t="shared" ref="AK5:AV5" si="20">SUM(AK10,AK12,AK14)</f>
        <v>122</v>
      </c>
      <c r="AL5" s="116">
        <f t="shared" si="20"/>
        <v>126</v>
      </c>
      <c r="AM5" s="116">
        <f t="shared" si="20"/>
        <v>133</v>
      </c>
      <c r="AN5" s="116">
        <f t="shared" si="20"/>
        <v>135</v>
      </c>
      <c r="AO5" s="116">
        <f t="shared" si="20"/>
        <v>137</v>
      </c>
      <c r="AP5" s="116">
        <f t="shared" si="20"/>
        <v>137</v>
      </c>
      <c r="AQ5" s="116">
        <f t="shared" si="20"/>
        <v>138</v>
      </c>
      <c r="AR5" s="116">
        <f t="shared" si="20"/>
        <v>138</v>
      </c>
      <c r="AS5" s="116">
        <f t="shared" si="20"/>
        <v>138</v>
      </c>
      <c r="AT5" s="116">
        <f t="shared" si="20"/>
        <v>138</v>
      </c>
      <c r="AU5" s="116">
        <f t="shared" si="20"/>
        <v>138</v>
      </c>
      <c r="AV5" s="116">
        <f t="shared" si="20"/>
        <v>138</v>
      </c>
      <c r="AW5" s="117"/>
      <c r="AX5" s="116">
        <f t="shared" ref="AX5:BI5" si="21">SUM(AX10,AX12,AX14)</f>
        <v>124</v>
      </c>
      <c r="AY5" s="116">
        <f t="shared" si="21"/>
        <v>128</v>
      </c>
      <c r="AZ5" s="116">
        <f t="shared" si="21"/>
        <v>135</v>
      </c>
      <c r="BA5" s="116">
        <f t="shared" si="21"/>
        <v>137</v>
      </c>
      <c r="BB5" s="116">
        <f t="shared" si="21"/>
        <v>139</v>
      </c>
      <c r="BC5" s="116">
        <f t="shared" si="21"/>
        <v>139</v>
      </c>
      <c r="BD5" s="116">
        <f t="shared" si="21"/>
        <v>140</v>
      </c>
      <c r="BE5" s="116">
        <f t="shared" si="21"/>
        <v>140</v>
      </c>
      <c r="BF5" s="116">
        <f t="shared" si="21"/>
        <v>140</v>
      </c>
      <c r="BG5" s="116">
        <f t="shared" si="21"/>
        <v>140</v>
      </c>
      <c r="BH5" s="116">
        <f t="shared" si="21"/>
        <v>140</v>
      </c>
      <c r="BI5" s="116">
        <f t="shared" si="21"/>
        <v>140</v>
      </c>
      <c r="BJ5" s="117"/>
      <c r="BK5" s="116">
        <f t="shared" ref="BK5:BV5" si="22">SUM(BK10,BK12,BK14)</f>
        <v>120</v>
      </c>
      <c r="BL5" s="116">
        <f t="shared" si="22"/>
        <v>124</v>
      </c>
      <c r="BM5" s="116">
        <f t="shared" si="22"/>
        <v>131</v>
      </c>
      <c r="BN5" s="116">
        <f t="shared" si="22"/>
        <v>133</v>
      </c>
      <c r="BO5" s="116">
        <f t="shared" si="22"/>
        <v>135</v>
      </c>
      <c r="BP5" s="116">
        <f t="shared" si="22"/>
        <v>135</v>
      </c>
      <c r="BQ5" s="116">
        <f t="shared" si="22"/>
        <v>136</v>
      </c>
      <c r="BR5" s="116">
        <f t="shared" si="22"/>
        <v>136</v>
      </c>
      <c r="BS5" s="116">
        <f t="shared" si="22"/>
        <v>136</v>
      </c>
      <c r="BT5" s="116">
        <f t="shared" si="22"/>
        <v>136</v>
      </c>
      <c r="BU5" s="116">
        <f t="shared" si="22"/>
        <v>136</v>
      </c>
      <c r="BV5" s="116">
        <f t="shared" si="22"/>
        <v>136</v>
      </c>
      <c r="BW5" s="117"/>
      <c r="BX5" s="116">
        <f t="shared" ref="BX5:CI5" si="23">SUM(BX10,BX12,BX14)</f>
        <v>139</v>
      </c>
      <c r="BY5" s="116">
        <f t="shared" si="23"/>
        <v>143</v>
      </c>
      <c r="BZ5" s="116">
        <f t="shared" si="23"/>
        <v>151</v>
      </c>
      <c r="CA5" s="116">
        <f t="shared" si="23"/>
        <v>153</v>
      </c>
      <c r="CB5" s="116">
        <f t="shared" si="23"/>
        <v>156</v>
      </c>
      <c r="CC5" s="116">
        <f t="shared" si="23"/>
        <v>156</v>
      </c>
      <c r="CD5" s="116">
        <f t="shared" si="23"/>
        <v>158</v>
      </c>
      <c r="CE5" s="116">
        <f t="shared" si="23"/>
        <v>158</v>
      </c>
      <c r="CF5" s="116">
        <f t="shared" si="23"/>
        <v>158</v>
      </c>
      <c r="CG5" s="116">
        <f t="shared" si="23"/>
        <v>158</v>
      </c>
      <c r="CH5" s="116">
        <f t="shared" si="23"/>
        <v>158</v>
      </c>
      <c r="CI5" s="116">
        <f t="shared" si="23"/>
        <v>158</v>
      </c>
      <c r="CJ5" s="117"/>
      <c r="CK5" s="116">
        <f t="shared" ref="CK5:CV5" si="24">SUM(CK10,CK12,CK14)</f>
        <v>135</v>
      </c>
      <c r="CL5" s="116">
        <f t="shared" si="24"/>
        <v>139</v>
      </c>
      <c r="CM5" s="116">
        <f t="shared" si="24"/>
        <v>147</v>
      </c>
      <c r="CN5" s="116">
        <f t="shared" si="24"/>
        <v>149</v>
      </c>
      <c r="CO5" s="116">
        <f t="shared" si="24"/>
        <v>152</v>
      </c>
      <c r="CP5" s="116">
        <f t="shared" si="24"/>
        <v>152</v>
      </c>
      <c r="CQ5" s="116">
        <f t="shared" si="24"/>
        <v>154</v>
      </c>
      <c r="CR5" s="116">
        <f t="shared" si="24"/>
        <v>154</v>
      </c>
      <c r="CS5" s="116">
        <f t="shared" si="24"/>
        <v>154</v>
      </c>
      <c r="CT5" s="116">
        <f t="shared" si="24"/>
        <v>154</v>
      </c>
      <c r="CU5" s="116">
        <f t="shared" si="24"/>
        <v>154</v>
      </c>
      <c r="CV5" s="116">
        <f t="shared" si="24"/>
        <v>154</v>
      </c>
      <c r="CW5" s="117"/>
      <c r="CX5" s="116">
        <f t="shared" ref="CX5:DI5" si="25">SUM(CX10,CX12,CX14)</f>
        <v>124</v>
      </c>
      <c r="CY5" s="116">
        <f t="shared" si="25"/>
        <v>128</v>
      </c>
      <c r="CZ5" s="116">
        <f t="shared" si="25"/>
        <v>135</v>
      </c>
      <c r="DA5" s="116">
        <f t="shared" si="25"/>
        <v>137</v>
      </c>
      <c r="DB5" s="116">
        <f t="shared" si="25"/>
        <v>139</v>
      </c>
      <c r="DC5" s="116">
        <f t="shared" si="25"/>
        <v>139</v>
      </c>
      <c r="DD5" s="116">
        <f t="shared" si="25"/>
        <v>140</v>
      </c>
      <c r="DE5" s="116">
        <f t="shared" si="25"/>
        <v>140</v>
      </c>
      <c r="DF5" s="116">
        <f t="shared" si="25"/>
        <v>140</v>
      </c>
      <c r="DG5" s="116">
        <f t="shared" si="25"/>
        <v>140</v>
      </c>
      <c r="DH5" s="116">
        <f t="shared" si="25"/>
        <v>140</v>
      </c>
      <c r="DI5" s="116">
        <f t="shared" si="25"/>
        <v>140</v>
      </c>
      <c r="DJ5" s="117"/>
      <c r="DK5" s="116">
        <f t="shared" ref="DK5:DV5" si="26">SUM(DK10,DK12,DK14)</f>
        <v>157</v>
      </c>
      <c r="DL5" s="116">
        <f t="shared" si="26"/>
        <v>161</v>
      </c>
      <c r="DM5" s="116">
        <f t="shared" si="26"/>
        <v>170</v>
      </c>
      <c r="DN5" s="116">
        <f t="shared" si="26"/>
        <v>171</v>
      </c>
      <c r="DO5" s="116">
        <f t="shared" si="26"/>
        <v>175</v>
      </c>
      <c r="DP5" s="116">
        <f t="shared" si="26"/>
        <v>175</v>
      </c>
      <c r="DQ5" s="116">
        <f t="shared" si="26"/>
        <v>178</v>
      </c>
      <c r="DR5" s="116">
        <f t="shared" si="26"/>
        <v>178</v>
      </c>
      <c r="DS5" s="116">
        <f t="shared" si="26"/>
        <v>178</v>
      </c>
      <c r="DT5" s="116">
        <f t="shared" si="26"/>
        <v>178</v>
      </c>
      <c r="DU5" s="116">
        <f t="shared" si="26"/>
        <v>178</v>
      </c>
      <c r="DV5" s="116">
        <f t="shared" si="26"/>
        <v>178</v>
      </c>
      <c r="DX5" s="116"/>
      <c r="ED5" s="19" t="s">
        <v>51</v>
      </c>
      <c r="EE5" s="113">
        <f>+SUMIFS($DX:$DX,$C:$C,EE$3,$D:$D,"Maurício (mensal + semestral)")</f>
        <v>1828961.2</v>
      </c>
      <c r="EF5" s="113">
        <f>+SUMIFS($DX:$DX,$C:$C,EF$3,$D:$D,"Maurício (mensal + semestral)")</f>
        <v>1828961.2</v>
      </c>
    </row>
    <row r="6" spans="2:136" s="115" customFormat="1" ht="14.15" customHeight="1" x14ac:dyDescent="0.4">
      <c r="B6" s="114" t="s">
        <v>52</v>
      </c>
      <c r="C6" s="114"/>
      <c r="D6" s="114"/>
      <c r="E6" s="114"/>
      <c r="F6" s="114"/>
      <c r="G6" s="114"/>
      <c r="H6" s="114"/>
      <c r="I6" s="114"/>
      <c r="K6" s="116">
        <f t="shared" ref="K6:V6" si="27">K8/K5</f>
        <v>987.66846403980924</v>
      </c>
      <c r="L6" s="116">
        <f t="shared" si="27"/>
        <v>912.75439079910745</v>
      </c>
      <c r="M6" s="116">
        <f t="shared" si="27"/>
        <v>916.64967639325869</v>
      </c>
      <c r="N6" s="116">
        <f t="shared" si="27"/>
        <v>935.70038594350308</v>
      </c>
      <c r="O6" s="116">
        <f t="shared" si="27"/>
        <v>974.6605746214691</v>
      </c>
      <c r="P6" s="116">
        <f t="shared" si="27"/>
        <v>963.77634039548036</v>
      </c>
      <c r="Q6" s="116">
        <f t="shared" si="27"/>
        <v>980.6065995505619</v>
      </c>
      <c r="R6" s="116">
        <f t="shared" si="27"/>
        <v>1010.5213417752809</v>
      </c>
      <c r="S6" s="116">
        <f t="shared" si="27"/>
        <v>1004.8785451685392</v>
      </c>
      <c r="T6" s="116">
        <f t="shared" si="27"/>
        <v>998.31198923595502</v>
      </c>
      <c r="U6" s="116">
        <f t="shared" si="27"/>
        <v>1021.4833961460673</v>
      </c>
      <c r="V6" s="116">
        <f t="shared" si="27"/>
        <v>1021.0497191011235</v>
      </c>
      <c r="W6" s="117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7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7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7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7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7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7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X6" s="116"/>
      <c r="ED6" s="19" t="s">
        <v>17</v>
      </c>
      <c r="EE6" s="113">
        <f>+SUMIFS($DX:$DX,$C:$C,EE$3,$D:$D,"Amit")</f>
        <v>0</v>
      </c>
      <c r="EF6" s="113">
        <f>+SUMIFS($DX:$DX,$C:$C,EF$3,$D:$D,"Amit")</f>
        <v>540000</v>
      </c>
    </row>
    <row r="7" spans="2:136" s="119" customFormat="1" ht="14.15" hidden="1" customHeight="1" outlineLevel="1" x14ac:dyDescent="0.4">
      <c r="B7" s="118" t="s">
        <v>53</v>
      </c>
      <c r="C7" s="118"/>
      <c r="D7" s="118"/>
      <c r="E7" s="118"/>
      <c r="F7" s="118"/>
      <c r="G7" s="118"/>
      <c r="H7" s="118"/>
      <c r="I7" s="118"/>
      <c r="K7" s="120">
        <f>DK4/K5</f>
        <v>22.390636378900073</v>
      </c>
      <c r="L7" s="120">
        <f t="shared" ref="L7:V7" si="28">DL4/L5</f>
        <v>21.300713811460703</v>
      </c>
      <c r="M7" s="120">
        <f t="shared" si="28"/>
        <v>20.856387478538728</v>
      </c>
      <c r="N7" s="120">
        <f t="shared" si="28"/>
        <v>20.946543466554836</v>
      </c>
      <c r="O7" s="120">
        <f t="shared" si="28"/>
        <v>21.872267861950338</v>
      </c>
      <c r="P7" s="120">
        <f t="shared" si="28"/>
        <v>21.935364673616476</v>
      </c>
      <c r="Q7" s="120">
        <f t="shared" si="28"/>
        <v>22.252934867952305</v>
      </c>
      <c r="R7" s="120">
        <f t="shared" si="28"/>
        <v>22.718150996950463</v>
      </c>
      <c r="S7" s="120">
        <f t="shared" si="28"/>
        <v>22.763110422668319</v>
      </c>
      <c r="T7" s="120">
        <f t="shared" si="28"/>
        <v>22.822888939618057</v>
      </c>
      <c r="U7" s="120">
        <f t="shared" si="28"/>
        <v>22.867848365335902</v>
      </c>
      <c r="V7" s="120">
        <f t="shared" si="28"/>
        <v>22.912807791053755</v>
      </c>
      <c r="W7" s="121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1"/>
      <c r="AK7" s="122">
        <f t="shared" ref="AK7:AV7" si="29">AK4/AK5</f>
        <v>2.9146447882491655</v>
      </c>
      <c r="AL7" s="122">
        <f t="shared" si="29"/>
        <v>2.8471238699714139</v>
      </c>
      <c r="AM7" s="122">
        <f t="shared" si="29"/>
        <v>2.7523115074165276</v>
      </c>
      <c r="AN7" s="122">
        <f t="shared" si="29"/>
        <v>2.7476370324918382</v>
      </c>
      <c r="AO7" s="122">
        <f t="shared" si="29"/>
        <v>2.8411785771448783</v>
      </c>
      <c r="AP7" s="122">
        <f t="shared" si="29"/>
        <v>2.8444465237872141</v>
      </c>
      <c r="AQ7" s="122">
        <f t="shared" si="29"/>
        <v>2.8595709974793357</v>
      </c>
      <c r="AR7" s="122">
        <f t="shared" si="29"/>
        <v>2.9333820247927416</v>
      </c>
      <c r="AS7" s="122">
        <f t="shared" si="29"/>
        <v>2.9333820247927416</v>
      </c>
      <c r="AT7" s="122">
        <f t="shared" si="29"/>
        <v>2.9360855796840464</v>
      </c>
      <c r="AU7" s="122">
        <f t="shared" si="29"/>
        <v>2.9360855796840464</v>
      </c>
      <c r="AV7" s="122">
        <f t="shared" si="29"/>
        <v>2.9360855796840464</v>
      </c>
      <c r="AW7" s="121"/>
      <c r="AX7" s="122">
        <f t="shared" ref="AX7:BI7" si="30">AX4/AX5</f>
        <v>0.77054888225806439</v>
      </c>
      <c r="AY7" s="122">
        <f t="shared" si="30"/>
        <v>0.77059726093749981</v>
      </c>
      <c r="AZ7" s="122">
        <f t="shared" si="30"/>
        <v>0.76820612296296242</v>
      </c>
      <c r="BA7" s="122">
        <f t="shared" si="30"/>
        <v>0.77073499708029147</v>
      </c>
      <c r="BB7" s="122">
        <f t="shared" si="30"/>
        <v>0.79467994853237311</v>
      </c>
      <c r="BC7" s="122">
        <f t="shared" si="30"/>
        <v>0.79658662766906363</v>
      </c>
      <c r="BD7" s="122">
        <f t="shared" si="30"/>
        <v>0.80112367952857044</v>
      </c>
      <c r="BE7" s="122">
        <f t="shared" si="30"/>
        <v>0.81013149002857021</v>
      </c>
      <c r="BF7" s="122">
        <f t="shared" si="30"/>
        <v>0.81013149002857021</v>
      </c>
      <c r="BG7" s="122">
        <f t="shared" si="30"/>
        <v>0.81170904002857036</v>
      </c>
      <c r="BH7" s="122">
        <f t="shared" si="30"/>
        <v>0.81170904002857036</v>
      </c>
      <c r="BI7" s="122">
        <f t="shared" si="30"/>
        <v>0.81170904002857036</v>
      </c>
      <c r="BJ7" s="121"/>
      <c r="BK7" s="122">
        <f t="shared" ref="BK7:BV7" si="31">BK4/BK5</f>
        <v>1.3322833482493444</v>
      </c>
      <c r="BL7" s="122">
        <f t="shared" si="31"/>
        <v>1.3189107402413007</v>
      </c>
      <c r="BM7" s="122">
        <f t="shared" si="31"/>
        <v>1.2996444156991451</v>
      </c>
      <c r="BN7" s="122">
        <f t="shared" si="31"/>
        <v>1.3060453392725913</v>
      </c>
      <c r="BO7" s="122">
        <f t="shared" si="31"/>
        <v>1.3565033089080589</v>
      </c>
      <c r="BP7" s="122">
        <f t="shared" si="31"/>
        <v>1.3622049758216395</v>
      </c>
      <c r="BQ7" s="122">
        <f t="shared" si="31"/>
        <v>1.3750802106133921</v>
      </c>
      <c r="BR7" s="122">
        <f t="shared" si="31"/>
        <v>1.4111394209442745</v>
      </c>
      <c r="BS7" s="122">
        <f t="shared" si="31"/>
        <v>1.415244813101137</v>
      </c>
      <c r="BT7" s="122">
        <f t="shared" si="31"/>
        <v>1.4206454975374112</v>
      </c>
      <c r="BU7" s="122">
        <f t="shared" si="31"/>
        <v>1.4247508896942744</v>
      </c>
      <c r="BV7" s="122">
        <f t="shared" si="31"/>
        <v>1.428856281851137</v>
      </c>
      <c r="BW7" s="121"/>
      <c r="BX7" s="122">
        <f t="shared" ref="BX7:CI7" si="32">BX4/BX5</f>
        <v>2.8490315413595586</v>
      </c>
      <c r="BY7" s="122">
        <f t="shared" si="32"/>
        <v>2.8432778304456803</v>
      </c>
      <c r="BZ7" s="122">
        <f t="shared" si="32"/>
        <v>2.8254468325784092</v>
      </c>
      <c r="CA7" s="122">
        <f t="shared" si="32"/>
        <v>2.8286596529243759</v>
      </c>
      <c r="CB7" s="122">
        <f t="shared" si="32"/>
        <v>2.8452158584101794</v>
      </c>
      <c r="CC7" s="122">
        <f t="shared" si="32"/>
        <v>2.8460838724302424</v>
      </c>
      <c r="CD7" s="122">
        <f t="shared" si="32"/>
        <v>2.8409528334831915</v>
      </c>
      <c r="CE7" s="122">
        <f t="shared" si="32"/>
        <v>2.8585712952342823</v>
      </c>
      <c r="CF7" s="122">
        <f t="shared" si="32"/>
        <v>2.8585712952342823</v>
      </c>
      <c r="CG7" s="122">
        <f t="shared" si="32"/>
        <v>2.8592854839849666</v>
      </c>
      <c r="CH7" s="122">
        <f t="shared" si="32"/>
        <v>2.8592854839849666</v>
      </c>
      <c r="CI7" s="122">
        <f t="shared" si="32"/>
        <v>2.8592854839849666</v>
      </c>
      <c r="CJ7" s="121"/>
      <c r="CK7" s="122">
        <f t="shared" ref="CK7:CV7" si="33">CK4/CK5</f>
        <v>1.603854338665889</v>
      </c>
      <c r="CL7" s="122">
        <f t="shared" si="33"/>
        <v>1.592913014771427</v>
      </c>
      <c r="CM7" s="122">
        <f t="shared" si="33"/>
        <v>1.5684890562955818</v>
      </c>
      <c r="CN7" s="122">
        <f t="shared" si="33"/>
        <v>1.5783134686644702</v>
      </c>
      <c r="CO7" s="122">
        <f t="shared" si="33"/>
        <v>1.6311990938823508</v>
      </c>
      <c r="CP7" s="122">
        <f t="shared" si="33"/>
        <v>1.6379510678589593</v>
      </c>
      <c r="CQ7" s="122">
        <f t="shared" si="33"/>
        <v>1.6466095986443403</v>
      </c>
      <c r="CR7" s="122">
        <f t="shared" si="33"/>
        <v>1.6899347294235614</v>
      </c>
      <c r="CS7" s="122">
        <f t="shared" si="33"/>
        <v>1.6947687842576162</v>
      </c>
      <c r="CT7" s="122">
        <f t="shared" si="33"/>
        <v>1.7011280317323638</v>
      </c>
      <c r="CU7" s="122">
        <f t="shared" si="33"/>
        <v>1.7059620865664185</v>
      </c>
      <c r="CV7" s="122">
        <f t="shared" si="33"/>
        <v>1.7107961414004733</v>
      </c>
      <c r="CW7" s="121"/>
      <c r="CX7" s="122">
        <f t="shared" ref="CX7:DI7" si="34">CX4/CX5</f>
        <v>4.5346866913590045</v>
      </c>
      <c r="CY7" s="122">
        <f t="shared" si="34"/>
        <v>4.480299294754035</v>
      </c>
      <c r="CZ7" s="122">
        <f t="shared" si="34"/>
        <v>4.399289997989011</v>
      </c>
      <c r="DA7" s="122">
        <f t="shared" si="34"/>
        <v>4.4117553994782224</v>
      </c>
      <c r="DB7" s="122">
        <f t="shared" si="34"/>
        <v>4.5547065171260188</v>
      </c>
      <c r="DC7" s="122">
        <f t="shared" si="34"/>
        <v>4.5715672394281768</v>
      </c>
      <c r="DD7" s="122">
        <f t="shared" si="34"/>
        <v>4.6066211119322613</v>
      </c>
      <c r="DE7" s="122">
        <f t="shared" si="34"/>
        <v>4.713276413789405</v>
      </c>
      <c r="DF7" s="122">
        <f t="shared" si="34"/>
        <v>4.725419270932262</v>
      </c>
      <c r="DG7" s="122">
        <f t="shared" si="34"/>
        <v>4.7413933209322616</v>
      </c>
      <c r="DH7" s="122">
        <f t="shared" si="34"/>
        <v>4.7535361780751186</v>
      </c>
      <c r="DI7" s="122">
        <f t="shared" si="34"/>
        <v>4.7656790352179756</v>
      </c>
      <c r="DJ7" s="121"/>
      <c r="DK7" s="122">
        <f t="shared" ref="DK7:DV7" si="35">DK4/DK5</f>
        <v>22.390636378900073</v>
      </c>
      <c r="DL7" s="122">
        <f t="shared" si="35"/>
        <v>22.226831803263341</v>
      </c>
      <c r="DM7" s="122">
        <f t="shared" si="35"/>
        <v>21.837864536352317</v>
      </c>
      <c r="DN7" s="122">
        <f t="shared" si="35"/>
        <v>21.681509903977812</v>
      </c>
      <c r="DO7" s="122">
        <f t="shared" si="35"/>
        <v>22.122236637515485</v>
      </c>
      <c r="DP7" s="122">
        <f t="shared" si="35"/>
        <v>22.186054555600666</v>
      </c>
      <c r="DQ7" s="122">
        <f t="shared" si="35"/>
        <v>22.252934867952305</v>
      </c>
      <c r="DR7" s="122">
        <f t="shared" si="35"/>
        <v>22.718150996950463</v>
      </c>
      <c r="DS7" s="122">
        <f t="shared" si="35"/>
        <v>22.763110422668319</v>
      </c>
      <c r="DT7" s="122">
        <f t="shared" si="35"/>
        <v>22.822888939618057</v>
      </c>
      <c r="DU7" s="122">
        <f t="shared" si="35"/>
        <v>22.867848365335902</v>
      </c>
      <c r="DV7" s="122">
        <f t="shared" si="35"/>
        <v>22.912807791053755</v>
      </c>
      <c r="DX7" s="120"/>
      <c r="ED7" s="19" t="s">
        <v>54</v>
      </c>
      <c r="EE7" s="113">
        <f>+SUMIFS($DX:$DX,$C:$C,EE$3,$D:$D,518)</f>
        <v>540232.54524093191</v>
      </c>
      <c r="EF7" s="113">
        <f>+SUMIFS($DX:$DX,$C:$C,EF$3,$D:$D,518)</f>
        <v>540232.54524093191</v>
      </c>
    </row>
    <row r="8" spans="2:136" s="124" customFormat="1" ht="14.15" hidden="1" customHeight="1" outlineLevel="1" x14ac:dyDescent="0.4">
      <c r="B8" s="123" t="s">
        <v>55</v>
      </c>
      <c r="C8" s="123"/>
      <c r="D8" s="123"/>
      <c r="E8" s="123"/>
      <c r="F8" s="123"/>
      <c r="G8" s="123"/>
      <c r="H8" s="123"/>
      <c r="I8" s="123"/>
      <c r="K8" s="125">
        <v>155063.94885425005</v>
      </c>
      <c r="L8" s="125">
        <v>153342.73765425006</v>
      </c>
      <c r="M8" s="125">
        <v>163163.64239800005</v>
      </c>
      <c r="N8" s="125">
        <v>165618.96831200004</v>
      </c>
      <c r="O8" s="125">
        <v>172514.92170800004</v>
      </c>
      <c r="P8" s="125">
        <v>170588.41225000002</v>
      </c>
      <c r="Q8" s="125">
        <v>174547.97472000003</v>
      </c>
      <c r="R8" s="125">
        <v>179872.798836</v>
      </c>
      <c r="S8" s="125">
        <v>178868.38103999998</v>
      </c>
      <c r="T8" s="125">
        <v>177699.53408399998</v>
      </c>
      <c r="U8" s="125">
        <v>181824.04451399998</v>
      </c>
      <c r="V8" s="125">
        <v>181746.84999999998</v>
      </c>
      <c r="W8" s="117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17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17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17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17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17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17"/>
      <c r="CX8" s="125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17"/>
      <c r="DK8" s="125"/>
      <c r="DL8" s="125"/>
      <c r="DM8" s="125"/>
      <c r="DN8" s="125"/>
      <c r="DO8" s="125"/>
      <c r="DP8" s="125"/>
      <c r="DQ8" s="125"/>
      <c r="DR8" s="125"/>
      <c r="DS8" s="125"/>
      <c r="DT8" s="125"/>
      <c r="DU8" s="125"/>
      <c r="DV8" s="125"/>
      <c r="DX8" s="125"/>
      <c r="ED8" s="19" t="s">
        <v>56</v>
      </c>
      <c r="EE8" s="113">
        <f>+SUMIFS($DX:$DX,$C:$C,EE$3,$H:$H,"PRODUTOS EVENTOS")</f>
        <v>721645.60751210968</v>
      </c>
      <c r="EF8" s="113">
        <f>+SUMIFS($DX:$DX,$C:$C,EF$3,$H:$H,"PRODUTOS EVENTOS")</f>
        <v>882302.07111886377</v>
      </c>
    </row>
    <row r="9" spans="2:136" ht="14.15" hidden="1" customHeight="1" outlineLevel="1" x14ac:dyDescent="0.4">
      <c r="B9" s="126" t="s">
        <v>57</v>
      </c>
      <c r="C9" s="126"/>
      <c r="D9" s="127"/>
      <c r="E9" s="127"/>
      <c r="F9" s="127"/>
      <c r="G9" s="127"/>
      <c r="H9" s="127"/>
      <c r="I9" s="127"/>
      <c r="K9" s="128">
        <f t="shared" ref="K9:V9" si="36">(SUMIFS(K$19:K$211,$F$19:$F$211,$B9))/1000</f>
        <v>1503.0685384172054</v>
      </c>
      <c r="L9" s="128">
        <f t="shared" si="36"/>
        <v>1535.9425384172055</v>
      </c>
      <c r="M9" s="128">
        <f t="shared" si="36"/>
        <v>1598.5185384172055</v>
      </c>
      <c r="N9" s="128">
        <f t="shared" si="36"/>
        <v>1629.4195384172056</v>
      </c>
      <c r="O9" s="128">
        <f t="shared" si="36"/>
        <v>1658.9495984172056</v>
      </c>
      <c r="P9" s="128">
        <f t="shared" si="36"/>
        <v>1665.7495984172056</v>
      </c>
      <c r="Q9" s="128">
        <f t="shared" si="36"/>
        <v>1698.0045984172054</v>
      </c>
      <c r="R9" s="128">
        <f t="shared" si="36"/>
        <v>1742.2745984172054</v>
      </c>
      <c r="S9" s="128">
        <f t="shared" si="36"/>
        <v>1747.2745984172054</v>
      </c>
      <c r="T9" s="128">
        <f t="shared" si="36"/>
        <v>1753.7745984172054</v>
      </c>
      <c r="U9" s="128">
        <f t="shared" si="36"/>
        <v>1758.7745984172054</v>
      </c>
      <c r="V9" s="128">
        <f t="shared" si="36"/>
        <v>1763.7745984172054</v>
      </c>
      <c r="W9" s="109"/>
      <c r="X9" s="128">
        <f t="shared" ref="X9:AI9" si="37">(SUMIFS(X$19:X$211,$F$19:$F$211,$B9))/1000</f>
        <v>1503.0685384172054</v>
      </c>
      <c r="Y9" s="128">
        <f t="shared" si="37"/>
        <v>1535.9425384172055</v>
      </c>
      <c r="Z9" s="128">
        <f t="shared" si="37"/>
        <v>1598.5185384172055</v>
      </c>
      <c r="AA9" s="128">
        <f t="shared" si="37"/>
        <v>1629.4195384172056</v>
      </c>
      <c r="AB9" s="128">
        <f t="shared" si="37"/>
        <v>1716.312821217206</v>
      </c>
      <c r="AC9" s="128">
        <f t="shared" si="37"/>
        <v>1723.2058812172056</v>
      </c>
      <c r="AD9" s="128">
        <f t="shared" si="37"/>
        <v>1756.5856147172058</v>
      </c>
      <c r="AE9" s="128">
        <f t="shared" si="37"/>
        <v>1802.102503717206</v>
      </c>
      <c r="AF9" s="128">
        <f t="shared" si="37"/>
        <v>1807.102503717206</v>
      </c>
      <c r="AG9" s="128">
        <f t="shared" si="37"/>
        <v>1813.680053717206</v>
      </c>
      <c r="AH9" s="128">
        <f t="shared" si="37"/>
        <v>1818.680053717206</v>
      </c>
      <c r="AI9" s="128">
        <f t="shared" si="37"/>
        <v>1823.680053717206</v>
      </c>
      <c r="AJ9" s="109"/>
      <c r="AK9" s="128">
        <f t="shared" ref="AK9:AV9" si="38">(SUMIFS(AK$19:AK$211,$F$19:$F$211,$B9))/1000</f>
        <v>260.9083651797315</v>
      </c>
      <c r="AL9" s="128">
        <f t="shared" si="38"/>
        <v>264.05930862973145</v>
      </c>
      <c r="AM9" s="128">
        <f t="shared" si="38"/>
        <v>271.3791314997315</v>
      </c>
      <c r="AN9" s="128">
        <f t="shared" si="38"/>
        <v>276.25270039973151</v>
      </c>
      <c r="AO9" s="128">
        <f t="shared" si="38"/>
        <v>294.56316608218162</v>
      </c>
      <c r="AP9" s="128">
        <f t="shared" si="38"/>
        <v>295.01087477218164</v>
      </c>
      <c r="AQ9" s="128">
        <f t="shared" si="38"/>
        <v>299.94249866548165</v>
      </c>
      <c r="AR9" s="128">
        <f t="shared" si="38"/>
        <v>310.12842043473165</v>
      </c>
      <c r="AS9" s="128">
        <f t="shared" si="38"/>
        <v>310.12842043473165</v>
      </c>
      <c r="AT9" s="128">
        <f t="shared" si="38"/>
        <v>310.5015110097317</v>
      </c>
      <c r="AU9" s="128">
        <f t="shared" si="38"/>
        <v>310.5015110097317</v>
      </c>
      <c r="AV9" s="128">
        <f t="shared" si="38"/>
        <v>310.5015110097317</v>
      </c>
      <c r="AW9" s="109"/>
      <c r="AX9" s="128">
        <f t="shared" ref="AX9:BI9" si="39">(SUMIFS(AX$19:AX$211,$F$19:$F$211,$B9))/1000</f>
        <v>87.934986199999983</v>
      </c>
      <c r="AY9" s="128">
        <f t="shared" si="39"/>
        <v>91.023374199999978</v>
      </c>
      <c r="AZ9" s="128">
        <f t="shared" si="39"/>
        <v>96.094751399999936</v>
      </c>
      <c r="BA9" s="128">
        <f t="shared" si="39"/>
        <v>97.977619399999938</v>
      </c>
      <c r="BB9" s="128">
        <f t="shared" si="39"/>
        <v>102.84743764599986</v>
      </c>
      <c r="BC9" s="128">
        <f t="shared" si="39"/>
        <v>103.11246604599985</v>
      </c>
      <c r="BD9" s="128">
        <f t="shared" si="39"/>
        <v>104.54423993399986</v>
      </c>
      <c r="BE9" s="128">
        <f t="shared" si="39"/>
        <v>105.80533340399984</v>
      </c>
      <c r="BF9" s="128">
        <f t="shared" si="39"/>
        <v>105.80533340399984</v>
      </c>
      <c r="BG9" s="128">
        <f t="shared" si="39"/>
        <v>106.02619040399985</v>
      </c>
      <c r="BH9" s="128">
        <f t="shared" si="39"/>
        <v>106.02619040399985</v>
      </c>
      <c r="BI9" s="128">
        <f t="shared" si="39"/>
        <v>106.02619040399985</v>
      </c>
      <c r="BJ9" s="109"/>
      <c r="BK9" s="128">
        <f t="shared" ref="BK9:BV9" si="40">(SUMIFS(BK$19:BK$211,$F$19:$F$211,$B9))/1000</f>
        <v>159.87400178992132</v>
      </c>
      <c r="BL9" s="128">
        <f t="shared" si="40"/>
        <v>163.54493178992129</v>
      </c>
      <c r="BM9" s="128">
        <f t="shared" si="40"/>
        <v>170.25341845658801</v>
      </c>
      <c r="BN9" s="128">
        <f t="shared" si="40"/>
        <v>173.70403012325463</v>
      </c>
      <c r="BO9" s="128">
        <f t="shared" si="40"/>
        <v>183.12794670258796</v>
      </c>
      <c r="BP9" s="128">
        <f t="shared" si="40"/>
        <v>183.89767173592134</v>
      </c>
      <c r="BQ9" s="128">
        <f t="shared" si="40"/>
        <v>187.01090864342132</v>
      </c>
      <c r="BR9" s="128">
        <f t="shared" si="40"/>
        <v>191.91496124842132</v>
      </c>
      <c r="BS9" s="128">
        <f t="shared" si="40"/>
        <v>192.47329458175463</v>
      </c>
      <c r="BT9" s="128">
        <f t="shared" si="40"/>
        <v>193.20778766508792</v>
      </c>
      <c r="BU9" s="128">
        <f t="shared" si="40"/>
        <v>193.76612099842131</v>
      </c>
      <c r="BV9" s="128">
        <f t="shared" si="40"/>
        <v>194.32445433175462</v>
      </c>
      <c r="BW9" s="109"/>
      <c r="BX9" s="128">
        <f t="shared" ref="BX9:CI9" si="41">(SUMIFS(BX$19:BX$211,$F$19:$F$211,$B9))/1000</f>
        <v>348.01538424897865</v>
      </c>
      <c r="BY9" s="128">
        <f t="shared" si="41"/>
        <v>358.58872975373225</v>
      </c>
      <c r="BZ9" s="128">
        <f t="shared" si="41"/>
        <v>378.64247171933977</v>
      </c>
      <c r="CA9" s="128">
        <f t="shared" si="41"/>
        <v>384.7849268974295</v>
      </c>
      <c r="CB9" s="128">
        <f t="shared" si="41"/>
        <v>395.85367391198798</v>
      </c>
      <c r="CC9" s="128">
        <f t="shared" si="41"/>
        <v>395.9890840991178</v>
      </c>
      <c r="CD9" s="128">
        <f t="shared" si="41"/>
        <v>400.87054769034427</v>
      </c>
      <c r="CE9" s="128">
        <f t="shared" si="41"/>
        <v>403.65426464701659</v>
      </c>
      <c r="CF9" s="128">
        <f t="shared" si="41"/>
        <v>403.65426464701659</v>
      </c>
      <c r="CG9" s="128">
        <f t="shared" si="41"/>
        <v>403.76710646962471</v>
      </c>
      <c r="CH9" s="128">
        <f t="shared" si="41"/>
        <v>403.76710646962471</v>
      </c>
      <c r="CI9" s="128">
        <f t="shared" si="41"/>
        <v>403.76710646962471</v>
      </c>
      <c r="CJ9" s="109"/>
      <c r="CK9" s="128">
        <f t="shared" ref="CK9:CV9" si="42">(SUMIFS(CK$19:CK$211,$F$19:$F$211,$B9))/1000</f>
        <v>216.52033571989503</v>
      </c>
      <c r="CL9" s="128">
        <f t="shared" si="42"/>
        <v>221.41490905322834</v>
      </c>
      <c r="CM9" s="128">
        <f t="shared" si="42"/>
        <v>230.56789127545053</v>
      </c>
      <c r="CN9" s="128">
        <f t="shared" si="42"/>
        <v>235.16870683100606</v>
      </c>
      <c r="CO9" s="128">
        <f t="shared" si="42"/>
        <v>247.94226227011734</v>
      </c>
      <c r="CP9" s="128">
        <f t="shared" si="42"/>
        <v>248.96856231456181</v>
      </c>
      <c r="CQ9" s="128">
        <f t="shared" si="42"/>
        <v>253.57787819122842</v>
      </c>
      <c r="CR9" s="128">
        <f t="shared" si="42"/>
        <v>260.24994833122844</v>
      </c>
      <c r="CS9" s="128">
        <f t="shared" si="42"/>
        <v>260.99439277567291</v>
      </c>
      <c r="CT9" s="128">
        <f t="shared" si="42"/>
        <v>261.97371688678402</v>
      </c>
      <c r="CU9" s="128">
        <f t="shared" si="42"/>
        <v>262.71816133122843</v>
      </c>
      <c r="CV9" s="128">
        <f t="shared" si="42"/>
        <v>263.4626057756729</v>
      </c>
      <c r="CW9" s="109"/>
      <c r="CX9" s="128">
        <f t="shared" ref="CX9:DI9" si="43">(SUMIFS(CX$19:CX$211,$F$19:$F$211,$B9))/1000</f>
        <v>486.63448306184983</v>
      </c>
      <c r="CY9" s="128">
        <f t="shared" si="43"/>
        <v>497.81164306184985</v>
      </c>
      <c r="CZ9" s="128">
        <f t="shared" si="43"/>
        <v>518.23748306184984</v>
      </c>
      <c r="DA9" s="128">
        <f t="shared" si="43"/>
        <v>528.74382306184987</v>
      </c>
      <c r="DB9" s="128">
        <f t="shared" si="43"/>
        <v>557.43753921384996</v>
      </c>
      <c r="DC9" s="128">
        <f t="shared" si="43"/>
        <v>559.78117961384999</v>
      </c>
      <c r="DD9" s="128">
        <f t="shared" si="43"/>
        <v>569.26028900384995</v>
      </c>
      <c r="DE9" s="128">
        <f t="shared" si="43"/>
        <v>584.19203126385003</v>
      </c>
      <c r="DF9" s="128">
        <f t="shared" si="43"/>
        <v>585.89203126385007</v>
      </c>
      <c r="DG9" s="128">
        <f t="shared" si="43"/>
        <v>588.12839826385004</v>
      </c>
      <c r="DH9" s="128">
        <f t="shared" si="43"/>
        <v>589.82839826384998</v>
      </c>
      <c r="DI9" s="128">
        <f t="shared" si="43"/>
        <v>591.52839826385002</v>
      </c>
      <c r="DJ9" s="109"/>
      <c r="DK9" s="128">
        <f t="shared" ref="DK9:DV9" si="44">(SUMIFS(DK$19:DK$211,$F$19:$F$211,$B9))/1000</f>
        <v>2356.0831448206445</v>
      </c>
      <c r="DL9" s="128">
        <f t="shared" si="44"/>
        <v>2419.2731536587312</v>
      </c>
      <c r="DM9" s="128">
        <f t="shared" si="44"/>
        <v>2538.1902045132269</v>
      </c>
      <c r="DN9" s="128">
        <f t="shared" si="44"/>
        <v>2593.7914269135395</v>
      </c>
      <c r="DO9" s="128">
        <f t="shared" si="44"/>
        <v>2742.6446448985425</v>
      </c>
      <c r="DP9" s="128">
        <f t="shared" si="44"/>
        <v>2753.8127805634499</v>
      </c>
      <c r="DQ9" s="128">
        <f t="shared" si="44"/>
        <v>2809.2756398288434</v>
      </c>
      <c r="DR9" s="128">
        <f t="shared" si="44"/>
        <v>2884.0841107905158</v>
      </c>
      <c r="DS9" s="128">
        <f t="shared" si="44"/>
        <v>2892.0868885682939</v>
      </c>
      <c r="DT9" s="128">
        <f t="shared" si="44"/>
        <v>2902.7274645853468</v>
      </c>
      <c r="DU9" s="128">
        <f t="shared" si="44"/>
        <v>2910.7302423631236</v>
      </c>
      <c r="DV9" s="128">
        <f t="shared" si="44"/>
        <v>2918.7330201409018</v>
      </c>
      <c r="DX9" s="128"/>
      <c r="ED9" s="19" t="s">
        <v>18</v>
      </c>
      <c r="EE9" s="113">
        <f>+SUMIFS($DX:$DX,$C:$C,EE$3,$H:$H,"PRODUTOS CONSULTING")</f>
        <v>269836.56252573733</v>
      </c>
      <c r="EF9" s="113">
        <f>+SUMIFS($DX:$DX,$C:$C,EF$3,$H:$H,"PRODUTOS CONSULTING")</f>
        <v>404754.843788606</v>
      </c>
    </row>
    <row r="10" spans="2:136" s="131" customFormat="1" ht="14.15" hidden="1" customHeight="1" outlineLevel="1" x14ac:dyDescent="0.4">
      <c r="B10" s="129" t="s">
        <v>50</v>
      </c>
      <c r="C10" s="129"/>
      <c r="D10" s="130"/>
      <c r="E10" s="130"/>
      <c r="F10" s="130"/>
      <c r="G10" s="130"/>
      <c r="H10" s="130"/>
      <c r="I10" s="130"/>
      <c r="K10" s="132">
        <f t="shared" ref="K10:V10" si="45">COUNTIFS(K$19:K$211,"&lt;&gt;0",$E$19:$E$211,"CLT")+COUNTIFS(K$19:K$211,"&lt;&gt;0",$E$19:$E$211,"Estágio")+COUNTIFS(K$19:K$211,"&lt;&gt;0",$E$19:$E$211,"Jovem Aprendiz")</f>
        <v>135</v>
      </c>
      <c r="L10" s="132">
        <f t="shared" si="45"/>
        <v>143</v>
      </c>
      <c r="M10" s="132">
        <f t="shared" si="45"/>
        <v>153</v>
      </c>
      <c r="N10" s="132">
        <f t="shared" si="45"/>
        <v>153</v>
      </c>
      <c r="O10" s="132">
        <f t="shared" si="45"/>
        <v>153</v>
      </c>
      <c r="P10" s="132">
        <f t="shared" si="45"/>
        <v>153</v>
      </c>
      <c r="Q10" s="132">
        <f t="shared" si="45"/>
        <v>154</v>
      </c>
      <c r="R10" s="132">
        <f t="shared" si="45"/>
        <v>154</v>
      </c>
      <c r="S10" s="132">
        <f t="shared" si="45"/>
        <v>154</v>
      </c>
      <c r="T10" s="132">
        <f t="shared" si="45"/>
        <v>154</v>
      </c>
      <c r="U10" s="132">
        <f t="shared" si="45"/>
        <v>154</v>
      </c>
      <c r="V10" s="132">
        <f t="shared" si="45"/>
        <v>154</v>
      </c>
      <c r="W10" s="133"/>
      <c r="X10" s="132">
        <f t="shared" ref="X10:AI10" si="46">COUNTIFS(X$19:X$211,"&lt;&gt;0",$E$19:$E$211,"CLT")+COUNTIFS(X$19:X$211,"&lt;&gt;0",$E$19:$E$211,"Estágio")+COUNTIFS(X$19:X$211,"&lt;&gt;0",$E$19:$E$211,"Jovem Aprendiz")</f>
        <v>135</v>
      </c>
      <c r="Y10" s="132">
        <f t="shared" si="46"/>
        <v>139</v>
      </c>
      <c r="Z10" s="132">
        <f t="shared" si="46"/>
        <v>147</v>
      </c>
      <c r="AA10" s="132">
        <f t="shared" si="46"/>
        <v>149</v>
      </c>
      <c r="AB10" s="132">
        <f t="shared" si="46"/>
        <v>152</v>
      </c>
      <c r="AC10" s="132">
        <f t="shared" si="46"/>
        <v>152</v>
      </c>
      <c r="AD10" s="132">
        <f t="shared" si="46"/>
        <v>154</v>
      </c>
      <c r="AE10" s="132">
        <f t="shared" si="46"/>
        <v>154</v>
      </c>
      <c r="AF10" s="132">
        <f t="shared" si="46"/>
        <v>154</v>
      </c>
      <c r="AG10" s="132">
        <f t="shared" si="46"/>
        <v>154</v>
      </c>
      <c r="AH10" s="132">
        <f t="shared" si="46"/>
        <v>154</v>
      </c>
      <c r="AI10" s="132">
        <f t="shared" si="46"/>
        <v>154</v>
      </c>
      <c r="AJ10" s="133"/>
      <c r="AK10" s="132">
        <f t="shared" ref="AK10:AV10" si="47">COUNTIFS(AK$19:AK$211,"&lt;&gt;0",$E$19:$E$211,"CLT")+COUNTIFS(AK$19:AK$211,"&lt;&gt;0",$E$19:$E$211,"Estágio")+COUNTIFS(AK$19:AK$211,"&lt;&gt;0",$E$19:$E$211,"Jovem Aprendiz")</f>
        <v>118</v>
      </c>
      <c r="AL10" s="132">
        <f t="shared" si="47"/>
        <v>122</v>
      </c>
      <c r="AM10" s="132">
        <f t="shared" si="47"/>
        <v>129</v>
      </c>
      <c r="AN10" s="132">
        <f t="shared" si="47"/>
        <v>131</v>
      </c>
      <c r="AO10" s="132">
        <f t="shared" si="47"/>
        <v>133</v>
      </c>
      <c r="AP10" s="132">
        <f t="shared" si="47"/>
        <v>133</v>
      </c>
      <c r="AQ10" s="132">
        <f t="shared" si="47"/>
        <v>134</v>
      </c>
      <c r="AR10" s="132">
        <f t="shared" si="47"/>
        <v>134</v>
      </c>
      <c r="AS10" s="132">
        <f t="shared" si="47"/>
        <v>134</v>
      </c>
      <c r="AT10" s="132">
        <f t="shared" si="47"/>
        <v>134</v>
      </c>
      <c r="AU10" s="132">
        <f t="shared" si="47"/>
        <v>134</v>
      </c>
      <c r="AV10" s="132">
        <f t="shared" si="47"/>
        <v>134</v>
      </c>
      <c r="AW10" s="133"/>
      <c r="AX10" s="132">
        <f t="shared" ref="AX10:BI10" si="48">COUNTIFS(AX$19:AX$211,"&lt;&gt;0",$E$19:$E$211,"CLT")+COUNTIFS(AX$19:AX$211,"&lt;&gt;0",$E$19:$E$211,"Estágio")+COUNTIFS(AX$19:AX$211,"&lt;&gt;0",$E$19:$E$211,"Jovem Aprendiz")</f>
        <v>120</v>
      </c>
      <c r="AY10" s="132">
        <f t="shared" si="48"/>
        <v>124</v>
      </c>
      <c r="AZ10" s="132">
        <f t="shared" si="48"/>
        <v>131</v>
      </c>
      <c r="BA10" s="132">
        <f t="shared" si="48"/>
        <v>133</v>
      </c>
      <c r="BB10" s="132">
        <f t="shared" si="48"/>
        <v>135</v>
      </c>
      <c r="BC10" s="132">
        <f t="shared" si="48"/>
        <v>135</v>
      </c>
      <c r="BD10" s="132">
        <f t="shared" si="48"/>
        <v>136</v>
      </c>
      <c r="BE10" s="132">
        <f t="shared" si="48"/>
        <v>136</v>
      </c>
      <c r="BF10" s="132">
        <f t="shared" si="48"/>
        <v>136</v>
      </c>
      <c r="BG10" s="132">
        <f t="shared" si="48"/>
        <v>136</v>
      </c>
      <c r="BH10" s="132">
        <f t="shared" si="48"/>
        <v>136</v>
      </c>
      <c r="BI10" s="132">
        <f t="shared" si="48"/>
        <v>136</v>
      </c>
      <c r="BJ10" s="133"/>
      <c r="BK10" s="132">
        <f t="shared" ref="BK10:BV10" si="49">COUNTIFS(BK$19:BK$211,"&lt;&gt;0",$E$19:$E$211,"CLT")+COUNTIFS(BK$19:BK$211,"&lt;&gt;0",$E$19:$E$211,"Estágio")+COUNTIFS(BK$19:BK$211,"&lt;&gt;0",$E$19:$E$211,"Jovem Aprendiz")</f>
        <v>120</v>
      </c>
      <c r="BL10" s="132">
        <f t="shared" si="49"/>
        <v>124</v>
      </c>
      <c r="BM10" s="132">
        <f t="shared" si="49"/>
        <v>131</v>
      </c>
      <c r="BN10" s="132">
        <f t="shared" si="49"/>
        <v>133</v>
      </c>
      <c r="BO10" s="132">
        <f t="shared" si="49"/>
        <v>135</v>
      </c>
      <c r="BP10" s="132">
        <f t="shared" si="49"/>
        <v>135</v>
      </c>
      <c r="BQ10" s="132">
        <f t="shared" si="49"/>
        <v>136</v>
      </c>
      <c r="BR10" s="132">
        <f t="shared" si="49"/>
        <v>136</v>
      </c>
      <c r="BS10" s="132">
        <f t="shared" si="49"/>
        <v>136</v>
      </c>
      <c r="BT10" s="132">
        <f t="shared" si="49"/>
        <v>136</v>
      </c>
      <c r="BU10" s="132">
        <f t="shared" si="49"/>
        <v>136</v>
      </c>
      <c r="BV10" s="132">
        <f t="shared" si="49"/>
        <v>136</v>
      </c>
      <c r="BW10" s="133"/>
      <c r="BX10" s="132">
        <f t="shared" ref="BX10:CI10" si="50">COUNTIFS(BX$19:BX$211,"&lt;&gt;0",$E$19:$E$211,"CLT")+COUNTIFS(BX$19:BX$211,"&lt;&gt;0",$E$19:$E$211,"Estágio")+COUNTIFS(BX$19:BX$211,"&lt;&gt;0",$E$19:$E$211,"Jovem Aprendiz")</f>
        <v>135</v>
      </c>
      <c r="BY10" s="132">
        <f t="shared" si="50"/>
        <v>139</v>
      </c>
      <c r="BZ10" s="132">
        <f t="shared" si="50"/>
        <v>147</v>
      </c>
      <c r="CA10" s="132">
        <f t="shared" si="50"/>
        <v>149</v>
      </c>
      <c r="CB10" s="132">
        <f t="shared" si="50"/>
        <v>152</v>
      </c>
      <c r="CC10" s="132">
        <f t="shared" si="50"/>
        <v>152</v>
      </c>
      <c r="CD10" s="132">
        <f t="shared" si="50"/>
        <v>154</v>
      </c>
      <c r="CE10" s="132">
        <f t="shared" si="50"/>
        <v>154</v>
      </c>
      <c r="CF10" s="132">
        <f t="shared" si="50"/>
        <v>154</v>
      </c>
      <c r="CG10" s="132">
        <f t="shared" si="50"/>
        <v>154</v>
      </c>
      <c r="CH10" s="132">
        <f t="shared" si="50"/>
        <v>154</v>
      </c>
      <c r="CI10" s="132">
        <f t="shared" si="50"/>
        <v>154</v>
      </c>
      <c r="CJ10" s="133"/>
      <c r="CK10" s="132">
        <f t="shared" ref="CK10:CV10" si="51">COUNTIFS(CK$19:CK$211,"&lt;&gt;0",$E$19:$E$211,"CLT")+COUNTIFS(CK$19:CK$211,"&lt;&gt;0",$E$19:$E$211,"Estágio")+COUNTIFS(CK$19:CK$211,"&lt;&gt;0",$E$19:$E$211,"Jovem Aprendiz")</f>
        <v>135</v>
      </c>
      <c r="CL10" s="132">
        <f t="shared" si="51"/>
        <v>139</v>
      </c>
      <c r="CM10" s="132">
        <f t="shared" si="51"/>
        <v>147</v>
      </c>
      <c r="CN10" s="132">
        <f t="shared" si="51"/>
        <v>149</v>
      </c>
      <c r="CO10" s="132">
        <f t="shared" si="51"/>
        <v>152</v>
      </c>
      <c r="CP10" s="132">
        <f t="shared" si="51"/>
        <v>152</v>
      </c>
      <c r="CQ10" s="132">
        <f t="shared" si="51"/>
        <v>154</v>
      </c>
      <c r="CR10" s="132">
        <f t="shared" si="51"/>
        <v>154</v>
      </c>
      <c r="CS10" s="132">
        <f t="shared" si="51"/>
        <v>154</v>
      </c>
      <c r="CT10" s="132">
        <f t="shared" si="51"/>
        <v>154</v>
      </c>
      <c r="CU10" s="132">
        <f t="shared" si="51"/>
        <v>154</v>
      </c>
      <c r="CV10" s="132">
        <f t="shared" si="51"/>
        <v>154</v>
      </c>
      <c r="CW10" s="133"/>
      <c r="CX10" s="132">
        <f t="shared" ref="CX10:DI10" si="52">COUNTIFS(CX$19:CX$211,"&lt;&gt;0",$E$19:$E$211,"CLT")+COUNTIFS(CX$19:CX$211,"&lt;&gt;0",$E$19:$E$211,"Estágio")+COUNTIFS(CX$19:CX$211,"&lt;&gt;0",$E$19:$E$211,"Jovem Aprendiz")</f>
        <v>120</v>
      </c>
      <c r="CY10" s="132">
        <f t="shared" si="52"/>
        <v>124</v>
      </c>
      <c r="CZ10" s="132">
        <f t="shared" si="52"/>
        <v>131</v>
      </c>
      <c r="DA10" s="132">
        <f t="shared" si="52"/>
        <v>133</v>
      </c>
      <c r="DB10" s="132">
        <f t="shared" si="52"/>
        <v>135</v>
      </c>
      <c r="DC10" s="132">
        <f t="shared" si="52"/>
        <v>135</v>
      </c>
      <c r="DD10" s="132">
        <f t="shared" si="52"/>
        <v>136</v>
      </c>
      <c r="DE10" s="132">
        <f t="shared" si="52"/>
        <v>136</v>
      </c>
      <c r="DF10" s="132">
        <f t="shared" si="52"/>
        <v>136</v>
      </c>
      <c r="DG10" s="132">
        <f t="shared" si="52"/>
        <v>136</v>
      </c>
      <c r="DH10" s="132">
        <f t="shared" si="52"/>
        <v>136</v>
      </c>
      <c r="DI10" s="132">
        <f t="shared" si="52"/>
        <v>136</v>
      </c>
      <c r="DJ10" s="133"/>
      <c r="DK10" s="132">
        <f t="shared" ref="DK10:DV10" si="53">COUNTIFS(DK$19:DK$211,"&lt;&gt;0",$E$19:$E$211,"CLT")+COUNTIFS(DK$19:DK$211,"&lt;&gt;0",$E$19:$E$211,"Estágio")+COUNTIFS(DK$19:DK$211,"&lt;&gt;0",$E$19:$E$211,"Jovem Aprendiz")</f>
        <v>135</v>
      </c>
      <c r="DL10" s="132">
        <f t="shared" si="53"/>
        <v>139</v>
      </c>
      <c r="DM10" s="132">
        <f t="shared" si="53"/>
        <v>147</v>
      </c>
      <c r="DN10" s="132">
        <f t="shared" si="53"/>
        <v>149</v>
      </c>
      <c r="DO10" s="132">
        <f t="shared" si="53"/>
        <v>152</v>
      </c>
      <c r="DP10" s="132">
        <f t="shared" si="53"/>
        <v>152</v>
      </c>
      <c r="DQ10" s="132">
        <f t="shared" si="53"/>
        <v>154</v>
      </c>
      <c r="DR10" s="132">
        <f t="shared" si="53"/>
        <v>154</v>
      </c>
      <c r="DS10" s="132">
        <f t="shared" si="53"/>
        <v>154</v>
      </c>
      <c r="DT10" s="132">
        <f t="shared" si="53"/>
        <v>154</v>
      </c>
      <c r="DU10" s="132">
        <f t="shared" si="53"/>
        <v>154</v>
      </c>
      <c r="DV10" s="132">
        <f t="shared" si="53"/>
        <v>154</v>
      </c>
      <c r="DX10" s="132"/>
      <c r="ED10" s="134" t="s">
        <v>58</v>
      </c>
      <c r="EE10" s="135">
        <f>+SUM(EE4:EE9)</f>
        <v>4330848.7949341815</v>
      </c>
      <c r="EF10" s="135">
        <f>+SUM(EF4:EF9)</f>
        <v>5618170.9330245508</v>
      </c>
    </row>
    <row r="11" spans="2:136" ht="14.15" hidden="1" customHeight="1" outlineLevel="1" x14ac:dyDescent="0.4">
      <c r="B11" s="126" t="s">
        <v>59</v>
      </c>
      <c r="C11" s="126"/>
      <c r="D11" s="127"/>
      <c r="E11" s="127"/>
      <c r="F11" s="127"/>
      <c r="G11" s="127"/>
      <c r="H11" s="127"/>
      <c r="I11" s="127"/>
      <c r="K11" s="128">
        <f t="shared" ref="K11:V11" si="54">(SUMIFS(K$19:K$211,$E$19:$E$211,$B11))/1000</f>
        <v>620.58010000000002</v>
      </c>
      <c r="L11" s="128">
        <f t="shared" si="54"/>
        <v>620.58010000000002</v>
      </c>
      <c r="M11" s="128">
        <f t="shared" si="54"/>
        <v>635.58010000000002</v>
      </c>
      <c r="N11" s="128">
        <f t="shared" si="54"/>
        <v>575.08010000000002</v>
      </c>
      <c r="O11" s="128">
        <f t="shared" si="54"/>
        <v>590.08010000000002</v>
      </c>
      <c r="P11" s="128">
        <f t="shared" si="54"/>
        <v>590.08010000000002</v>
      </c>
      <c r="Q11" s="128">
        <f t="shared" si="54"/>
        <v>613.08010000000002</v>
      </c>
      <c r="R11" s="128">
        <f t="shared" si="54"/>
        <v>621.08010000000002</v>
      </c>
      <c r="S11" s="128">
        <f t="shared" si="54"/>
        <v>621.08010000000002</v>
      </c>
      <c r="T11" s="128">
        <f t="shared" si="54"/>
        <v>621.08010000000002</v>
      </c>
      <c r="U11" s="128">
        <f t="shared" si="54"/>
        <v>621.08010000000002</v>
      </c>
      <c r="V11" s="128">
        <f t="shared" si="54"/>
        <v>621.08010000000002</v>
      </c>
      <c r="W11" s="109"/>
      <c r="X11" s="128">
        <f t="shared" ref="X11:AI11" si="55">(SUMIFS(X$19:X$211,$E$19:$E$211,$B11))/1000</f>
        <v>620.58010000000002</v>
      </c>
      <c r="Y11" s="128">
        <f t="shared" si="55"/>
        <v>620.58010000000002</v>
      </c>
      <c r="Z11" s="128">
        <f t="shared" si="55"/>
        <v>635.58010000000002</v>
      </c>
      <c r="AA11" s="128">
        <f t="shared" si="55"/>
        <v>575.08010000000002</v>
      </c>
      <c r="AB11" s="128">
        <f t="shared" si="55"/>
        <v>590.08010000000002</v>
      </c>
      <c r="AC11" s="128">
        <f t="shared" si="55"/>
        <v>590.08010000000002</v>
      </c>
      <c r="AD11" s="128">
        <f t="shared" si="55"/>
        <v>613.08010000000002</v>
      </c>
      <c r="AE11" s="128">
        <f t="shared" si="55"/>
        <v>621.08010000000002</v>
      </c>
      <c r="AF11" s="128">
        <f t="shared" si="55"/>
        <v>621.08010000000002</v>
      </c>
      <c r="AG11" s="128">
        <f t="shared" si="55"/>
        <v>621.08010000000002</v>
      </c>
      <c r="AH11" s="128">
        <f t="shared" si="55"/>
        <v>621.08010000000002</v>
      </c>
      <c r="AI11" s="128">
        <f t="shared" si="55"/>
        <v>621.08010000000002</v>
      </c>
      <c r="AJ11" s="109"/>
      <c r="AK11" s="128">
        <f t="shared" ref="AK11:AV11" si="56">(SUMIFS(AK$19:AK$211,$E$19:$E$211,$B11))/1000</f>
        <v>0</v>
      </c>
      <c r="AL11" s="128">
        <f t="shared" si="56"/>
        <v>0</v>
      </c>
      <c r="AM11" s="128">
        <f t="shared" si="56"/>
        <v>0</v>
      </c>
      <c r="AN11" s="128">
        <f t="shared" si="56"/>
        <v>0</v>
      </c>
      <c r="AO11" s="128">
        <f t="shared" si="56"/>
        <v>0</v>
      </c>
      <c r="AP11" s="128">
        <f t="shared" si="56"/>
        <v>0</v>
      </c>
      <c r="AQ11" s="128">
        <f t="shared" si="56"/>
        <v>0</v>
      </c>
      <c r="AR11" s="128">
        <f t="shared" si="56"/>
        <v>0</v>
      </c>
      <c r="AS11" s="128">
        <f t="shared" si="56"/>
        <v>0</v>
      </c>
      <c r="AT11" s="128">
        <f t="shared" si="56"/>
        <v>0</v>
      </c>
      <c r="AU11" s="128">
        <f t="shared" si="56"/>
        <v>0</v>
      </c>
      <c r="AV11" s="128">
        <f t="shared" si="56"/>
        <v>0</v>
      </c>
      <c r="AW11" s="109"/>
      <c r="AX11" s="128">
        <f t="shared" ref="AX11:BI11" si="57">(SUMIFS(AX$19:AX$211,$E$19:$E$211,$B11))/1000</f>
        <v>0</v>
      </c>
      <c r="AY11" s="128">
        <f t="shared" si="57"/>
        <v>0</v>
      </c>
      <c r="AZ11" s="128">
        <f t="shared" si="57"/>
        <v>0</v>
      </c>
      <c r="BA11" s="128">
        <f t="shared" si="57"/>
        <v>0</v>
      </c>
      <c r="BB11" s="128">
        <f t="shared" si="57"/>
        <v>0</v>
      </c>
      <c r="BC11" s="128">
        <f t="shared" si="57"/>
        <v>0</v>
      </c>
      <c r="BD11" s="128">
        <f t="shared" si="57"/>
        <v>0</v>
      </c>
      <c r="BE11" s="128">
        <f t="shared" si="57"/>
        <v>0</v>
      </c>
      <c r="BF11" s="128">
        <f t="shared" si="57"/>
        <v>0</v>
      </c>
      <c r="BG11" s="128">
        <f t="shared" si="57"/>
        <v>0</v>
      </c>
      <c r="BH11" s="128">
        <f t="shared" si="57"/>
        <v>0</v>
      </c>
      <c r="BI11" s="128">
        <f t="shared" si="57"/>
        <v>0</v>
      </c>
      <c r="BJ11" s="109"/>
      <c r="BK11" s="128">
        <f t="shared" ref="BK11:BV11" si="58">(SUMIFS(BK$19:BK$211,$E$19:$E$211,$B11))/1000</f>
        <v>0</v>
      </c>
      <c r="BL11" s="128">
        <f t="shared" si="58"/>
        <v>0</v>
      </c>
      <c r="BM11" s="128">
        <f t="shared" si="58"/>
        <v>0</v>
      </c>
      <c r="BN11" s="128">
        <f t="shared" si="58"/>
        <v>0</v>
      </c>
      <c r="BO11" s="128">
        <f t="shared" si="58"/>
        <v>0</v>
      </c>
      <c r="BP11" s="128">
        <f t="shared" si="58"/>
        <v>0</v>
      </c>
      <c r="BQ11" s="128">
        <f t="shared" si="58"/>
        <v>0</v>
      </c>
      <c r="BR11" s="128">
        <f t="shared" si="58"/>
        <v>0</v>
      </c>
      <c r="BS11" s="128">
        <f t="shared" si="58"/>
        <v>0</v>
      </c>
      <c r="BT11" s="128">
        <f t="shared" si="58"/>
        <v>0</v>
      </c>
      <c r="BU11" s="128">
        <f t="shared" si="58"/>
        <v>0</v>
      </c>
      <c r="BV11" s="128">
        <f t="shared" si="58"/>
        <v>0</v>
      </c>
      <c r="BW11" s="109"/>
      <c r="BX11" s="128">
        <f t="shared" ref="BX11:CI11" si="59">(SUMIFS(BX$19:BX$211,$E$19:$E$211,$B11))/1000</f>
        <v>0</v>
      </c>
      <c r="BY11" s="128">
        <f t="shared" si="59"/>
        <v>0</v>
      </c>
      <c r="BZ11" s="128">
        <f t="shared" si="59"/>
        <v>0</v>
      </c>
      <c r="CA11" s="128">
        <f t="shared" si="59"/>
        <v>0</v>
      </c>
      <c r="CB11" s="128">
        <f t="shared" si="59"/>
        <v>0</v>
      </c>
      <c r="CC11" s="128">
        <f t="shared" si="59"/>
        <v>0</v>
      </c>
      <c r="CD11" s="128">
        <f t="shared" si="59"/>
        <v>0</v>
      </c>
      <c r="CE11" s="128">
        <f t="shared" si="59"/>
        <v>0</v>
      </c>
      <c r="CF11" s="128">
        <f t="shared" si="59"/>
        <v>0</v>
      </c>
      <c r="CG11" s="128">
        <f t="shared" si="59"/>
        <v>0</v>
      </c>
      <c r="CH11" s="128">
        <f t="shared" si="59"/>
        <v>0</v>
      </c>
      <c r="CI11" s="128">
        <f t="shared" si="59"/>
        <v>0</v>
      </c>
      <c r="CJ11" s="109"/>
      <c r="CK11" s="128">
        <f t="shared" ref="CK11:CV11" si="60">(SUMIFS(CK$19:CK$211,$E$19:$E$211,$B11))/1000</f>
        <v>0</v>
      </c>
      <c r="CL11" s="128">
        <f t="shared" si="60"/>
        <v>0</v>
      </c>
      <c r="CM11" s="128">
        <f t="shared" si="60"/>
        <v>0</v>
      </c>
      <c r="CN11" s="128">
        <f t="shared" si="60"/>
        <v>0</v>
      </c>
      <c r="CO11" s="128">
        <f t="shared" si="60"/>
        <v>0</v>
      </c>
      <c r="CP11" s="128">
        <f t="shared" si="60"/>
        <v>0</v>
      </c>
      <c r="CQ11" s="128">
        <f t="shared" si="60"/>
        <v>0</v>
      </c>
      <c r="CR11" s="128">
        <f t="shared" si="60"/>
        <v>0</v>
      </c>
      <c r="CS11" s="128">
        <f t="shared" si="60"/>
        <v>0</v>
      </c>
      <c r="CT11" s="128">
        <f t="shared" si="60"/>
        <v>0</v>
      </c>
      <c r="CU11" s="128">
        <f t="shared" si="60"/>
        <v>0</v>
      </c>
      <c r="CV11" s="128">
        <f t="shared" si="60"/>
        <v>0</v>
      </c>
      <c r="CW11" s="109"/>
      <c r="CX11" s="128">
        <f t="shared" ref="CX11:DI11" si="61">(SUMIFS(CX$19:CX$211,$E$19:$E$211,$B11))/1000</f>
        <v>0</v>
      </c>
      <c r="CY11" s="128">
        <f t="shared" si="61"/>
        <v>0</v>
      </c>
      <c r="CZ11" s="128">
        <f t="shared" si="61"/>
        <v>0</v>
      </c>
      <c r="DA11" s="128">
        <f t="shared" si="61"/>
        <v>0</v>
      </c>
      <c r="DB11" s="128">
        <f t="shared" si="61"/>
        <v>0</v>
      </c>
      <c r="DC11" s="128">
        <f t="shared" si="61"/>
        <v>0</v>
      </c>
      <c r="DD11" s="128">
        <f t="shared" si="61"/>
        <v>0</v>
      </c>
      <c r="DE11" s="128">
        <f t="shared" si="61"/>
        <v>0</v>
      </c>
      <c r="DF11" s="128">
        <f t="shared" si="61"/>
        <v>0</v>
      </c>
      <c r="DG11" s="128">
        <f t="shared" si="61"/>
        <v>0</v>
      </c>
      <c r="DH11" s="128">
        <f t="shared" si="61"/>
        <v>0</v>
      </c>
      <c r="DI11" s="128">
        <f t="shared" si="61"/>
        <v>0</v>
      </c>
      <c r="DJ11" s="109"/>
      <c r="DK11" s="128">
        <f t="shared" ref="DK11:DV11" si="62">(SUMIFS(DK$19:DK$211,$E$19:$E$211,$B11))/1000</f>
        <v>620.58010000000002</v>
      </c>
      <c r="DL11" s="128">
        <f t="shared" si="62"/>
        <v>620.58010000000002</v>
      </c>
      <c r="DM11" s="128">
        <f t="shared" si="62"/>
        <v>635.58010000000002</v>
      </c>
      <c r="DN11" s="128">
        <f t="shared" si="62"/>
        <v>575.08010000000002</v>
      </c>
      <c r="DO11" s="128">
        <f t="shared" si="62"/>
        <v>590.08010000000002</v>
      </c>
      <c r="DP11" s="128">
        <f t="shared" si="62"/>
        <v>590.08010000000002</v>
      </c>
      <c r="DQ11" s="128">
        <f t="shared" si="62"/>
        <v>613.08010000000002</v>
      </c>
      <c r="DR11" s="128">
        <f t="shared" si="62"/>
        <v>621.08010000000002</v>
      </c>
      <c r="DS11" s="128">
        <f t="shared" si="62"/>
        <v>621.08010000000002</v>
      </c>
      <c r="DT11" s="128">
        <f t="shared" si="62"/>
        <v>621.08010000000002</v>
      </c>
      <c r="DU11" s="128">
        <f t="shared" si="62"/>
        <v>621.08010000000002</v>
      </c>
      <c r="DV11" s="128">
        <f t="shared" si="62"/>
        <v>621.08010000000002</v>
      </c>
      <c r="DX11" s="128"/>
    </row>
    <row r="12" spans="2:136" s="131" customFormat="1" ht="14.15" hidden="1" customHeight="1" outlineLevel="1" x14ac:dyDescent="0.4">
      <c r="B12" s="129" t="s">
        <v>50</v>
      </c>
      <c r="C12" s="129"/>
      <c r="D12" s="130"/>
      <c r="E12" s="130"/>
      <c r="F12" s="130"/>
      <c r="G12" s="130"/>
      <c r="H12" s="130"/>
      <c r="I12" s="130"/>
      <c r="K12" s="132">
        <f t="shared" ref="K12:V12" si="63">COUNTIFS(K$19:K$211,"&lt;&gt;0",$E$19:$E$211,$B11)</f>
        <v>18</v>
      </c>
      <c r="L12" s="132">
        <f t="shared" si="63"/>
        <v>21</v>
      </c>
      <c r="M12" s="132">
        <f t="shared" si="63"/>
        <v>21</v>
      </c>
      <c r="N12" s="132">
        <f t="shared" si="63"/>
        <v>20</v>
      </c>
      <c r="O12" s="132">
        <f t="shared" si="63"/>
        <v>20</v>
      </c>
      <c r="P12" s="132">
        <f t="shared" si="63"/>
        <v>20</v>
      </c>
      <c r="Q12" s="132">
        <f t="shared" si="63"/>
        <v>20</v>
      </c>
      <c r="R12" s="132">
        <f t="shared" si="63"/>
        <v>20</v>
      </c>
      <c r="S12" s="132">
        <f t="shared" si="63"/>
        <v>20</v>
      </c>
      <c r="T12" s="132">
        <f t="shared" si="63"/>
        <v>20</v>
      </c>
      <c r="U12" s="132">
        <f t="shared" si="63"/>
        <v>20</v>
      </c>
      <c r="V12" s="132">
        <f t="shared" si="63"/>
        <v>20</v>
      </c>
      <c r="W12" s="133"/>
      <c r="X12" s="132">
        <f t="shared" ref="X12:AI12" si="64">COUNTIFS(X$19:X$211,"&lt;&gt;0",$E$19:$E$211,$B11)</f>
        <v>18</v>
      </c>
      <c r="Y12" s="132">
        <f t="shared" si="64"/>
        <v>18</v>
      </c>
      <c r="Z12" s="132">
        <f t="shared" si="64"/>
        <v>19</v>
      </c>
      <c r="AA12" s="132">
        <f t="shared" si="64"/>
        <v>18</v>
      </c>
      <c r="AB12" s="132">
        <f t="shared" si="64"/>
        <v>19</v>
      </c>
      <c r="AC12" s="132">
        <f t="shared" si="64"/>
        <v>19</v>
      </c>
      <c r="AD12" s="132">
        <f t="shared" si="64"/>
        <v>20</v>
      </c>
      <c r="AE12" s="132">
        <f t="shared" si="64"/>
        <v>20</v>
      </c>
      <c r="AF12" s="132">
        <f t="shared" si="64"/>
        <v>20</v>
      </c>
      <c r="AG12" s="132">
        <f t="shared" si="64"/>
        <v>20</v>
      </c>
      <c r="AH12" s="132">
        <f t="shared" si="64"/>
        <v>20</v>
      </c>
      <c r="AI12" s="132">
        <f t="shared" si="64"/>
        <v>20</v>
      </c>
      <c r="AJ12" s="133"/>
      <c r="AK12" s="132">
        <f t="shared" ref="AK12:AV12" si="65">COUNTIFS(AK$19:AK$211,"&lt;&gt;0",$E$19:$E$211,$B11)</f>
        <v>0</v>
      </c>
      <c r="AL12" s="132">
        <f t="shared" si="65"/>
        <v>0</v>
      </c>
      <c r="AM12" s="132">
        <f t="shared" si="65"/>
        <v>0</v>
      </c>
      <c r="AN12" s="132">
        <f t="shared" si="65"/>
        <v>0</v>
      </c>
      <c r="AO12" s="132">
        <f t="shared" si="65"/>
        <v>0</v>
      </c>
      <c r="AP12" s="132">
        <f t="shared" si="65"/>
        <v>0</v>
      </c>
      <c r="AQ12" s="132">
        <f t="shared" si="65"/>
        <v>0</v>
      </c>
      <c r="AR12" s="132">
        <f t="shared" si="65"/>
        <v>0</v>
      </c>
      <c r="AS12" s="132">
        <f t="shared" si="65"/>
        <v>0</v>
      </c>
      <c r="AT12" s="132">
        <f t="shared" si="65"/>
        <v>0</v>
      </c>
      <c r="AU12" s="132">
        <f t="shared" si="65"/>
        <v>0</v>
      </c>
      <c r="AV12" s="132">
        <f t="shared" si="65"/>
        <v>0</v>
      </c>
      <c r="AW12" s="133"/>
      <c r="AX12" s="132">
        <f t="shared" ref="AX12:BI12" si="66">COUNTIFS(AX$19:AX$211,"&lt;&gt;0",$E$19:$E$211,$B11)</f>
        <v>0</v>
      </c>
      <c r="AY12" s="132">
        <f t="shared" si="66"/>
        <v>0</v>
      </c>
      <c r="AZ12" s="132">
        <f t="shared" si="66"/>
        <v>0</v>
      </c>
      <c r="BA12" s="132">
        <f t="shared" si="66"/>
        <v>0</v>
      </c>
      <c r="BB12" s="132">
        <f t="shared" si="66"/>
        <v>0</v>
      </c>
      <c r="BC12" s="132">
        <f t="shared" si="66"/>
        <v>0</v>
      </c>
      <c r="BD12" s="132">
        <f t="shared" si="66"/>
        <v>0</v>
      </c>
      <c r="BE12" s="132">
        <f t="shared" si="66"/>
        <v>0</v>
      </c>
      <c r="BF12" s="132">
        <f t="shared" si="66"/>
        <v>0</v>
      </c>
      <c r="BG12" s="132">
        <f t="shared" si="66"/>
        <v>0</v>
      </c>
      <c r="BH12" s="132">
        <f t="shared" si="66"/>
        <v>0</v>
      </c>
      <c r="BI12" s="132">
        <f t="shared" si="66"/>
        <v>0</v>
      </c>
      <c r="BJ12" s="133"/>
      <c r="BK12" s="132">
        <f t="shared" ref="BK12:BV12" si="67">COUNTIFS(BK$19:BK$211,"&lt;&gt;0",$E$19:$E$211,$B11)</f>
        <v>0</v>
      </c>
      <c r="BL12" s="132">
        <f t="shared" si="67"/>
        <v>0</v>
      </c>
      <c r="BM12" s="132">
        <f t="shared" si="67"/>
        <v>0</v>
      </c>
      <c r="BN12" s="132">
        <f t="shared" si="67"/>
        <v>0</v>
      </c>
      <c r="BO12" s="132">
        <f t="shared" si="67"/>
        <v>0</v>
      </c>
      <c r="BP12" s="132">
        <f t="shared" si="67"/>
        <v>0</v>
      </c>
      <c r="BQ12" s="132">
        <f t="shared" si="67"/>
        <v>0</v>
      </c>
      <c r="BR12" s="132">
        <f t="shared" si="67"/>
        <v>0</v>
      </c>
      <c r="BS12" s="132">
        <f t="shared" si="67"/>
        <v>0</v>
      </c>
      <c r="BT12" s="132">
        <f t="shared" si="67"/>
        <v>0</v>
      </c>
      <c r="BU12" s="132">
        <f t="shared" si="67"/>
        <v>0</v>
      </c>
      <c r="BV12" s="132">
        <f t="shared" si="67"/>
        <v>0</v>
      </c>
      <c r="BW12" s="133"/>
      <c r="BX12" s="132">
        <f t="shared" ref="BX12:CI12" si="68">COUNTIFS(BX$19:BX$211,"&lt;&gt;0",$E$19:$E$211,$B11)</f>
        <v>0</v>
      </c>
      <c r="BY12" s="132">
        <f t="shared" si="68"/>
        <v>0</v>
      </c>
      <c r="BZ12" s="132">
        <f t="shared" si="68"/>
        <v>0</v>
      </c>
      <c r="CA12" s="132">
        <f t="shared" si="68"/>
        <v>0</v>
      </c>
      <c r="CB12" s="132">
        <f t="shared" si="68"/>
        <v>0</v>
      </c>
      <c r="CC12" s="132">
        <f t="shared" si="68"/>
        <v>0</v>
      </c>
      <c r="CD12" s="132">
        <f t="shared" si="68"/>
        <v>0</v>
      </c>
      <c r="CE12" s="132">
        <f t="shared" si="68"/>
        <v>0</v>
      </c>
      <c r="CF12" s="132">
        <f t="shared" si="68"/>
        <v>0</v>
      </c>
      <c r="CG12" s="132">
        <f t="shared" si="68"/>
        <v>0</v>
      </c>
      <c r="CH12" s="132">
        <f t="shared" si="68"/>
        <v>0</v>
      </c>
      <c r="CI12" s="132">
        <f t="shared" si="68"/>
        <v>0</v>
      </c>
      <c r="CJ12" s="133"/>
      <c r="CK12" s="132">
        <f t="shared" ref="CK12:CV12" si="69">COUNTIFS(CK$19:CK$211,"&lt;&gt;0",$E$19:$E$211,$B11)</f>
        <v>0</v>
      </c>
      <c r="CL12" s="132">
        <f t="shared" si="69"/>
        <v>0</v>
      </c>
      <c r="CM12" s="132">
        <f t="shared" si="69"/>
        <v>0</v>
      </c>
      <c r="CN12" s="132">
        <f t="shared" si="69"/>
        <v>0</v>
      </c>
      <c r="CO12" s="132">
        <f t="shared" si="69"/>
        <v>0</v>
      </c>
      <c r="CP12" s="132">
        <f t="shared" si="69"/>
        <v>0</v>
      </c>
      <c r="CQ12" s="132">
        <f t="shared" si="69"/>
        <v>0</v>
      </c>
      <c r="CR12" s="132">
        <f t="shared" si="69"/>
        <v>0</v>
      </c>
      <c r="CS12" s="132">
        <f t="shared" si="69"/>
        <v>0</v>
      </c>
      <c r="CT12" s="132">
        <f t="shared" si="69"/>
        <v>0</v>
      </c>
      <c r="CU12" s="132">
        <f t="shared" si="69"/>
        <v>0</v>
      </c>
      <c r="CV12" s="132">
        <f t="shared" si="69"/>
        <v>0</v>
      </c>
      <c r="CW12" s="133"/>
      <c r="CX12" s="132">
        <f t="shared" ref="CX12:DI12" si="70">COUNTIFS(CX$19:CX$211,"&lt;&gt;0",$E$19:$E$211,$B11)</f>
        <v>0</v>
      </c>
      <c r="CY12" s="132">
        <f t="shared" si="70"/>
        <v>0</v>
      </c>
      <c r="CZ12" s="132">
        <f t="shared" si="70"/>
        <v>0</v>
      </c>
      <c r="DA12" s="132">
        <f t="shared" si="70"/>
        <v>0</v>
      </c>
      <c r="DB12" s="132">
        <f t="shared" si="70"/>
        <v>0</v>
      </c>
      <c r="DC12" s="132">
        <f t="shared" si="70"/>
        <v>0</v>
      </c>
      <c r="DD12" s="132">
        <f t="shared" si="70"/>
        <v>0</v>
      </c>
      <c r="DE12" s="132">
        <f t="shared" si="70"/>
        <v>0</v>
      </c>
      <c r="DF12" s="132">
        <f t="shared" si="70"/>
        <v>0</v>
      </c>
      <c r="DG12" s="132">
        <f t="shared" si="70"/>
        <v>0</v>
      </c>
      <c r="DH12" s="132">
        <f t="shared" si="70"/>
        <v>0</v>
      </c>
      <c r="DI12" s="132">
        <f t="shared" si="70"/>
        <v>0</v>
      </c>
      <c r="DJ12" s="133"/>
      <c r="DK12" s="132">
        <f t="shared" ref="DK12:DV12" si="71">COUNTIFS(DK$19:DK$211,"&lt;&gt;0",$E$19:$E$211,$B11)</f>
        <v>18</v>
      </c>
      <c r="DL12" s="132">
        <f t="shared" si="71"/>
        <v>18</v>
      </c>
      <c r="DM12" s="132">
        <f t="shared" si="71"/>
        <v>19</v>
      </c>
      <c r="DN12" s="132">
        <f t="shared" si="71"/>
        <v>18</v>
      </c>
      <c r="DO12" s="132">
        <f t="shared" si="71"/>
        <v>19</v>
      </c>
      <c r="DP12" s="132">
        <f t="shared" si="71"/>
        <v>19</v>
      </c>
      <c r="DQ12" s="132">
        <f t="shared" si="71"/>
        <v>20</v>
      </c>
      <c r="DR12" s="132">
        <f t="shared" si="71"/>
        <v>20</v>
      </c>
      <c r="DS12" s="132">
        <f t="shared" si="71"/>
        <v>20</v>
      </c>
      <c r="DT12" s="132">
        <f t="shared" si="71"/>
        <v>20</v>
      </c>
      <c r="DU12" s="132">
        <f t="shared" si="71"/>
        <v>20</v>
      </c>
      <c r="DV12" s="132">
        <f t="shared" si="71"/>
        <v>20</v>
      </c>
      <c r="DX12" s="132"/>
    </row>
    <row r="13" spans="2:136" ht="14.15" hidden="1" customHeight="1" outlineLevel="1" x14ac:dyDescent="0.4">
      <c r="B13" s="126" t="s">
        <v>60</v>
      </c>
      <c r="C13" s="126"/>
      <c r="D13" s="127"/>
      <c r="E13" s="127"/>
      <c r="F13" s="127"/>
      <c r="G13" s="127"/>
      <c r="H13" s="127"/>
      <c r="I13" s="127"/>
      <c r="K13" s="128">
        <f t="shared" ref="K13:V13" si="72">(SUMIFS(K$19:K$211,$F$19:$F$211,$B13))/1000</f>
        <v>227</v>
      </c>
      <c r="L13" s="128">
        <f t="shared" si="72"/>
        <v>227</v>
      </c>
      <c r="M13" s="128">
        <f t="shared" si="72"/>
        <v>227</v>
      </c>
      <c r="N13" s="128">
        <f t="shared" si="72"/>
        <v>227</v>
      </c>
      <c r="O13" s="128">
        <f t="shared" si="72"/>
        <v>227</v>
      </c>
      <c r="P13" s="128">
        <f t="shared" si="72"/>
        <v>227</v>
      </c>
      <c r="Q13" s="128">
        <f t="shared" si="72"/>
        <v>227</v>
      </c>
      <c r="R13" s="128">
        <f t="shared" si="72"/>
        <v>227</v>
      </c>
      <c r="S13" s="128">
        <f t="shared" si="72"/>
        <v>227</v>
      </c>
      <c r="T13" s="128">
        <f t="shared" si="72"/>
        <v>227</v>
      </c>
      <c r="U13" s="128">
        <f t="shared" si="72"/>
        <v>227</v>
      </c>
      <c r="V13" s="128">
        <f t="shared" si="72"/>
        <v>227</v>
      </c>
      <c r="W13" s="109"/>
      <c r="X13" s="128">
        <f t="shared" ref="X13:AI13" si="73">(SUMIFS(X$19:X$211,$F$19:$F$211,$B13))/1000</f>
        <v>227</v>
      </c>
      <c r="Y13" s="128">
        <f t="shared" si="73"/>
        <v>227</v>
      </c>
      <c r="Z13" s="128">
        <f t="shared" si="73"/>
        <v>227</v>
      </c>
      <c r="AA13" s="128">
        <f t="shared" si="73"/>
        <v>227</v>
      </c>
      <c r="AB13" s="128">
        <f t="shared" si="73"/>
        <v>227</v>
      </c>
      <c r="AC13" s="128">
        <f t="shared" si="73"/>
        <v>227</v>
      </c>
      <c r="AD13" s="128">
        <f t="shared" si="73"/>
        <v>227</v>
      </c>
      <c r="AE13" s="128">
        <f t="shared" si="73"/>
        <v>227</v>
      </c>
      <c r="AF13" s="128">
        <f t="shared" si="73"/>
        <v>227</v>
      </c>
      <c r="AG13" s="128">
        <f t="shared" si="73"/>
        <v>227</v>
      </c>
      <c r="AH13" s="128">
        <f t="shared" si="73"/>
        <v>227</v>
      </c>
      <c r="AI13" s="128">
        <f t="shared" si="73"/>
        <v>227</v>
      </c>
      <c r="AJ13" s="109"/>
      <c r="AK13" s="128">
        <f t="shared" ref="AK13:AV13" si="74">(SUMIFS(AK$19:AK$211,$F$19:$F$211,$B13))/1000</f>
        <v>57.743316159999999</v>
      </c>
      <c r="AL13" s="128">
        <f t="shared" si="74"/>
        <v>57.743316159999999</v>
      </c>
      <c r="AM13" s="128">
        <f t="shared" si="74"/>
        <v>57.743316159999999</v>
      </c>
      <c r="AN13" s="128">
        <f t="shared" si="74"/>
        <v>57.743316159999999</v>
      </c>
      <c r="AO13" s="128">
        <f t="shared" si="74"/>
        <v>57.743316159999999</v>
      </c>
      <c r="AP13" s="128">
        <f t="shared" si="74"/>
        <v>57.743316159999999</v>
      </c>
      <c r="AQ13" s="128">
        <f t="shared" si="74"/>
        <v>57.743316159999999</v>
      </c>
      <c r="AR13" s="128">
        <f t="shared" si="74"/>
        <v>57.743316159999999</v>
      </c>
      <c r="AS13" s="128">
        <f t="shared" si="74"/>
        <v>57.743316159999999</v>
      </c>
      <c r="AT13" s="128">
        <f t="shared" si="74"/>
        <v>57.743316159999999</v>
      </c>
      <c r="AU13" s="128">
        <f t="shared" si="74"/>
        <v>57.743316159999999</v>
      </c>
      <c r="AV13" s="128">
        <f t="shared" si="74"/>
        <v>57.743316159999999</v>
      </c>
      <c r="AW13" s="109"/>
      <c r="AX13" s="128">
        <f t="shared" ref="AX13:BI13" si="75">(SUMIFS(AX$19:AX$211,$F$19:$F$211,$B13))/1000</f>
        <v>3.8065376000000004</v>
      </c>
      <c r="AY13" s="128">
        <f t="shared" si="75"/>
        <v>3.8065376000000004</v>
      </c>
      <c r="AZ13" s="128">
        <f t="shared" si="75"/>
        <v>3.8065376000000004</v>
      </c>
      <c r="BA13" s="128">
        <f t="shared" si="75"/>
        <v>3.8065376000000004</v>
      </c>
      <c r="BB13" s="128">
        <f t="shared" si="75"/>
        <v>3.8065376000000004</v>
      </c>
      <c r="BC13" s="128">
        <f t="shared" si="75"/>
        <v>3.8065376000000004</v>
      </c>
      <c r="BD13" s="128">
        <f t="shared" si="75"/>
        <v>3.8065376000000004</v>
      </c>
      <c r="BE13" s="128">
        <f t="shared" si="75"/>
        <v>3.8065376000000004</v>
      </c>
      <c r="BF13" s="128">
        <f t="shared" si="75"/>
        <v>3.8065376000000004</v>
      </c>
      <c r="BG13" s="128">
        <f t="shared" si="75"/>
        <v>3.8065376000000004</v>
      </c>
      <c r="BH13" s="128">
        <f t="shared" si="75"/>
        <v>3.8065376000000004</v>
      </c>
      <c r="BI13" s="128">
        <f t="shared" si="75"/>
        <v>3.8065376000000004</v>
      </c>
      <c r="BJ13" s="109"/>
      <c r="BK13" s="128">
        <f t="shared" ref="BK13:BV13" si="76">(SUMIFS(BK$19:BK$211,$F$19:$F$211,$B13))/1000</f>
        <v>0</v>
      </c>
      <c r="BL13" s="128">
        <f t="shared" si="76"/>
        <v>0</v>
      </c>
      <c r="BM13" s="128">
        <f t="shared" si="76"/>
        <v>0</v>
      </c>
      <c r="BN13" s="128">
        <f t="shared" si="76"/>
        <v>0</v>
      </c>
      <c r="BO13" s="128">
        <f t="shared" si="76"/>
        <v>0</v>
      </c>
      <c r="BP13" s="128">
        <f t="shared" si="76"/>
        <v>0</v>
      </c>
      <c r="BQ13" s="128">
        <f t="shared" si="76"/>
        <v>0</v>
      </c>
      <c r="BR13" s="128">
        <f t="shared" si="76"/>
        <v>0</v>
      </c>
      <c r="BS13" s="128">
        <f t="shared" si="76"/>
        <v>0</v>
      </c>
      <c r="BT13" s="128">
        <f t="shared" si="76"/>
        <v>0</v>
      </c>
      <c r="BU13" s="128">
        <f t="shared" si="76"/>
        <v>0</v>
      </c>
      <c r="BV13" s="128">
        <f t="shared" si="76"/>
        <v>0</v>
      </c>
      <c r="BW13" s="109"/>
      <c r="BX13" s="128">
        <f t="shared" ref="BX13:CI13" si="77">(SUMIFS(BX$19:BX$211,$F$19:$F$211,$B13))/1000</f>
        <v>48</v>
      </c>
      <c r="BY13" s="128">
        <f t="shared" si="77"/>
        <v>48</v>
      </c>
      <c r="BZ13" s="128">
        <f t="shared" si="77"/>
        <v>48</v>
      </c>
      <c r="CA13" s="128">
        <f t="shared" si="77"/>
        <v>48</v>
      </c>
      <c r="CB13" s="128">
        <f t="shared" si="77"/>
        <v>48</v>
      </c>
      <c r="CC13" s="128">
        <f t="shared" si="77"/>
        <v>48</v>
      </c>
      <c r="CD13" s="128">
        <f t="shared" si="77"/>
        <v>48</v>
      </c>
      <c r="CE13" s="128">
        <f t="shared" si="77"/>
        <v>48</v>
      </c>
      <c r="CF13" s="128">
        <f t="shared" si="77"/>
        <v>48</v>
      </c>
      <c r="CG13" s="128">
        <f t="shared" si="77"/>
        <v>48</v>
      </c>
      <c r="CH13" s="128">
        <f t="shared" si="77"/>
        <v>48</v>
      </c>
      <c r="CI13" s="128">
        <f t="shared" si="77"/>
        <v>48</v>
      </c>
      <c r="CJ13" s="109"/>
      <c r="CK13" s="128">
        <f t="shared" ref="CK13:CV13" si="78">(SUMIFS(CK$19:CK$211,$F$19:$F$211,$B13))/1000</f>
        <v>0</v>
      </c>
      <c r="CL13" s="128">
        <f t="shared" si="78"/>
        <v>0</v>
      </c>
      <c r="CM13" s="128">
        <f t="shared" si="78"/>
        <v>0</v>
      </c>
      <c r="CN13" s="128">
        <f t="shared" si="78"/>
        <v>0</v>
      </c>
      <c r="CO13" s="128">
        <f t="shared" si="78"/>
        <v>0</v>
      </c>
      <c r="CP13" s="128">
        <f t="shared" si="78"/>
        <v>0</v>
      </c>
      <c r="CQ13" s="128">
        <f t="shared" si="78"/>
        <v>0</v>
      </c>
      <c r="CR13" s="128">
        <f t="shared" si="78"/>
        <v>0</v>
      </c>
      <c r="CS13" s="128">
        <f t="shared" si="78"/>
        <v>0</v>
      </c>
      <c r="CT13" s="128">
        <f t="shared" si="78"/>
        <v>0</v>
      </c>
      <c r="CU13" s="128">
        <f t="shared" si="78"/>
        <v>0</v>
      </c>
      <c r="CV13" s="128">
        <f t="shared" si="78"/>
        <v>0</v>
      </c>
      <c r="CW13" s="109"/>
      <c r="CX13" s="128">
        <f t="shared" ref="CX13:DI13" si="79">(SUMIFS(CX$19:CX$211,$F$19:$F$211,$B13))/1000</f>
        <v>45.4</v>
      </c>
      <c r="CY13" s="128">
        <f t="shared" si="79"/>
        <v>45.4</v>
      </c>
      <c r="CZ13" s="128">
        <f t="shared" si="79"/>
        <v>45.4</v>
      </c>
      <c r="DA13" s="128">
        <f t="shared" si="79"/>
        <v>45.4</v>
      </c>
      <c r="DB13" s="128">
        <f t="shared" si="79"/>
        <v>45.4</v>
      </c>
      <c r="DC13" s="128">
        <f t="shared" si="79"/>
        <v>45.4</v>
      </c>
      <c r="DD13" s="128">
        <f t="shared" si="79"/>
        <v>45.4</v>
      </c>
      <c r="DE13" s="128">
        <f t="shared" si="79"/>
        <v>45.4</v>
      </c>
      <c r="DF13" s="128">
        <f t="shared" si="79"/>
        <v>45.4</v>
      </c>
      <c r="DG13" s="128">
        <f t="shared" si="79"/>
        <v>45.4</v>
      </c>
      <c r="DH13" s="128">
        <f t="shared" si="79"/>
        <v>45.4</v>
      </c>
      <c r="DI13" s="128">
        <f t="shared" si="79"/>
        <v>45.4</v>
      </c>
      <c r="DJ13" s="109"/>
      <c r="DK13" s="128">
        <f t="shared" ref="DK13:DV13" si="80">(SUMIFS(DK$19:DK$211,$F$19:$F$211,$B13))/1000</f>
        <v>320.39999999999998</v>
      </c>
      <c r="DL13" s="128">
        <f t="shared" si="80"/>
        <v>320.39999999999998</v>
      </c>
      <c r="DM13" s="128">
        <f t="shared" si="80"/>
        <v>320.39999999999998</v>
      </c>
      <c r="DN13" s="128">
        <f t="shared" si="80"/>
        <v>320.39999999999998</v>
      </c>
      <c r="DO13" s="128">
        <f t="shared" si="80"/>
        <v>320.39999999999998</v>
      </c>
      <c r="DP13" s="128">
        <f t="shared" si="80"/>
        <v>320.39999999999998</v>
      </c>
      <c r="DQ13" s="128">
        <f t="shared" si="80"/>
        <v>320.39999999999998</v>
      </c>
      <c r="DR13" s="128">
        <f t="shared" si="80"/>
        <v>320.39999999999998</v>
      </c>
      <c r="DS13" s="128">
        <f t="shared" si="80"/>
        <v>320.39999999999998</v>
      </c>
      <c r="DT13" s="128">
        <f t="shared" si="80"/>
        <v>320.39999999999998</v>
      </c>
      <c r="DU13" s="128">
        <f t="shared" si="80"/>
        <v>320.39999999999998</v>
      </c>
      <c r="DV13" s="128">
        <f t="shared" si="80"/>
        <v>320.39999999999998</v>
      </c>
      <c r="DX13" s="128"/>
    </row>
    <row r="14" spans="2:136" s="131" customFormat="1" ht="14.15" hidden="1" customHeight="1" outlineLevel="1" x14ac:dyDescent="0.4">
      <c r="B14" s="129" t="s">
        <v>50</v>
      </c>
      <c r="C14" s="129"/>
      <c r="D14" s="130"/>
      <c r="E14" s="130"/>
      <c r="F14" s="130"/>
      <c r="G14" s="130"/>
      <c r="H14" s="130"/>
      <c r="I14" s="130"/>
      <c r="K14" s="132">
        <f t="shared" ref="K14:V14" si="81">COUNTIFS(K$19:K$211,"&lt;&gt;0",$F$19:$F$211,$B13)</f>
        <v>4</v>
      </c>
      <c r="L14" s="132">
        <f t="shared" si="81"/>
        <v>4</v>
      </c>
      <c r="M14" s="132">
        <f t="shared" si="81"/>
        <v>4</v>
      </c>
      <c r="N14" s="132">
        <f t="shared" si="81"/>
        <v>4</v>
      </c>
      <c r="O14" s="132">
        <f t="shared" si="81"/>
        <v>4</v>
      </c>
      <c r="P14" s="132">
        <f t="shared" si="81"/>
        <v>4</v>
      </c>
      <c r="Q14" s="132">
        <f t="shared" si="81"/>
        <v>4</v>
      </c>
      <c r="R14" s="132">
        <f t="shared" si="81"/>
        <v>4</v>
      </c>
      <c r="S14" s="132">
        <f t="shared" si="81"/>
        <v>4</v>
      </c>
      <c r="T14" s="132">
        <f t="shared" si="81"/>
        <v>4</v>
      </c>
      <c r="U14" s="132">
        <f t="shared" si="81"/>
        <v>4</v>
      </c>
      <c r="V14" s="132">
        <f t="shared" si="81"/>
        <v>4</v>
      </c>
      <c r="W14" s="133"/>
      <c r="X14" s="132">
        <f t="shared" ref="X14:AI14" si="82">COUNTIFS(X$19:X$211,"&lt;&gt;0",$F$19:$F$211,$B13)</f>
        <v>4</v>
      </c>
      <c r="Y14" s="132">
        <f t="shared" si="82"/>
        <v>4</v>
      </c>
      <c r="Z14" s="132">
        <f t="shared" si="82"/>
        <v>4</v>
      </c>
      <c r="AA14" s="132">
        <f t="shared" si="82"/>
        <v>4</v>
      </c>
      <c r="AB14" s="132">
        <f t="shared" si="82"/>
        <v>4</v>
      </c>
      <c r="AC14" s="132">
        <f t="shared" si="82"/>
        <v>4</v>
      </c>
      <c r="AD14" s="132">
        <f t="shared" si="82"/>
        <v>4</v>
      </c>
      <c r="AE14" s="132">
        <f t="shared" si="82"/>
        <v>4</v>
      </c>
      <c r="AF14" s="132">
        <f t="shared" si="82"/>
        <v>4</v>
      </c>
      <c r="AG14" s="132">
        <f t="shared" si="82"/>
        <v>4</v>
      </c>
      <c r="AH14" s="132">
        <f t="shared" si="82"/>
        <v>4</v>
      </c>
      <c r="AI14" s="132">
        <f t="shared" si="82"/>
        <v>4</v>
      </c>
      <c r="AJ14" s="133"/>
      <c r="AK14" s="132">
        <f t="shared" ref="AK14:AV14" si="83">COUNTIFS(AK$19:AK$211,"&lt;&gt;0",$F$19:$F$211,$B13)</f>
        <v>4</v>
      </c>
      <c r="AL14" s="132">
        <f t="shared" si="83"/>
        <v>4</v>
      </c>
      <c r="AM14" s="132">
        <f t="shared" si="83"/>
        <v>4</v>
      </c>
      <c r="AN14" s="132">
        <f t="shared" si="83"/>
        <v>4</v>
      </c>
      <c r="AO14" s="132">
        <f t="shared" si="83"/>
        <v>4</v>
      </c>
      <c r="AP14" s="132">
        <f t="shared" si="83"/>
        <v>4</v>
      </c>
      <c r="AQ14" s="132">
        <f t="shared" si="83"/>
        <v>4</v>
      </c>
      <c r="AR14" s="132">
        <f t="shared" si="83"/>
        <v>4</v>
      </c>
      <c r="AS14" s="132">
        <f t="shared" si="83"/>
        <v>4</v>
      </c>
      <c r="AT14" s="132">
        <f t="shared" si="83"/>
        <v>4</v>
      </c>
      <c r="AU14" s="132">
        <f t="shared" si="83"/>
        <v>4</v>
      </c>
      <c r="AV14" s="132">
        <f t="shared" si="83"/>
        <v>4</v>
      </c>
      <c r="AW14" s="133"/>
      <c r="AX14" s="132">
        <f t="shared" ref="AX14:BI14" si="84">COUNTIFS(AX$19:AX$211,"&lt;&gt;0",$F$19:$F$211,$B13)</f>
        <v>4</v>
      </c>
      <c r="AY14" s="132">
        <f t="shared" si="84"/>
        <v>4</v>
      </c>
      <c r="AZ14" s="132">
        <f t="shared" si="84"/>
        <v>4</v>
      </c>
      <c r="BA14" s="132">
        <f t="shared" si="84"/>
        <v>4</v>
      </c>
      <c r="BB14" s="132">
        <f t="shared" si="84"/>
        <v>4</v>
      </c>
      <c r="BC14" s="132">
        <f t="shared" si="84"/>
        <v>4</v>
      </c>
      <c r="BD14" s="132">
        <f t="shared" si="84"/>
        <v>4</v>
      </c>
      <c r="BE14" s="132">
        <f t="shared" si="84"/>
        <v>4</v>
      </c>
      <c r="BF14" s="132">
        <f t="shared" si="84"/>
        <v>4</v>
      </c>
      <c r="BG14" s="132">
        <f t="shared" si="84"/>
        <v>4</v>
      </c>
      <c r="BH14" s="132">
        <f t="shared" si="84"/>
        <v>4</v>
      </c>
      <c r="BI14" s="132">
        <f t="shared" si="84"/>
        <v>4</v>
      </c>
      <c r="BJ14" s="133"/>
      <c r="BK14" s="132">
        <f t="shared" ref="BK14:BV14" si="85">COUNTIFS(BK$19:BK$211,"&lt;&gt;0",$F$19:$F$211,$B13)</f>
        <v>0</v>
      </c>
      <c r="BL14" s="132">
        <f t="shared" si="85"/>
        <v>0</v>
      </c>
      <c r="BM14" s="132">
        <f t="shared" si="85"/>
        <v>0</v>
      </c>
      <c r="BN14" s="132">
        <f t="shared" si="85"/>
        <v>0</v>
      </c>
      <c r="BO14" s="132">
        <f t="shared" si="85"/>
        <v>0</v>
      </c>
      <c r="BP14" s="132">
        <f t="shared" si="85"/>
        <v>0</v>
      </c>
      <c r="BQ14" s="132">
        <f t="shared" si="85"/>
        <v>0</v>
      </c>
      <c r="BR14" s="132">
        <f t="shared" si="85"/>
        <v>0</v>
      </c>
      <c r="BS14" s="132">
        <f t="shared" si="85"/>
        <v>0</v>
      </c>
      <c r="BT14" s="132">
        <f t="shared" si="85"/>
        <v>0</v>
      </c>
      <c r="BU14" s="132">
        <f t="shared" si="85"/>
        <v>0</v>
      </c>
      <c r="BV14" s="132">
        <f t="shared" si="85"/>
        <v>0</v>
      </c>
      <c r="BW14" s="133"/>
      <c r="BX14" s="132">
        <f t="shared" ref="BX14:CI14" si="86">COUNTIFS(BX$19:BX$211,"&lt;&gt;0",$F$19:$F$211,$B13)</f>
        <v>4</v>
      </c>
      <c r="BY14" s="132">
        <f t="shared" si="86"/>
        <v>4</v>
      </c>
      <c r="BZ14" s="132">
        <f t="shared" si="86"/>
        <v>4</v>
      </c>
      <c r="CA14" s="132">
        <f t="shared" si="86"/>
        <v>4</v>
      </c>
      <c r="CB14" s="132">
        <f t="shared" si="86"/>
        <v>4</v>
      </c>
      <c r="CC14" s="132">
        <f t="shared" si="86"/>
        <v>4</v>
      </c>
      <c r="CD14" s="132">
        <f t="shared" si="86"/>
        <v>4</v>
      </c>
      <c r="CE14" s="132">
        <f t="shared" si="86"/>
        <v>4</v>
      </c>
      <c r="CF14" s="132">
        <f t="shared" si="86"/>
        <v>4</v>
      </c>
      <c r="CG14" s="132">
        <f t="shared" si="86"/>
        <v>4</v>
      </c>
      <c r="CH14" s="132">
        <f t="shared" si="86"/>
        <v>4</v>
      </c>
      <c r="CI14" s="132">
        <f t="shared" si="86"/>
        <v>4</v>
      </c>
      <c r="CJ14" s="133"/>
      <c r="CK14" s="132">
        <f t="shared" ref="CK14:CV14" si="87">COUNTIFS(CK$19:CK$211,"&lt;&gt;0",$F$19:$F$211,$B13)</f>
        <v>0</v>
      </c>
      <c r="CL14" s="132">
        <f t="shared" si="87"/>
        <v>0</v>
      </c>
      <c r="CM14" s="132">
        <f t="shared" si="87"/>
        <v>0</v>
      </c>
      <c r="CN14" s="132">
        <f t="shared" si="87"/>
        <v>0</v>
      </c>
      <c r="CO14" s="132">
        <f t="shared" si="87"/>
        <v>0</v>
      </c>
      <c r="CP14" s="132">
        <f t="shared" si="87"/>
        <v>0</v>
      </c>
      <c r="CQ14" s="132">
        <f t="shared" si="87"/>
        <v>0</v>
      </c>
      <c r="CR14" s="132">
        <f t="shared" si="87"/>
        <v>0</v>
      </c>
      <c r="CS14" s="132">
        <f t="shared" si="87"/>
        <v>0</v>
      </c>
      <c r="CT14" s="132">
        <f t="shared" si="87"/>
        <v>0</v>
      </c>
      <c r="CU14" s="132">
        <f t="shared" si="87"/>
        <v>0</v>
      </c>
      <c r="CV14" s="132">
        <f t="shared" si="87"/>
        <v>0</v>
      </c>
      <c r="CW14" s="133"/>
      <c r="CX14" s="132">
        <f t="shared" ref="CX14:DI14" si="88">COUNTIFS(CX$19:CX$211,"&lt;&gt;0",$F$19:$F$211,$B13)</f>
        <v>4</v>
      </c>
      <c r="CY14" s="132">
        <f t="shared" si="88"/>
        <v>4</v>
      </c>
      <c r="CZ14" s="132">
        <f t="shared" si="88"/>
        <v>4</v>
      </c>
      <c r="DA14" s="132">
        <f t="shared" si="88"/>
        <v>4</v>
      </c>
      <c r="DB14" s="132">
        <f t="shared" si="88"/>
        <v>4</v>
      </c>
      <c r="DC14" s="132">
        <f t="shared" si="88"/>
        <v>4</v>
      </c>
      <c r="DD14" s="132">
        <f t="shared" si="88"/>
        <v>4</v>
      </c>
      <c r="DE14" s="132">
        <f t="shared" si="88"/>
        <v>4</v>
      </c>
      <c r="DF14" s="132">
        <f t="shared" si="88"/>
        <v>4</v>
      </c>
      <c r="DG14" s="132">
        <f t="shared" si="88"/>
        <v>4</v>
      </c>
      <c r="DH14" s="132">
        <f t="shared" si="88"/>
        <v>4</v>
      </c>
      <c r="DI14" s="132">
        <f t="shared" si="88"/>
        <v>4</v>
      </c>
      <c r="DJ14" s="133"/>
      <c r="DK14" s="132">
        <f t="shared" ref="DK14:DV14" si="89">COUNTIFS(DK$19:DK$211,"&lt;&gt;0",$F$19:$F$211,$B13)</f>
        <v>4</v>
      </c>
      <c r="DL14" s="132">
        <f t="shared" si="89"/>
        <v>4</v>
      </c>
      <c r="DM14" s="132">
        <f t="shared" si="89"/>
        <v>4</v>
      </c>
      <c r="DN14" s="132">
        <f t="shared" si="89"/>
        <v>4</v>
      </c>
      <c r="DO14" s="132">
        <f t="shared" si="89"/>
        <v>4</v>
      </c>
      <c r="DP14" s="132">
        <f t="shared" si="89"/>
        <v>4</v>
      </c>
      <c r="DQ14" s="132">
        <f t="shared" si="89"/>
        <v>4</v>
      </c>
      <c r="DR14" s="132">
        <f t="shared" si="89"/>
        <v>4</v>
      </c>
      <c r="DS14" s="132">
        <f t="shared" si="89"/>
        <v>4</v>
      </c>
      <c r="DT14" s="132">
        <f t="shared" si="89"/>
        <v>4</v>
      </c>
      <c r="DU14" s="132">
        <f t="shared" si="89"/>
        <v>4</v>
      </c>
      <c r="DV14" s="132">
        <f t="shared" si="89"/>
        <v>4</v>
      </c>
      <c r="DX14" s="132"/>
    </row>
    <row r="15" spans="2:136" ht="14.15" hidden="1" customHeight="1" outlineLevel="1" x14ac:dyDescent="0.4">
      <c r="B15" s="126" t="s">
        <v>61</v>
      </c>
      <c r="C15" s="126"/>
      <c r="D15" s="127"/>
      <c r="E15" s="127"/>
      <c r="F15" s="127"/>
      <c r="G15" s="127"/>
      <c r="H15" s="127"/>
      <c r="I15" s="127"/>
      <c r="K15" s="128">
        <f t="shared" ref="K15:V15" si="90">(SUMIFS(K$19:K$211,$F$19:$F$211,$B15))/1000</f>
        <v>188</v>
      </c>
      <c r="L15" s="128">
        <f t="shared" si="90"/>
        <v>188</v>
      </c>
      <c r="M15" s="128">
        <f t="shared" si="90"/>
        <v>188</v>
      </c>
      <c r="N15" s="128">
        <f t="shared" si="90"/>
        <v>188</v>
      </c>
      <c r="O15" s="128">
        <f t="shared" si="90"/>
        <v>188</v>
      </c>
      <c r="P15" s="128">
        <f t="shared" si="90"/>
        <v>188</v>
      </c>
      <c r="Q15" s="128">
        <f t="shared" si="90"/>
        <v>188</v>
      </c>
      <c r="R15" s="128">
        <f t="shared" si="90"/>
        <v>188</v>
      </c>
      <c r="S15" s="128">
        <f t="shared" si="90"/>
        <v>188</v>
      </c>
      <c r="T15" s="128">
        <f t="shared" si="90"/>
        <v>188</v>
      </c>
      <c r="U15" s="128">
        <f t="shared" si="90"/>
        <v>188</v>
      </c>
      <c r="V15" s="128">
        <f t="shared" si="90"/>
        <v>188</v>
      </c>
      <c r="W15" s="109"/>
      <c r="X15" s="128">
        <f t="shared" ref="X15:AI15" si="91">(SUMIFS(X$19:X$211,$F$19:$F$211,$B15))/1000</f>
        <v>188</v>
      </c>
      <c r="Y15" s="128">
        <f t="shared" si="91"/>
        <v>188</v>
      </c>
      <c r="Z15" s="128">
        <f t="shared" si="91"/>
        <v>188</v>
      </c>
      <c r="AA15" s="128">
        <f t="shared" si="91"/>
        <v>188</v>
      </c>
      <c r="AB15" s="128">
        <f t="shared" si="91"/>
        <v>188</v>
      </c>
      <c r="AC15" s="128">
        <f t="shared" si="91"/>
        <v>188</v>
      </c>
      <c r="AD15" s="128">
        <f t="shared" si="91"/>
        <v>188</v>
      </c>
      <c r="AE15" s="128">
        <f t="shared" si="91"/>
        <v>188</v>
      </c>
      <c r="AF15" s="128">
        <f t="shared" si="91"/>
        <v>188</v>
      </c>
      <c r="AG15" s="128">
        <f t="shared" si="91"/>
        <v>188</v>
      </c>
      <c r="AH15" s="128">
        <f t="shared" si="91"/>
        <v>188</v>
      </c>
      <c r="AI15" s="128">
        <f t="shared" si="91"/>
        <v>188</v>
      </c>
      <c r="AJ15" s="109"/>
      <c r="AK15" s="128">
        <f t="shared" ref="AK15:AV15" si="92">(SUMIFS(AK$19:AK$211,$F$19:$F$211,$B15))/1000</f>
        <v>36.934982826666676</v>
      </c>
      <c r="AL15" s="128">
        <f t="shared" si="92"/>
        <v>36.934982826666676</v>
      </c>
      <c r="AM15" s="128">
        <f t="shared" si="92"/>
        <v>36.934982826666676</v>
      </c>
      <c r="AN15" s="128">
        <f t="shared" si="92"/>
        <v>36.934982826666676</v>
      </c>
      <c r="AO15" s="128">
        <f t="shared" si="92"/>
        <v>36.934982826666676</v>
      </c>
      <c r="AP15" s="128">
        <f t="shared" si="92"/>
        <v>36.934982826666676</v>
      </c>
      <c r="AQ15" s="128">
        <f t="shared" si="92"/>
        <v>36.934982826666676</v>
      </c>
      <c r="AR15" s="128">
        <f t="shared" si="92"/>
        <v>36.934982826666676</v>
      </c>
      <c r="AS15" s="128">
        <f t="shared" si="92"/>
        <v>36.934982826666676</v>
      </c>
      <c r="AT15" s="128">
        <f t="shared" si="92"/>
        <v>36.934982826666676</v>
      </c>
      <c r="AU15" s="128">
        <f t="shared" si="92"/>
        <v>36.934982826666676</v>
      </c>
      <c r="AV15" s="128">
        <f t="shared" si="92"/>
        <v>36.934982826666676</v>
      </c>
      <c r="AW15" s="109"/>
      <c r="AX15" s="128">
        <f t="shared" ref="AX15:BI15" si="93">(SUMIFS(AX$19:AX$211,$F$19:$F$211,$B15))/1000</f>
        <v>3.8065376000000004</v>
      </c>
      <c r="AY15" s="128">
        <f t="shared" si="93"/>
        <v>3.8065376000000004</v>
      </c>
      <c r="AZ15" s="128">
        <f t="shared" si="93"/>
        <v>3.8065376000000004</v>
      </c>
      <c r="BA15" s="128">
        <f t="shared" si="93"/>
        <v>3.8065376000000004</v>
      </c>
      <c r="BB15" s="128">
        <f t="shared" si="93"/>
        <v>3.8065376000000004</v>
      </c>
      <c r="BC15" s="128">
        <f t="shared" si="93"/>
        <v>3.8065376000000004</v>
      </c>
      <c r="BD15" s="128">
        <f t="shared" si="93"/>
        <v>3.8065376000000004</v>
      </c>
      <c r="BE15" s="128">
        <f t="shared" si="93"/>
        <v>3.8065376000000004</v>
      </c>
      <c r="BF15" s="128">
        <f t="shared" si="93"/>
        <v>3.8065376000000004</v>
      </c>
      <c r="BG15" s="128">
        <f t="shared" si="93"/>
        <v>3.8065376000000004</v>
      </c>
      <c r="BH15" s="128">
        <f t="shared" si="93"/>
        <v>3.8065376000000004</v>
      </c>
      <c r="BI15" s="128">
        <f t="shared" si="93"/>
        <v>3.8065376000000004</v>
      </c>
      <c r="BJ15" s="109"/>
      <c r="BK15" s="128">
        <f t="shared" ref="BK15:BV15" si="94">(SUMIFS(BK$19:BK$211,$F$19:$F$211,$B15))/1000</f>
        <v>0</v>
      </c>
      <c r="BL15" s="128">
        <f t="shared" si="94"/>
        <v>0</v>
      </c>
      <c r="BM15" s="128">
        <f t="shared" si="94"/>
        <v>0</v>
      </c>
      <c r="BN15" s="128">
        <f t="shared" si="94"/>
        <v>0</v>
      </c>
      <c r="BO15" s="128">
        <f t="shared" si="94"/>
        <v>0</v>
      </c>
      <c r="BP15" s="128">
        <f t="shared" si="94"/>
        <v>0</v>
      </c>
      <c r="BQ15" s="128">
        <f t="shared" si="94"/>
        <v>0</v>
      </c>
      <c r="BR15" s="128">
        <f t="shared" si="94"/>
        <v>0</v>
      </c>
      <c r="BS15" s="128">
        <f t="shared" si="94"/>
        <v>0</v>
      </c>
      <c r="BT15" s="128">
        <f t="shared" si="94"/>
        <v>0</v>
      </c>
      <c r="BU15" s="128">
        <f t="shared" si="94"/>
        <v>0</v>
      </c>
      <c r="BV15" s="128">
        <f t="shared" si="94"/>
        <v>0</v>
      </c>
      <c r="BW15" s="109"/>
      <c r="BX15" s="128">
        <f t="shared" ref="BX15:CI15" si="95">(SUMIFS(BX$19:BX$211,$F$19:$F$211,$B15))/1000</f>
        <v>0</v>
      </c>
      <c r="BY15" s="128">
        <f t="shared" si="95"/>
        <v>0</v>
      </c>
      <c r="BZ15" s="128">
        <f t="shared" si="95"/>
        <v>0</v>
      </c>
      <c r="CA15" s="128">
        <f t="shared" si="95"/>
        <v>0</v>
      </c>
      <c r="CB15" s="128">
        <f t="shared" si="95"/>
        <v>0</v>
      </c>
      <c r="CC15" s="128">
        <f t="shared" si="95"/>
        <v>0</v>
      </c>
      <c r="CD15" s="128">
        <f t="shared" si="95"/>
        <v>0</v>
      </c>
      <c r="CE15" s="128">
        <f t="shared" si="95"/>
        <v>0</v>
      </c>
      <c r="CF15" s="128">
        <f t="shared" si="95"/>
        <v>0</v>
      </c>
      <c r="CG15" s="128">
        <f t="shared" si="95"/>
        <v>0</v>
      </c>
      <c r="CH15" s="128">
        <f t="shared" si="95"/>
        <v>0</v>
      </c>
      <c r="CI15" s="128">
        <f t="shared" si="95"/>
        <v>0</v>
      </c>
      <c r="CJ15" s="109"/>
      <c r="CK15" s="128">
        <f t="shared" ref="CK15:CV15" si="96">(SUMIFS(CK$19:CK$211,$F$19:$F$211,$B15))/1000</f>
        <v>0</v>
      </c>
      <c r="CL15" s="128">
        <f t="shared" si="96"/>
        <v>0</v>
      </c>
      <c r="CM15" s="128">
        <f t="shared" si="96"/>
        <v>0</v>
      </c>
      <c r="CN15" s="128">
        <f t="shared" si="96"/>
        <v>0</v>
      </c>
      <c r="CO15" s="128">
        <f t="shared" si="96"/>
        <v>0</v>
      </c>
      <c r="CP15" s="128">
        <f t="shared" si="96"/>
        <v>0</v>
      </c>
      <c r="CQ15" s="128">
        <f t="shared" si="96"/>
        <v>0</v>
      </c>
      <c r="CR15" s="128">
        <f t="shared" si="96"/>
        <v>0</v>
      </c>
      <c r="CS15" s="128">
        <f t="shared" si="96"/>
        <v>0</v>
      </c>
      <c r="CT15" s="128">
        <f t="shared" si="96"/>
        <v>0</v>
      </c>
      <c r="CU15" s="128">
        <f t="shared" si="96"/>
        <v>0</v>
      </c>
      <c r="CV15" s="128">
        <f t="shared" si="96"/>
        <v>0</v>
      </c>
      <c r="CW15" s="109"/>
      <c r="CX15" s="128">
        <f t="shared" ref="CX15:DI15" si="97">(SUMIFS(CX$19:CX$211,$F$19:$F$211,$B15))/1000</f>
        <v>30.266666666666669</v>
      </c>
      <c r="CY15" s="128">
        <f t="shared" si="97"/>
        <v>30.266666666666669</v>
      </c>
      <c r="CZ15" s="128">
        <f t="shared" si="97"/>
        <v>30.266666666666669</v>
      </c>
      <c r="DA15" s="128">
        <f t="shared" si="97"/>
        <v>30.266666666666669</v>
      </c>
      <c r="DB15" s="128">
        <f t="shared" si="97"/>
        <v>30.266666666666669</v>
      </c>
      <c r="DC15" s="128">
        <f t="shared" si="97"/>
        <v>30.266666666666669</v>
      </c>
      <c r="DD15" s="128">
        <f t="shared" si="97"/>
        <v>30.266666666666669</v>
      </c>
      <c r="DE15" s="128">
        <f t="shared" si="97"/>
        <v>30.266666666666669</v>
      </c>
      <c r="DF15" s="128">
        <f t="shared" si="97"/>
        <v>30.266666666666669</v>
      </c>
      <c r="DG15" s="128">
        <f t="shared" si="97"/>
        <v>30.266666666666669</v>
      </c>
      <c r="DH15" s="128">
        <f t="shared" si="97"/>
        <v>30.266666666666669</v>
      </c>
      <c r="DI15" s="128">
        <f t="shared" si="97"/>
        <v>30.266666666666669</v>
      </c>
      <c r="DJ15" s="109"/>
      <c r="DK15" s="128">
        <f t="shared" ref="DK15:DV15" si="98">(SUMIFS(DK$19:DK$211,$F$19:$F$211,$B15))/1000</f>
        <v>218.26666666666665</v>
      </c>
      <c r="DL15" s="128">
        <f t="shared" si="98"/>
        <v>218.26666666666665</v>
      </c>
      <c r="DM15" s="128">
        <f t="shared" si="98"/>
        <v>218.26666666666665</v>
      </c>
      <c r="DN15" s="128">
        <f t="shared" si="98"/>
        <v>218.26666666666665</v>
      </c>
      <c r="DO15" s="128">
        <f t="shared" si="98"/>
        <v>218.26666666666665</v>
      </c>
      <c r="DP15" s="128">
        <f t="shared" si="98"/>
        <v>218.26666666666665</v>
      </c>
      <c r="DQ15" s="128">
        <f t="shared" si="98"/>
        <v>218.26666666666665</v>
      </c>
      <c r="DR15" s="128">
        <f t="shared" si="98"/>
        <v>218.26666666666665</v>
      </c>
      <c r="DS15" s="128">
        <f t="shared" si="98"/>
        <v>218.26666666666665</v>
      </c>
      <c r="DT15" s="128">
        <f t="shared" si="98"/>
        <v>218.26666666666665</v>
      </c>
      <c r="DU15" s="128">
        <f t="shared" si="98"/>
        <v>218.26666666666665</v>
      </c>
      <c r="DV15" s="128">
        <f t="shared" si="98"/>
        <v>218.26666666666665</v>
      </c>
      <c r="DX15" s="128"/>
    </row>
    <row r="16" spans="2:136" s="131" customFormat="1" ht="14.15" hidden="1" customHeight="1" outlineLevel="1" x14ac:dyDescent="0.4">
      <c r="B16" s="129" t="s">
        <v>50</v>
      </c>
      <c r="C16" s="129"/>
      <c r="E16" s="130"/>
      <c r="F16" s="130"/>
      <c r="G16" s="130"/>
      <c r="H16" s="130"/>
      <c r="I16" s="130"/>
      <c r="K16" s="132">
        <f t="shared" ref="K16:V16" si="99">COUNTIFS(K$19:K$211,"&lt;&gt;0",$F$19:$F$211,$B15)</f>
        <v>5</v>
      </c>
      <c r="L16" s="132">
        <f t="shared" si="99"/>
        <v>5</v>
      </c>
      <c r="M16" s="132">
        <f t="shared" si="99"/>
        <v>5</v>
      </c>
      <c r="N16" s="132">
        <f t="shared" si="99"/>
        <v>5</v>
      </c>
      <c r="O16" s="132">
        <f t="shared" si="99"/>
        <v>5</v>
      </c>
      <c r="P16" s="132">
        <f t="shared" si="99"/>
        <v>5</v>
      </c>
      <c r="Q16" s="132">
        <f t="shared" si="99"/>
        <v>5</v>
      </c>
      <c r="R16" s="132">
        <f t="shared" si="99"/>
        <v>5</v>
      </c>
      <c r="S16" s="132">
        <f t="shared" si="99"/>
        <v>5</v>
      </c>
      <c r="T16" s="132">
        <f t="shared" si="99"/>
        <v>5</v>
      </c>
      <c r="U16" s="132">
        <f t="shared" si="99"/>
        <v>5</v>
      </c>
      <c r="V16" s="132">
        <f t="shared" si="99"/>
        <v>5</v>
      </c>
      <c r="W16" s="133"/>
      <c r="X16" s="132">
        <f t="shared" ref="X16:AI16" si="100">COUNTIFS(X$19:X$211,"&lt;&gt;0",$F$19:$F$211,$B15)</f>
        <v>5</v>
      </c>
      <c r="Y16" s="132">
        <f t="shared" si="100"/>
        <v>5</v>
      </c>
      <c r="Z16" s="132">
        <f t="shared" si="100"/>
        <v>5</v>
      </c>
      <c r="AA16" s="132">
        <f t="shared" si="100"/>
        <v>5</v>
      </c>
      <c r="AB16" s="132">
        <f t="shared" si="100"/>
        <v>5</v>
      </c>
      <c r="AC16" s="132">
        <f t="shared" si="100"/>
        <v>5</v>
      </c>
      <c r="AD16" s="132">
        <f t="shared" si="100"/>
        <v>5</v>
      </c>
      <c r="AE16" s="132">
        <f t="shared" si="100"/>
        <v>5</v>
      </c>
      <c r="AF16" s="132">
        <f t="shared" si="100"/>
        <v>5</v>
      </c>
      <c r="AG16" s="132">
        <f t="shared" si="100"/>
        <v>5</v>
      </c>
      <c r="AH16" s="132">
        <f t="shared" si="100"/>
        <v>5</v>
      </c>
      <c r="AI16" s="132">
        <f t="shared" si="100"/>
        <v>5</v>
      </c>
      <c r="AJ16" s="133"/>
      <c r="AK16" s="132">
        <f t="shared" ref="AK16:AV16" si="101">COUNTIFS(AK$19:AK$211,"&lt;&gt;0",$F$19:$F$211,$B15)</f>
        <v>4</v>
      </c>
      <c r="AL16" s="132">
        <f t="shared" si="101"/>
        <v>4</v>
      </c>
      <c r="AM16" s="132">
        <f t="shared" si="101"/>
        <v>4</v>
      </c>
      <c r="AN16" s="132">
        <f t="shared" si="101"/>
        <v>4</v>
      </c>
      <c r="AO16" s="132">
        <f t="shared" si="101"/>
        <v>4</v>
      </c>
      <c r="AP16" s="132">
        <f t="shared" si="101"/>
        <v>4</v>
      </c>
      <c r="AQ16" s="132">
        <f t="shared" si="101"/>
        <v>4</v>
      </c>
      <c r="AR16" s="132">
        <f t="shared" si="101"/>
        <v>4</v>
      </c>
      <c r="AS16" s="132">
        <f t="shared" si="101"/>
        <v>4</v>
      </c>
      <c r="AT16" s="132">
        <f t="shared" si="101"/>
        <v>4</v>
      </c>
      <c r="AU16" s="132">
        <f t="shared" si="101"/>
        <v>4</v>
      </c>
      <c r="AV16" s="132">
        <f t="shared" si="101"/>
        <v>4</v>
      </c>
      <c r="AW16" s="133"/>
      <c r="AX16" s="132">
        <f t="shared" ref="AX16:BI16" si="102">COUNTIFS(AX$19:AX$211,"&lt;&gt;0",$F$19:$F$211,$B15)</f>
        <v>4</v>
      </c>
      <c r="AY16" s="132">
        <f t="shared" si="102"/>
        <v>4</v>
      </c>
      <c r="AZ16" s="132">
        <f t="shared" si="102"/>
        <v>4</v>
      </c>
      <c r="BA16" s="132">
        <f t="shared" si="102"/>
        <v>4</v>
      </c>
      <c r="BB16" s="132">
        <f t="shared" si="102"/>
        <v>4</v>
      </c>
      <c r="BC16" s="132">
        <f t="shared" si="102"/>
        <v>4</v>
      </c>
      <c r="BD16" s="132">
        <f t="shared" si="102"/>
        <v>4</v>
      </c>
      <c r="BE16" s="132">
        <f t="shared" si="102"/>
        <v>4</v>
      </c>
      <c r="BF16" s="132">
        <f t="shared" si="102"/>
        <v>4</v>
      </c>
      <c r="BG16" s="132">
        <f t="shared" si="102"/>
        <v>4</v>
      </c>
      <c r="BH16" s="132">
        <f t="shared" si="102"/>
        <v>4</v>
      </c>
      <c r="BI16" s="132">
        <f t="shared" si="102"/>
        <v>4</v>
      </c>
      <c r="BJ16" s="133"/>
      <c r="BK16" s="132">
        <f t="shared" ref="BK16:BV16" si="103">COUNTIFS(BK$19:BK$211,"&lt;&gt;0",$F$19:$F$211,$B15)</f>
        <v>0</v>
      </c>
      <c r="BL16" s="132">
        <f t="shared" si="103"/>
        <v>0</v>
      </c>
      <c r="BM16" s="132">
        <f t="shared" si="103"/>
        <v>0</v>
      </c>
      <c r="BN16" s="132">
        <f t="shared" si="103"/>
        <v>0</v>
      </c>
      <c r="BO16" s="132">
        <f t="shared" si="103"/>
        <v>0</v>
      </c>
      <c r="BP16" s="132">
        <f t="shared" si="103"/>
        <v>0</v>
      </c>
      <c r="BQ16" s="132">
        <f t="shared" si="103"/>
        <v>0</v>
      </c>
      <c r="BR16" s="132">
        <f t="shared" si="103"/>
        <v>0</v>
      </c>
      <c r="BS16" s="132">
        <f t="shared" si="103"/>
        <v>0</v>
      </c>
      <c r="BT16" s="132">
        <f t="shared" si="103"/>
        <v>0</v>
      </c>
      <c r="BU16" s="132">
        <f t="shared" si="103"/>
        <v>0</v>
      </c>
      <c r="BV16" s="132">
        <f t="shared" si="103"/>
        <v>0</v>
      </c>
      <c r="BW16" s="133"/>
      <c r="BX16" s="132">
        <f t="shared" ref="BX16:CI16" si="104">COUNTIFS(BX$19:BX$211,"&lt;&gt;0",$F$19:$F$211,$B15)</f>
        <v>0</v>
      </c>
      <c r="BY16" s="132">
        <f t="shared" si="104"/>
        <v>0</v>
      </c>
      <c r="BZ16" s="132">
        <f t="shared" si="104"/>
        <v>0</v>
      </c>
      <c r="CA16" s="132">
        <f t="shared" si="104"/>
        <v>0</v>
      </c>
      <c r="CB16" s="132">
        <f t="shared" si="104"/>
        <v>0</v>
      </c>
      <c r="CC16" s="132">
        <f t="shared" si="104"/>
        <v>0</v>
      </c>
      <c r="CD16" s="132">
        <f t="shared" si="104"/>
        <v>0</v>
      </c>
      <c r="CE16" s="132">
        <f t="shared" si="104"/>
        <v>0</v>
      </c>
      <c r="CF16" s="132">
        <f t="shared" si="104"/>
        <v>0</v>
      </c>
      <c r="CG16" s="132">
        <f t="shared" si="104"/>
        <v>0</v>
      </c>
      <c r="CH16" s="132">
        <f t="shared" si="104"/>
        <v>0</v>
      </c>
      <c r="CI16" s="132">
        <f t="shared" si="104"/>
        <v>0</v>
      </c>
      <c r="CJ16" s="133"/>
      <c r="CK16" s="132">
        <f t="shared" ref="CK16:CV16" si="105">COUNTIFS(CK$19:CK$211,"&lt;&gt;0",$F$19:$F$211,$B15)</f>
        <v>0</v>
      </c>
      <c r="CL16" s="132">
        <f t="shared" si="105"/>
        <v>0</v>
      </c>
      <c r="CM16" s="132">
        <f t="shared" si="105"/>
        <v>0</v>
      </c>
      <c r="CN16" s="132">
        <f t="shared" si="105"/>
        <v>0</v>
      </c>
      <c r="CO16" s="132">
        <f t="shared" si="105"/>
        <v>0</v>
      </c>
      <c r="CP16" s="132">
        <f t="shared" si="105"/>
        <v>0</v>
      </c>
      <c r="CQ16" s="132">
        <f t="shared" si="105"/>
        <v>0</v>
      </c>
      <c r="CR16" s="132">
        <f t="shared" si="105"/>
        <v>0</v>
      </c>
      <c r="CS16" s="132">
        <f t="shared" si="105"/>
        <v>0</v>
      </c>
      <c r="CT16" s="132">
        <f t="shared" si="105"/>
        <v>0</v>
      </c>
      <c r="CU16" s="132">
        <f t="shared" si="105"/>
        <v>0</v>
      </c>
      <c r="CV16" s="132">
        <f t="shared" si="105"/>
        <v>0</v>
      </c>
      <c r="CW16" s="133"/>
      <c r="CX16" s="132">
        <f t="shared" ref="CX16:DI16" si="106">COUNTIFS(CX$19:CX$211,"&lt;&gt;0",$F$19:$F$211,$B15)</f>
        <v>4</v>
      </c>
      <c r="CY16" s="132">
        <f t="shared" si="106"/>
        <v>4</v>
      </c>
      <c r="CZ16" s="132">
        <f t="shared" si="106"/>
        <v>4</v>
      </c>
      <c r="DA16" s="132">
        <f t="shared" si="106"/>
        <v>4</v>
      </c>
      <c r="DB16" s="132">
        <f t="shared" si="106"/>
        <v>4</v>
      </c>
      <c r="DC16" s="132">
        <f t="shared" si="106"/>
        <v>4</v>
      </c>
      <c r="DD16" s="132">
        <f t="shared" si="106"/>
        <v>4</v>
      </c>
      <c r="DE16" s="132">
        <f t="shared" si="106"/>
        <v>4</v>
      </c>
      <c r="DF16" s="132">
        <f t="shared" si="106"/>
        <v>4</v>
      </c>
      <c r="DG16" s="132">
        <f t="shared" si="106"/>
        <v>4</v>
      </c>
      <c r="DH16" s="132">
        <f t="shared" si="106"/>
        <v>4</v>
      </c>
      <c r="DI16" s="132">
        <f t="shared" si="106"/>
        <v>4</v>
      </c>
      <c r="DJ16" s="133"/>
      <c r="DK16" s="132">
        <f t="shared" ref="DK16:DV16" si="107">COUNTIFS(DK$19:DK$211,"&lt;&gt;0",$F$19:$F$211,$B15)</f>
        <v>5</v>
      </c>
      <c r="DL16" s="132">
        <f t="shared" si="107"/>
        <v>5</v>
      </c>
      <c r="DM16" s="132">
        <f t="shared" si="107"/>
        <v>5</v>
      </c>
      <c r="DN16" s="132">
        <f t="shared" si="107"/>
        <v>5</v>
      </c>
      <c r="DO16" s="132">
        <f t="shared" si="107"/>
        <v>5</v>
      </c>
      <c r="DP16" s="132">
        <f t="shared" si="107"/>
        <v>5</v>
      </c>
      <c r="DQ16" s="132">
        <f t="shared" si="107"/>
        <v>5</v>
      </c>
      <c r="DR16" s="132">
        <f t="shared" si="107"/>
        <v>5</v>
      </c>
      <c r="DS16" s="132">
        <f t="shared" si="107"/>
        <v>5</v>
      </c>
      <c r="DT16" s="132">
        <f t="shared" si="107"/>
        <v>5</v>
      </c>
      <c r="DU16" s="132">
        <f t="shared" si="107"/>
        <v>5</v>
      </c>
      <c r="DV16" s="132">
        <f t="shared" si="107"/>
        <v>5</v>
      </c>
      <c r="DX16" s="132"/>
    </row>
    <row r="17" spans="2:137" s="33" customFormat="1" ht="14.15" customHeight="1" collapsed="1" x14ac:dyDescent="0.4">
      <c r="D17" s="34"/>
      <c r="G17" s="34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36">
        <f>SUBTOTAL(9,V20:V208)</f>
        <v>252700</v>
      </c>
      <c r="W17" s="109">
        <f>DV17/V17</f>
        <v>1.7831630749415857</v>
      </c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37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09"/>
      <c r="DJ17" s="109"/>
      <c r="DK17" s="136">
        <f>SUBTOTAL(9,DK20:DK209)</f>
        <v>115996.64887897653</v>
      </c>
      <c r="DL17" s="136">
        <f>SUBTOTAL(9,DL20:DL211)</f>
        <v>180227.78510530814</v>
      </c>
      <c r="DM17" s="136">
        <f>SUBTOTAL(9,DM20:DM211)</f>
        <v>296985.71882145549</v>
      </c>
      <c r="DN17" s="136">
        <f t="shared" ref="DN17:DU17" si="108">SUBTOTAL(9,DN20:DN208)</f>
        <v>333881.1451373765</v>
      </c>
      <c r="DO17" s="136">
        <f t="shared" si="108"/>
        <v>389515.58012814086</v>
      </c>
      <c r="DP17" s="136">
        <f t="shared" si="108"/>
        <v>389515.58012814086</v>
      </c>
      <c r="DQ17" s="136">
        <f t="shared" si="108"/>
        <v>444846.77687822218</v>
      </c>
      <c r="DR17" s="136">
        <f t="shared" si="108"/>
        <v>450605.30903773871</v>
      </c>
      <c r="DS17" s="136">
        <f t="shared" si="108"/>
        <v>450605.30903773871</v>
      </c>
      <c r="DT17" s="136">
        <f t="shared" si="108"/>
        <v>450605.30903773871</v>
      </c>
      <c r="DU17" s="136">
        <f t="shared" si="108"/>
        <v>450605.30903773871</v>
      </c>
      <c r="DV17" s="136">
        <f>SUBTOTAL(9,DV20:DV208)</f>
        <v>450605.30903773871</v>
      </c>
      <c r="DX17" s="136">
        <f>SUBTOTAL(9,DX174:DX208)</f>
        <v>0</v>
      </c>
    </row>
    <row r="18" spans="2:137" s="33" customFormat="1" ht="14.15" customHeight="1" x14ac:dyDescent="0.4">
      <c r="D18" s="34"/>
      <c r="G18" s="34"/>
      <c r="K18" s="137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38">
        <f>SUM(V20:V208)</f>
        <v>2293995</v>
      </c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>
        <f>MONTH(AK19)</f>
        <v>1</v>
      </c>
      <c r="AL18" s="109">
        <f t="shared" ref="AL18:AV18" si="109">MONTH(AL19)</f>
        <v>2</v>
      </c>
      <c r="AM18" s="109">
        <f t="shared" si="109"/>
        <v>3</v>
      </c>
      <c r="AN18" s="109">
        <f t="shared" si="109"/>
        <v>4</v>
      </c>
      <c r="AO18" s="109">
        <f t="shared" si="109"/>
        <v>5</v>
      </c>
      <c r="AP18" s="109">
        <f t="shared" si="109"/>
        <v>6</v>
      </c>
      <c r="AQ18" s="109">
        <f t="shared" si="109"/>
        <v>7</v>
      </c>
      <c r="AR18" s="109">
        <f t="shared" si="109"/>
        <v>8</v>
      </c>
      <c r="AS18" s="109">
        <f t="shared" si="109"/>
        <v>9</v>
      </c>
      <c r="AT18" s="109">
        <f t="shared" si="109"/>
        <v>10</v>
      </c>
      <c r="AU18" s="109">
        <f t="shared" si="109"/>
        <v>11</v>
      </c>
      <c r="AV18" s="109">
        <f t="shared" si="109"/>
        <v>12</v>
      </c>
      <c r="AW18" s="109"/>
      <c r="AX18" s="109">
        <f>MONTH(AX19)</f>
        <v>1</v>
      </c>
      <c r="AY18" s="109">
        <f t="shared" ref="AY18:BI18" si="110">MONTH(AY19)</f>
        <v>2</v>
      </c>
      <c r="AZ18" s="109">
        <f t="shared" si="110"/>
        <v>3</v>
      </c>
      <c r="BA18" s="109">
        <f t="shared" si="110"/>
        <v>4</v>
      </c>
      <c r="BB18" s="109">
        <f t="shared" si="110"/>
        <v>5</v>
      </c>
      <c r="BC18" s="109">
        <f t="shared" si="110"/>
        <v>6</v>
      </c>
      <c r="BD18" s="109">
        <f t="shared" si="110"/>
        <v>7</v>
      </c>
      <c r="BE18" s="109">
        <f t="shared" si="110"/>
        <v>8</v>
      </c>
      <c r="BF18" s="109">
        <f t="shared" si="110"/>
        <v>9</v>
      </c>
      <c r="BG18" s="109">
        <f t="shared" si="110"/>
        <v>10</v>
      </c>
      <c r="BH18" s="109">
        <f t="shared" si="110"/>
        <v>11</v>
      </c>
      <c r="BI18" s="109">
        <f t="shared" si="110"/>
        <v>12</v>
      </c>
      <c r="BJ18" s="109"/>
      <c r="BK18" s="109">
        <f>MONTH(BK19)</f>
        <v>1</v>
      </c>
      <c r="BL18" s="109">
        <f t="shared" ref="BL18:BV18" si="111">MONTH(BL19)</f>
        <v>2</v>
      </c>
      <c r="BM18" s="109">
        <f t="shared" si="111"/>
        <v>3</v>
      </c>
      <c r="BN18" s="109">
        <f t="shared" si="111"/>
        <v>4</v>
      </c>
      <c r="BO18" s="109">
        <f t="shared" si="111"/>
        <v>5</v>
      </c>
      <c r="BP18" s="109">
        <f t="shared" si="111"/>
        <v>6</v>
      </c>
      <c r="BQ18" s="109">
        <f t="shared" si="111"/>
        <v>7</v>
      </c>
      <c r="BR18" s="109">
        <f t="shared" si="111"/>
        <v>8</v>
      </c>
      <c r="BS18" s="109">
        <f t="shared" si="111"/>
        <v>9</v>
      </c>
      <c r="BT18" s="109">
        <f t="shared" si="111"/>
        <v>10</v>
      </c>
      <c r="BU18" s="109">
        <f t="shared" si="111"/>
        <v>11</v>
      </c>
      <c r="BV18" s="109">
        <f t="shared" si="111"/>
        <v>12</v>
      </c>
      <c r="BW18" s="109"/>
      <c r="BX18" s="109">
        <f>MONTH(BX19)</f>
        <v>1</v>
      </c>
      <c r="BY18" s="109">
        <f t="shared" ref="BY18:CI18" si="112">MONTH(BY19)</f>
        <v>2</v>
      </c>
      <c r="BZ18" s="109">
        <f t="shared" si="112"/>
        <v>3</v>
      </c>
      <c r="CA18" s="109">
        <f t="shared" si="112"/>
        <v>4</v>
      </c>
      <c r="CB18" s="109">
        <f t="shared" si="112"/>
        <v>5</v>
      </c>
      <c r="CC18" s="109">
        <f t="shared" si="112"/>
        <v>6</v>
      </c>
      <c r="CD18" s="109">
        <f t="shared" si="112"/>
        <v>7</v>
      </c>
      <c r="CE18" s="109">
        <f t="shared" si="112"/>
        <v>8</v>
      </c>
      <c r="CF18" s="109">
        <f t="shared" si="112"/>
        <v>9</v>
      </c>
      <c r="CG18" s="109">
        <f t="shared" si="112"/>
        <v>10</v>
      </c>
      <c r="CH18" s="109">
        <f t="shared" si="112"/>
        <v>11</v>
      </c>
      <c r="CI18" s="109">
        <f t="shared" si="112"/>
        <v>12</v>
      </c>
      <c r="CJ18" s="109"/>
      <c r="CK18" s="109">
        <f>MONTH(CK19)</f>
        <v>1</v>
      </c>
      <c r="CL18" s="109">
        <f t="shared" ref="CL18:CV18" si="113">MONTH(CL19)</f>
        <v>2</v>
      </c>
      <c r="CM18" s="109">
        <f t="shared" si="113"/>
        <v>3</v>
      </c>
      <c r="CN18" s="109">
        <f t="shared" si="113"/>
        <v>4</v>
      </c>
      <c r="CO18" s="109">
        <f t="shared" si="113"/>
        <v>5</v>
      </c>
      <c r="CP18" s="109">
        <f t="shared" si="113"/>
        <v>6</v>
      </c>
      <c r="CQ18" s="109">
        <f t="shared" si="113"/>
        <v>7</v>
      </c>
      <c r="CR18" s="109">
        <f t="shared" si="113"/>
        <v>8</v>
      </c>
      <c r="CS18" s="109">
        <f t="shared" si="113"/>
        <v>9</v>
      </c>
      <c r="CT18" s="109">
        <f t="shared" si="113"/>
        <v>10</v>
      </c>
      <c r="CU18" s="109">
        <f t="shared" si="113"/>
        <v>11</v>
      </c>
      <c r="CV18" s="109">
        <f t="shared" si="113"/>
        <v>12</v>
      </c>
      <c r="CW18" s="109"/>
      <c r="CX18" s="109">
        <f>MONTH(CX19)</f>
        <v>1</v>
      </c>
      <c r="CY18" s="109">
        <f t="shared" ref="CY18:DI18" si="114">MONTH(CY19)</f>
        <v>2</v>
      </c>
      <c r="CZ18" s="109">
        <f t="shared" si="114"/>
        <v>3</v>
      </c>
      <c r="DA18" s="109">
        <f t="shared" si="114"/>
        <v>4</v>
      </c>
      <c r="DB18" s="109">
        <f t="shared" si="114"/>
        <v>5</v>
      </c>
      <c r="DC18" s="109">
        <f t="shared" si="114"/>
        <v>6</v>
      </c>
      <c r="DD18" s="109">
        <f t="shared" si="114"/>
        <v>7</v>
      </c>
      <c r="DE18" s="109">
        <f t="shared" si="114"/>
        <v>8</v>
      </c>
      <c r="DF18" s="109">
        <f t="shared" si="114"/>
        <v>9</v>
      </c>
      <c r="DG18" s="109">
        <f t="shared" si="114"/>
        <v>10</v>
      </c>
      <c r="DH18" s="109">
        <f t="shared" si="114"/>
        <v>11</v>
      </c>
      <c r="DI18" s="109">
        <f t="shared" si="114"/>
        <v>12</v>
      </c>
      <c r="DJ18" s="109"/>
      <c r="DK18" s="109">
        <f>MONTH(DK19)</f>
        <v>1</v>
      </c>
      <c r="DL18" s="109">
        <f t="shared" ref="DL18:DX18" si="115">MONTH(DL19)</f>
        <v>2</v>
      </c>
      <c r="DM18" s="109">
        <f t="shared" si="115"/>
        <v>3</v>
      </c>
      <c r="DN18" s="109">
        <f t="shared" si="115"/>
        <v>4</v>
      </c>
      <c r="DO18" s="109">
        <f t="shared" si="115"/>
        <v>5</v>
      </c>
      <c r="DP18" s="109">
        <f t="shared" si="115"/>
        <v>6</v>
      </c>
      <c r="DQ18" s="109">
        <f t="shared" si="115"/>
        <v>7</v>
      </c>
      <c r="DR18" s="109">
        <f t="shared" si="115"/>
        <v>8</v>
      </c>
      <c r="DS18" s="109">
        <f t="shared" si="115"/>
        <v>9</v>
      </c>
      <c r="DT18" s="109">
        <f t="shared" si="115"/>
        <v>10</v>
      </c>
      <c r="DU18" s="109">
        <f t="shared" si="115"/>
        <v>11</v>
      </c>
      <c r="DV18" s="109">
        <f t="shared" si="115"/>
        <v>12</v>
      </c>
      <c r="DX18" s="109">
        <f t="shared" si="115"/>
        <v>12</v>
      </c>
    </row>
    <row r="19" spans="2:137" ht="14.15" customHeight="1" x14ac:dyDescent="0.4">
      <c r="B19" s="139" t="s">
        <v>62</v>
      </c>
      <c r="C19" s="139" t="s">
        <v>63</v>
      </c>
      <c r="D19" s="139" t="s">
        <v>64</v>
      </c>
      <c r="E19" s="140" t="s">
        <v>65</v>
      </c>
      <c r="F19" s="140" t="s">
        <v>66</v>
      </c>
      <c r="G19" s="139" t="s">
        <v>67</v>
      </c>
      <c r="H19" s="140" t="s">
        <v>68</v>
      </c>
      <c r="I19" s="140" t="s">
        <v>69</v>
      </c>
      <c r="J19" s="141"/>
      <c r="K19" s="142">
        <v>46023</v>
      </c>
      <c r="L19" s="142">
        <v>46054</v>
      </c>
      <c r="M19" s="142">
        <v>46082</v>
      </c>
      <c r="N19" s="142">
        <v>46113</v>
      </c>
      <c r="O19" s="142">
        <v>46143</v>
      </c>
      <c r="P19" s="142">
        <v>46174</v>
      </c>
      <c r="Q19" s="142">
        <v>46204</v>
      </c>
      <c r="R19" s="142">
        <v>46235</v>
      </c>
      <c r="S19" s="142">
        <v>46266</v>
      </c>
      <c r="T19" s="142">
        <v>46296</v>
      </c>
      <c r="U19" s="142">
        <v>46327</v>
      </c>
      <c r="V19" s="142">
        <v>46357</v>
      </c>
      <c r="W19" s="143"/>
      <c r="X19" s="142">
        <v>46023</v>
      </c>
      <c r="Y19" s="142">
        <v>46054</v>
      </c>
      <c r="Z19" s="142">
        <v>46082</v>
      </c>
      <c r="AA19" s="142">
        <v>46113</v>
      </c>
      <c r="AB19" s="142">
        <v>46143</v>
      </c>
      <c r="AC19" s="142">
        <v>46174</v>
      </c>
      <c r="AD19" s="142">
        <v>46204</v>
      </c>
      <c r="AE19" s="142">
        <v>46235</v>
      </c>
      <c r="AF19" s="142">
        <v>46266</v>
      </c>
      <c r="AG19" s="142">
        <v>46296</v>
      </c>
      <c r="AH19" s="142">
        <v>46327</v>
      </c>
      <c r="AI19" s="142">
        <v>46357</v>
      </c>
      <c r="AJ19" s="143"/>
      <c r="AK19" s="142">
        <v>46023</v>
      </c>
      <c r="AL19" s="142">
        <v>46054</v>
      </c>
      <c r="AM19" s="142">
        <v>46082</v>
      </c>
      <c r="AN19" s="142">
        <v>46113</v>
      </c>
      <c r="AO19" s="142">
        <v>46143</v>
      </c>
      <c r="AP19" s="142">
        <v>46174</v>
      </c>
      <c r="AQ19" s="142">
        <v>46204</v>
      </c>
      <c r="AR19" s="142">
        <v>46235</v>
      </c>
      <c r="AS19" s="142">
        <v>46266</v>
      </c>
      <c r="AT19" s="142">
        <v>46296</v>
      </c>
      <c r="AU19" s="142">
        <v>46327</v>
      </c>
      <c r="AV19" s="142">
        <v>46357</v>
      </c>
      <c r="AW19" s="143"/>
      <c r="AX19" s="142">
        <v>46023</v>
      </c>
      <c r="AY19" s="142">
        <v>46054</v>
      </c>
      <c r="AZ19" s="142">
        <v>46082</v>
      </c>
      <c r="BA19" s="142">
        <v>46113</v>
      </c>
      <c r="BB19" s="142">
        <v>46143</v>
      </c>
      <c r="BC19" s="142">
        <v>46174</v>
      </c>
      <c r="BD19" s="142">
        <v>46204</v>
      </c>
      <c r="BE19" s="142">
        <v>46235</v>
      </c>
      <c r="BF19" s="142">
        <v>46266</v>
      </c>
      <c r="BG19" s="142">
        <v>46296</v>
      </c>
      <c r="BH19" s="142">
        <v>46327</v>
      </c>
      <c r="BI19" s="142">
        <v>46357</v>
      </c>
      <c r="BJ19" s="143"/>
      <c r="BK19" s="142">
        <v>46023</v>
      </c>
      <c r="BL19" s="142">
        <v>46054</v>
      </c>
      <c r="BM19" s="142">
        <v>46082</v>
      </c>
      <c r="BN19" s="142">
        <v>46113</v>
      </c>
      <c r="BO19" s="142">
        <v>46143</v>
      </c>
      <c r="BP19" s="142">
        <v>46174</v>
      </c>
      <c r="BQ19" s="142">
        <v>46204</v>
      </c>
      <c r="BR19" s="142">
        <v>46235</v>
      </c>
      <c r="BS19" s="142">
        <v>46266</v>
      </c>
      <c r="BT19" s="142">
        <v>46296</v>
      </c>
      <c r="BU19" s="142">
        <v>46327</v>
      </c>
      <c r="BV19" s="142">
        <v>46357</v>
      </c>
      <c r="BW19" s="143"/>
      <c r="BX19" s="142">
        <v>46023</v>
      </c>
      <c r="BY19" s="142">
        <v>46054</v>
      </c>
      <c r="BZ19" s="142">
        <v>46082</v>
      </c>
      <c r="CA19" s="142">
        <v>46113</v>
      </c>
      <c r="CB19" s="142">
        <v>46143</v>
      </c>
      <c r="CC19" s="142">
        <v>46174</v>
      </c>
      <c r="CD19" s="142">
        <v>46204</v>
      </c>
      <c r="CE19" s="142">
        <v>46235</v>
      </c>
      <c r="CF19" s="142">
        <v>46266</v>
      </c>
      <c r="CG19" s="142">
        <v>46296</v>
      </c>
      <c r="CH19" s="142">
        <v>46327</v>
      </c>
      <c r="CI19" s="142">
        <v>46357</v>
      </c>
      <c r="CJ19" s="143"/>
      <c r="CK19" s="142">
        <v>46023</v>
      </c>
      <c r="CL19" s="142">
        <v>46054</v>
      </c>
      <c r="CM19" s="142">
        <v>46082</v>
      </c>
      <c r="CN19" s="142">
        <v>46113</v>
      </c>
      <c r="CO19" s="142">
        <v>46143</v>
      </c>
      <c r="CP19" s="142">
        <v>46174</v>
      </c>
      <c r="CQ19" s="142">
        <v>46204</v>
      </c>
      <c r="CR19" s="142">
        <v>46235</v>
      </c>
      <c r="CS19" s="142">
        <v>46266</v>
      </c>
      <c r="CT19" s="142">
        <v>46296</v>
      </c>
      <c r="CU19" s="142">
        <v>46327</v>
      </c>
      <c r="CV19" s="142">
        <v>46357</v>
      </c>
      <c r="CW19" s="143"/>
      <c r="CX19" s="142">
        <v>46023</v>
      </c>
      <c r="CY19" s="142">
        <v>46054</v>
      </c>
      <c r="CZ19" s="142">
        <v>46082</v>
      </c>
      <c r="DA19" s="142">
        <v>46113</v>
      </c>
      <c r="DB19" s="142">
        <v>46143</v>
      </c>
      <c r="DC19" s="142">
        <v>46174</v>
      </c>
      <c r="DD19" s="142">
        <v>46204</v>
      </c>
      <c r="DE19" s="142">
        <v>46235</v>
      </c>
      <c r="DF19" s="142">
        <v>46266</v>
      </c>
      <c r="DG19" s="142">
        <v>46296</v>
      </c>
      <c r="DH19" s="142">
        <v>46327</v>
      </c>
      <c r="DI19" s="142">
        <v>46357</v>
      </c>
      <c r="DJ19" s="143"/>
      <c r="DK19" s="142">
        <v>46023</v>
      </c>
      <c r="DL19" s="142">
        <v>46054</v>
      </c>
      <c r="DM19" s="142">
        <v>46082</v>
      </c>
      <c r="DN19" s="142">
        <v>46113</v>
      </c>
      <c r="DO19" s="142">
        <v>46143</v>
      </c>
      <c r="DP19" s="142">
        <v>46174</v>
      </c>
      <c r="DQ19" s="142">
        <v>46204</v>
      </c>
      <c r="DR19" s="142">
        <v>46235</v>
      </c>
      <c r="DS19" s="142">
        <v>46266</v>
      </c>
      <c r="DT19" s="142">
        <v>46296</v>
      </c>
      <c r="DU19" s="142">
        <v>46327</v>
      </c>
      <c r="DV19" s="142">
        <v>46357</v>
      </c>
      <c r="DX19" s="142">
        <v>46357</v>
      </c>
      <c r="DZ19" s="19" t="s">
        <v>70</v>
      </c>
      <c r="EB19" s="144"/>
    </row>
    <row r="20" spans="2:137" ht="14.15" hidden="1" customHeight="1" x14ac:dyDescent="0.4">
      <c r="C20" s="19" t="s">
        <v>71</v>
      </c>
      <c r="D20" s="145">
        <v>290</v>
      </c>
      <c r="E20" s="19" t="s">
        <v>72</v>
      </c>
      <c r="F20" s="19" t="s">
        <v>57</v>
      </c>
      <c r="H20" s="19" t="s">
        <v>73</v>
      </c>
      <c r="I20" s="19" t="s">
        <v>74</v>
      </c>
      <c r="K20" s="146">
        <v>0</v>
      </c>
      <c r="L20" s="146">
        <v>0</v>
      </c>
      <c r="M20" s="146">
        <v>0</v>
      </c>
      <c r="N20" s="146">
        <v>0</v>
      </c>
      <c r="O20" s="146">
        <v>0</v>
      </c>
      <c r="P20" s="146">
        <v>0</v>
      </c>
      <c r="Q20" s="146">
        <v>0</v>
      </c>
      <c r="R20" s="146">
        <v>0</v>
      </c>
      <c r="S20" s="146">
        <v>0</v>
      </c>
      <c r="T20" s="146">
        <v>0</v>
      </c>
      <c r="U20" s="146">
        <v>0</v>
      </c>
      <c r="V20" s="146">
        <v>0</v>
      </c>
      <c r="W20" s="147"/>
      <c r="X20" s="148">
        <v>0</v>
      </c>
      <c r="Y20" s="148">
        <v>0</v>
      </c>
      <c r="Z20" s="148">
        <v>0</v>
      </c>
      <c r="AA20" s="148">
        <v>0</v>
      </c>
      <c r="AB20" s="148">
        <v>0</v>
      </c>
      <c r="AC20" s="148">
        <v>0</v>
      </c>
      <c r="AD20" s="148">
        <v>0</v>
      </c>
      <c r="AE20" s="148">
        <v>0</v>
      </c>
      <c r="AF20" s="148">
        <v>0</v>
      </c>
      <c r="AG20" s="148">
        <v>0</v>
      </c>
      <c r="AH20" s="148">
        <v>0</v>
      </c>
      <c r="AI20" s="148">
        <v>0</v>
      </c>
      <c r="AJ20" s="147"/>
      <c r="AK20" s="148">
        <v>0</v>
      </c>
      <c r="AL20" s="148">
        <v>0</v>
      </c>
      <c r="AM20" s="148">
        <v>0</v>
      </c>
      <c r="AN20" s="148">
        <v>0</v>
      </c>
      <c r="AO20" s="148">
        <v>0</v>
      </c>
      <c r="AP20" s="148">
        <v>0</v>
      </c>
      <c r="AQ20" s="148">
        <v>0</v>
      </c>
      <c r="AR20" s="148">
        <v>0</v>
      </c>
      <c r="AS20" s="148">
        <v>0</v>
      </c>
      <c r="AT20" s="148">
        <v>0</v>
      </c>
      <c r="AU20" s="148">
        <v>0</v>
      </c>
      <c r="AV20" s="148">
        <v>0</v>
      </c>
      <c r="AW20" s="147"/>
      <c r="AX20" s="148">
        <v>0</v>
      </c>
      <c r="AY20" s="148">
        <v>0</v>
      </c>
      <c r="AZ20" s="148">
        <v>0</v>
      </c>
      <c r="BA20" s="148">
        <v>0</v>
      </c>
      <c r="BB20" s="148">
        <v>0</v>
      </c>
      <c r="BC20" s="148">
        <v>0</v>
      </c>
      <c r="BD20" s="148">
        <v>0</v>
      </c>
      <c r="BE20" s="148">
        <v>0</v>
      </c>
      <c r="BF20" s="148">
        <v>0</v>
      </c>
      <c r="BG20" s="148">
        <v>0</v>
      </c>
      <c r="BH20" s="148">
        <v>0</v>
      </c>
      <c r="BI20" s="148">
        <v>0</v>
      </c>
      <c r="BJ20" s="147"/>
      <c r="BK20" s="148">
        <v>0</v>
      </c>
      <c r="BL20" s="148">
        <v>0</v>
      </c>
      <c r="BM20" s="148">
        <v>0</v>
      </c>
      <c r="BN20" s="148">
        <v>0</v>
      </c>
      <c r="BO20" s="148">
        <v>0</v>
      </c>
      <c r="BP20" s="148">
        <v>0</v>
      </c>
      <c r="BQ20" s="148">
        <v>0</v>
      </c>
      <c r="BR20" s="148">
        <v>0</v>
      </c>
      <c r="BS20" s="148">
        <v>0</v>
      </c>
      <c r="BT20" s="148">
        <v>0</v>
      </c>
      <c r="BU20" s="148">
        <v>0</v>
      </c>
      <c r="BV20" s="148">
        <v>0</v>
      </c>
      <c r="BW20" s="147"/>
      <c r="BX20" s="148">
        <v>0</v>
      </c>
      <c r="BY20" s="148">
        <v>0</v>
      </c>
      <c r="BZ20" s="148">
        <v>0</v>
      </c>
      <c r="CA20" s="148">
        <v>0</v>
      </c>
      <c r="CB20" s="148">
        <v>0</v>
      </c>
      <c r="CC20" s="148">
        <v>0</v>
      </c>
      <c r="CD20" s="148">
        <v>0</v>
      </c>
      <c r="CE20" s="148">
        <v>0</v>
      </c>
      <c r="CF20" s="148">
        <v>0</v>
      </c>
      <c r="CG20" s="148">
        <v>0</v>
      </c>
      <c r="CH20" s="148">
        <v>0</v>
      </c>
      <c r="CI20" s="148">
        <v>0</v>
      </c>
      <c r="CJ20" s="147"/>
      <c r="CK20" s="148">
        <v>0</v>
      </c>
      <c r="CL20" s="148">
        <v>0</v>
      </c>
      <c r="CM20" s="148">
        <v>0</v>
      </c>
      <c r="CN20" s="148">
        <v>0</v>
      </c>
      <c r="CO20" s="148">
        <v>0</v>
      </c>
      <c r="CP20" s="148">
        <v>0</v>
      </c>
      <c r="CQ20" s="148">
        <v>0</v>
      </c>
      <c r="CR20" s="148">
        <v>0</v>
      </c>
      <c r="CS20" s="148">
        <v>0</v>
      </c>
      <c r="CT20" s="148">
        <v>0</v>
      </c>
      <c r="CU20" s="148">
        <v>0</v>
      </c>
      <c r="CV20" s="148">
        <v>0</v>
      </c>
      <c r="CW20" s="147"/>
      <c r="CX20" s="148">
        <v>0</v>
      </c>
      <c r="CY20" s="148">
        <v>0</v>
      </c>
      <c r="CZ20" s="148">
        <v>0</v>
      </c>
      <c r="DA20" s="148">
        <v>0</v>
      </c>
      <c r="DB20" s="148">
        <v>0</v>
      </c>
      <c r="DC20" s="148">
        <v>0</v>
      </c>
      <c r="DD20" s="148">
        <v>0</v>
      </c>
      <c r="DE20" s="148">
        <v>0</v>
      </c>
      <c r="DF20" s="148">
        <v>0</v>
      </c>
      <c r="DG20" s="148">
        <v>0</v>
      </c>
      <c r="DH20" s="148">
        <v>0</v>
      </c>
      <c r="DI20" s="148">
        <v>0</v>
      </c>
      <c r="DJ20" s="147"/>
      <c r="DK20" s="148">
        <v>0</v>
      </c>
      <c r="DL20" s="148">
        <v>0</v>
      </c>
      <c r="DM20" s="148">
        <v>0</v>
      </c>
      <c r="DN20" s="148">
        <v>0</v>
      </c>
      <c r="DO20" s="148">
        <v>0</v>
      </c>
      <c r="DP20" s="148">
        <v>0</v>
      </c>
      <c r="DQ20" s="148">
        <v>0</v>
      </c>
      <c r="DR20" s="148">
        <v>0</v>
      </c>
      <c r="DS20" s="148">
        <v>0</v>
      </c>
      <c r="DT20" s="148">
        <v>0</v>
      </c>
      <c r="DU20" s="148">
        <v>0</v>
      </c>
      <c r="DV20" s="148">
        <v>0</v>
      </c>
      <c r="DX20" s="149">
        <f>SUM(DK20:DV20)</f>
        <v>0</v>
      </c>
      <c r="DZ20" s="19" t="b">
        <f>ROUND(SUM(X20:AI20,BK20:BV20,BX20:CI20,CX20:DI20,CK20:CV20),2)=ROUND(SUM(DK20:DV20),2)</f>
        <v>1</v>
      </c>
      <c r="EB20" s="144" t="e">
        <f>#REF!/4</f>
        <v>#REF!</v>
      </c>
      <c r="EG20" s="19"/>
    </row>
    <row r="21" spans="2:137" ht="14.15" hidden="1" customHeight="1" x14ac:dyDescent="0.4">
      <c r="C21" s="19" t="s">
        <v>71</v>
      </c>
      <c r="D21" s="145" t="s">
        <v>75</v>
      </c>
      <c r="E21" s="19" t="s">
        <v>76</v>
      </c>
      <c r="F21" s="19" t="s">
        <v>77</v>
      </c>
      <c r="G21" s="145" t="s">
        <v>78</v>
      </c>
      <c r="H21" s="19" t="s">
        <v>79</v>
      </c>
      <c r="I21" s="19" t="s">
        <v>74</v>
      </c>
      <c r="K21" s="146">
        <v>0</v>
      </c>
      <c r="L21" s="146">
        <v>0</v>
      </c>
      <c r="M21" s="146">
        <v>37500</v>
      </c>
      <c r="N21" s="146"/>
      <c r="O21" s="146"/>
      <c r="P21" s="146">
        <v>41250</v>
      </c>
      <c r="Q21" s="146">
        <v>41250</v>
      </c>
      <c r="R21" s="146">
        <v>37500</v>
      </c>
      <c r="S21" s="146">
        <v>112500</v>
      </c>
      <c r="T21" s="146">
        <v>41250</v>
      </c>
      <c r="U21" s="146">
        <v>37500</v>
      </c>
      <c r="V21" s="146">
        <v>41250</v>
      </c>
      <c r="W21" s="147"/>
      <c r="X21" s="148">
        <v>0</v>
      </c>
      <c r="Y21" s="148">
        <v>0</v>
      </c>
      <c r="Z21" s="148">
        <v>37500</v>
      </c>
      <c r="AA21" s="148">
        <v>0</v>
      </c>
      <c r="AB21" s="148">
        <v>0</v>
      </c>
      <c r="AC21" s="148">
        <v>41250</v>
      </c>
      <c r="AD21" s="148">
        <v>41250</v>
      </c>
      <c r="AE21" s="148">
        <v>37500</v>
      </c>
      <c r="AF21" s="148">
        <v>112500</v>
      </c>
      <c r="AG21" s="148">
        <v>41250</v>
      </c>
      <c r="AH21" s="148">
        <v>37500</v>
      </c>
      <c r="AI21" s="148">
        <v>41250</v>
      </c>
      <c r="AJ21" s="147"/>
      <c r="AK21" s="148">
        <v>0</v>
      </c>
      <c r="AL21" s="148">
        <v>0</v>
      </c>
      <c r="AM21" s="148">
        <v>0</v>
      </c>
      <c r="AN21" s="148">
        <v>0</v>
      </c>
      <c r="AO21" s="148">
        <v>0</v>
      </c>
      <c r="AP21" s="148">
        <v>0</v>
      </c>
      <c r="AQ21" s="148">
        <v>0</v>
      </c>
      <c r="AR21" s="148">
        <v>0</v>
      </c>
      <c r="AS21" s="148">
        <v>0</v>
      </c>
      <c r="AT21" s="148">
        <v>0</v>
      </c>
      <c r="AU21" s="148">
        <v>0</v>
      </c>
      <c r="AV21" s="148">
        <v>0</v>
      </c>
      <c r="AW21" s="147"/>
      <c r="AX21" s="148">
        <v>0</v>
      </c>
      <c r="AY21" s="148">
        <v>0</v>
      </c>
      <c r="AZ21" s="148">
        <v>0</v>
      </c>
      <c r="BA21" s="148">
        <v>0</v>
      </c>
      <c r="BB21" s="148">
        <v>0</v>
      </c>
      <c r="BC21" s="148">
        <v>0</v>
      </c>
      <c r="BD21" s="148">
        <v>0</v>
      </c>
      <c r="BE21" s="148">
        <v>0</v>
      </c>
      <c r="BF21" s="148">
        <v>0</v>
      </c>
      <c r="BG21" s="148">
        <v>0</v>
      </c>
      <c r="BH21" s="148">
        <v>0</v>
      </c>
      <c r="BI21" s="148">
        <v>0</v>
      </c>
      <c r="BJ21" s="147"/>
      <c r="BK21" s="148">
        <v>0</v>
      </c>
      <c r="BL21" s="148">
        <v>0</v>
      </c>
      <c r="BM21" s="148">
        <v>0</v>
      </c>
      <c r="BN21" s="148">
        <v>0</v>
      </c>
      <c r="BO21" s="148">
        <v>0</v>
      </c>
      <c r="BP21" s="148">
        <v>0</v>
      </c>
      <c r="BQ21" s="148">
        <v>0</v>
      </c>
      <c r="BR21" s="148">
        <v>0</v>
      </c>
      <c r="BS21" s="148">
        <v>0</v>
      </c>
      <c r="BT21" s="148">
        <v>0</v>
      </c>
      <c r="BU21" s="148">
        <v>0</v>
      </c>
      <c r="BV21" s="148">
        <v>0</v>
      </c>
      <c r="BW21" s="147"/>
      <c r="BX21" s="148">
        <v>0</v>
      </c>
      <c r="BY21" s="148">
        <v>0</v>
      </c>
      <c r="BZ21" s="148">
        <v>0</v>
      </c>
      <c r="CA21" s="148">
        <v>0</v>
      </c>
      <c r="CB21" s="148">
        <v>0</v>
      </c>
      <c r="CC21" s="148">
        <v>0</v>
      </c>
      <c r="CD21" s="148">
        <v>0</v>
      </c>
      <c r="CE21" s="148">
        <v>0</v>
      </c>
      <c r="CF21" s="148">
        <v>0</v>
      </c>
      <c r="CG21" s="148">
        <v>0</v>
      </c>
      <c r="CH21" s="148">
        <v>0</v>
      </c>
      <c r="CI21" s="148">
        <v>0</v>
      </c>
      <c r="CJ21" s="147"/>
      <c r="CK21" s="148">
        <v>0</v>
      </c>
      <c r="CL21" s="148">
        <v>0</v>
      </c>
      <c r="CM21" s="148">
        <v>0</v>
      </c>
      <c r="CN21" s="148">
        <v>0</v>
      </c>
      <c r="CO21" s="148">
        <v>0</v>
      </c>
      <c r="CP21" s="148">
        <v>0</v>
      </c>
      <c r="CQ21" s="148">
        <v>0</v>
      </c>
      <c r="CR21" s="148">
        <v>0</v>
      </c>
      <c r="CS21" s="148">
        <v>0</v>
      </c>
      <c r="CT21" s="148">
        <v>0</v>
      </c>
      <c r="CU21" s="148">
        <v>0</v>
      </c>
      <c r="CV21" s="148">
        <v>0</v>
      </c>
      <c r="CW21" s="147"/>
      <c r="CX21" s="148">
        <v>0</v>
      </c>
      <c r="CY21" s="148">
        <v>0</v>
      </c>
      <c r="CZ21" s="148">
        <v>0</v>
      </c>
      <c r="DA21" s="148">
        <v>0</v>
      </c>
      <c r="DB21" s="148">
        <v>0</v>
      </c>
      <c r="DC21" s="148">
        <v>0</v>
      </c>
      <c r="DD21" s="148">
        <v>0</v>
      </c>
      <c r="DE21" s="148">
        <v>0</v>
      </c>
      <c r="DF21" s="148">
        <v>0</v>
      </c>
      <c r="DG21" s="148">
        <v>0</v>
      </c>
      <c r="DH21" s="148">
        <v>0</v>
      </c>
      <c r="DI21" s="148">
        <v>0</v>
      </c>
      <c r="DJ21" s="147"/>
      <c r="DK21" s="148">
        <v>0</v>
      </c>
      <c r="DL21" s="148">
        <v>0</v>
      </c>
      <c r="DM21" s="148">
        <v>37500</v>
      </c>
      <c r="DN21" s="148">
        <v>0</v>
      </c>
      <c r="DO21" s="148">
        <v>0</v>
      </c>
      <c r="DP21" s="148">
        <v>41250</v>
      </c>
      <c r="DQ21" s="148">
        <v>41250</v>
      </c>
      <c r="DR21" s="148">
        <v>37500</v>
      </c>
      <c r="DS21" s="148">
        <v>112500</v>
      </c>
      <c r="DT21" s="148">
        <v>41250</v>
      </c>
      <c r="DU21" s="148">
        <v>37500</v>
      </c>
      <c r="DV21" s="148">
        <v>41250</v>
      </c>
      <c r="DX21" s="149">
        <f t="shared" ref="DX21:DX84" si="116">SUM(DK21:DV21)</f>
        <v>390000</v>
      </c>
      <c r="DZ21" s="19" t="b">
        <f t="shared" ref="DZ21:DZ84" si="117">ROUND(SUM(X21:AI21,BK21:BV21,BX21:CI21,CX21:DI21,CK21:CV21),2)=ROUND(SUM(DK21:DV21),2)</f>
        <v>1</v>
      </c>
      <c r="EB21" s="144" t="e">
        <f>EB20/12</f>
        <v>#REF!</v>
      </c>
      <c r="EG21" s="19"/>
    </row>
    <row r="22" spans="2:137" ht="14.15" customHeight="1" x14ac:dyDescent="0.4">
      <c r="B22" s="19" t="s">
        <v>80</v>
      </c>
      <c r="C22" s="19" t="s">
        <v>71</v>
      </c>
      <c r="D22" s="145" t="s">
        <v>81</v>
      </c>
      <c r="E22" s="19" t="s">
        <v>82</v>
      </c>
      <c r="F22" s="19" t="s">
        <v>57</v>
      </c>
      <c r="H22" s="151" t="s">
        <v>34</v>
      </c>
      <c r="I22" s="19" t="s">
        <v>83</v>
      </c>
      <c r="K22" s="146">
        <v>0</v>
      </c>
      <c r="L22" s="146">
        <v>0</v>
      </c>
      <c r="M22" s="146">
        <v>2500</v>
      </c>
      <c r="N22" s="146">
        <v>2500</v>
      </c>
      <c r="O22" s="146">
        <v>2500</v>
      </c>
      <c r="P22" s="146">
        <v>2500</v>
      </c>
      <c r="Q22" s="146">
        <v>2500</v>
      </c>
      <c r="R22" s="146">
        <v>2500</v>
      </c>
      <c r="S22" s="146">
        <v>2500</v>
      </c>
      <c r="T22" s="146">
        <v>2500</v>
      </c>
      <c r="U22" s="146">
        <v>2500</v>
      </c>
      <c r="V22" s="146">
        <v>2500</v>
      </c>
      <c r="W22" s="147"/>
      <c r="X22" s="148">
        <v>0</v>
      </c>
      <c r="Y22" s="148">
        <v>0</v>
      </c>
      <c r="Z22" s="148">
        <v>2500</v>
      </c>
      <c r="AA22" s="148">
        <v>2500</v>
      </c>
      <c r="AB22" s="148">
        <v>2500</v>
      </c>
      <c r="AC22" s="148">
        <v>2500</v>
      </c>
      <c r="AD22" s="148">
        <v>2500</v>
      </c>
      <c r="AE22" s="148">
        <v>2500</v>
      </c>
      <c r="AF22" s="148">
        <v>2500</v>
      </c>
      <c r="AG22" s="148">
        <v>2500</v>
      </c>
      <c r="AH22" s="148">
        <v>2500</v>
      </c>
      <c r="AI22" s="148">
        <v>2500</v>
      </c>
      <c r="AJ22" s="147"/>
      <c r="AK22" s="148">
        <v>0</v>
      </c>
      <c r="AL22" s="148">
        <v>0</v>
      </c>
      <c r="AM22" s="148">
        <v>0</v>
      </c>
      <c r="AN22" s="148">
        <v>0</v>
      </c>
      <c r="AO22" s="148">
        <v>0</v>
      </c>
      <c r="AP22" s="148">
        <v>0</v>
      </c>
      <c r="AQ22" s="148">
        <v>0</v>
      </c>
      <c r="AR22" s="148">
        <v>0</v>
      </c>
      <c r="AS22" s="148">
        <v>0</v>
      </c>
      <c r="AT22" s="148">
        <v>0</v>
      </c>
      <c r="AU22" s="148">
        <v>0</v>
      </c>
      <c r="AV22" s="148">
        <v>0</v>
      </c>
      <c r="AW22" s="147"/>
      <c r="AX22" s="148">
        <v>0</v>
      </c>
      <c r="AY22" s="148">
        <v>0</v>
      </c>
      <c r="AZ22" s="148">
        <v>0</v>
      </c>
      <c r="BA22" s="148">
        <v>0</v>
      </c>
      <c r="BB22" s="148">
        <v>0</v>
      </c>
      <c r="BC22" s="148">
        <v>0</v>
      </c>
      <c r="BD22" s="148">
        <v>0</v>
      </c>
      <c r="BE22" s="148">
        <v>0</v>
      </c>
      <c r="BF22" s="148">
        <v>0</v>
      </c>
      <c r="BG22" s="148">
        <v>0</v>
      </c>
      <c r="BH22" s="148">
        <v>0</v>
      </c>
      <c r="BI22" s="148">
        <v>0</v>
      </c>
      <c r="BJ22" s="147"/>
      <c r="BK22" s="148">
        <v>0</v>
      </c>
      <c r="BL22" s="148">
        <v>0</v>
      </c>
      <c r="BM22" s="148">
        <v>0</v>
      </c>
      <c r="BN22" s="148">
        <v>0</v>
      </c>
      <c r="BO22" s="148">
        <v>0</v>
      </c>
      <c r="BP22" s="148">
        <v>0</v>
      </c>
      <c r="BQ22" s="148">
        <v>0</v>
      </c>
      <c r="BR22" s="148">
        <v>0</v>
      </c>
      <c r="BS22" s="148">
        <v>0</v>
      </c>
      <c r="BT22" s="148">
        <v>0</v>
      </c>
      <c r="BU22" s="148">
        <v>0</v>
      </c>
      <c r="BV22" s="148">
        <v>0</v>
      </c>
      <c r="BW22" s="147"/>
      <c r="BX22" s="148">
        <v>0</v>
      </c>
      <c r="BY22" s="148">
        <v>0</v>
      </c>
      <c r="BZ22" s="148">
        <v>1100</v>
      </c>
      <c r="CA22" s="148">
        <v>1100</v>
      </c>
      <c r="CB22" s="148">
        <v>1100</v>
      </c>
      <c r="CC22" s="148">
        <v>1100</v>
      </c>
      <c r="CD22" s="148">
        <v>1100</v>
      </c>
      <c r="CE22" s="148">
        <v>1100</v>
      </c>
      <c r="CF22" s="148">
        <v>1100</v>
      </c>
      <c r="CG22" s="148">
        <v>1100</v>
      </c>
      <c r="CH22" s="148">
        <v>1100</v>
      </c>
      <c r="CI22" s="148">
        <v>1100</v>
      </c>
      <c r="CJ22" s="147"/>
      <c r="CK22" s="148">
        <v>0</v>
      </c>
      <c r="CL22" s="148">
        <v>0</v>
      </c>
      <c r="CM22" s="148">
        <v>208.33333333333331</v>
      </c>
      <c r="CN22" s="148">
        <v>208.33333333333331</v>
      </c>
      <c r="CO22" s="148">
        <v>208.33333333333331</v>
      </c>
      <c r="CP22" s="148">
        <v>208.33333333333331</v>
      </c>
      <c r="CQ22" s="148">
        <v>208.33333333333331</v>
      </c>
      <c r="CR22" s="148">
        <v>208.33333333333331</v>
      </c>
      <c r="CS22" s="148">
        <v>208.33333333333331</v>
      </c>
      <c r="CT22" s="148">
        <v>208.33333333333331</v>
      </c>
      <c r="CU22" s="148">
        <v>208.33333333333331</v>
      </c>
      <c r="CV22" s="148">
        <v>208.33333333333331</v>
      </c>
      <c r="CW22" s="147"/>
      <c r="CX22" s="148">
        <v>0</v>
      </c>
      <c r="CY22" s="148">
        <v>0</v>
      </c>
      <c r="CZ22" s="148">
        <v>0</v>
      </c>
      <c r="DA22" s="148">
        <v>0</v>
      </c>
      <c r="DB22" s="148">
        <v>0</v>
      </c>
      <c r="DC22" s="148">
        <v>0</v>
      </c>
      <c r="DD22" s="148">
        <v>0</v>
      </c>
      <c r="DE22" s="148">
        <v>0</v>
      </c>
      <c r="DF22" s="148">
        <v>0</v>
      </c>
      <c r="DG22" s="148">
        <v>0</v>
      </c>
      <c r="DH22" s="148">
        <v>0</v>
      </c>
      <c r="DI22" s="148">
        <v>0</v>
      </c>
      <c r="DJ22" s="147"/>
      <c r="DK22" s="148">
        <v>0</v>
      </c>
      <c r="DL22" s="148">
        <v>0</v>
      </c>
      <c r="DM22" s="148">
        <v>3808.333333333333</v>
      </c>
      <c r="DN22" s="148">
        <v>3808.333333333333</v>
      </c>
      <c r="DO22" s="148">
        <v>3808.333333333333</v>
      </c>
      <c r="DP22" s="148">
        <v>3808.333333333333</v>
      </c>
      <c r="DQ22" s="148">
        <v>3808.333333333333</v>
      </c>
      <c r="DR22" s="148">
        <v>3808.333333333333</v>
      </c>
      <c r="DS22" s="148">
        <v>3808.333333333333</v>
      </c>
      <c r="DT22" s="148">
        <v>3808.333333333333</v>
      </c>
      <c r="DU22" s="148">
        <v>3808.333333333333</v>
      </c>
      <c r="DV22" s="148">
        <v>3808.333333333333</v>
      </c>
      <c r="DX22" s="149">
        <f t="shared" si="116"/>
        <v>38083.333333333328</v>
      </c>
      <c r="DZ22" s="19" t="b">
        <f t="shared" si="117"/>
        <v>1</v>
      </c>
      <c r="EB22" s="144" t="e">
        <f>EB21/(22*8)</f>
        <v>#REF!</v>
      </c>
      <c r="EG22" s="19"/>
    </row>
    <row r="23" spans="2:137" ht="14.15" customHeight="1" x14ac:dyDescent="0.4">
      <c r="B23" s="19" t="s">
        <v>80</v>
      </c>
      <c r="C23" s="19" t="s">
        <v>71</v>
      </c>
      <c r="D23" s="145" t="s">
        <v>84</v>
      </c>
      <c r="E23" s="19" t="s">
        <v>82</v>
      </c>
      <c r="F23" s="19" t="s">
        <v>57</v>
      </c>
      <c r="H23" s="151" t="s">
        <v>34</v>
      </c>
      <c r="I23" s="19" t="s">
        <v>83</v>
      </c>
      <c r="K23" s="146">
        <v>0</v>
      </c>
      <c r="L23" s="146">
        <v>0</v>
      </c>
      <c r="M23" s="146"/>
      <c r="N23" s="146"/>
      <c r="O23" s="146">
        <v>2500</v>
      </c>
      <c r="P23" s="146">
        <v>2500</v>
      </c>
      <c r="Q23" s="146">
        <v>2500</v>
      </c>
      <c r="R23" s="146">
        <v>2500</v>
      </c>
      <c r="S23" s="146">
        <v>2500</v>
      </c>
      <c r="T23" s="146">
        <v>2500</v>
      </c>
      <c r="U23" s="146">
        <v>2500</v>
      </c>
      <c r="V23" s="146">
        <v>2500</v>
      </c>
      <c r="W23" s="147"/>
      <c r="X23" s="148">
        <v>0</v>
      </c>
      <c r="Y23" s="148">
        <v>0</v>
      </c>
      <c r="Z23" s="148">
        <v>0</v>
      </c>
      <c r="AA23" s="148">
        <v>0</v>
      </c>
      <c r="AB23" s="148">
        <v>2500</v>
      </c>
      <c r="AC23" s="148">
        <v>2500</v>
      </c>
      <c r="AD23" s="148">
        <v>2500</v>
      </c>
      <c r="AE23" s="148">
        <v>2500</v>
      </c>
      <c r="AF23" s="148">
        <v>2500</v>
      </c>
      <c r="AG23" s="148">
        <v>2500</v>
      </c>
      <c r="AH23" s="148">
        <v>2500</v>
      </c>
      <c r="AI23" s="148">
        <v>2500</v>
      </c>
      <c r="AJ23" s="147"/>
      <c r="AK23" s="148">
        <v>0</v>
      </c>
      <c r="AL23" s="148">
        <v>0</v>
      </c>
      <c r="AM23" s="148">
        <v>0</v>
      </c>
      <c r="AN23" s="148">
        <v>0</v>
      </c>
      <c r="AO23" s="148">
        <v>0</v>
      </c>
      <c r="AP23" s="148">
        <v>0</v>
      </c>
      <c r="AQ23" s="148">
        <v>0</v>
      </c>
      <c r="AR23" s="148">
        <v>0</v>
      </c>
      <c r="AS23" s="148">
        <v>0</v>
      </c>
      <c r="AT23" s="148">
        <v>0</v>
      </c>
      <c r="AU23" s="148">
        <v>0</v>
      </c>
      <c r="AV23" s="148">
        <v>0</v>
      </c>
      <c r="AW23" s="147"/>
      <c r="AX23" s="148">
        <v>0</v>
      </c>
      <c r="AY23" s="148">
        <v>0</v>
      </c>
      <c r="AZ23" s="148">
        <v>0</v>
      </c>
      <c r="BA23" s="148">
        <v>0</v>
      </c>
      <c r="BB23" s="148">
        <v>0</v>
      </c>
      <c r="BC23" s="148">
        <v>0</v>
      </c>
      <c r="BD23" s="148">
        <v>0</v>
      </c>
      <c r="BE23" s="148">
        <v>0</v>
      </c>
      <c r="BF23" s="148">
        <v>0</v>
      </c>
      <c r="BG23" s="148">
        <v>0</v>
      </c>
      <c r="BH23" s="148">
        <v>0</v>
      </c>
      <c r="BI23" s="148">
        <v>0</v>
      </c>
      <c r="BJ23" s="147"/>
      <c r="BK23" s="148">
        <v>0</v>
      </c>
      <c r="BL23" s="148">
        <v>0</v>
      </c>
      <c r="BM23" s="148">
        <v>0</v>
      </c>
      <c r="BN23" s="148">
        <v>0</v>
      </c>
      <c r="BO23" s="148">
        <v>0</v>
      </c>
      <c r="BP23" s="148">
        <v>0</v>
      </c>
      <c r="BQ23" s="148">
        <v>0</v>
      </c>
      <c r="BR23" s="148">
        <v>0</v>
      </c>
      <c r="BS23" s="148">
        <v>0</v>
      </c>
      <c r="BT23" s="148">
        <v>0</v>
      </c>
      <c r="BU23" s="148">
        <v>0</v>
      </c>
      <c r="BV23" s="148">
        <v>0</v>
      </c>
      <c r="BW23" s="147"/>
      <c r="BX23" s="148">
        <v>0</v>
      </c>
      <c r="BY23" s="148">
        <v>0</v>
      </c>
      <c r="BZ23" s="148">
        <v>0</v>
      </c>
      <c r="CA23" s="148">
        <v>0</v>
      </c>
      <c r="CB23" s="148">
        <v>1100</v>
      </c>
      <c r="CC23" s="148">
        <v>1100</v>
      </c>
      <c r="CD23" s="148">
        <v>1100</v>
      </c>
      <c r="CE23" s="148">
        <v>1100</v>
      </c>
      <c r="CF23" s="148">
        <v>1100</v>
      </c>
      <c r="CG23" s="148">
        <v>1100</v>
      </c>
      <c r="CH23" s="148">
        <v>1100</v>
      </c>
      <c r="CI23" s="148">
        <v>1100</v>
      </c>
      <c r="CJ23" s="147"/>
      <c r="CK23" s="148">
        <v>0</v>
      </c>
      <c r="CL23" s="148">
        <v>0</v>
      </c>
      <c r="CM23" s="148">
        <v>0</v>
      </c>
      <c r="CN23" s="148">
        <v>0</v>
      </c>
      <c r="CO23" s="148">
        <v>208.33333333333331</v>
      </c>
      <c r="CP23" s="148">
        <v>208.33333333333331</v>
      </c>
      <c r="CQ23" s="148">
        <v>208.33333333333331</v>
      </c>
      <c r="CR23" s="148">
        <v>208.33333333333331</v>
      </c>
      <c r="CS23" s="148">
        <v>208.33333333333331</v>
      </c>
      <c r="CT23" s="148">
        <v>208.33333333333331</v>
      </c>
      <c r="CU23" s="148">
        <v>208.33333333333331</v>
      </c>
      <c r="CV23" s="148">
        <v>208.33333333333331</v>
      </c>
      <c r="CW23" s="147"/>
      <c r="CX23" s="148">
        <v>0</v>
      </c>
      <c r="CY23" s="148">
        <v>0</v>
      </c>
      <c r="CZ23" s="148">
        <v>0</v>
      </c>
      <c r="DA23" s="148">
        <v>0</v>
      </c>
      <c r="DB23" s="148">
        <v>0</v>
      </c>
      <c r="DC23" s="148">
        <v>0</v>
      </c>
      <c r="DD23" s="148">
        <v>0</v>
      </c>
      <c r="DE23" s="148">
        <v>0</v>
      </c>
      <c r="DF23" s="148">
        <v>0</v>
      </c>
      <c r="DG23" s="148">
        <v>0</v>
      </c>
      <c r="DH23" s="148">
        <v>0</v>
      </c>
      <c r="DI23" s="148">
        <v>0</v>
      </c>
      <c r="DJ23" s="147"/>
      <c r="DK23" s="148">
        <v>0</v>
      </c>
      <c r="DL23" s="148">
        <v>0</v>
      </c>
      <c r="DM23" s="148">
        <v>0</v>
      </c>
      <c r="DN23" s="148">
        <v>0</v>
      </c>
      <c r="DO23" s="148">
        <v>3808.333333333333</v>
      </c>
      <c r="DP23" s="148">
        <v>3808.333333333333</v>
      </c>
      <c r="DQ23" s="148">
        <v>3808.333333333333</v>
      </c>
      <c r="DR23" s="148">
        <v>3808.333333333333</v>
      </c>
      <c r="DS23" s="148">
        <v>3808.333333333333</v>
      </c>
      <c r="DT23" s="148">
        <v>3808.333333333333</v>
      </c>
      <c r="DU23" s="148">
        <v>3808.333333333333</v>
      </c>
      <c r="DV23" s="148">
        <v>3808.333333333333</v>
      </c>
      <c r="DX23" s="149">
        <f t="shared" si="116"/>
        <v>30466.666666666661</v>
      </c>
      <c r="DZ23" s="19" t="b">
        <f t="shared" si="117"/>
        <v>1</v>
      </c>
      <c r="EG23" s="19"/>
    </row>
    <row r="24" spans="2:137" ht="14.15" customHeight="1" x14ac:dyDescent="0.4">
      <c r="B24" s="19" t="s">
        <v>80</v>
      </c>
      <c r="C24" s="19" t="s">
        <v>71</v>
      </c>
      <c r="D24" s="145" t="s">
        <v>85</v>
      </c>
      <c r="E24" s="19" t="s">
        <v>82</v>
      </c>
      <c r="F24" s="19" t="s">
        <v>57</v>
      </c>
      <c r="H24" s="151" t="s">
        <v>34</v>
      </c>
      <c r="I24" s="19" t="s">
        <v>83</v>
      </c>
      <c r="K24" s="146">
        <v>0</v>
      </c>
      <c r="L24" s="146">
        <v>0</v>
      </c>
      <c r="M24" s="146"/>
      <c r="N24" s="146"/>
      <c r="O24" s="146"/>
      <c r="P24" s="146"/>
      <c r="Q24" s="146">
        <v>2500</v>
      </c>
      <c r="R24" s="146">
        <v>2500</v>
      </c>
      <c r="S24" s="146">
        <v>2500</v>
      </c>
      <c r="T24" s="146">
        <v>2500</v>
      </c>
      <c r="U24" s="146">
        <v>2500</v>
      </c>
      <c r="V24" s="146">
        <v>2500</v>
      </c>
      <c r="W24" s="147"/>
      <c r="X24" s="148">
        <v>0</v>
      </c>
      <c r="Y24" s="148">
        <v>0</v>
      </c>
      <c r="Z24" s="148">
        <v>0</v>
      </c>
      <c r="AA24" s="148">
        <v>0</v>
      </c>
      <c r="AB24" s="148">
        <v>0</v>
      </c>
      <c r="AC24" s="148">
        <v>0</v>
      </c>
      <c r="AD24" s="148">
        <v>2500</v>
      </c>
      <c r="AE24" s="148">
        <v>2500</v>
      </c>
      <c r="AF24" s="148">
        <v>2500</v>
      </c>
      <c r="AG24" s="148">
        <v>2500</v>
      </c>
      <c r="AH24" s="148">
        <v>2500</v>
      </c>
      <c r="AI24" s="148">
        <v>2500</v>
      </c>
      <c r="AJ24" s="147"/>
      <c r="AK24" s="148">
        <v>0</v>
      </c>
      <c r="AL24" s="148">
        <v>0</v>
      </c>
      <c r="AM24" s="148">
        <v>0</v>
      </c>
      <c r="AN24" s="148">
        <v>0</v>
      </c>
      <c r="AO24" s="148">
        <v>0</v>
      </c>
      <c r="AP24" s="148">
        <v>0</v>
      </c>
      <c r="AQ24" s="148">
        <v>0</v>
      </c>
      <c r="AR24" s="148">
        <v>0</v>
      </c>
      <c r="AS24" s="148">
        <v>0</v>
      </c>
      <c r="AT24" s="148">
        <v>0</v>
      </c>
      <c r="AU24" s="148">
        <v>0</v>
      </c>
      <c r="AV24" s="148">
        <v>0</v>
      </c>
      <c r="AW24" s="147"/>
      <c r="AX24" s="148">
        <v>0</v>
      </c>
      <c r="AY24" s="148">
        <v>0</v>
      </c>
      <c r="AZ24" s="148">
        <v>0</v>
      </c>
      <c r="BA24" s="148">
        <v>0</v>
      </c>
      <c r="BB24" s="148">
        <v>0</v>
      </c>
      <c r="BC24" s="148">
        <v>0</v>
      </c>
      <c r="BD24" s="148">
        <v>0</v>
      </c>
      <c r="BE24" s="148">
        <v>0</v>
      </c>
      <c r="BF24" s="148">
        <v>0</v>
      </c>
      <c r="BG24" s="148">
        <v>0</v>
      </c>
      <c r="BH24" s="148">
        <v>0</v>
      </c>
      <c r="BI24" s="148">
        <v>0</v>
      </c>
      <c r="BJ24" s="147"/>
      <c r="BK24" s="148">
        <v>0</v>
      </c>
      <c r="BL24" s="148">
        <v>0</v>
      </c>
      <c r="BM24" s="148">
        <v>0</v>
      </c>
      <c r="BN24" s="148">
        <v>0</v>
      </c>
      <c r="BO24" s="148">
        <v>0</v>
      </c>
      <c r="BP24" s="148">
        <v>0</v>
      </c>
      <c r="BQ24" s="148">
        <v>0</v>
      </c>
      <c r="BR24" s="148">
        <v>0</v>
      </c>
      <c r="BS24" s="148">
        <v>0</v>
      </c>
      <c r="BT24" s="148">
        <v>0</v>
      </c>
      <c r="BU24" s="148">
        <v>0</v>
      </c>
      <c r="BV24" s="148">
        <v>0</v>
      </c>
      <c r="BW24" s="147"/>
      <c r="BX24" s="148">
        <v>0</v>
      </c>
      <c r="BY24" s="148">
        <v>0</v>
      </c>
      <c r="BZ24" s="148">
        <v>0</v>
      </c>
      <c r="CA24" s="148">
        <v>0</v>
      </c>
      <c r="CB24" s="148">
        <v>0</v>
      </c>
      <c r="CC24" s="148">
        <v>0</v>
      </c>
      <c r="CD24" s="148">
        <v>1100</v>
      </c>
      <c r="CE24" s="148">
        <v>1100</v>
      </c>
      <c r="CF24" s="148">
        <v>1100</v>
      </c>
      <c r="CG24" s="148">
        <v>1100</v>
      </c>
      <c r="CH24" s="148">
        <v>1100</v>
      </c>
      <c r="CI24" s="148">
        <v>1100</v>
      </c>
      <c r="CJ24" s="147"/>
      <c r="CK24" s="148">
        <v>0</v>
      </c>
      <c r="CL24" s="148">
        <v>0</v>
      </c>
      <c r="CM24" s="148">
        <v>0</v>
      </c>
      <c r="CN24" s="148">
        <v>0</v>
      </c>
      <c r="CO24" s="148">
        <v>0</v>
      </c>
      <c r="CP24" s="148">
        <v>0</v>
      </c>
      <c r="CQ24" s="148">
        <v>208.33333333333331</v>
      </c>
      <c r="CR24" s="148">
        <v>208.33333333333331</v>
      </c>
      <c r="CS24" s="148">
        <v>208.33333333333331</v>
      </c>
      <c r="CT24" s="148">
        <v>208.33333333333331</v>
      </c>
      <c r="CU24" s="148">
        <v>208.33333333333331</v>
      </c>
      <c r="CV24" s="148">
        <v>208.33333333333331</v>
      </c>
      <c r="CW24" s="147"/>
      <c r="CX24" s="148">
        <v>0</v>
      </c>
      <c r="CY24" s="148">
        <v>0</v>
      </c>
      <c r="CZ24" s="148">
        <v>0</v>
      </c>
      <c r="DA24" s="148">
        <v>0</v>
      </c>
      <c r="DB24" s="148">
        <v>0</v>
      </c>
      <c r="DC24" s="148">
        <v>0</v>
      </c>
      <c r="DD24" s="148">
        <v>0</v>
      </c>
      <c r="DE24" s="148">
        <v>0</v>
      </c>
      <c r="DF24" s="148">
        <v>0</v>
      </c>
      <c r="DG24" s="148">
        <v>0</v>
      </c>
      <c r="DH24" s="148">
        <v>0</v>
      </c>
      <c r="DI24" s="148">
        <v>0</v>
      </c>
      <c r="DJ24" s="147"/>
      <c r="DK24" s="148">
        <v>0</v>
      </c>
      <c r="DL24" s="148">
        <v>0</v>
      </c>
      <c r="DM24" s="148">
        <v>0</v>
      </c>
      <c r="DN24" s="148">
        <v>0</v>
      </c>
      <c r="DO24" s="148">
        <v>0</v>
      </c>
      <c r="DP24" s="148">
        <v>0</v>
      </c>
      <c r="DQ24" s="148">
        <v>3808.333333333333</v>
      </c>
      <c r="DR24" s="148">
        <v>3808.333333333333</v>
      </c>
      <c r="DS24" s="148">
        <v>3808.333333333333</v>
      </c>
      <c r="DT24" s="148">
        <v>3808.333333333333</v>
      </c>
      <c r="DU24" s="148">
        <v>3808.333333333333</v>
      </c>
      <c r="DV24" s="148">
        <v>3808.333333333333</v>
      </c>
      <c r="DX24" s="149">
        <f t="shared" si="116"/>
        <v>22849.999999999996</v>
      </c>
      <c r="DZ24" s="19" t="b">
        <f t="shared" si="117"/>
        <v>1</v>
      </c>
      <c r="EG24" s="19"/>
    </row>
    <row r="25" spans="2:137" ht="14.15" customHeight="1" x14ac:dyDescent="0.4">
      <c r="B25" s="19" t="s">
        <v>86</v>
      </c>
      <c r="C25" s="19" t="s">
        <v>71</v>
      </c>
      <c r="D25" s="145" t="s">
        <v>87</v>
      </c>
      <c r="E25" s="19" t="s">
        <v>72</v>
      </c>
      <c r="F25" s="19" t="s">
        <v>57</v>
      </c>
      <c r="H25" s="151" t="s">
        <v>16</v>
      </c>
      <c r="I25" s="19" t="s">
        <v>74</v>
      </c>
      <c r="K25" s="146">
        <v>0</v>
      </c>
      <c r="L25" s="146">
        <v>0</v>
      </c>
      <c r="M25" s="146">
        <v>10500</v>
      </c>
      <c r="N25" s="146">
        <v>10500</v>
      </c>
      <c r="O25" s="146">
        <v>10500</v>
      </c>
      <c r="P25" s="146">
        <v>10500</v>
      </c>
      <c r="Q25" s="146">
        <v>10500</v>
      </c>
      <c r="R25" s="146">
        <v>10500</v>
      </c>
      <c r="S25" s="146">
        <v>10500</v>
      </c>
      <c r="T25" s="146">
        <v>10500</v>
      </c>
      <c r="U25" s="146">
        <v>10500</v>
      </c>
      <c r="V25" s="146">
        <v>10500</v>
      </c>
      <c r="W25" s="147"/>
      <c r="X25" s="148">
        <v>0</v>
      </c>
      <c r="Y25" s="148">
        <v>0</v>
      </c>
      <c r="Z25" s="148">
        <v>10500</v>
      </c>
      <c r="AA25" s="148">
        <v>10500</v>
      </c>
      <c r="AB25" s="148">
        <v>11042.85</v>
      </c>
      <c r="AC25" s="148">
        <v>11042.85</v>
      </c>
      <c r="AD25" s="148">
        <v>11042.85</v>
      </c>
      <c r="AE25" s="148">
        <v>11042.85</v>
      </c>
      <c r="AF25" s="148">
        <v>11042.85</v>
      </c>
      <c r="AG25" s="148">
        <v>11042.85</v>
      </c>
      <c r="AH25" s="148">
        <v>11042.85</v>
      </c>
      <c r="AI25" s="148">
        <v>11042.85</v>
      </c>
      <c r="AJ25" s="147"/>
      <c r="AK25" s="148">
        <v>0</v>
      </c>
      <c r="AL25" s="148">
        <v>0</v>
      </c>
      <c r="AM25" s="148">
        <v>1717.0790400000001</v>
      </c>
      <c r="AN25" s="148">
        <v>1717.0790400000001</v>
      </c>
      <c r="AO25" s="148">
        <v>1866.3627900000001</v>
      </c>
      <c r="AP25" s="148">
        <v>1866.3627900000001</v>
      </c>
      <c r="AQ25" s="148">
        <v>1866.3627900000001</v>
      </c>
      <c r="AR25" s="148">
        <v>1866.3627900000001</v>
      </c>
      <c r="AS25" s="148">
        <v>1866.3627900000001</v>
      </c>
      <c r="AT25" s="148">
        <v>1866.3627900000001</v>
      </c>
      <c r="AU25" s="148">
        <v>1866.3627900000001</v>
      </c>
      <c r="AV25" s="148">
        <v>1866.3627900000001</v>
      </c>
      <c r="AW25" s="147"/>
      <c r="AX25" s="148">
        <v>0</v>
      </c>
      <c r="AY25" s="148">
        <v>0</v>
      </c>
      <c r="AZ25" s="148">
        <v>951.63440000000014</v>
      </c>
      <c r="BA25" s="148">
        <v>951.63440000000014</v>
      </c>
      <c r="BB25" s="148">
        <v>951.63440000000014</v>
      </c>
      <c r="BC25" s="148">
        <v>951.63440000000014</v>
      </c>
      <c r="BD25" s="148">
        <v>951.63440000000014</v>
      </c>
      <c r="BE25" s="148">
        <v>951.63440000000014</v>
      </c>
      <c r="BF25" s="148">
        <v>951.63440000000014</v>
      </c>
      <c r="BG25" s="148">
        <v>951.63440000000014</v>
      </c>
      <c r="BH25" s="148">
        <v>951.63440000000014</v>
      </c>
      <c r="BI25" s="148">
        <v>951.63440000000014</v>
      </c>
      <c r="BJ25" s="147"/>
      <c r="BK25" s="148">
        <v>0</v>
      </c>
      <c r="BL25" s="148">
        <v>0</v>
      </c>
      <c r="BM25" s="148">
        <v>1172.5</v>
      </c>
      <c r="BN25" s="148">
        <v>1172.5</v>
      </c>
      <c r="BO25" s="148">
        <v>1233.11825</v>
      </c>
      <c r="BP25" s="148">
        <v>1233.11825</v>
      </c>
      <c r="BQ25" s="148">
        <v>1233.11825</v>
      </c>
      <c r="BR25" s="148">
        <v>1233.11825</v>
      </c>
      <c r="BS25" s="148">
        <v>1233.11825</v>
      </c>
      <c r="BT25" s="148">
        <v>1233.11825</v>
      </c>
      <c r="BU25" s="148">
        <v>1233.11825</v>
      </c>
      <c r="BV25" s="148">
        <v>1233.11825</v>
      </c>
      <c r="BW25" s="147"/>
      <c r="BX25" s="148">
        <v>0</v>
      </c>
      <c r="BY25" s="148">
        <v>0</v>
      </c>
      <c r="BZ25" s="148">
        <v>2895.9438349317375</v>
      </c>
      <c r="CA25" s="148">
        <v>2895.9438349317375</v>
      </c>
      <c r="CB25" s="148">
        <v>2934.7737822569084</v>
      </c>
      <c r="CC25" s="148">
        <v>2934.7737822569084</v>
      </c>
      <c r="CD25" s="148">
        <v>2934.7737822569084</v>
      </c>
      <c r="CE25" s="148">
        <v>2934.7737822569084</v>
      </c>
      <c r="CF25" s="148">
        <v>2934.7737822569084</v>
      </c>
      <c r="CG25" s="148">
        <v>2934.7737822569084</v>
      </c>
      <c r="CH25" s="148">
        <v>2934.7737822569084</v>
      </c>
      <c r="CI25" s="148">
        <v>2934.7737822569084</v>
      </c>
      <c r="CJ25" s="147"/>
      <c r="CK25" s="148">
        <v>0</v>
      </c>
      <c r="CL25" s="148">
        <v>0</v>
      </c>
      <c r="CM25" s="148">
        <v>1563.3333333333333</v>
      </c>
      <c r="CN25" s="148">
        <v>1563.3333333333333</v>
      </c>
      <c r="CO25" s="148">
        <v>1644.1576666666665</v>
      </c>
      <c r="CP25" s="148">
        <v>1644.1576666666665</v>
      </c>
      <c r="CQ25" s="148">
        <v>1644.1576666666665</v>
      </c>
      <c r="CR25" s="148">
        <v>1644.1576666666665</v>
      </c>
      <c r="CS25" s="148">
        <v>1644.1576666666665</v>
      </c>
      <c r="CT25" s="148">
        <v>1644.1576666666665</v>
      </c>
      <c r="CU25" s="148">
        <v>1644.1576666666665</v>
      </c>
      <c r="CV25" s="148">
        <v>1644.1576666666665</v>
      </c>
      <c r="CW25" s="147"/>
      <c r="CX25" s="148">
        <v>0</v>
      </c>
      <c r="CY25" s="148">
        <v>0</v>
      </c>
      <c r="CZ25" s="148">
        <v>3570.0000000000005</v>
      </c>
      <c r="DA25" s="148">
        <v>3570.0000000000005</v>
      </c>
      <c r="DB25" s="148">
        <v>3754.5690000000004</v>
      </c>
      <c r="DC25" s="148">
        <v>3754.5690000000004</v>
      </c>
      <c r="DD25" s="148">
        <v>3754.5690000000004</v>
      </c>
      <c r="DE25" s="148">
        <v>3754.5690000000004</v>
      </c>
      <c r="DF25" s="148">
        <v>3754.5690000000004</v>
      </c>
      <c r="DG25" s="148">
        <v>3754.5690000000004</v>
      </c>
      <c r="DH25" s="148">
        <v>3754.5690000000004</v>
      </c>
      <c r="DI25" s="148">
        <v>3754.5690000000004</v>
      </c>
      <c r="DJ25" s="147"/>
      <c r="DK25" s="148">
        <v>0</v>
      </c>
      <c r="DL25" s="148">
        <v>0</v>
      </c>
      <c r="DM25" s="148">
        <v>19701.777168265071</v>
      </c>
      <c r="DN25" s="148">
        <v>19701.777168265071</v>
      </c>
      <c r="DO25" s="148">
        <v>20609.468698923578</v>
      </c>
      <c r="DP25" s="148">
        <v>20609.468698923578</v>
      </c>
      <c r="DQ25" s="148">
        <v>20609.468698923578</v>
      </c>
      <c r="DR25" s="148">
        <v>20609.468698923578</v>
      </c>
      <c r="DS25" s="148">
        <v>20609.468698923578</v>
      </c>
      <c r="DT25" s="148">
        <v>20609.468698923578</v>
      </c>
      <c r="DU25" s="148">
        <v>20609.468698923578</v>
      </c>
      <c r="DV25" s="148">
        <v>20609.468698923578</v>
      </c>
      <c r="DX25" s="149">
        <f t="shared" si="116"/>
        <v>204279.30392791878</v>
      </c>
      <c r="DZ25" s="19" t="b">
        <f t="shared" si="117"/>
        <v>1</v>
      </c>
      <c r="EG25" s="19"/>
    </row>
    <row r="26" spans="2:137" ht="14.15" customHeight="1" x14ac:dyDescent="0.4">
      <c r="C26" s="19" t="s">
        <v>71</v>
      </c>
      <c r="D26" s="145" t="s">
        <v>88</v>
      </c>
      <c r="E26" s="19" t="s">
        <v>72</v>
      </c>
      <c r="F26" s="19" t="s">
        <v>57</v>
      </c>
      <c r="H26" s="19" t="s">
        <v>16</v>
      </c>
      <c r="I26" s="19" t="s">
        <v>74</v>
      </c>
      <c r="K26" s="146">
        <v>0</v>
      </c>
      <c r="L26" s="146">
        <v>0</v>
      </c>
      <c r="M26" s="146">
        <v>13000</v>
      </c>
      <c r="N26" s="146">
        <v>13000</v>
      </c>
      <c r="O26" s="146">
        <v>13000</v>
      </c>
      <c r="P26" s="146">
        <v>13000</v>
      </c>
      <c r="Q26" s="146">
        <v>13000</v>
      </c>
      <c r="R26" s="146">
        <v>13000</v>
      </c>
      <c r="S26" s="146">
        <v>13000</v>
      </c>
      <c r="T26" s="146">
        <v>13000</v>
      </c>
      <c r="U26" s="146">
        <v>13000</v>
      </c>
      <c r="V26" s="146">
        <v>13000</v>
      </c>
      <c r="W26" s="147"/>
      <c r="X26" s="148">
        <v>0</v>
      </c>
      <c r="Y26" s="148">
        <v>0</v>
      </c>
      <c r="Z26" s="148">
        <v>13000</v>
      </c>
      <c r="AA26" s="148">
        <v>13000</v>
      </c>
      <c r="AB26" s="148">
        <v>13672.1</v>
      </c>
      <c r="AC26" s="148">
        <v>13672.1</v>
      </c>
      <c r="AD26" s="148">
        <v>13672.1</v>
      </c>
      <c r="AE26" s="148">
        <v>13672.1</v>
      </c>
      <c r="AF26" s="148">
        <v>13672.1</v>
      </c>
      <c r="AG26" s="148">
        <v>13672.1</v>
      </c>
      <c r="AH26" s="148">
        <v>13672.1</v>
      </c>
      <c r="AI26" s="148">
        <v>13672.1</v>
      </c>
      <c r="AJ26" s="147"/>
      <c r="AK26" s="148">
        <v>0</v>
      </c>
      <c r="AL26" s="148">
        <v>0</v>
      </c>
      <c r="AM26" s="148">
        <v>2404.5790400000001</v>
      </c>
      <c r="AN26" s="148">
        <v>2404.5790400000001</v>
      </c>
      <c r="AO26" s="148">
        <v>2589.4065399999999</v>
      </c>
      <c r="AP26" s="148">
        <v>2589.4065399999999</v>
      </c>
      <c r="AQ26" s="148">
        <v>2589.4065399999999</v>
      </c>
      <c r="AR26" s="148">
        <v>2589.4065399999999</v>
      </c>
      <c r="AS26" s="148">
        <v>2589.4065399999999</v>
      </c>
      <c r="AT26" s="148">
        <v>2589.4065399999999</v>
      </c>
      <c r="AU26" s="148">
        <v>2589.4065399999999</v>
      </c>
      <c r="AV26" s="148">
        <v>2589.4065399999999</v>
      </c>
      <c r="AW26" s="147"/>
      <c r="AX26" s="148">
        <v>0</v>
      </c>
      <c r="AY26" s="148">
        <v>0</v>
      </c>
      <c r="AZ26" s="148">
        <v>951.63440000000014</v>
      </c>
      <c r="BA26" s="148">
        <v>951.63440000000014</v>
      </c>
      <c r="BB26" s="148">
        <v>951.63440000000014</v>
      </c>
      <c r="BC26" s="148">
        <v>951.63440000000014</v>
      </c>
      <c r="BD26" s="148">
        <v>951.63440000000014</v>
      </c>
      <c r="BE26" s="148">
        <v>951.63440000000014</v>
      </c>
      <c r="BF26" s="148">
        <v>951.63440000000014</v>
      </c>
      <c r="BG26" s="148">
        <v>951.63440000000014</v>
      </c>
      <c r="BH26" s="148">
        <v>951.63440000000014</v>
      </c>
      <c r="BI26" s="148">
        <v>951.63440000000014</v>
      </c>
      <c r="BJ26" s="147"/>
      <c r="BK26" s="148">
        <v>0</v>
      </c>
      <c r="BL26" s="148">
        <v>0</v>
      </c>
      <c r="BM26" s="148">
        <v>1451.6666666666667</v>
      </c>
      <c r="BN26" s="148">
        <v>1451.6666666666667</v>
      </c>
      <c r="BO26" s="148">
        <v>1526.7178333333334</v>
      </c>
      <c r="BP26" s="148">
        <v>1526.7178333333334</v>
      </c>
      <c r="BQ26" s="148">
        <v>1526.7178333333334</v>
      </c>
      <c r="BR26" s="148">
        <v>1526.7178333333334</v>
      </c>
      <c r="BS26" s="148">
        <v>1526.7178333333334</v>
      </c>
      <c r="BT26" s="148">
        <v>1526.7178333333334</v>
      </c>
      <c r="BU26" s="148">
        <v>1526.7178333333334</v>
      </c>
      <c r="BV26" s="148">
        <v>1526.7178333333334</v>
      </c>
      <c r="BW26" s="147"/>
      <c r="BX26" s="148">
        <v>0</v>
      </c>
      <c r="BY26" s="148">
        <v>0</v>
      </c>
      <c r="BZ26" s="148">
        <v>3074.7683137250083</v>
      </c>
      <c r="CA26" s="148">
        <v>3074.7683137250083</v>
      </c>
      <c r="CB26" s="148">
        <v>3122.8434866037915</v>
      </c>
      <c r="CC26" s="148">
        <v>3122.8434866037915</v>
      </c>
      <c r="CD26" s="148">
        <v>3122.8434866037915</v>
      </c>
      <c r="CE26" s="148">
        <v>3122.8434866037915</v>
      </c>
      <c r="CF26" s="148">
        <v>3122.8434866037915</v>
      </c>
      <c r="CG26" s="148">
        <v>3122.8434866037915</v>
      </c>
      <c r="CH26" s="148">
        <v>3122.8434866037915</v>
      </c>
      <c r="CI26" s="148">
        <v>3122.8434866037915</v>
      </c>
      <c r="CJ26" s="147"/>
      <c r="CK26" s="148">
        <v>0</v>
      </c>
      <c r="CL26" s="148">
        <v>0</v>
      </c>
      <c r="CM26" s="148">
        <v>1935.5555555555554</v>
      </c>
      <c r="CN26" s="148">
        <v>1935.5555555555554</v>
      </c>
      <c r="CO26" s="148">
        <v>2035.6237777777776</v>
      </c>
      <c r="CP26" s="148">
        <v>2035.6237777777776</v>
      </c>
      <c r="CQ26" s="148">
        <v>2035.6237777777776</v>
      </c>
      <c r="CR26" s="148">
        <v>2035.6237777777776</v>
      </c>
      <c r="CS26" s="148">
        <v>2035.6237777777776</v>
      </c>
      <c r="CT26" s="148">
        <v>2035.6237777777776</v>
      </c>
      <c r="CU26" s="148">
        <v>2035.6237777777776</v>
      </c>
      <c r="CV26" s="148">
        <v>2035.6237777777776</v>
      </c>
      <c r="CW26" s="147"/>
      <c r="CX26" s="148">
        <v>0</v>
      </c>
      <c r="CY26" s="148">
        <v>0</v>
      </c>
      <c r="CZ26" s="148">
        <v>4420</v>
      </c>
      <c r="DA26" s="148">
        <v>4420</v>
      </c>
      <c r="DB26" s="148">
        <v>4648.5140000000001</v>
      </c>
      <c r="DC26" s="148">
        <v>4648.5140000000001</v>
      </c>
      <c r="DD26" s="148">
        <v>4648.5140000000001</v>
      </c>
      <c r="DE26" s="148">
        <v>4648.5140000000001</v>
      </c>
      <c r="DF26" s="148">
        <v>4648.5140000000001</v>
      </c>
      <c r="DG26" s="148">
        <v>4648.5140000000001</v>
      </c>
      <c r="DH26" s="148">
        <v>4648.5140000000001</v>
      </c>
      <c r="DI26" s="148">
        <v>4648.5140000000001</v>
      </c>
      <c r="DJ26" s="147"/>
      <c r="DK26" s="148">
        <v>0</v>
      </c>
      <c r="DL26" s="148">
        <v>0</v>
      </c>
      <c r="DM26" s="148">
        <v>23881.990535947232</v>
      </c>
      <c r="DN26" s="148">
        <v>23881.990535947232</v>
      </c>
      <c r="DO26" s="148">
        <v>25005.799097714902</v>
      </c>
      <c r="DP26" s="148">
        <v>25005.799097714902</v>
      </c>
      <c r="DQ26" s="148">
        <v>25005.799097714902</v>
      </c>
      <c r="DR26" s="148">
        <v>25005.799097714902</v>
      </c>
      <c r="DS26" s="148">
        <v>25005.799097714902</v>
      </c>
      <c r="DT26" s="148">
        <v>25005.799097714902</v>
      </c>
      <c r="DU26" s="148">
        <v>25005.799097714902</v>
      </c>
      <c r="DV26" s="148">
        <v>25005.799097714902</v>
      </c>
      <c r="DX26" s="149">
        <f t="shared" si="116"/>
        <v>247810.37385361362</v>
      </c>
      <c r="DZ26" s="19" t="b">
        <f t="shared" si="117"/>
        <v>1</v>
      </c>
      <c r="EG26" s="19"/>
    </row>
    <row r="27" spans="2:137" ht="14.15" customHeight="1" x14ac:dyDescent="0.4">
      <c r="C27" s="19" t="s">
        <v>71</v>
      </c>
      <c r="D27" s="145" t="s">
        <v>89</v>
      </c>
      <c r="E27" s="19" t="s">
        <v>72</v>
      </c>
      <c r="F27" s="19" t="s">
        <v>57</v>
      </c>
      <c r="H27" s="19" t="s">
        <v>16</v>
      </c>
      <c r="I27" s="19" t="s">
        <v>74</v>
      </c>
      <c r="K27" s="146">
        <v>0</v>
      </c>
      <c r="L27" s="146">
        <v>0</v>
      </c>
      <c r="M27" s="146"/>
      <c r="N27" s="146">
        <v>16000</v>
      </c>
      <c r="O27" s="146">
        <v>16000</v>
      </c>
      <c r="P27" s="146">
        <v>16000</v>
      </c>
      <c r="Q27" s="146">
        <v>16000</v>
      </c>
      <c r="R27" s="146">
        <v>16000</v>
      </c>
      <c r="S27" s="146">
        <v>16000</v>
      </c>
      <c r="T27" s="146">
        <v>16000</v>
      </c>
      <c r="U27" s="146">
        <v>16000</v>
      </c>
      <c r="V27" s="146">
        <v>16000</v>
      </c>
      <c r="W27" s="147"/>
      <c r="X27" s="148">
        <v>0</v>
      </c>
      <c r="Y27" s="148">
        <v>0</v>
      </c>
      <c r="Z27" s="148">
        <v>0</v>
      </c>
      <c r="AA27" s="148">
        <v>16000</v>
      </c>
      <c r="AB27" s="148">
        <v>16800</v>
      </c>
      <c r="AC27" s="148">
        <v>16800</v>
      </c>
      <c r="AD27" s="148">
        <v>16800</v>
      </c>
      <c r="AE27" s="148">
        <v>16800</v>
      </c>
      <c r="AF27" s="148">
        <v>16800</v>
      </c>
      <c r="AG27" s="148">
        <v>16800</v>
      </c>
      <c r="AH27" s="148">
        <v>16800</v>
      </c>
      <c r="AI27" s="148">
        <v>16800</v>
      </c>
      <c r="AJ27" s="147"/>
      <c r="AK27" s="148">
        <v>0</v>
      </c>
      <c r="AL27" s="148">
        <v>0</v>
      </c>
      <c r="AM27" s="148">
        <v>0</v>
      </c>
      <c r="AN27" s="148">
        <v>3229.5790400000001</v>
      </c>
      <c r="AO27" s="148">
        <v>3449.5790400000001</v>
      </c>
      <c r="AP27" s="148">
        <v>3449.5790400000001</v>
      </c>
      <c r="AQ27" s="148">
        <v>3449.5790400000001</v>
      </c>
      <c r="AR27" s="148">
        <v>3449.5790400000001</v>
      </c>
      <c r="AS27" s="148">
        <v>3449.5790400000001</v>
      </c>
      <c r="AT27" s="148">
        <v>3449.5790400000001</v>
      </c>
      <c r="AU27" s="148">
        <v>3449.5790400000001</v>
      </c>
      <c r="AV27" s="148">
        <v>3449.5790400000001</v>
      </c>
      <c r="AW27" s="147"/>
      <c r="AX27" s="148">
        <v>0</v>
      </c>
      <c r="AY27" s="148">
        <v>0</v>
      </c>
      <c r="AZ27" s="148">
        <v>0</v>
      </c>
      <c r="BA27" s="148">
        <v>951.63440000000014</v>
      </c>
      <c r="BB27" s="148">
        <v>951.63440000000014</v>
      </c>
      <c r="BC27" s="148">
        <v>951.63440000000014</v>
      </c>
      <c r="BD27" s="148">
        <v>951.63440000000014</v>
      </c>
      <c r="BE27" s="148">
        <v>951.63440000000014</v>
      </c>
      <c r="BF27" s="148">
        <v>951.63440000000014</v>
      </c>
      <c r="BG27" s="148">
        <v>951.63440000000014</v>
      </c>
      <c r="BH27" s="148">
        <v>951.63440000000014</v>
      </c>
      <c r="BI27" s="148">
        <v>951.63440000000014</v>
      </c>
      <c r="BJ27" s="147"/>
      <c r="BK27" s="148">
        <v>0</v>
      </c>
      <c r="BL27" s="148">
        <v>0</v>
      </c>
      <c r="BM27" s="148">
        <v>0</v>
      </c>
      <c r="BN27" s="148">
        <v>1786.6666666666665</v>
      </c>
      <c r="BO27" s="148">
        <v>1876</v>
      </c>
      <c r="BP27" s="148">
        <v>1876</v>
      </c>
      <c r="BQ27" s="148">
        <v>1876</v>
      </c>
      <c r="BR27" s="148">
        <v>1876</v>
      </c>
      <c r="BS27" s="148">
        <v>1876</v>
      </c>
      <c r="BT27" s="148">
        <v>1876</v>
      </c>
      <c r="BU27" s="148">
        <v>1876</v>
      </c>
      <c r="BV27" s="148">
        <v>1876</v>
      </c>
      <c r="BW27" s="147"/>
      <c r="BX27" s="148">
        <v>0</v>
      </c>
      <c r="BY27" s="148">
        <v>0</v>
      </c>
      <c r="BZ27" s="148">
        <v>0</v>
      </c>
      <c r="CA27" s="148">
        <v>3289.357688276933</v>
      </c>
      <c r="CB27" s="148">
        <v>3346.5815214907798</v>
      </c>
      <c r="CC27" s="148">
        <v>3346.5815214907798</v>
      </c>
      <c r="CD27" s="148">
        <v>3346.5815214907798</v>
      </c>
      <c r="CE27" s="148">
        <v>3346.5815214907798</v>
      </c>
      <c r="CF27" s="148">
        <v>3346.5815214907798</v>
      </c>
      <c r="CG27" s="148">
        <v>3346.5815214907798</v>
      </c>
      <c r="CH27" s="148">
        <v>3346.5815214907798</v>
      </c>
      <c r="CI27" s="148">
        <v>3346.5815214907798</v>
      </c>
      <c r="CJ27" s="147"/>
      <c r="CK27" s="148">
        <v>0</v>
      </c>
      <c r="CL27" s="148">
        <v>0</v>
      </c>
      <c r="CM27" s="148">
        <v>0</v>
      </c>
      <c r="CN27" s="148">
        <v>2382.2222222222222</v>
      </c>
      <c r="CO27" s="148">
        <v>2501.333333333333</v>
      </c>
      <c r="CP27" s="148">
        <v>2501.333333333333</v>
      </c>
      <c r="CQ27" s="148">
        <v>2501.333333333333</v>
      </c>
      <c r="CR27" s="148">
        <v>2501.333333333333</v>
      </c>
      <c r="CS27" s="148">
        <v>2501.333333333333</v>
      </c>
      <c r="CT27" s="148">
        <v>2501.333333333333</v>
      </c>
      <c r="CU27" s="148">
        <v>2501.333333333333</v>
      </c>
      <c r="CV27" s="148">
        <v>2501.333333333333</v>
      </c>
      <c r="CW27" s="147"/>
      <c r="CX27" s="148">
        <v>0</v>
      </c>
      <c r="CY27" s="148">
        <v>0</v>
      </c>
      <c r="CZ27" s="148">
        <v>0</v>
      </c>
      <c r="DA27" s="148">
        <v>5440</v>
      </c>
      <c r="DB27" s="148">
        <v>5712</v>
      </c>
      <c r="DC27" s="148">
        <v>5712</v>
      </c>
      <c r="DD27" s="148">
        <v>5712</v>
      </c>
      <c r="DE27" s="148">
        <v>5712</v>
      </c>
      <c r="DF27" s="148">
        <v>5712</v>
      </c>
      <c r="DG27" s="148">
        <v>5712</v>
      </c>
      <c r="DH27" s="148">
        <v>5712</v>
      </c>
      <c r="DI27" s="148">
        <v>5712</v>
      </c>
      <c r="DJ27" s="147"/>
      <c r="DK27" s="148">
        <v>0</v>
      </c>
      <c r="DL27" s="148">
        <v>0</v>
      </c>
      <c r="DM27" s="148">
        <v>0</v>
      </c>
      <c r="DN27" s="148">
        <v>28898.246577165824</v>
      </c>
      <c r="DO27" s="148">
        <v>30235.914854824114</v>
      </c>
      <c r="DP27" s="148">
        <v>30235.914854824114</v>
      </c>
      <c r="DQ27" s="148">
        <v>30235.914854824114</v>
      </c>
      <c r="DR27" s="148">
        <v>30235.914854824114</v>
      </c>
      <c r="DS27" s="148">
        <v>30235.914854824114</v>
      </c>
      <c r="DT27" s="148">
        <v>30235.914854824114</v>
      </c>
      <c r="DU27" s="148">
        <v>30235.914854824114</v>
      </c>
      <c r="DV27" s="148">
        <v>30235.914854824114</v>
      </c>
      <c r="DX27" s="149">
        <f t="shared" si="116"/>
        <v>270785.5654157587</v>
      </c>
      <c r="DZ27" s="19" t="b">
        <f t="shared" si="117"/>
        <v>1</v>
      </c>
      <c r="EG27" s="19"/>
    </row>
    <row r="28" spans="2:137" ht="14.15" customHeight="1" x14ac:dyDescent="0.4">
      <c r="C28" s="19" t="s">
        <v>71</v>
      </c>
      <c r="D28" s="145" t="s">
        <v>90</v>
      </c>
      <c r="E28" s="19" t="s">
        <v>72</v>
      </c>
      <c r="F28" s="19" t="s">
        <v>57</v>
      </c>
      <c r="H28" s="19" t="s">
        <v>14</v>
      </c>
      <c r="I28" s="19" t="s">
        <v>74</v>
      </c>
      <c r="K28" s="146">
        <v>0</v>
      </c>
      <c r="L28" s="146">
        <v>0</v>
      </c>
      <c r="M28" s="146"/>
      <c r="N28" s="146">
        <v>3500</v>
      </c>
      <c r="O28" s="146">
        <v>3500</v>
      </c>
      <c r="P28" s="146">
        <v>3500</v>
      </c>
      <c r="Q28" s="146">
        <v>3500</v>
      </c>
      <c r="R28" s="146">
        <v>3500</v>
      </c>
      <c r="S28" s="146">
        <v>3500</v>
      </c>
      <c r="T28" s="146">
        <v>3500</v>
      </c>
      <c r="U28" s="146">
        <v>3500</v>
      </c>
      <c r="V28" s="146">
        <v>3500</v>
      </c>
      <c r="W28" s="147"/>
      <c r="X28" s="148">
        <v>0</v>
      </c>
      <c r="Y28" s="148">
        <v>0</v>
      </c>
      <c r="Z28" s="148">
        <v>0</v>
      </c>
      <c r="AA28" s="148">
        <v>3500</v>
      </c>
      <c r="AB28" s="148">
        <v>3680.9500000000003</v>
      </c>
      <c r="AC28" s="148">
        <v>3680.9500000000003</v>
      </c>
      <c r="AD28" s="148">
        <v>3680.9500000000003</v>
      </c>
      <c r="AE28" s="148">
        <v>3680.9500000000003</v>
      </c>
      <c r="AF28" s="148">
        <v>3680.9500000000003</v>
      </c>
      <c r="AG28" s="148">
        <v>3680.9500000000003</v>
      </c>
      <c r="AH28" s="148">
        <v>3680.9500000000003</v>
      </c>
      <c r="AI28" s="148">
        <v>3680.9500000000003</v>
      </c>
      <c r="AJ28" s="147"/>
      <c r="AK28" s="148">
        <v>0</v>
      </c>
      <c r="AL28" s="148">
        <v>0</v>
      </c>
      <c r="AM28" s="148">
        <v>0</v>
      </c>
      <c r="AN28" s="148">
        <v>83.829209999999989</v>
      </c>
      <c r="AO28" s="148">
        <v>107.71460999999999</v>
      </c>
      <c r="AP28" s="148">
        <v>107.71460999999999</v>
      </c>
      <c r="AQ28" s="148">
        <v>107.71460999999999</v>
      </c>
      <c r="AR28" s="148">
        <v>107.71460999999999</v>
      </c>
      <c r="AS28" s="148">
        <v>107.71460999999999</v>
      </c>
      <c r="AT28" s="148">
        <v>107.71460999999999</v>
      </c>
      <c r="AU28" s="148">
        <v>107.71460999999999</v>
      </c>
      <c r="AV28" s="148">
        <v>107.71460999999999</v>
      </c>
      <c r="AW28" s="147"/>
      <c r="AX28" s="148">
        <v>0</v>
      </c>
      <c r="AY28" s="148">
        <v>0</v>
      </c>
      <c r="AZ28" s="148">
        <v>0</v>
      </c>
      <c r="BA28" s="148">
        <v>313.41359999999997</v>
      </c>
      <c r="BB28" s="148">
        <v>335.12760000000003</v>
      </c>
      <c r="BC28" s="148">
        <v>335.12760000000003</v>
      </c>
      <c r="BD28" s="148">
        <v>335.12760000000003</v>
      </c>
      <c r="BE28" s="148">
        <v>335.12760000000003</v>
      </c>
      <c r="BF28" s="148">
        <v>335.12760000000003</v>
      </c>
      <c r="BG28" s="148">
        <v>335.12760000000003</v>
      </c>
      <c r="BH28" s="148">
        <v>335.12760000000003</v>
      </c>
      <c r="BI28" s="148">
        <v>335.12760000000003</v>
      </c>
      <c r="BJ28" s="147"/>
      <c r="BK28" s="148">
        <v>0</v>
      </c>
      <c r="BL28" s="148">
        <v>0</v>
      </c>
      <c r="BM28" s="148">
        <v>0</v>
      </c>
      <c r="BN28" s="148">
        <v>390.83333333333331</v>
      </c>
      <c r="BO28" s="148">
        <v>411.03941666666668</v>
      </c>
      <c r="BP28" s="148">
        <v>411.03941666666668</v>
      </c>
      <c r="BQ28" s="148">
        <v>411.03941666666668</v>
      </c>
      <c r="BR28" s="148">
        <v>411.03941666666668</v>
      </c>
      <c r="BS28" s="148">
        <v>411.03941666666668</v>
      </c>
      <c r="BT28" s="148">
        <v>411.03941666666668</v>
      </c>
      <c r="BU28" s="148">
        <v>411.03941666666668</v>
      </c>
      <c r="BV28" s="148">
        <v>411.03941666666668</v>
      </c>
      <c r="BW28" s="147"/>
      <c r="BX28" s="148">
        <v>0</v>
      </c>
      <c r="BY28" s="148">
        <v>0</v>
      </c>
      <c r="BZ28" s="148">
        <v>0</v>
      </c>
      <c r="CA28" s="148">
        <v>2395.2352943105793</v>
      </c>
      <c r="CB28" s="148">
        <v>2408.1786100856361</v>
      </c>
      <c r="CC28" s="148">
        <v>2408.1786100856361</v>
      </c>
      <c r="CD28" s="148">
        <v>2408.1786100856361</v>
      </c>
      <c r="CE28" s="148">
        <v>2408.1786100856361</v>
      </c>
      <c r="CF28" s="148">
        <v>2408.1786100856361</v>
      </c>
      <c r="CG28" s="148">
        <v>2408.1786100856361</v>
      </c>
      <c r="CH28" s="148">
        <v>2408.1786100856361</v>
      </c>
      <c r="CI28" s="148">
        <v>2408.1786100856361</v>
      </c>
      <c r="CJ28" s="147"/>
      <c r="CK28" s="148">
        <v>0</v>
      </c>
      <c r="CL28" s="148">
        <v>0</v>
      </c>
      <c r="CM28" s="148">
        <v>0</v>
      </c>
      <c r="CN28" s="148">
        <v>521.11111111111109</v>
      </c>
      <c r="CO28" s="148">
        <v>548.0525555555555</v>
      </c>
      <c r="CP28" s="148">
        <v>548.0525555555555</v>
      </c>
      <c r="CQ28" s="148">
        <v>548.0525555555555</v>
      </c>
      <c r="CR28" s="148">
        <v>548.0525555555555</v>
      </c>
      <c r="CS28" s="148">
        <v>548.0525555555555</v>
      </c>
      <c r="CT28" s="148">
        <v>548.0525555555555</v>
      </c>
      <c r="CU28" s="148">
        <v>548.0525555555555</v>
      </c>
      <c r="CV28" s="148">
        <v>548.0525555555555</v>
      </c>
      <c r="CW28" s="147"/>
      <c r="CX28" s="148">
        <v>0</v>
      </c>
      <c r="CY28" s="148">
        <v>0</v>
      </c>
      <c r="CZ28" s="148">
        <v>0</v>
      </c>
      <c r="DA28" s="148">
        <v>1190</v>
      </c>
      <c r="DB28" s="148">
        <v>1251.5230000000001</v>
      </c>
      <c r="DC28" s="148">
        <v>1251.5230000000001</v>
      </c>
      <c r="DD28" s="148">
        <v>1251.5230000000001</v>
      </c>
      <c r="DE28" s="148">
        <v>1251.5230000000001</v>
      </c>
      <c r="DF28" s="148">
        <v>1251.5230000000001</v>
      </c>
      <c r="DG28" s="148">
        <v>1251.5230000000001</v>
      </c>
      <c r="DH28" s="148">
        <v>1251.5230000000001</v>
      </c>
      <c r="DI28" s="148">
        <v>1251.5230000000001</v>
      </c>
      <c r="DJ28" s="147"/>
      <c r="DK28" s="148">
        <v>0</v>
      </c>
      <c r="DL28" s="148">
        <v>0</v>
      </c>
      <c r="DM28" s="148">
        <v>0</v>
      </c>
      <c r="DN28" s="148">
        <v>7997.1797387550232</v>
      </c>
      <c r="DO28" s="148">
        <v>8299.7435823078595</v>
      </c>
      <c r="DP28" s="148">
        <v>8299.7435823078595</v>
      </c>
      <c r="DQ28" s="148">
        <v>8299.7435823078595</v>
      </c>
      <c r="DR28" s="148">
        <v>8299.7435823078595</v>
      </c>
      <c r="DS28" s="148">
        <v>8299.7435823078595</v>
      </c>
      <c r="DT28" s="148">
        <v>8299.7435823078595</v>
      </c>
      <c r="DU28" s="148">
        <v>8299.7435823078595</v>
      </c>
      <c r="DV28" s="148">
        <v>8299.7435823078595</v>
      </c>
      <c r="DX28" s="149">
        <f t="shared" si="116"/>
        <v>74395.128397217879</v>
      </c>
      <c r="DZ28" s="19" t="b">
        <f t="shared" si="117"/>
        <v>1</v>
      </c>
      <c r="EG28" s="19"/>
    </row>
    <row r="29" spans="2:137" ht="14.15" customHeight="1" x14ac:dyDescent="0.4">
      <c r="C29" s="19" t="s">
        <v>71</v>
      </c>
      <c r="D29" s="145" t="s">
        <v>91</v>
      </c>
      <c r="E29" s="19" t="s">
        <v>72</v>
      </c>
      <c r="F29" s="19" t="s">
        <v>57</v>
      </c>
      <c r="H29" s="19" t="s">
        <v>14</v>
      </c>
      <c r="I29" s="19" t="s">
        <v>74</v>
      </c>
      <c r="K29" s="146">
        <v>0</v>
      </c>
      <c r="L29" s="146">
        <v>0</v>
      </c>
      <c r="M29" s="146">
        <v>4600</v>
      </c>
      <c r="N29" s="146">
        <v>4600</v>
      </c>
      <c r="O29" s="146">
        <v>4600</v>
      </c>
      <c r="P29" s="146">
        <v>4600</v>
      </c>
      <c r="Q29" s="146">
        <v>4600</v>
      </c>
      <c r="R29" s="146">
        <v>4600</v>
      </c>
      <c r="S29" s="146">
        <v>4600</v>
      </c>
      <c r="T29" s="146">
        <v>4600</v>
      </c>
      <c r="U29" s="146">
        <v>4600</v>
      </c>
      <c r="V29" s="146">
        <v>4600</v>
      </c>
      <c r="W29" s="147"/>
      <c r="X29" s="148">
        <v>0</v>
      </c>
      <c r="Y29" s="148">
        <v>0</v>
      </c>
      <c r="Z29" s="148">
        <v>4600</v>
      </c>
      <c r="AA29" s="148">
        <v>4600</v>
      </c>
      <c r="AB29" s="148">
        <v>4837.8200000000006</v>
      </c>
      <c r="AC29" s="148">
        <v>4837.8200000000006</v>
      </c>
      <c r="AD29" s="148">
        <v>4837.8200000000006</v>
      </c>
      <c r="AE29" s="148">
        <v>4837.8200000000006</v>
      </c>
      <c r="AF29" s="148">
        <v>4837.8200000000006</v>
      </c>
      <c r="AG29" s="148">
        <v>4837.8200000000006</v>
      </c>
      <c r="AH29" s="148">
        <v>4837.8200000000006</v>
      </c>
      <c r="AI29" s="148">
        <v>4837.8200000000006</v>
      </c>
      <c r="AJ29" s="147"/>
      <c r="AK29" s="148">
        <v>0</v>
      </c>
      <c r="AL29" s="148">
        <v>0</v>
      </c>
      <c r="AM29" s="148">
        <v>257.45317499999999</v>
      </c>
      <c r="AN29" s="148">
        <v>257.45317499999999</v>
      </c>
      <c r="AO29" s="148">
        <v>303.47134500000004</v>
      </c>
      <c r="AP29" s="148">
        <v>303.47134500000004</v>
      </c>
      <c r="AQ29" s="148">
        <v>303.47134500000004</v>
      </c>
      <c r="AR29" s="148">
        <v>303.47134500000004</v>
      </c>
      <c r="AS29" s="148">
        <v>303.47134500000004</v>
      </c>
      <c r="AT29" s="148">
        <v>303.47134500000004</v>
      </c>
      <c r="AU29" s="148">
        <v>303.47134500000004</v>
      </c>
      <c r="AV29" s="148">
        <v>303.47134500000004</v>
      </c>
      <c r="AW29" s="147"/>
      <c r="AX29" s="148">
        <v>0</v>
      </c>
      <c r="AY29" s="148">
        <v>0</v>
      </c>
      <c r="AZ29" s="148">
        <v>453.59700000000004</v>
      </c>
      <c r="BA29" s="148">
        <v>453.59700000000004</v>
      </c>
      <c r="BB29" s="148">
        <v>486.89180000000005</v>
      </c>
      <c r="BC29" s="148">
        <v>486.89180000000005</v>
      </c>
      <c r="BD29" s="148">
        <v>486.89180000000005</v>
      </c>
      <c r="BE29" s="148">
        <v>486.89180000000005</v>
      </c>
      <c r="BF29" s="148">
        <v>486.89180000000005</v>
      </c>
      <c r="BG29" s="148">
        <v>486.89180000000005</v>
      </c>
      <c r="BH29" s="148">
        <v>486.89180000000005</v>
      </c>
      <c r="BI29" s="148">
        <v>486.89180000000005</v>
      </c>
      <c r="BJ29" s="147"/>
      <c r="BK29" s="148">
        <v>0</v>
      </c>
      <c r="BL29" s="148">
        <v>0</v>
      </c>
      <c r="BM29" s="148">
        <v>513.66666666666663</v>
      </c>
      <c r="BN29" s="148">
        <v>513.66666666666663</v>
      </c>
      <c r="BO29" s="148">
        <v>540.22323333333338</v>
      </c>
      <c r="BP29" s="148">
        <v>540.22323333333338</v>
      </c>
      <c r="BQ29" s="148">
        <v>540.22323333333338</v>
      </c>
      <c r="BR29" s="148">
        <v>540.22323333333338</v>
      </c>
      <c r="BS29" s="148">
        <v>540.22323333333338</v>
      </c>
      <c r="BT29" s="148">
        <v>540.22323333333338</v>
      </c>
      <c r="BU29" s="148">
        <v>540.22323333333338</v>
      </c>
      <c r="BV29" s="148">
        <v>540.22323333333338</v>
      </c>
      <c r="BW29" s="147"/>
      <c r="BX29" s="148">
        <v>0</v>
      </c>
      <c r="BY29" s="148">
        <v>0</v>
      </c>
      <c r="BZ29" s="148">
        <v>2473.9180649796185</v>
      </c>
      <c r="CA29" s="148">
        <v>2473.9180649796185</v>
      </c>
      <c r="CB29" s="148">
        <v>2490.929279998265</v>
      </c>
      <c r="CC29" s="148">
        <v>2490.929279998265</v>
      </c>
      <c r="CD29" s="148">
        <v>2490.929279998265</v>
      </c>
      <c r="CE29" s="148">
        <v>2490.929279998265</v>
      </c>
      <c r="CF29" s="148">
        <v>2490.929279998265</v>
      </c>
      <c r="CG29" s="148">
        <v>2490.929279998265</v>
      </c>
      <c r="CH29" s="148">
        <v>2490.929279998265</v>
      </c>
      <c r="CI29" s="148">
        <v>2490.929279998265</v>
      </c>
      <c r="CJ29" s="147"/>
      <c r="CK29" s="148">
        <v>0</v>
      </c>
      <c r="CL29" s="148">
        <v>0</v>
      </c>
      <c r="CM29" s="148">
        <v>684.8888888888888</v>
      </c>
      <c r="CN29" s="148">
        <v>684.8888888888888</v>
      </c>
      <c r="CO29" s="148">
        <v>720.29764444444447</v>
      </c>
      <c r="CP29" s="148">
        <v>720.29764444444447</v>
      </c>
      <c r="CQ29" s="148">
        <v>720.29764444444447</v>
      </c>
      <c r="CR29" s="148">
        <v>720.29764444444447</v>
      </c>
      <c r="CS29" s="148">
        <v>720.29764444444447</v>
      </c>
      <c r="CT29" s="148">
        <v>720.29764444444447</v>
      </c>
      <c r="CU29" s="148">
        <v>720.29764444444447</v>
      </c>
      <c r="CV29" s="148">
        <v>720.29764444444447</v>
      </c>
      <c r="CW29" s="147"/>
      <c r="CX29" s="148">
        <v>0</v>
      </c>
      <c r="CY29" s="148">
        <v>0</v>
      </c>
      <c r="CZ29" s="148">
        <v>1564</v>
      </c>
      <c r="DA29" s="148">
        <v>1564</v>
      </c>
      <c r="DB29" s="148">
        <v>1644.8588000000004</v>
      </c>
      <c r="DC29" s="148">
        <v>1644.8588000000004</v>
      </c>
      <c r="DD29" s="148">
        <v>1644.8588000000004</v>
      </c>
      <c r="DE29" s="148">
        <v>1644.8588000000004</v>
      </c>
      <c r="DF29" s="148">
        <v>1644.8588000000004</v>
      </c>
      <c r="DG29" s="148">
        <v>1644.8588000000004</v>
      </c>
      <c r="DH29" s="148">
        <v>1644.8588000000004</v>
      </c>
      <c r="DI29" s="148">
        <v>1644.8588000000004</v>
      </c>
      <c r="DJ29" s="147"/>
      <c r="DK29" s="148">
        <v>0</v>
      </c>
      <c r="DL29" s="148">
        <v>0</v>
      </c>
      <c r="DM29" s="148">
        <v>9836.4736205351728</v>
      </c>
      <c r="DN29" s="148">
        <v>9836.4736205351728</v>
      </c>
      <c r="DO29" s="148">
        <v>10234.128957776044</v>
      </c>
      <c r="DP29" s="148">
        <v>10234.128957776044</v>
      </c>
      <c r="DQ29" s="148">
        <v>10234.128957776044</v>
      </c>
      <c r="DR29" s="148">
        <v>10234.128957776044</v>
      </c>
      <c r="DS29" s="148">
        <v>10234.128957776044</v>
      </c>
      <c r="DT29" s="148">
        <v>10234.128957776044</v>
      </c>
      <c r="DU29" s="148">
        <v>10234.128957776044</v>
      </c>
      <c r="DV29" s="148">
        <v>10234.128957776044</v>
      </c>
      <c r="DX29" s="149">
        <f t="shared" si="116"/>
        <v>101545.97890327871</v>
      </c>
      <c r="DZ29" s="19" t="b">
        <f t="shared" si="117"/>
        <v>1</v>
      </c>
      <c r="EG29" s="19"/>
    </row>
    <row r="30" spans="2:137" ht="14.15" customHeight="1" x14ac:dyDescent="0.4">
      <c r="C30" s="19" t="s">
        <v>71</v>
      </c>
      <c r="D30" s="145" t="s">
        <v>92</v>
      </c>
      <c r="E30" s="19" t="s">
        <v>72</v>
      </c>
      <c r="F30" s="19" t="s">
        <v>57</v>
      </c>
      <c r="H30" s="19" t="s">
        <v>14</v>
      </c>
      <c r="I30" s="19" t="s">
        <v>74</v>
      </c>
      <c r="K30" s="146">
        <v>0</v>
      </c>
      <c r="L30" s="146">
        <v>0</v>
      </c>
      <c r="M30" s="146">
        <v>5200</v>
      </c>
      <c r="N30" s="146">
        <v>5200</v>
      </c>
      <c r="O30" s="146">
        <v>5200</v>
      </c>
      <c r="P30" s="146">
        <v>5200</v>
      </c>
      <c r="Q30" s="146">
        <v>5200</v>
      </c>
      <c r="R30" s="146">
        <v>5200</v>
      </c>
      <c r="S30" s="146">
        <v>5200</v>
      </c>
      <c r="T30" s="146">
        <v>5200</v>
      </c>
      <c r="U30" s="146">
        <v>5200</v>
      </c>
      <c r="V30" s="146">
        <v>5200</v>
      </c>
      <c r="W30" s="147"/>
      <c r="X30" s="148">
        <v>0</v>
      </c>
      <c r="Y30" s="148">
        <v>0</v>
      </c>
      <c r="Z30" s="148">
        <v>5200</v>
      </c>
      <c r="AA30" s="148">
        <v>5200</v>
      </c>
      <c r="AB30" s="148">
        <v>5468.84</v>
      </c>
      <c r="AC30" s="148">
        <v>5468.84</v>
      </c>
      <c r="AD30" s="148">
        <v>5468.84</v>
      </c>
      <c r="AE30" s="148">
        <v>5468.84</v>
      </c>
      <c r="AF30" s="148">
        <v>5468.84</v>
      </c>
      <c r="AG30" s="148">
        <v>5468.84</v>
      </c>
      <c r="AH30" s="148">
        <v>5468.84</v>
      </c>
      <c r="AI30" s="148">
        <v>5468.84</v>
      </c>
      <c r="AJ30" s="147"/>
      <c r="AK30" s="148">
        <v>0</v>
      </c>
      <c r="AL30" s="148">
        <v>0</v>
      </c>
      <c r="AM30" s="148">
        <v>373.55317500000012</v>
      </c>
      <c r="AN30" s="148">
        <v>373.55317500000012</v>
      </c>
      <c r="AO30" s="148">
        <v>437.01998500000013</v>
      </c>
      <c r="AP30" s="148">
        <v>437.01998500000013</v>
      </c>
      <c r="AQ30" s="148">
        <v>437.01998500000013</v>
      </c>
      <c r="AR30" s="148">
        <v>437.01998500000013</v>
      </c>
      <c r="AS30" s="148">
        <v>437.01998500000013</v>
      </c>
      <c r="AT30" s="148">
        <v>437.01998500000013</v>
      </c>
      <c r="AU30" s="148">
        <v>437.01998500000013</v>
      </c>
      <c r="AV30" s="148">
        <v>437.01998500000013</v>
      </c>
      <c r="AW30" s="147"/>
      <c r="AX30" s="148">
        <v>0</v>
      </c>
      <c r="AY30" s="148">
        <v>0</v>
      </c>
      <c r="AZ30" s="148">
        <v>537.59699999999998</v>
      </c>
      <c r="BA30" s="148">
        <v>537.59699999999998</v>
      </c>
      <c r="BB30" s="148">
        <v>575.2346</v>
      </c>
      <c r="BC30" s="148">
        <v>575.2346</v>
      </c>
      <c r="BD30" s="148">
        <v>575.2346</v>
      </c>
      <c r="BE30" s="148">
        <v>575.2346</v>
      </c>
      <c r="BF30" s="148">
        <v>575.2346</v>
      </c>
      <c r="BG30" s="148">
        <v>575.2346</v>
      </c>
      <c r="BH30" s="148">
        <v>575.2346</v>
      </c>
      <c r="BI30" s="148">
        <v>575.2346</v>
      </c>
      <c r="BJ30" s="147"/>
      <c r="BK30" s="148">
        <v>0</v>
      </c>
      <c r="BL30" s="148">
        <v>0</v>
      </c>
      <c r="BM30" s="148">
        <v>580.66666666666663</v>
      </c>
      <c r="BN30" s="148">
        <v>580.66666666666663</v>
      </c>
      <c r="BO30" s="148">
        <v>610.68713333333335</v>
      </c>
      <c r="BP30" s="148">
        <v>610.68713333333335</v>
      </c>
      <c r="BQ30" s="148">
        <v>610.68713333333335</v>
      </c>
      <c r="BR30" s="148">
        <v>610.68713333333335</v>
      </c>
      <c r="BS30" s="148">
        <v>610.68713333333335</v>
      </c>
      <c r="BT30" s="148">
        <v>610.68713333333335</v>
      </c>
      <c r="BU30" s="148">
        <v>610.68713333333335</v>
      </c>
      <c r="BV30" s="148">
        <v>610.68713333333335</v>
      </c>
      <c r="BW30" s="147"/>
      <c r="BX30" s="148">
        <v>0</v>
      </c>
      <c r="BY30" s="148">
        <v>0</v>
      </c>
      <c r="BZ30" s="148">
        <v>2516.8359398900034</v>
      </c>
      <c r="CA30" s="148">
        <v>2516.8359398900034</v>
      </c>
      <c r="CB30" s="148">
        <v>2536.0660090415167</v>
      </c>
      <c r="CC30" s="148">
        <v>2536.0660090415167</v>
      </c>
      <c r="CD30" s="148">
        <v>2536.0660090415167</v>
      </c>
      <c r="CE30" s="148">
        <v>2536.0660090415167</v>
      </c>
      <c r="CF30" s="148">
        <v>2536.0660090415167</v>
      </c>
      <c r="CG30" s="148">
        <v>2536.0660090415167</v>
      </c>
      <c r="CH30" s="148">
        <v>2536.0660090415167</v>
      </c>
      <c r="CI30" s="148">
        <v>2536.0660090415167</v>
      </c>
      <c r="CJ30" s="147"/>
      <c r="CK30" s="148">
        <v>0</v>
      </c>
      <c r="CL30" s="148">
        <v>0</v>
      </c>
      <c r="CM30" s="148">
        <v>774.22222222222217</v>
      </c>
      <c r="CN30" s="148">
        <v>774.22222222222217</v>
      </c>
      <c r="CO30" s="148">
        <v>814.24951111111102</v>
      </c>
      <c r="CP30" s="148">
        <v>814.24951111111102</v>
      </c>
      <c r="CQ30" s="148">
        <v>814.24951111111102</v>
      </c>
      <c r="CR30" s="148">
        <v>814.24951111111102</v>
      </c>
      <c r="CS30" s="148">
        <v>814.24951111111102</v>
      </c>
      <c r="CT30" s="148">
        <v>814.24951111111102</v>
      </c>
      <c r="CU30" s="148">
        <v>814.24951111111102</v>
      </c>
      <c r="CV30" s="148">
        <v>814.24951111111102</v>
      </c>
      <c r="CW30" s="147"/>
      <c r="CX30" s="148">
        <v>0</v>
      </c>
      <c r="CY30" s="148">
        <v>0</v>
      </c>
      <c r="CZ30" s="148">
        <v>1768.0000000000002</v>
      </c>
      <c r="DA30" s="148">
        <v>1768.0000000000002</v>
      </c>
      <c r="DB30" s="148">
        <v>1859.4056000000003</v>
      </c>
      <c r="DC30" s="148">
        <v>1859.4056000000003</v>
      </c>
      <c r="DD30" s="148">
        <v>1859.4056000000003</v>
      </c>
      <c r="DE30" s="148">
        <v>1859.4056000000003</v>
      </c>
      <c r="DF30" s="148">
        <v>1859.4056000000003</v>
      </c>
      <c r="DG30" s="148">
        <v>1859.4056000000003</v>
      </c>
      <c r="DH30" s="148">
        <v>1859.4056000000003</v>
      </c>
      <c r="DI30" s="148">
        <v>1859.4056000000003</v>
      </c>
      <c r="DJ30" s="147"/>
      <c r="DK30" s="148">
        <v>0</v>
      </c>
      <c r="DL30" s="148">
        <v>0</v>
      </c>
      <c r="DM30" s="148">
        <v>10839.724828778892</v>
      </c>
      <c r="DN30" s="148">
        <v>10839.724828778892</v>
      </c>
      <c r="DO30" s="148">
        <v>11289.248253485961</v>
      </c>
      <c r="DP30" s="148">
        <v>11289.248253485961</v>
      </c>
      <c r="DQ30" s="148">
        <v>11289.248253485961</v>
      </c>
      <c r="DR30" s="148">
        <v>11289.248253485961</v>
      </c>
      <c r="DS30" s="148">
        <v>11289.248253485961</v>
      </c>
      <c r="DT30" s="148">
        <v>11289.248253485961</v>
      </c>
      <c r="DU30" s="148">
        <v>11289.248253485961</v>
      </c>
      <c r="DV30" s="148">
        <v>11289.248253485961</v>
      </c>
      <c r="DX30" s="149">
        <f t="shared" si="116"/>
        <v>111993.43568544547</v>
      </c>
      <c r="DZ30" s="19" t="b">
        <f t="shared" si="117"/>
        <v>1</v>
      </c>
      <c r="EG30" s="19"/>
    </row>
    <row r="31" spans="2:137" ht="14.15" customHeight="1" x14ac:dyDescent="0.4">
      <c r="C31" s="19" t="s">
        <v>71</v>
      </c>
      <c r="D31" s="145" t="s">
        <v>93</v>
      </c>
      <c r="E31" s="19" t="s">
        <v>72</v>
      </c>
      <c r="F31" s="19" t="s">
        <v>57</v>
      </c>
      <c r="H31" s="19" t="s">
        <v>14</v>
      </c>
      <c r="I31" s="19" t="s">
        <v>74</v>
      </c>
      <c r="K31" s="146">
        <v>0</v>
      </c>
      <c r="L31" s="146">
        <v>0</v>
      </c>
      <c r="M31" s="146">
        <v>5200</v>
      </c>
      <c r="N31" s="146">
        <v>5200</v>
      </c>
      <c r="O31" s="146">
        <v>5200</v>
      </c>
      <c r="P31" s="146">
        <v>5200</v>
      </c>
      <c r="Q31" s="146">
        <v>5200</v>
      </c>
      <c r="R31" s="146">
        <v>5200</v>
      </c>
      <c r="S31" s="146">
        <v>5200</v>
      </c>
      <c r="T31" s="146">
        <v>5200</v>
      </c>
      <c r="U31" s="146">
        <v>5200</v>
      </c>
      <c r="V31" s="146">
        <v>5200</v>
      </c>
      <c r="W31" s="147"/>
      <c r="X31" s="148">
        <v>0</v>
      </c>
      <c r="Y31" s="148">
        <v>0</v>
      </c>
      <c r="Z31" s="148">
        <v>5200</v>
      </c>
      <c r="AA31" s="148">
        <v>5200</v>
      </c>
      <c r="AB31" s="148">
        <v>5468.84</v>
      </c>
      <c r="AC31" s="148">
        <v>5468.84</v>
      </c>
      <c r="AD31" s="148">
        <v>5468.84</v>
      </c>
      <c r="AE31" s="148">
        <v>5468.84</v>
      </c>
      <c r="AF31" s="148">
        <v>5468.84</v>
      </c>
      <c r="AG31" s="148">
        <v>5468.84</v>
      </c>
      <c r="AH31" s="148">
        <v>5468.84</v>
      </c>
      <c r="AI31" s="148">
        <v>5468.84</v>
      </c>
      <c r="AJ31" s="147"/>
      <c r="AK31" s="148">
        <v>0</v>
      </c>
      <c r="AL31" s="148">
        <v>0</v>
      </c>
      <c r="AM31" s="148">
        <v>373.55317500000012</v>
      </c>
      <c r="AN31" s="148">
        <v>373.55317500000012</v>
      </c>
      <c r="AO31" s="148">
        <v>437.01998500000013</v>
      </c>
      <c r="AP31" s="148">
        <v>437.01998500000013</v>
      </c>
      <c r="AQ31" s="148">
        <v>437.01998500000013</v>
      </c>
      <c r="AR31" s="148">
        <v>437.01998500000013</v>
      </c>
      <c r="AS31" s="148">
        <v>437.01998500000013</v>
      </c>
      <c r="AT31" s="148">
        <v>437.01998500000013</v>
      </c>
      <c r="AU31" s="148">
        <v>437.01998500000013</v>
      </c>
      <c r="AV31" s="148">
        <v>437.01998500000013</v>
      </c>
      <c r="AW31" s="147"/>
      <c r="AX31" s="148">
        <v>0</v>
      </c>
      <c r="AY31" s="148">
        <v>0</v>
      </c>
      <c r="AZ31" s="148">
        <v>537.59699999999998</v>
      </c>
      <c r="BA31" s="148">
        <v>537.59699999999998</v>
      </c>
      <c r="BB31" s="148">
        <v>575.2346</v>
      </c>
      <c r="BC31" s="148">
        <v>575.2346</v>
      </c>
      <c r="BD31" s="148">
        <v>575.2346</v>
      </c>
      <c r="BE31" s="148">
        <v>575.2346</v>
      </c>
      <c r="BF31" s="148">
        <v>575.2346</v>
      </c>
      <c r="BG31" s="148">
        <v>575.2346</v>
      </c>
      <c r="BH31" s="148">
        <v>575.2346</v>
      </c>
      <c r="BI31" s="148">
        <v>575.2346</v>
      </c>
      <c r="BJ31" s="147"/>
      <c r="BK31" s="148">
        <v>0</v>
      </c>
      <c r="BL31" s="148">
        <v>0</v>
      </c>
      <c r="BM31" s="148">
        <v>580.66666666666663</v>
      </c>
      <c r="BN31" s="148">
        <v>580.66666666666663</v>
      </c>
      <c r="BO31" s="148">
        <v>610.68713333333335</v>
      </c>
      <c r="BP31" s="148">
        <v>610.68713333333335</v>
      </c>
      <c r="BQ31" s="148">
        <v>610.68713333333335</v>
      </c>
      <c r="BR31" s="148">
        <v>610.68713333333335</v>
      </c>
      <c r="BS31" s="148">
        <v>610.68713333333335</v>
      </c>
      <c r="BT31" s="148">
        <v>610.68713333333335</v>
      </c>
      <c r="BU31" s="148">
        <v>610.68713333333335</v>
      </c>
      <c r="BV31" s="148">
        <v>610.68713333333335</v>
      </c>
      <c r="BW31" s="147"/>
      <c r="BX31" s="148">
        <v>0</v>
      </c>
      <c r="BY31" s="148">
        <v>0</v>
      </c>
      <c r="BZ31" s="148">
        <v>2516.8359398900034</v>
      </c>
      <c r="CA31" s="148">
        <v>2516.8359398900034</v>
      </c>
      <c r="CB31" s="148">
        <v>2536.0660090415167</v>
      </c>
      <c r="CC31" s="148">
        <v>2536.0660090415167</v>
      </c>
      <c r="CD31" s="148">
        <v>2536.0660090415167</v>
      </c>
      <c r="CE31" s="148">
        <v>2536.0660090415167</v>
      </c>
      <c r="CF31" s="148">
        <v>2536.0660090415167</v>
      </c>
      <c r="CG31" s="148">
        <v>2536.0660090415167</v>
      </c>
      <c r="CH31" s="148">
        <v>2536.0660090415167</v>
      </c>
      <c r="CI31" s="148">
        <v>2536.0660090415167</v>
      </c>
      <c r="CJ31" s="147"/>
      <c r="CK31" s="148">
        <v>0</v>
      </c>
      <c r="CL31" s="148">
        <v>0</v>
      </c>
      <c r="CM31" s="148">
        <v>774.22222222222217</v>
      </c>
      <c r="CN31" s="148">
        <v>774.22222222222217</v>
      </c>
      <c r="CO31" s="148">
        <v>814.24951111111102</v>
      </c>
      <c r="CP31" s="148">
        <v>814.24951111111102</v>
      </c>
      <c r="CQ31" s="148">
        <v>814.24951111111102</v>
      </c>
      <c r="CR31" s="148">
        <v>814.24951111111102</v>
      </c>
      <c r="CS31" s="148">
        <v>814.24951111111102</v>
      </c>
      <c r="CT31" s="148">
        <v>814.24951111111102</v>
      </c>
      <c r="CU31" s="148">
        <v>814.24951111111102</v>
      </c>
      <c r="CV31" s="148">
        <v>814.24951111111102</v>
      </c>
      <c r="CW31" s="147"/>
      <c r="CX31" s="148">
        <v>0</v>
      </c>
      <c r="CY31" s="148">
        <v>0</v>
      </c>
      <c r="CZ31" s="148">
        <v>1768.0000000000002</v>
      </c>
      <c r="DA31" s="148">
        <v>1768.0000000000002</v>
      </c>
      <c r="DB31" s="148">
        <v>1859.4056000000003</v>
      </c>
      <c r="DC31" s="148">
        <v>1859.4056000000003</v>
      </c>
      <c r="DD31" s="148">
        <v>1859.4056000000003</v>
      </c>
      <c r="DE31" s="148">
        <v>1859.4056000000003</v>
      </c>
      <c r="DF31" s="148">
        <v>1859.4056000000003</v>
      </c>
      <c r="DG31" s="148">
        <v>1859.4056000000003</v>
      </c>
      <c r="DH31" s="148">
        <v>1859.4056000000003</v>
      </c>
      <c r="DI31" s="148">
        <v>1859.4056000000003</v>
      </c>
      <c r="DJ31" s="147"/>
      <c r="DK31" s="148">
        <v>0</v>
      </c>
      <c r="DL31" s="148">
        <v>0</v>
      </c>
      <c r="DM31" s="148">
        <v>10839.724828778892</v>
      </c>
      <c r="DN31" s="148">
        <v>10839.724828778892</v>
      </c>
      <c r="DO31" s="148">
        <v>11289.248253485961</v>
      </c>
      <c r="DP31" s="148">
        <v>11289.248253485961</v>
      </c>
      <c r="DQ31" s="148">
        <v>11289.248253485961</v>
      </c>
      <c r="DR31" s="148">
        <v>11289.248253485961</v>
      </c>
      <c r="DS31" s="148">
        <v>11289.248253485961</v>
      </c>
      <c r="DT31" s="148">
        <v>11289.248253485961</v>
      </c>
      <c r="DU31" s="148">
        <v>11289.248253485961</v>
      </c>
      <c r="DV31" s="148">
        <v>11289.248253485961</v>
      </c>
      <c r="DX31" s="149">
        <f t="shared" si="116"/>
        <v>111993.43568544547</v>
      </c>
      <c r="DZ31" s="19" t="b">
        <f t="shared" si="117"/>
        <v>1</v>
      </c>
      <c r="EG31" s="19"/>
    </row>
    <row r="32" spans="2:137" ht="14.15" customHeight="1" x14ac:dyDescent="0.4">
      <c r="C32" s="19" t="s">
        <v>71</v>
      </c>
      <c r="D32" s="145" t="s">
        <v>94</v>
      </c>
      <c r="E32" s="19" t="s">
        <v>72</v>
      </c>
      <c r="F32" s="19" t="s">
        <v>57</v>
      </c>
      <c r="H32" s="19" t="s">
        <v>14</v>
      </c>
      <c r="I32" s="19" t="s">
        <v>74</v>
      </c>
      <c r="K32" s="146">
        <v>0</v>
      </c>
      <c r="L32" s="146">
        <v>0</v>
      </c>
      <c r="M32" s="146">
        <v>0</v>
      </c>
      <c r="N32" s="146">
        <v>0</v>
      </c>
      <c r="O32" s="146">
        <v>0</v>
      </c>
      <c r="P32" s="146">
        <v>0</v>
      </c>
      <c r="Q32" s="146">
        <v>15000</v>
      </c>
      <c r="R32" s="146">
        <v>15000</v>
      </c>
      <c r="S32" s="146">
        <v>15000</v>
      </c>
      <c r="T32" s="146">
        <v>15000</v>
      </c>
      <c r="U32" s="146">
        <v>15000</v>
      </c>
      <c r="V32" s="146">
        <v>15000</v>
      </c>
      <c r="W32" s="147"/>
      <c r="X32" s="148">
        <v>0</v>
      </c>
      <c r="Y32" s="148">
        <v>0</v>
      </c>
      <c r="Z32" s="148">
        <v>0</v>
      </c>
      <c r="AA32" s="148">
        <v>0</v>
      </c>
      <c r="AB32" s="148">
        <v>0</v>
      </c>
      <c r="AC32" s="148">
        <v>0</v>
      </c>
      <c r="AD32" s="148">
        <v>15775.500000000002</v>
      </c>
      <c r="AE32" s="148">
        <v>15775.500000000002</v>
      </c>
      <c r="AF32" s="148">
        <v>15775.500000000002</v>
      </c>
      <c r="AG32" s="148">
        <v>15775.500000000002</v>
      </c>
      <c r="AH32" s="148">
        <v>15775.500000000002</v>
      </c>
      <c r="AI32" s="148">
        <v>15775.500000000002</v>
      </c>
      <c r="AJ32" s="147"/>
      <c r="AK32" s="148">
        <v>0</v>
      </c>
      <c r="AL32" s="148">
        <v>0</v>
      </c>
      <c r="AM32" s="148">
        <v>0</v>
      </c>
      <c r="AN32" s="148">
        <v>0</v>
      </c>
      <c r="AO32" s="148">
        <v>0</v>
      </c>
      <c r="AP32" s="148">
        <v>0</v>
      </c>
      <c r="AQ32" s="148">
        <v>3167.8415400000004</v>
      </c>
      <c r="AR32" s="148">
        <v>3167.8415400000004</v>
      </c>
      <c r="AS32" s="148">
        <v>3167.8415400000004</v>
      </c>
      <c r="AT32" s="148">
        <v>3167.8415400000004</v>
      </c>
      <c r="AU32" s="148">
        <v>3167.8415400000004</v>
      </c>
      <c r="AV32" s="148">
        <v>3167.8415400000004</v>
      </c>
      <c r="AW32" s="147"/>
      <c r="AX32" s="148">
        <v>0</v>
      </c>
      <c r="AY32" s="148">
        <v>0</v>
      </c>
      <c r="AZ32" s="148">
        <v>0</v>
      </c>
      <c r="BA32" s="148">
        <v>0</v>
      </c>
      <c r="BB32" s="148">
        <v>0</v>
      </c>
      <c r="BC32" s="148">
        <v>0</v>
      </c>
      <c r="BD32" s="148">
        <v>951.63440000000014</v>
      </c>
      <c r="BE32" s="148">
        <v>951.63440000000014</v>
      </c>
      <c r="BF32" s="148">
        <v>951.63440000000014</v>
      </c>
      <c r="BG32" s="148">
        <v>951.63440000000014</v>
      </c>
      <c r="BH32" s="148">
        <v>951.63440000000014</v>
      </c>
      <c r="BI32" s="148">
        <v>951.63440000000014</v>
      </c>
      <c r="BJ32" s="147"/>
      <c r="BK32" s="148">
        <v>0</v>
      </c>
      <c r="BL32" s="148">
        <v>0</v>
      </c>
      <c r="BM32" s="148">
        <v>0</v>
      </c>
      <c r="BN32" s="148">
        <v>0</v>
      </c>
      <c r="BO32" s="148">
        <v>0</v>
      </c>
      <c r="BP32" s="148">
        <v>0</v>
      </c>
      <c r="BQ32" s="148">
        <v>1761.5975000000001</v>
      </c>
      <c r="BR32" s="148">
        <v>1761.5975000000001</v>
      </c>
      <c r="BS32" s="148">
        <v>1761.5975000000001</v>
      </c>
      <c r="BT32" s="148">
        <v>1761.5975000000001</v>
      </c>
      <c r="BU32" s="148">
        <v>1761.5975000000001</v>
      </c>
      <c r="BV32" s="148">
        <v>1761.5975000000001</v>
      </c>
      <c r="BW32" s="147"/>
      <c r="BX32" s="148">
        <v>0</v>
      </c>
      <c r="BY32" s="148">
        <v>0</v>
      </c>
      <c r="BZ32" s="148">
        <v>0</v>
      </c>
      <c r="CA32" s="148">
        <v>0</v>
      </c>
      <c r="CB32" s="148">
        <v>0</v>
      </c>
      <c r="CC32" s="148">
        <v>0</v>
      </c>
      <c r="CD32" s="148">
        <v>3273.2992500812979</v>
      </c>
      <c r="CE32" s="148">
        <v>3273.2992500812979</v>
      </c>
      <c r="CF32" s="148">
        <v>3273.2992500812979</v>
      </c>
      <c r="CG32" s="148">
        <v>3273.2992500812979</v>
      </c>
      <c r="CH32" s="148">
        <v>3273.2992500812979</v>
      </c>
      <c r="CI32" s="148">
        <v>3273.2992500812979</v>
      </c>
      <c r="CJ32" s="147"/>
      <c r="CK32" s="148">
        <v>0</v>
      </c>
      <c r="CL32" s="148">
        <v>0</v>
      </c>
      <c r="CM32" s="148">
        <v>0</v>
      </c>
      <c r="CN32" s="148">
        <v>0</v>
      </c>
      <c r="CO32" s="148">
        <v>0</v>
      </c>
      <c r="CP32" s="148">
        <v>0</v>
      </c>
      <c r="CQ32" s="148">
        <v>2348.7966666666666</v>
      </c>
      <c r="CR32" s="148">
        <v>2348.7966666666666</v>
      </c>
      <c r="CS32" s="148">
        <v>2348.7966666666666</v>
      </c>
      <c r="CT32" s="148">
        <v>2348.7966666666666</v>
      </c>
      <c r="CU32" s="148">
        <v>2348.7966666666666</v>
      </c>
      <c r="CV32" s="148">
        <v>2348.7966666666666</v>
      </c>
      <c r="CW32" s="147"/>
      <c r="CX32" s="148">
        <v>0</v>
      </c>
      <c r="CY32" s="148">
        <v>0</v>
      </c>
      <c r="CZ32" s="148">
        <v>0</v>
      </c>
      <c r="DA32" s="148">
        <v>0</v>
      </c>
      <c r="DB32" s="148">
        <v>0</v>
      </c>
      <c r="DC32" s="148">
        <v>0</v>
      </c>
      <c r="DD32" s="148">
        <v>5363.670000000001</v>
      </c>
      <c r="DE32" s="148">
        <v>5363.670000000001</v>
      </c>
      <c r="DF32" s="148">
        <v>5363.670000000001</v>
      </c>
      <c r="DG32" s="148">
        <v>5363.670000000001</v>
      </c>
      <c r="DH32" s="148">
        <v>5363.670000000001</v>
      </c>
      <c r="DI32" s="148">
        <v>5363.670000000001</v>
      </c>
      <c r="DJ32" s="147"/>
      <c r="DK32" s="148">
        <v>0</v>
      </c>
      <c r="DL32" s="148">
        <v>0</v>
      </c>
      <c r="DM32" s="148">
        <v>0</v>
      </c>
      <c r="DN32" s="148">
        <v>0</v>
      </c>
      <c r="DO32" s="148">
        <v>0</v>
      </c>
      <c r="DP32" s="148">
        <v>0</v>
      </c>
      <c r="DQ32" s="148">
        <v>28522.863416747969</v>
      </c>
      <c r="DR32" s="148">
        <v>28522.863416747969</v>
      </c>
      <c r="DS32" s="148">
        <v>28522.863416747969</v>
      </c>
      <c r="DT32" s="148">
        <v>28522.863416747969</v>
      </c>
      <c r="DU32" s="148">
        <v>28522.863416747969</v>
      </c>
      <c r="DV32" s="148">
        <v>28522.863416747969</v>
      </c>
      <c r="DX32" s="149">
        <f t="shared" si="116"/>
        <v>171137.18050048783</v>
      </c>
      <c r="DZ32" s="19" t="b">
        <f t="shared" si="117"/>
        <v>1</v>
      </c>
      <c r="EG32" s="19"/>
    </row>
    <row r="33" spans="2:137" ht="14.15" customHeight="1" x14ac:dyDescent="0.4">
      <c r="B33" s="19" t="s">
        <v>80</v>
      </c>
      <c r="C33" s="19" t="s">
        <v>71</v>
      </c>
      <c r="D33" s="145" t="s">
        <v>95</v>
      </c>
      <c r="E33" s="19" t="s">
        <v>72</v>
      </c>
      <c r="F33" s="19" t="s">
        <v>57</v>
      </c>
      <c r="H33" s="151" t="s">
        <v>10</v>
      </c>
      <c r="I33" s="19" t="s">
        <v>74</v>
      </c>
      <c r="K33" s="146">
        <v>0</v>
      </c>
      <c r="L33" s="146">
        <v>5500</v>
      </c>
      <c r="M33" s="146">
        <v>5500</v>
      </c>
      <c r="N33" s="146">
        <v>5500</v>
      </c>
      <c r="O33" s="146">
        <v>5500</v>
      </c>
      <c r="P33" s="146">
        <v>5500</v>
      </c>
      <c r="Q33" s="146">
        <v>5500</v>
      </c>
      <c r="R33" s="146">
        <v>5500</v>
      </c>
      <c r="S33" s="146">
        <v>5500</v>
      </c>
      <c r="T33" s="146">
        <v>5500</v>
      </c>
      <c r="U33" s="146">
        <v>5500</v>
      </c>
      <c r="V33" s="146">
        <v>5500</v>
      </c>
      <c r="W33" s="147"/>
      <c r="X33" s="148">
        <v>0</v>
      </c>
      <c r="Y33" s="148">
        <v>5500</v>
      </c>
      <c r="Z33" s="148">
        <v>5500</v>
      </c>
      <c r="AA33" s="148">
        <v>5500</v>
      </c>
      <c r="AB33" s="148">
        <v>5784.35</v>
      </c>
      <c r="AC33" s="148">
        <v>5784.35</v>
      </c>
      <c r="AD33" s="148">
        <v>5784.35</v>
      </c>
      <c r="AE33" s="148">
        <v>5784.35</v>
      </c>
      <c r="AF33" s="148">
        <v>5784.35</v>
      </c>
      <c r="AG33" s="148">
        <v>5784.35</v>
      </c>
      <c r="AH33" s="148">
        <v>5784.35</v>
      </c>
      <c r="AI33" s="148">
        <v>5784.35</v>
      </c>
      <c r="AJ33" s="147"/>
      <c r="AK33" s="148">
        <v>0</v>
      </c>
      <c r="AL33" s="148">
        <v>444.3893250000001</v>
      </c>
      <c r="AM33" s="148">
        <v>444.3893250000001</v>
      </c>
      <c r="AN33" s="148">
        <v>444.3893250000001</v>
      </c>
      <c r="AO33" s="148">
        <v>511.63810000000012</v>
      </c>
      <c r="AP33" s="148">
        <v>511.63810000000012</v>
      </c>
      <c r="AQ33" s="148">
        <v>511.63810000000012</v>
      </c>
      <c r="AR33" s="148">
        <v>511.63810000000012</v>
      </c>
      <c r="AS33" s="148">
        <v>511.63810000000012</v>
      </c>
      <c r="AT33" s="148">
        <v>511.63810000000012</v>
      </c>
      <c r="AU33" s="148">
        <v>511.63810000000012</v>
      </c>
      <c r="AV33" s="148">
        <v>511.63810000000012</v>
      </c>
      <c r="AW33" s="147"/>
      <c r="AX33" s="148">
        <v>0</v>
      </c>
      <c r="AY33" s="148">
        <v>579.59699999999998</v>
      </c>
      <c r="AZ33" s="148">
        <v>579.59699999999998</v>
      </c>
      <c r="BA33" s="148">
        <v>579.59699999999998</v>
      </c>
      <c r="BB33" s="148">
        <v>619.40599999999995</v>
      </c>
      <c r="BC33" s="148">
        <v>619.40599999999995</v>
      </c>
      <c r="BD33" s="148">
        <v>619.40599999999995</v>
      </c>
      <c r="BE33" s="148">
        <v>619.40599999999995</v>
      </c>
      <c r="BF33" s="148">
        <v>619.40599999999995</v>
      </c>
      <c r="BG33" s="148">
        <v>619.40599999999995</v>
      </c>
      <c r="BH33" s="148">
        <v>619.40599999999995</v>
      </c>
      <c r="BI33" s="148">
        <v>619.40599999999995</v>
      </c>
      <c r="BJ33" s="147"/>
      <c r="BK33" s="148">
        <v>0</v>
      </c>
      <c r="BL33" s="148">
        <v>614.16666666666663</v>
      </c>
      <c r="BM33" s="148">
        <v>614.16666666666663</v>
      </c>
      <c r="BN33" s="148">
        <v>614.16666666666663</v>
      </c>
      <c r="BO33" s="148">
        <v>645.91908333333333</v>
      </c>
      <c r="BP33" s="148">
        <v>645.91908333333333</v>
      </c>
      <c r="BQ33" s="148">
        <v>645.91908333333333</v>
      </c>
      <c r="BR33" s="148">
        <v>645.91908333333333</v>
      </c>
      <c r="BS33" s="148">
        <v>645.91908333333333</v>
      </c>
      <c r="BT33" s="148">
        <v>645.91908333333333</v>
      </c>
      <c r="BU33" s="148">
        <v>645.91908333333333</v>
      </c>
      <c r="BV33" s="148">
        <v>645.91908333333333</v>
      </c>
      <c r="BW33" s="147"/>
      <c r="BX33" s="148">
        <v>0</v>
      </c>
      <c r="BY33" s="148">
        <v>2538.2948773451958</v>
      </c>
      <c r="BZ33" s="148">
        <v>2538.2948773451958</v>
      </c>
      <c r="CA33" s="148">
        <v>2538.2948773451958</v>
      </c>
      <c r="CB33" s="148">
        <v>2558.6343735631426</v>
      </c>
      <c r="CC33" s="148">
        <v>2558.6343735631426</v>
      </c>
      <c r="CD33" s="148">
        <v>2558.6343735631426</v>
      </c>
      <c r="CE33" s="148">
        <v>2558.6343735631426</v>
      </c>
      <c r="CF33" s="148">
        <v>2558.6343735631426</v>
      </c>
      <c r="CG33" s="148">
        <v>2558.6343735631426</v>
      </c>
      <c r="CH33" s="148">
        <v>2558.6343735631426</v>
      </c>
      <c r="CI33" s="148">
        <v>2558.6343735631426</v>
      </c>
      <c r="CJ33" s="147"/>
      <c r="CK33" s="148">
        <v>0</v>
      </c>
      <c r="CL33" s="148">
        <v>818.8888888888888</v>
      </c>
      <c r="CM33" s="148">
        <v>818.8888888888888</v>
      </c>
      <c r="CN33" s="148">
        <v>818.8888888888888</v>
      </c>
      <c r="CO33" s="148">
        <v>861.22544444444441</v>
      </c>
      <c r="CP33" s="148">
        <v>861.22544444444441</v>
      </c>
      <c r="CQ33" s="148">
        <v>861.22544444444441</v>
      </c>
      <c r="CR33" s="148">
        <v>861.22544444444441</v>
      </c>
      <c r="CS33" s="148">
        <v>861.22544444444441</v>
      </c>
      <c r="CT33" s="148">
        <v>861.22544444444441</v>
      </c>
      <c r="CU33" s="148">
        <v>861.22544444444441</v>
      </c>
      <c r="CV33" s="148">
        <v>861.22544444444441</v>
      </c>
      <c r="CW33" s="147"/>
      <c r="CX33" s="148">
        <v>0</v>
      </c>
      <c r="CY33" s="148">
        <v>1870.0000000000002</v>
      </c>
      <c r="CZ33" s="148">
        <v>1870.0000000000002</v>
      </c>
      <c r="DA33" s="148">
        <v>1870.0000000000002</v>
      </c>
      <c r="DB33" s="148">
        <v>1966.6790000000003</v>
      </c>
      <c r="DC33" s="148">
        <v>1966.6790000000003</v>
      </c>
      <c r="DD33" s="148">
        <v>1966.6790000000003</v>
      </c>
      <c r="DE33" s="148">
        <v>1966.6790000000003</v>
      </c>
      <c r="DF33" s="148">
        <v>1966.6790000000003</v>
      </c>
      <c r="DG33" s="148">
        <v>1966.6790000000003</v>
      </c>
      <c r="DH33" s="148">
        <v>1966.6790000000003</v>
      </c>
      <c r="DI33" s="148">
        <v>1966.6790000000003</v>
      </c>
      <c r="DJ33" s="147"/>
      <c r="DK33" s="148">
        <v>0</v>
      </c>
      <c r="DL33" s="148">
        <v>11341.350432900752</v>
      </c>
      <c r="DM33" s="148">
        <v>11341.350432900752</v>
      </c>
      <c r="DN33" s="148">
        <v>11341.350432900752</v>
      </c>
      <c r="DO33" s="148">
        <v>11816.807901340921</v>
      </c>
      <c r="DP33" s="148">
        <v>11816.807901340921</v>
      </c>
      <c r="DQ33" s="148">
        <v>11816.807901340921</v>
      </c>
      <c r="DR33" s="148">
        <v>11816.807901340921</v>
      </c>
      <c r="DS33" s="148">
        <v>11816.807901340921</v>
      </c>
      <c r="DT33" s="148">
        <v>11816.807901340921</v>
      </c>
      <c r="DU33" s="148">
        <v>11816.807901340921</v>
      </c>
      <c r="DV33" s="148">
        <v>11816.807901340921</v>
      </c>
      <c r="DX33" s="149">
        <f t="shared" si="116"/>
        <v>128558.51450942959</v>
      </c>
      <c r="DZ33" s="19" t="b">
        <f t="shared" si="117"/>
        <v>1</v>
      </c>
      <c r="EG33" s="19"/>
    </row>
    <row r="34" spans="2:137" ht="14.15" customHeight="1" x14ac:dyDescent="0.4">
      <c r="B34" s="19" t="s">
        <v>86</v>
      </c>
      <c r="C34" s="19" t="s">
        <v>71</v>
      </c>
      <c r="D34" s="145" t="s">
        <v>96</v>
      </c>
      <c r="E34" s="19" t="s">
        <v>72</v>
      </c>
      <c r="F34" s="19" t="s">
        <v>57</v>
      </c>
      <c r="H34" s="151" t="s">
        <v>10</v>
      </c>
      <c r="I34" s="19" t="s">
        <v>74</v>
      </c>
      <c r="K34" s="146">
        <v>0</v>
      </c>
      <c r="L34" s="146">
        <v>5500</v>
      </c>
      <c r="M34" s="146">
        <v>5500</v>
      </c>
      <c r="N34" s="146">
        <v>5500</v>
      </c>
      <c r="O34" s="146">
        <v>5500</v>
      </c>
      <c r="P34" s="146">
        <v>5500</v>
      </c>
      <c r="Q34" s="146">
        <v>5500</v>
      </c>
      <c r="R34" s="146">
        <v>5500</v>
      </c>
      <c r="S34" s="146">
        <v>5500</v>
      </c>
      <c r="T34" s="146">
        <v>5500</v>
      </c>
      <c r="U34" s="146">
        <v>5500</v>
      </c>
      <c r="V34" s="146">
        <v>5500</v>
      </c>
      <c r="W34" s="147"/>
      <c r="X34" s="148">
        <v>0</v>
      </c>
      <c r="Y34" s="148">
        <v>5500</v>
      </c>
      <c r="Z34" s="148">
        <v>5500</v>
      </c>
      <c r="AA34" s="148">
        <v>5500</v>
      </c>
      <c r="AB34" s="148">
        <v>5784.35</v>
      </c>
      <c r="AC34" s="148">
        <v>5784.35</v>
      </c>
      <c r="AD34" s="148">
        <v>5784.35</v>
      </c>
      <c r="AE34" s="148">
        <v>5784.35</v>
      </c>
      <c r="AF34" s="148">
        <v>5784.35</v>
      </c>
      <c r="AG34" s="148">
        <v>5784.35</v>
      </c>
      <c r="AH34" s="148">
        <v>5784.35</v>
      </c>
      <c r="AI34" s="148">
        <v>5784.35</v>
      </c>
      <c r="AJ34" s="147"/>
      <c r="AK34" s="148">
        <v>0</v>
      </c>
      <c r="AL34" s="148">
        <v>444.3893250000001</v>
      </c>
      <c r="AM34" s="148">
        <v>444.3893250000001</v>
      </c>
      <c r="AN34" s="148">
        <v>444.3893250000001</v>
      </c>
      <c r="AO34" s="148">
        <v>511.63810000000012</v>
      </c>
      <c r="AP34" s="148">
        <v>511.63810000000012</v>
      </c>
      <c r="AQ34" s="148">
        <v>511.63810000000012</v>
      </c>
      <c r="AR34" s="148">
        <v>511.63810000000012</v>
      </c>
      <c r="AS34" s="148">
        <v>511.63810000000012</v>
      </c>
      <c r="AT34" s="148">
        <v>511.63810000000012</v>
      </c>
      <c r="AU34" s="148">
        <v>511.63810000000012</v>
      </c>
      <c r="AV34" s="148">
        <v>511.63810000000012</v>
      </c>
      <c r="AW34" s="147"/>
      <c r="AX34" s="148">
        <v>0</v>
      </c>
      <c r="AY34" s="148">
        <v>579.59699999999998</v>
      </c>
      <c r="AZ34" s="148">
        <v>579.59699999999998</v>
      </c>
      <c r="BA34" s="148">
        <v>579.59699999999998</v>
      </c>
      <c r="BB34" s="148">
        <v>619.40599999999995</v>
      </c>
      <c r="BC34" s="148">
        <v>619.40599999999995</v>
      </c>
      <c r="BD34" s="148">
        <v>619.40599999999995</v>
      </c>
      <c r="BE34" s="148">
        <v>619.40599999999995</v>
      </c>
      <c r="BF34" s="148">
        <v>619.40599999999995</v>
      </c>
      <c r="BG34" s="148">
        <v>619.40599999999995</v>
      </c>
      <c r="BH34" s="148">
        <v>619.40599999999995</v>
      </c>
      <c r="BI34" s="148">
        <v>619.40599999999995</v>
      </c>
      <c r="BJ34" s="147"/>
      <c r="BK34" s="148">
        <v>0</v>
      </c>
      <c r="BL34" s="148">
        <v>614.16666666666663</v>
      </c>
      <c r="BM34" s="148">
        <v>614.16666666666663</v>
      </c>
      <c r="BN34" s="148">
        <v>614.16666666666663</v>
      </c>
      <c r="BO34" s="148">
        <v>645.91908333333333</v>
      </c>
      <c r="BP34" s="148">
        <v>645.91908333333333</v>
      </c>
      <c r="BQ34" s="148">
        <v>645.91908333333333</v>
      </c>
      <c r="BR34" s="148">
        <v>645.91908333333333</v>
      </c>
      <c r="BS34" s="148">
        <v>645.91908333333333</v>
      </c>
      <c r="BT34" s="148">
        <v>645.91908333333333</v>
      </c>
      <c r="BU34" s="148">
        <v>645.91908333333333</v>
      </c>
      <c r="BV34" s="148">
        <v>645.91908333333333</v>
      </c>
      <c r="BW34" s="147"/>
      <c r="BX34" s="148">
        <v>0</v>
      </c>
      <c r="BY34" s="148">
        <v>2538.2948773451958</v>
      </c>
      <c r="BZ34" s="148">
        <v>2538.2948773451958</v>
      </c>
      <c r="CA34" s="148">
        <v>2538.2948773451958</v>
      </c>
      <c r="CB34" s="148">
        <v>2558.6343735631426</v>
      </c>
      <c r="CC34" s="148">
        <v>2558.6343735631426</v>
      </c>
      <c r="CD34" s="148">
        <v>2558.6343735631426</v>
      </c>
      <c r="CE34" s="148">
        <v>2558.6343735631426</v>
      </c>
      <c r="CF34" s="148">
        <v>2558.6343735631426</v>
      </c>
      <c r="CG34" s="148">
        <v>2558.6343735631426</v>
      </c>
      <c r="CH34" s="148">
        <v>2558.6343735631426</v>
      </c>
      <c r="CI34" s="148">
        <v>2558.6343735631426</v>
      </c>
      <c r="CJ34" s="147"/>
      <c r="CK34" s="148">
        <v>0</v>
      </c>
      <c r="CL34" s="148">
        <v>818.8888888888888</v>
      </c>
      <c r="CM34" s="148">
        <v>818.8888888888888</v>
      </c>
      <c r="CN34" s="148">
        <v>818.8888888888888</v>
      </c>
      <c r="CO34" s="148">
        <v>861.22544444444441</v>
      </c>
      <c r="CP34" s="148">
        <v>861.22544444444441</v>
      </c>
      <c r="CQ34" s="148">
        <v>861.22544444444441</v>
      </c>
      <c r="CR34" s="148">
        <v>861.22544444444441</v>
      </c>
      <c r="CS34" s="148">
        <v>861.22544444444441</v>
      </c>
      <c r="CT34" s="148">
        <v>861.22544444444441</v>
      </c>
      <c r="CU34" s="148">
        <v>861.22544444444441</v>
      </c>
      <c r="CV34" s="148">
        <v>861.22544444444441</v>
      </c>
      <c r="CW34" s="147"/>
      <c r="CX34" s="148">
        <v>0</v>
      </c>
      <c r="CY34" s="148">
        <v>1870.0000000000002</v>
      </c>
      <c r="CZ34" s="148">
        <v>1870.0000000000002</v>
      </c>
      <c r="DA34" s="148">
        <v>1870.0000000000002</v>
      </c>
      <c r="DB34" s="148">
        <v>1966.6790000000003</v>
      </c>
      <c r="DC34" s="148">
        <v>1966.6790000000003</v>
      </c>
      <c r="DD34" s="148">
        <v>1966.6790000000003</v>
      </c>
      <c r="DE34" s="148">
        <v>1966.6790000000003</v>
      </c>
      <c r="DF34" s="148">
        <v>1966.6790000000003</v>
      </c>
      <c r="DG34" s="148">
        <v>1966.6790000000003</v>
      </c>
      <c r="DH34" s="148">
        <v>1966.6790000000003</v>
      </c>
      <c r="DI34" s="148">
        <v>1966.6790000000003</v>
      </c>
      <c r="DJ34" s="147"/>
      <c r="DK34" s="148">
        <v>0</v>
      </c>
      <c r="DL34" s="148">
        <v>11341.350432900752</v>
      </c>
      <c r="DM34" s="148">
        <v>11341.350432900752</v>
      </c>
      <c r="DN34" s="148">
        <v>11341.350432900752</v>
      </c>
      <c r="DO34" s="148">
        <v>11816.807901340921</v>
      </c>
      <c r="DP34" s="148">
        <v>11816.807901340921</v>
      </c>
      <c r="DQ34" s="148">
        <v>11816.807901340921</v>
      </c>
      <c r="DR34" s="148">
        <v>11816.807901340921</v>
      </c>
      <c r="DS34" s="148">
        <v>11816.807901340921</v>
      </c>
      <c r="DT34" s="148">
        <v>11816.807901340921</v>
      </c>
      <c r="DU34" s="148">
        <v>11816.807901340921</v>
      </c>
      <c r="DV34" s="148">
        <v>11816.807901340921</v>
      </c>
      <c r="DX34" s="149">
        <f t="shared" si="116"/>
        <v>128558.51450942959</v>
      </c>
      <c r="DZ34" s="19" t="b">
        <f t="shared" si="117"/>
        <v>1</v>
      </c>
      <c r="EG34" s="19"/>
    </row>
    <row r="35" spans="2:137" ht="14.15" customHeight="1" x14ac:dyDescent="0.4">
      <c r="C35" s="19" t="s">
        <v>71</v>
      </c>
      <c r="D35" s="145" t="s">
        <v>97</v>
      </c>
      <c r="E35" s="19" t="s">
        <v>72</v>
      </c>
      <c r="F35" s="19" t="s">
        <v>57</v>
      </c>
      <c r="H35" s="19" t="s">
        <v>98</v>
      </c>
      <c r="I35" s="19" t="s">
        <v>74</v>
      </c>
      <c r="K35" s="146">
        <v>0</v>
      </c>
      <c r="L35" s="146">
        <v>6500</v>
      </c>
      <c r="M35" s="146">
        <v>6500</v>
      </c>
      <c r="N35" s="146">
        <v>6500</v>
      </c>
      <c r="O35" s="146">
        <v>6500</v>
      </c>
      <c r="P35" s="146">
        <v>6500</v>
      </c>
      <c r="Q35" s="146">
        <v>6500</v>
      </c>
      <c r="R35" s="146">
        <v>6500</v>
      </c>
      <c r="S35" s="146">
        <v>6500</v>
      </c>
      <c r="T35" s="146">
        <v>6500</v>
      </c>
      <c r="U35" s="146">
        <v>6500</v>
      </c>
      <c r="V35" s="146">
        <v>6500</v>
      </c>
      <c r="W35" s="147"/>
      <c r="X35" s="148">
        <v>0</v>
      </c>
      <c r="Y35" s="148">
        <v>6500</v>
      </c>
      <c r="Z35" s="148">
        <v>6500</v>
      </c>
      <c r="AA35" s="148">
        <v>6500</v>
      </c>
      <c r="AB35" s="148">
        <v>6836.05</v>
      </c>
      <c r="AC35" s="148">
        <v>6836.05</v>
      </c>
      <c r="AD35" s="148">
        <v>6836.05</v>
      </c>
      <c r="AE35" s="148">
        <v>6836.05</v>
      </c>
      <c r="AF35" s="148">
        <v>6836.05</v>
      </c>
      <c r="AG35" s="148">
        <v>6836.05</v>
      </c>
      <c r="AH35" s="148">
        <v>6836.05</v>
      </c>
      <c r="AI35" s="148">
        <v>6836.05</v>
      </c>
      <c r="AJ35" s="147"/>
      <c r="AK35" s="148">
        <v>0</v>
      </c>
      <c r="AL35" s="148">
        <v>680.8893250000001</v>
      </c>
      <c r="AM35" s="148">
        <v>680.8893250000001</v>
      </c>
      <c r="AN35" s="148">
        <v>680.8893250000001</v>
      </c>
      <c r="AO35" s="148">
        <v>760.36515000000009</v>
      </c>
      <c r="AP35" s="148">
        <v>760.36515000000009</v>
      </c>
      <c r="AQ35" s="148">
        <v>760.36515000000009</v>
      </c>
      <c r="AR35" s="148">
        <v>760.36515000000009</v>
      </c>
      <c r="AS35" s="148">
        <v>760.36515000000009</v>
      </c>
      <c r="AT35" s="148">
        <v>760.36515000000009</v>
      </c>
      <c r="AU35" s="148">
        <v>760.36515000000009</v>
      </c>
      <c r="AV35" s="148">
        <v>760.36515000000009</v>
      </c>
      <c r="AW35" s="147"/>
      <c r="AX35" s="148">
        <v>0</v>
      </c>
      <c r="AY35" s="148">
        <v>719.59699999999998</v>
      </c>
      <c r="AZ35" s="148">
        <v>719.59699999999998</v>
      </c>
      <c r="BA35" s="148">
        <v>719.59699999999998</v>
      </c>
      <c r="BB35" s="148">
        <v>766.64400000000001</v>
      </c>
      <c r="BC35" s="148">
        <v>766.64400000000001</v>
      </c>
      <c r="BD35" s="148">
        <v>766.64400000000001</v>
      </c>
      <c r="BE35" s="148">
        <v>766.64400000000001</v>
      </c>
      <c r="BF35" s="148">
        <v>766.64400000000001</v>
      </c>
      <c r="BG35" s="148">
        <v>766.64400000000001</v>
      </c>
      <c r="BH35" s="148">
        <v>766.64400000000001</v>
      </c>
      <c r="BI35" s="148">
        <v>766.64400000000001</v>
      </c>
      <c r="BJ35" s="147"/>
      <c r="BK35" s="148">
        <v>0</v>
      </c>
      <c r="BL35" s="148">
        <v>725.83333333333337</v>
      </c>
      <c r="BM35" s="148">
        <v>725.83333333333337</v>
      </c>
      <c r="BN35" s="148">
        <v>725.83333333333337</v>
      </c>
      <c r="BO35" s="148">
        <v>763.35891666666669</v>
      </c>
      <c r="BP35" s="148">
        <v>763.35891666666669</v>
      </c>
      <c r="BQ35" s="148">
        <v>763.35891666666669</v>
      </c>
      <c r="BR35" s="148">
        <v>763.35891666666669</v>
      </c>
      <c r="BS35" s="148">
        <v>763.35891666666669</v>
      </c>
      <c r="BT35" s="148">
        <v>763.35891666666669</v>
      </c>
      <c r="BU35" s="148">
        <v>763.35891666666669</v>
      </c>
      <c r="BV35" s="148">
        <v>763.35891666666669</v>
      </c>
      <c r="BW35" s="147"/>
      <c r="BX35" s="148">
        <v>0</v>
      </c>
      <c r="BY35" s="148">
        <v>2609.8246688625045</v>
      </c>
      <c r="BZ35" s="148">
        <v>2609.8246688625045</v>
      </c>
      <c r="CA35" s="148">
        <v>2609.8246688625045</v>
      </c>
      <c r="CB35" s="148">
        <v>2633.8622553018959</v>
      </c>
      <c r="CC35" s="148">
        <v>2633.8622553018959</v>
      </c>
      <c r="CD35" s="148">
        <v>2633.8622553018959</v>
      </c>
      <c r="CE35" s="148">
        <v>2633.8622553018959</v>
      </c>
      <c r="CF35" s="148">
        <v>2633.8622553018959</v>
      </c>
      <c r="CG35" s="148">
        <v>2633.8622553018959</v>
      </c>
      <c r="CH35" s="148">
        <v>2633.8622553018959</v>
      </c>
      <c r="CI35" s="148">
        <v>2633.8622553018959</v>
      </c>
      <c r="CJ35" s="147"/>
      <c r="CK35" s="148">
        <v>0</v>
      </c>
      <c r="CL35" s="148">
        <v>967.77777777777771</v>
      </c>
      <c r="CM35" s="148">
        <v>967.77777777777771</v>
      </c>
      <c r="CN35" s="148">
        <v>967.77777777777771</v>
      </c>
      <c r="CO35" s="148">
        <v>1017.8118888888888</v>
      </c>
      <c r="CP35" s="148">
        <v>1017.8118888888888</v>
      </c>
      <c r="CQ35" s="148">
        <v>1017.8118888888888</v>
      </c>
      <c r="CR35" s="148">
        <v>1017.8118888888888</v>
      </c>
      <c r="CS35" s="148">
        <v>1017.8118888888888</v>
      </c>
      <c r="CT35" s="148">
        <v>1017.8118888888888</v>
      </c>
      <c r="CU35" s="148">
        <v>1017.8118888888888</v>
      </c>
      <c r="CV35" s="148">
        <v>1017.8118888888888</v>
      </c>
      <c r="CW35" s="147"/>
      <c r="CX35" s="148">
        <v>0</v>
      </c>
      <c r="CY35" s="148">
        <v>2210</v>
      </c>
      <c r="CZ35" s="148">
        <v>2210</v>
      </c>
      <c r="DA35" s="148">
        <v>2210</v>
      </c>
      <c r="DB35" s="148">
        <v>2324.2570000000001</v>
      </c>
      <c r="DC35" s="148">
        <v>2324.2570000000001</v>
      </c>
      <c r="DD35" s="148">
        <v>2324.2570000000001</v>
      </c>
      <c r="DE35" s="148">
        <v>2324.2570000000001</v>
      </c>
      <c r="DF35" s="148">
        <v>2324.2570000000001</v>
      </c>
      <c r="DG35" s="148">
        <v>2324.2570000000001</v>
      </c>
      <c r="DH35" s="148">
        <v>2324.2570000000001</v>
      </c>
      <c r="DI35" s="148">
        <v>2324.2570000000001</v>
      </c>
      <c r="DJ35" s="147"/>
      <c r="DK35" s="148">
        <v>0</v>
      </c>
      <c r="DL35" s="148">
        <v>13013.435779973615</v>
      </c>
      <c r="DM35" s="148">
        <v>13013.435779973615</v>
      </c>
      <c r="DN35" s="148">
        <v>13013.435779973615</v>
      </c>
      <c r="DO35" s="148">
        <v>13575.340060857452</v>
      </c>
      <c r="DP35" s="148">
        <v>13575.340060857452</v>
      </c>
      <c r="DQ35" s="148">
        <v>13575.340060857452</v>
      </c>
      <c r="DR35" s="148">
        <v>13575.340060857452</v>
      </c>
      <c r="DS35" s="148">
        <v>13575.340060857452</v>
      </c>
      <c r="DT35" s="148">
        <v>13575.340060857452</v>
      </c>
      <c r="DU35" s="148">
        <v>13575.340060857452</v>
      </c>
      <c r="DV35" s="148">
        <v>13575.340060857452</v>
      </c>
      <c r="DX35" s="149">
        <f t="shared" si="116"/>
        <v>147643.02782678042</v>
      </c>
      <c r="DZ35" s="19" t="b">
        <f t="shared" si="117"/>
        <v>1</v>
      </c>
      <c r="EG35" s="19"/>
    </row>
    <row r="36" spans="2:137" ht="14.15" customHeight="1" x14ac:dyDescent="0.4">
      <c r="C36" s="19" t="s">
        <v>71</v>
      </c>
      <c r="D36" s="145" t="s">
        <v>99</v>
      </c>
      <c r="E36" s="19" t="s">
        <v>72</v>
      </c>
      <c r="F36" s="19" t="s">
        <v>57</v>
      </c>
      <c r="H36" s="19" t="s">
        <v>20</v>
      </c>
      <c r="I36" s="19" t="s">
        <v>74</v>
      </c>
      <c r="K36" s="146">
        <v>0</v>
      </c>
      <c r="L36" s="146">
        <v>6500</v>
      </c>
      <c r="M36" s="146">
        <v>6500</v>
      </c>
      <c r="N36" s="146">
        <v>6500</v>
      </c>
      <c r="O36" s="146">
        <v>6500</v>
      </c>
      <c r="P36" s="146">
        <v>6500</v>
      </c>
      <c r="Q36" s="146">
        <v>6500</v>
      </c>
      <c r="R36" s="146">
        <v>7500</v>
      </c>
      <c r="S36" s="146">
        <v>7500</v>
      </c>
      <c r="T36" s="146">
        <v>7500</v>
      </c>
      <c r="U36" s="146">
        <v>7500</v>
      </c>
      <c r="V36" s="146">
        <v>7500</v>
      </c>
      <c r="W36" s="147"/>
      <c r="X36" s="148">
        <v>0</v>
      </c>
      <c r="Y36" s="148">
        <v>6500</v>
      </c>
      <c r="Z36" s="148">
        <v>6500</v>
      </c>
      <c r="AA36" s="148">
        <v>6500</v>
      </c>
      <c r="AB36" s="148">
        <v>6836.05</v>
      </c>
      <c r="AC36" s="148">
        <v>6836.05</v>
      </c>
      <c r="AD36" s="148">
        <v>6836.05</v>
      </c>
      <c r="AE36" s="148">
        <v>7887.7500000000009</v>
      </c>
      <c r="AF36" s="148">
        <v>7887.7500000000009</v>
      </c>
      <c r="AG36" s="148">
        <v>7887.7500000000009</v>
      </c>
      <c r="AH36" s="148">
        <v>7887.7500000000009</v>
      </c>
      <c r="AI36" s="148">
        <v>7887.7500000000009</v>
      </c>
      <c r="AJ36" s="147"/>
      <c r="AK36" s="148">
        <v>0</v>
      </c>
      <c r="AL36" s="148">
        <v>680.8893250000001</v>
      </c>
      <c r="AM36" s="148">
        <v>680.8893250000001</v>
      </c>
      <c r="AN36" s="148">
        <v>680.8893250000001</v>
      </c>
      <c r="AO36" s="148">
        <v>760.36515000000009</v>
      </c>
      <c r="AP36" s="148">
        <v>760.36515000000009</v>
      </c>
      <c r="AQ36" s="148">
        <v>760.36515000000009</v>
      </c>
      <c r="AR36" s="148">
        <v>1009.0922</v>
      </c>
      <c r="AS36" s="148">
        <v>1009.0922</v>
      </c>
      <c r="AT36" s="148">
        <v>1009.0922</v>
      </c>
      <c r="AU36" s="148">
        <v>1009.0922</v>
      </c>
      <c r="AV36" s="148">
        <v>1009.0922</v>
      </c>
      <c r="AW36" s="147"/>
      <c r="AX36" s="148">
        <v>0</v>
      </c>
      <c r="AY36" s="148">
        <v>719.59699999999998</v>
      </c>
      <c r="AZ36" s="148">
        <v>719.59699999999998</v>
      </c>
      <c r="BA36" s="148">
        <v>719.59699999999998</v>
      </c>
      <c r="BB36" s="148">
        <v>766.64400000000001</v>
      </c>
      <c r="BC36" s="148">
        <v>766.64400000000001</v>
      </c>
      <c r="BD36" s="148">
        <v>766.64400000000001</v>
      </c>
      <c r="BE36" s="148">
        <v>913.88200000000029</v>
      </c>
      <c r="BF36" s="148">
        <v>913.88200000000029</v>
      </c>
      <c r="BG36" s="148">
        <v>913.88200000000029</v>
      </c>
      <c r="BH36" s="148">
        <v>913.88200000000029</v>
      </c>
      <c r="BI36" s="148">
        <v>913.88200000000029</v>
      </c>
      <c r="BJ36" s="147"/>
      <c r="BK36" s="148">
        <v>0</v>
      </c>
      <c r="BL36" s="148">
        <v>725.83333333333337</v>
      </c>
      <c r="BM36" s="148">
        <v>725.83333333333337</v>
      </c>
      <c r="BN36" s="148">
        <v>725.83333333333337</v>
      </c>
      <c r="BO36" s="148">
        <v>763.35891666666669</v>
      </c>
      <c r="BP36" s="148">
        <v>763.35891666666669</v>
      </c>
      <c r="BQ36" s="148">
        <v>763.35891666666669</v>
      </c>
      <c r="BR36" s="148">
        <v>880.79875000000004</v>
      </c>
      <c r="BS36" s="148">
        <v>880.79875000000004</v>
      </c>
      <c r="BT36" s="148">
        <v>880.79875000000004</v>
      </c>
      <c r="BU36" s="148">
        <v>880.79875000000004</v>
      </c>
      <c r="BV36" s="148">
        <v>880.79875000000004</v>
      </c>
      <c r="BW36" s="147"/>
      <c r="BX36" s="148">
        <v>0</v>
      </c>
      <c r="BY36" s="148">
        <v>2609.8246688625045</v>
      </c>
      <c r="BZ36" s="148">
        <v>2609.8246688625045</v>
      </c>
      <c r="CA36" s="148">
        <v>2609.8246688625045</v>
      </c>
      <c r="CB36" s="148">
        <v>2633.8622553018959</v>
      </c>
      <c r="CC36" s="148">
        <v>2633.8622553018959</v>
      </c>
      <c r="CD36" s="148">
        <v>2633.8622553018959</v>
      </c>
      <c r="CE36" s="148">
        <v>2709.0901370406491</v>
      </c>
      <c r="CF36" s="148">
        <v>2709.0901370406491</v>
      </c>
      <c r="CG36" s="148">
        <v>2709.0901370406491</v>
      </c>
      <c r="CH36" s="148">
        <v>2709.0901370406491</v>
      </c>
      <c r="CI36" s="148">
        <v>2709.0901370406491</v>
      </c>
      <c r="CJ36" s="147"/>
      <c r="CK36" s="148">
        <v>0</v>
      </c>
      <c r="CL36" s="148">
        <v>967.77777777777771</v>
      </c>
      <c r="CM36" s="148">
        <v>967.77777777777771</v>
      </c>
      <c r="CN36" s="148">
        <v>967.77777777777771</v>
      </c>
      <c r="CO36" s="148">
        <v>1017.8118888888888</v>
      </c>
      <c r="CP36" s="148">
        <v>1017.8118888888888</v>
      </c>
      <c r="CQ36" s="148">
        <v>1017.8118888888888</v>
      </c>
      <c r="CR36" s="148">
        <v>1174.3983333333333</v>
      </c>
      <c r="CS36" s="148">
        <v>1174.3983333333333</v>
      </c>
      <c r="CT36" s="148">
        <v>1174.3983333333333</v>
      </c>
      <c r="CU36" s="148">
        <v>1174.3983333333333</v>
      </c>
      <c r="CV36" s="148">
        <v>1174.3983333333333</v>
      </c>
      <c r="CW36" s="147"/>
      <c r="CX36" s="148">
        <v>0</v>
      </c>
      <c r="CY36" s="148">
        <v>2210</v>
      </c>
      <c r="CZ36" s="148">
        <v>2210</v>
      </c>
      <c r="DA36" s="148">
        <v>2210</v>
      </c>
      <c r="DB36" s="148">
        <v>2324.2570000000001</v>
      </c>
      <c r="DC36" s="148">
        <v>2324.2570000000001</v>
      </c>
      <c r="DD36" s="148">
        <v>2324.2570000000001</v>
      </c>
      <c r="DE36" s="148">
        <v>2681.8350000000005</v>
      </c>
      <c r="DF36" s="148">
        <v>2681.8350000000005</v>
      </c>
      <c r="DG36" s="148">
        <v>2681.8350000000005</v>
      </c>
      <c r="DH36" s="148">
        <v>2681.8350000000005</v>
      </c>
      <c r="DI36" s="148">
        <v>2681.8350000000005</v>
      </c>
      <c r="DJ36" s="147"/>
      <c r="DK36" s="148">
        <v>0</v>
      </c>
      <c r="DL36" s="148">
        <v>13013.435779973615</v>
      </c>
      <c r="DM36" s="148">
        <v>13013.435779973615</v>
      </c>
      <c r="DN36" s="148">
        <v>13013.435779973615</v>
      </c>
      <c r="DO36" s="148">
        <v>13575.340060857452</v>
      </c>
      <c r="DP36" s="148">
        <v>13575.340060857452</v>
      </c>
      <c r="DQ36" s="148">
        <v>13575.340060857452</v>
      </c>
      <c r="DR36" s="148">
        <v>15333.872220373984</v>
      </c>
      <c r="DS36" s="148">
        <v>15333.872220373984</v>
      </c>
      <c r="DT36" s="148">
        <v>15333.872220373984</v>
      </c>
      <c r="DU36" s="148">
        <v>15333.872220373984</v>
      </c>
      <c r="DV36" s="148">
        <v>15333.872220373984</v>
      </c>
      <c r="DX36" s="149">
        <f t="shared" si="116"/>
        <v>156435.68862436313</v>
      </c>
      <c r="DZ36" s="19" t="b">
        <f t="shared" si="117"/>
        <v>1</v>
      </c>
      <c r="EG36" s="19"/>
    </row>
    <row r="37" spans="2:137" ht="14.15" customHeight="1" x14ac:dyDescent="0.4">
      <c r="C37" s="19" t="s">
        <v>71</v>
      </c>
      <c r="D37" s="145" t="s">
        <v>100</v>
      </c>
      <c r="E37" s="19" t="s">
        <v>72</v>
      </c>
      <c r="F37" s="19" t="s">
        <v>57</v>
      </c>
      <c r="H37" s="19" t="s">
        <v>20</v>
      </c>
      <c r="I37" s="19" t="s">
        <v>74</v>
      </c>
      <c r="K37" s="146">
        <v>0</v>
      </c>
      <c r="L37" s="146">
        <v>8000</v>
      </c>
      <c r="M37" s="146">
        <v>8000</v>
      </c>
      <c r="N37" s="146">
        <v>8000</v>
      </c>
      <c r="O37" s="146">
        <v>8000</v>
      </c>
      <c r="P37" s="146">
        <v>8000</v>
      </c>
      <c r="Q37" s="146">
        <v>8000</v>
      </c>
      <c r="R37" s="146">
        <v>8000</v>
      </c>
      <c r="S37" s="146">
        <v>8000</v>
      </c>
      <c r="T37" s="146">
        <v>8000</v>
      </c>
      <c r="U37" s="146">
        <v>8000</v>
      </c>
      <c r="V37" s="146">
        <v>8000</v>
      </c>
      <c r="W37" s="147"/>
      <c r="X37" s="148">
        <v>0</v>
      </c>
      <c r="Y37" s="148">
        <v>8000</v>
      </c>
      <c r="Z37" s="148">
        <v>8000</v>
      </c>
      <c r="AA37" s="148">
        <v>8000</v>
      </c>
      <c r="AB37" s="148">
        <v>8413.6</v>
      </c>
      <c r="AC37" s="148">
        <v>8413.6</v>
      </c>
      <c r="AD37" s="148">
        <v>8413.6</v>
      </c>
      <c r="AE37" s="148">
        <v>8413.6</v>
      </c>
      <c r="AF37" s="148">
        <v>8413.6</v>
      </c>
      <c r="AG37" s="148">
        <v>8413.6</v>
      </c>
      <c r="AH37" s="148">
        <v>8413.6</v>
      </c>
      <c r="AI37" s="148">
        <v>8413.6</v>
      </c>
      <c r="AJ37" s="147"/>
      <c r="AK37" s="148">
        <v>0</v>
      </c>
      <c r="AL37" s="148">
        <v>1035.6393250000001</v>
      </c>
      <c r="AM37" s="148">
        <v>1035.6393250000001</v>
      </c>
      <c r="AN37" s="148">
        <v>1035.6393250000001</v>
      </c>
      <c r="AO37" s="148">
        <v>1143.3190400000003</v>
      </c>
      <c r="AP37" s="148">
        <v>1143.3190400000003</v>
      </c>
      <c r="AQ37" s="148">
        <v>1143.3190400000003</v>
      </c>
      <c r="AR37" s="148">
        <v>1143.3190400000003</v>
      </c>
      <c r="AS37" s="148">
        <v>1143.3190400000003</v>
      </c>
      <c r="AT37" s="148">
        <v>1143.3190400000003</v>
      </c>
      <c r="AU37" s="148">
        <v>1143.3190400000003</v>
      </c>
      <c r="AV37" s="148">
        <v>1143.3190400000003</v>
      </c>
      <c r="AW37" s="147"/>
      <c r="AX37" s="148">
        <v>0</v>
      </c>
      <c r="AY37" s="148">
        <v>929.59699999999998</v>
      </c>
      <c r="AZ37" s="148">
        <v>929.59699999999998</v>
      </c>
      <c r="BA37" s="148">
        <v>929.59699999999998</v>
      </c>
      <c r="BB37" s="148">
        <v>951.63440000000014</v>
      </c>
      <c r="BC37" s="148">
        <v>951.63440000000014</v>
      </c>
      <c r="BD37" s="148">
        <v>951.63440000000014</v>
      </c>
      <c r="BE37" s="148">
        <v>951.63440000000014</v>
      </c>
      <c r="BF37" s="148">
        <v>951.63440000000014</v>
      </c>
      <c r="BG37" s="148">
        <v>951.63440000000014</v>
      </c>
      <c r="BH37" s="148">
        <v>951.63440000000014</v>
      </c>
      <c r="BI37" s="148">
        <v>951.63440000000014</v>
      </c>
      <c r="BJ37" s="147"/>
      <c r="BK37" s="148">
        <v>0</v>
      </c>
      <c r="BL37" s="148">
        <v>893.33333333333326</v>
      </c>
      <c r="BM37" s="148">
        <v>893.33333333333326</v>
      </c>
      <c r="BN37" s="148">
        <v>893.33333333333326</v>
      </c>
      <c r="BO37" s="148">
        <v>939.51866666666672</v>
      </c>
      <c r="BP37" s="148">
        <v>939.51866666666672</v>
      </c>
      <c r="BQ37" s="148">
        <v>939.51866666666672</v>
      </c>
      <c r="BR37" s="148">
        <v>939.51866666666672</v>
      </c>
      <c r="BS37" s="148">
        <v>939.51866666666672</v>
      </c>
      <c r="BT37" s="148">
        <v>939.51866666666672</v>
      </c>
      <c r="BU37" s="148">
        <v>939.51866666666672</v>
      </c>
      <c r="BV37" s="148">
        <v>939.51866666666672</v>
      </c>
      <c r="BW37" s="147"/>
      <c r="BX37" s="148">
        <v>0</v>
      </c>
      <c r="BY37" s="148">
        <v>2717.1193561384666</v>
      </c>
      <c r="BZ37" s="148">
        <v>2717.1193561384666</v>
      </c>
      <c r="CA37" s="148">
        <v>2717.1193561384666</v>
      </c>
      <c r="CB37" s="148">
        <v>2746.7040779100253</v>
      </c>
      <c r="CC37" s="148">
        <v>2746.7040779100253</v>
      </c>
      <c r="CD37" s="148">
        <v>2746.7040779100253</v>
      </c>
      <c r="CE37" s="148">
        <v>2746.7040779100253</v>
      </c>
      <c r="CF37" s="148">
        <v>2746.7040779100253</v>
      </c>
      <c r="CG37" s="148">
        <v>2746.7040779100253</v>
      </c>
      <c r="CH37" s="148">
        <v>2746.7040779100253</v>
      </c>
      <c r="CI37" s="148">
        <v>2746.7040779100253</v>
      </c>
      <c r="CJ37" s="147"/>
      <c r="CK37" s="148">
        <v>0</v>
      </c>
      <c r="CL37" s="148">
        <v>1191.1111111111111</v>
      </c>
      <c r="CM37" s="148">
        <v>1191.1111111111111</v>
      </c>
      <c r="CN37" s="148">
        <v>1191.1111111111111</v>
      </c>
      <c r="CO37" s="148">
        <v>1252.6915555555554</v>
      </c>
      <c r="CP37" s="148">
        <v>1252.6915555555554</v>
      </c>
      <c r="CQ37" s="148">
        <v>1252.6915555555554</v>
      </c>
      <c r="CR37" s="148">
        <v>1252.6915555555554</v>
      </c>
      <c r="CS37" s="148">
        <v>1252.6915555555554</v>
      </c>
      <c r="CT37" s="148">
        <v>1252.6915555555554</v>
      </c>
      <c r="CU37" s="148">
        <v>1252.6915555555554</v>
      </c>
      <c r="CV37" s="148">
        <v>1252.6915555555554</v>
      </c>
      <c r="CW37" s="147"/>
      <c r="CX37" s="148">
        <v>0</v>
      </c>
      <c r="CY37" s="148">
        <v>2720</v>
      </c>
      <c r="CZ37" s="148">
        <v>2720</v>
      </c>
      <c r="DA37" s="148">
        <v>2720</v>
      </c>
      <c r="DB37" s="148">
        <v>2860.6240000000003</v>
      </c>
      <c r="DC37" s="148">
        <v>2860.6240000000003</v>
      </c>
      <c r="DD37" s="148">
        <v>2860.6240000000003</v>
      </c>
      <c r="DE37" s="148">
        <v>2860.6240000000003</v>
      </c>
      <c r="DF37" s="148">
        <v>2860.6240000000003</v>
      </c>
      <c r="DG37" s="148">
        <v>2860.6240000000003</v>
      </c>
      <c r="DH37" s="148">
        <v>2860.6240000000003</v>
      </c>
      <c r="DI37" s="148">
        <v>2860.6240000000003</v>
      </c>
      <c r="DJ37" s="147"/>
      <c r="DK37" s="148">
        <v>0</v>
      </c>
      <c r="DL37" s="148">
        <v>15521.563800582911</v>
      </c>
      <c r="DM37" s="148">
        <v>15521.563800582911</v>
      </c>
      <c r="DN37" s="148">
        <v>15521.563800582911</v>
      </c>
      <c r="DO37" s="148">
        <v>16213.138300132248</v>
      </c>
      <c r="DP37" s="148">
        <v>16213.138300132248</v>
      </c>
      <c r="DQ37" s="148">
        <v>16213.138300132248</v>
      </c>
      <c r="DR37" s="148">
        <v>16213.138300132248</v>
      </c>
      <c r="DS37" s="148">
        <v>16213.138300132248</v>
      </c>
      <c r="DT37" s="148">
        <v>16213.138300132248</v>
      </c>
      <c r="DU37" s="148">
        <v>16213.138300132248</v>
      </c>
      <c r="DV37" s="148">
        <v>16213.138300132248</v>
      </c>
      <c r="DX37" s="149">
        <f t="shared" si="116"/>
        <v>176269.79780280672</v>
      </c>
      <c r="DZ37" s="19" t="b">
        <f t="shared" si="117"/>
        <v>1</v>
      </c>
      <c r="EG37" s="19"/>
    </row>
    <row r="38" spans="2:137" ht="14.15" customHeight="1" x14ac:dyDescent="0.4">
      <c r="C38" s="19" t="s">
        <v>71</v>
      </c>
      <c r="D38" s="145" t="s">
        <v>101</v>
      </c>
      <c r="E38" s="19" t="s">
        <v>72</v>
      </c>
      <c r="F38" s="19" t="s">
        <v>57</v>
      </c>
      <c r="H38" s="19" t="s">
        <v>12</v>
      </c>
      <c r="I38" s="19" t="s">
        <v>74</v>
      </c>
      <c r="K38" s="146">
        <v>0</v>
      </c>
      <c r="L38" s="146"/>
      <c r="M38" s="146">
        <v>4100</v>
      </c>
      <c r="N38" s="146">
        <v>4100</v>
      </c>
      <c r="O38" s="146">
        <v>4100</v>
      </c>
      <c r="P38" s="146">
        <v>4100</v>
      </c>
      <c r="Q38" s="146">
        <v>4100</v>
      </c>
      <c r="R38" s="146">
        <v>4100</v>
      </c>
      <c r="S38" s="146">
        <v>4100</v>
      </c>
      <c r="T38" s="146">
        <v>4100</v>
      </c>
      <c r="U38" s="146">
        <v>4100</v>
      </c>
      <c r="V38" s="146">
        <v>4100</v>
      </c>
      <c r="W38" s="147"/>
      <c r="X38" s="148">
        <v>0</v>
      </c>
      <c r="Y38" s="148">
        <v>0</v>
      </c>
      <c r="Z38" s="148">
        <v>4100</v>
      </c>
      <c r="AA38" s="148">
        <v>4100</v>
      </c>
      <c r="AB38" s="148">
        <v>4311.97</v>
      </c>
      <c r="AC38" s="148">
        <v>4311.97</v>
      </c>
      <c r="AD38" s="148">
        <v>4311.97</v>
      </c>
      <c r="AE38" s="148">
        <v>4311.97</v>
      </c>
      <c r="AF38" s="148">
        <v>4311.97</v>
      </c>
      <c r="AG38" s="148">
        <v>4311.97</v>
      </c>
      <c r="AH38" s="148">
        <v>4311.97</v>
      </c>
      <c r="AI38" s="148">
        <v>4311.97</v>
      </c>
      <c r="AJ38" s="147"/>
      <c r="AK38" s="148">
        <v>0</v>
      </c>
      <c r="AL38" s="148">
        <v>0</v>
      </c>
      <c r="AM38" s="148">
        <v>163.02920999999998</v>
      </c>
      <c r="AN38" s="148">
        <v>163.02920999999998</v>
      </c>
      <c r="AO38" s="148">
        <v>201.71936999999991</v>
      </c>
      <c r="AP38" s="148">
        <v>201.71936999999991</v>
      </c>
      <c r="AQ38" s="148">
        <v>201.71936999999991</v>
      </c>
      <c r="AR38" s="148">
        <v>201.71936999999991</v>
      </c>
      <c r="AS38" s="148">
        <v>201.71936999999991</v>
      </c>
      <c r="AT38" s="148">
        <v>201.71936999999991</v>
      </c>
      <c r="AU38" s="148">
        <v>201.71936999999991</v>
      </c>
      <c r="AV38" s="148">
        <v>201.71936999999991</v>
      </c>
      <c r="AW38" s="147"/>
      <c r="AX38" s="148">
        <v>0</v>
      </c>
      <c r="AY38" s="148">
        <v>0</v>
      </c>
      <c r="AZ38" s="148">
        <v>385.41359999999997</v>
      </c>
      <c r="BA38" s="148">
        <v>385.41359999999997</v>
      </c>
      <c r="BB38" s="148">
        <v>413.27280000000002</v>
      </c>
      <c r="BC38" s="148">
        <v>413.27280000000002</v>
      </c>
      <c r="BD38" s="148">
        <v>413.27280000000002</v>
      </c>
      <c r="BE38" s="148">
        <v>413.27280000000002</v>
      </c>
      <c r="BF38" s="148">
        <v>413.27280000000002</v>
      </c>
      <c r="BG38" s="148">
        <v>413.27280000000002</v>
      </c>
      <c r="BH38" s="148">
        <v>413.27280000000002</v>
      </c>
      <c r="BI38" s="148">
        <v>413.27280000000002</v>
      </c>
      <c r="BJ38" s="147"/>
      <c r="BK38" s="148">
        <v>0</v>
      </c>
      <c r="BL38" s="148">
        <v>0</v>
      </c>
      <c r="BM38" s="148">
        <v>457.83333333333331</v>
      </c>
      <c r="BN38" s="148">
        <v>457.83333333333331</v>
      </c>
      <c r="BO38" s="148">
        <v>481.50331666666671</v>
      </c>
      <c r="BP38" s="148">
        <v>481.50331666666671</v>
      </c>
      <c r="BQ38" s="148">
        <v>481.50331666666671</v>
      </c>
      <c r="BR38" s="148">
        <v>481.50331666666671</v>
      </c>
      <c r="BS38" s="148">
        <v>481.50331666666671</v>
      </c>
      <c r="BT38" s="148">
        <v>481.50331666666671</v>
      </c>
      <c r="BU38" s="148">
        <v>481.50331666666671</v>
      </c>
      <c r="BV38" s="148">
        <v>481.50331666666671</v>
      </c>
      <c r="BW38" s="147"/>
      <c r="BX38" s="148">
        <v>0</v>
      </c>
      <c r="BY38" s="148">
        <v>0</v>
      </c>
      <c r="BZ38" s="148">
        <v>2438.1531692209642</v>
      </c>
      <c r="CA38" s="148">
        <v>2438.1531692209642</v>
      </c>
      <c r="CB38" s="148">
        <v>2453.3153391288884</v>
      </c>
      <c r="CC38" s="148">
        <v>2453.3153391288884</v>
      </c>
      <c r="CD38" s="148">
        <v>2453.3153391288884</v>
      </c>
      <c r="CE38" s="148">
        <v>2453.3153391288884</v>
      </c>
      <c r="CF38" s="148">
        <v>2453.3153391288884</v>
      </c>
      <c r="CG38" s="148">
        <v>2453.3153391288884</v>
      </c>
      <c r="CH38" s="148">
        <v>2453.3153391288884</v>
      </c>
      <c r="CI38" s="148">
        <v>2453.3153391288884</v>
      </c>
      <c r="CJ38" s="147"/>
      <c r="CK38" s="148">
        <v>0</v>
      </c>
      <c r="CL38" s="148">
        <v>0</v>
      </c>
      <c r="CM38" s="148">
        <v>610.44444444444434</v>
      </c>
      <c r="CN38" s="148">
        <v>610.44444444444434</v>
      </c>
      <c r="CO38" s="148">
        <v>642.00442222222216</v>
      </c>
      <c r="CP38" s="148">
        <v>642.00442222222216</v>
      </c>
      <c r="CQ38" s="148">
        <v>642.00442222222216</v>
      </c>
      <c r="CR38" s="148">
        <v>642.00442222222216</v>
      </c>
      <c r="CS38" s="148">
        <v>642.00442222222216</v>
      </c>
      <c r="CT38" s="148">
        <v>642.00442222222216</v>
      </c>
      <c r="CU38" s="148">
        <v>642.00442222222216</v>
      </c>
      <c r="CV38" s="148">
        <v>642.00442222222216</v>
      </c>
      <c r="CW38" s="147"/>
      <c r="CX38" s="148">
        <v>0</v>
      </c>
      <c r="CY38" s="148">
        <v>0</v>
      </c>
      <c r="CZ38" s="148">
        <v>1394</v>
      </c>
      <c r="DA38" s="148">
        <v>1394</v>
      </c>
      <c r="DB38" s="148">
        <v>1466.0698000000002</v>
      </c>
      <c r="DC38" s="148">
        <v>1466.0698000000002</v>
      </c>
      <c r="DD38" s="148">
        <v>1466.0698000000002</v>
      </c>
      <c r="DE38" s="148">
        <v>1466.0698000000002</v>
      </c>
      <c r="DF38" s="148">
        <v>1466.0698000000002</v>
      </c>
      <c r="DG38" s="148">
        <v>1466.0698000000002</v>
      </c>
      <c r="DH38" s="148">
        <v>1466.0698000000002</v>
      </c>
      <c r="DI38" s="148">
        <v>1466.0698000000002</v>
      </c>
      <c r="DJ38" s="147"/>
      <c r="DK38" s="148">
        <v>0</v>
      </c>
      <c r="DL38" s="148">
        <v>0</v>
      </c>
      <c r="DM38" s="148">
        <v>9000.430946998742</v>
      </c>
      <c r="DN38" s="148">
        <v>9000.430946998742</v>
      </c>
      <c r="DO38" s="148">
        <v>9354.8628780177769</v>
      </c>
      <c r="DP38" s="148">
        <v>9354.8628780177769</v>
      </c>
      <c r="DQ38" s="148">
        <v>9354.8628780177769</v>
      </c>
      <c r="DR38" s="148">
        <v>9354.8628780177769</v>
      </c>
      <c r="DS38" s="148">
        <v>9354.8628780177769</v>
      </c>
      <c r="DT38" s="148">
        <v>9354.8628780177769</v>
      </c>
      <c r="DU38" s="148">
        <v>9354.8628780177769</v>
      </c>
      <c r="DV38" s="148">
        <v>9354.8628780177769</v>
      </c>
      <c r="DX38" s="149">
        <f t="shared" si="116"/>
        <v>92839.764918139699</v>
      </c>
      <c r="DZ38" s="19" t="b">
        <f t="shared" si="117"/>
        <v>1</v>
      </c>
      <c r="EG38" s="19"/>
    </row>
    <row r="39" spans="2:137" ht="14.15" customHeight="1" x14ac:dyDescent="0.4">
      <c r="C39" s="19" t="s">
        <v>71</v>
      </c>
      <c r="D39" s="145" t="s">
        <v>102</v>
      </c>
      <c r="E39" s="19" t="s">
        <v>72</v>
      </c>
      <c r="F39" s="19" t="s">
        <v>57</v>
      </c>
      <c r="H39" s="19" t="s">
        <v>12</v>
      </c>
      <c r="I39" s="19" t="s">
        <v>74</v>
      </c>
      <c r="K39" s="146">
        <v>0</v>
      </c>
      <c r="L39" s="146"/>
      <c r="M39" s="146"/>
      <c r="N39" s="146"/>
      <c r="O39" s="146">
        <v>4100</v>
      </c>
      <c r="P39" s="146">
        <v>4100</v>
      </c>
      <c r="Q39" s="146">
        <v>4100</v>
      </c>
      <c r="R39" s="146">
        <v>4100</v>
      </c>
      <c r="S39" s="146">
        <v>4100</v>
      </c>
      <c r="T39" s="146">
        <v>4100</v>
      </c>
      <c r="U39" s="146">
        <v>4100</v>
      </c>
      <c r="V39" s="146">
        <v>4100</v>
      </c>
      <c r="W39" s="147"/>
      <c r="X39" s="148">
        <v>0</v>
      </c>
      <c r="Y39" s="148">
        <v>0</v>
      </c>
      <c r="Z39" s="148">
        <v>0</v>
      </c>
      <c r="AA39" s="148">
        <v>0</v>
      </c>
      <c r="AB39" s="148">
        <v>4311.97</v>
      </c>
      <c r="AC39" s="148">
        <v>4311.97</v>
      </c>
      <c r="AD39" s="148">
        <v>4311.97</v>
      </c>
      <c r="AE39" s="148">
        <v>4311.97</v>
      </c>
      <c r="AF39" s="148">
        <v>4311.97</v>
      </c>
      <c r="AG39" s="148">
        <v>4311.97</v>
      </c>
      <c r="AH39" s="148">
        <v>4311.97</v>
      </c>
      <c r="AI39" s="148">
        <v>4311.97</v>
      </c>
      <c r="AJ39" s="147"/>
      <c r="AK39" s="148">
        <v>0</v>
      </c>
      <c r="AL39" s="148">
        <v>0</v>
      </c>
      <c r="AM39" s="148">
        <v>0</v>
      </c>
      <c r="AN39" s="148">
        <v>0</v>
      </c>
      <c r="AO39" s="148">
        <v>201.71936999999991</v>
      </c>
      <c r="AP39" s="148">
        <v>201.71936999999991</v>
      </c>
      <c r="AQ39" s="148">
        <v>201.71936999999991</v>
      </c>
      <c r="AR39" s="148">
        <v>201.71936999999991</v>
      </c>
      <c r="AS39" s="148">
        <v>201.71936999999991</v>
      </c>
      <c r="AT39" s="148">
        <v>201.71936999999991</v>
      </c>
      <c r="AU39" s="148">
        <v>201.71936999999991</v>
      </c>
      <c r="AV39" s="148">
        <v>201.71936999999991</v>
      </c>
      <c r="AW39" s="147"/>
      <c r="AX39" s="148">
        <v>0</v>
      </c>
      <c r="AY39" s="148">
        <v>0</v>
      </c>
      <c r="AZ39" s="148">
        <v>0</v>
      </c>
      <c r="BA39" s="148">
        <v>0</v>
      </c>
      <c r="BB39" s="148">
        <v>413.27280000000002</v>
      </c>
      <c r="BC39" s="148">
        <v>413.27280000000002</v>
      </c>
      <c r="BD39" s="148">
        <v>413.27280000000002</v>
      </c>
      <c r="BE39" s="148">
        <v>413.27280000000002</v>
      </c>
      <c r="BF39" s="148">
        <v>413.27280000000002</v>
      </c>
      <c r="BG39" s="148">
        <v>413.27280000000002</v>
      </c>
      <c r="BH39" s="148">
        <v>413.27280000000002</v>
      </c>
      <c r="BI39" s="148">
        <v>413.27280000000002</v>
      </c>
      <c r="BJ39" s="147"/>
      <c r="BK39" s="148">
        <v>0</v>
      </c>
      <c r="BL39" s="148">
        <v>0</v>
      </c>
      <c r="BM39" s="148">
        <v>0</v>
      </c>
      <c r="BN39" s="148">
        <v>0</v>
      </c>
      <c r="BO39" s="148">
        <v>481.50331666666671</v>
      </c>
      <c r="BP39" s="148">
        <v>481.50331666666671</v>
      </c>
      <c r="BQ39" s="148">
        <v>481.50331666666671</v>
      </c>
      <c r="BR39" s="148">
        <v>481.50331666666671</v>
      </c>
      <c r="BS39" s="148">
        <v>481.50331666666671</v>
      </c>
      <c r="BT39" s="148">
        <v>481.50331666666671</v>
      </c>
      <c r="BU39" s="148">
        <v>481.50331666666671</v>
      </c>
      <c r="BV39" s="148">
        <v>481.50331666666671</v>
      </c>
      <c r="BW39" s="147"/>
      <c r="BX39" s="148">
        <v>0</v>
      </c>
      <c r="BY39" s="148">
        <v>0</v>
      </c>
      <c r="BZ39" s="148">
        <v>0</v>
      </c>
      <c r="CA39" s="148">
        <v>0</v>
      </c>
      <c r="CB39" s="148">
        <v>2453.3153391288884</v>
      </c>
      <c r="CC39" s="148">
        <v>2453.3153391288884</v>
      </c>
      <c r="CD39" s="148">
        <v>2453.3153391288884</v>
      </c>
      <c r="CE39" s="148">
        <v>2453.3153391288884</v>
      </c>
      <c r="CF39" s="148">
        <v>2453.3153391288884</v>
      </c>
      <c r="CG39" s="148">
        <v>2453.3153391288884</v>
      </c>
      <c r="CH39" s="148">
        <v>2453.3153391288884</v>
      </c>
      <c r="CI39" s="148">
        <v>2453.3153391288884</v>
      </c>
      <c r="CJ39" s="147"/>
      <c r="CK39" s="148">
        <v>0</v>
      </c>
      <c r="CL39" s="148">
        <v>0</v>
      </c>
      <c r="CM39" s="148">
        <v>0</v>
      </c>
      <c r="CN39" s="148">
        <v>0</v>
      </c>
      <c r="CO39" s="148">
        <v>642.00442222222216</v>
      </c>
      <c r="CP39" s="148">
        <v>642.00442222222216</v>
      </c>
      <c r="CQ39" s="148">
        <v>642.00442222222216</v>
      </c>
      <c r="CR39" s="148">
        <v>642.00442222222216</v>
      </c>
      <c r="CS39" s="148">
        <v>642.00442222222216</v>
      </c>
      <c r="CT39" s="148">
        <v>642.00442222222216</v>
      </c>
      <c r="CU39" s="148">
        <v>642.00442222222216</v>
      </c>
      <c r="CV39" s="148">
        <v>642.00442222222216</v>
      </c>
      <c r="CW39" s="147"/>
      <c r="CX39" s="148">
        <v>0</v>
      </c>
      <c r="CY39" s="148">
        <v>0</v>
      </c>
      <c r="CZ39" s="148">
        <v>0</v>
      </c>
      <c r="DA39" s="148">
        <v>0</v>
      </c>
      <c r="DB39" s="148">
        <v>1466.0698000000002</v>
      </c>
      <c r="DC39" s="148">
        <v>1466.0698000000002</v>
      </c>
      <c r="DD39" s="148">
        <v>1466.0698000000002</v>
      </c>
      <c r="DE39" s="148">
        <v>1466.0698000000002</v>
      </c>
      <c r="DF39" s="148">
        <v>1466.0698000000002</v>
      </c>
      <c r="DG39" s="148">
        <v>1466.0698000000002</v>
      </c>
      <c r="DH39" s="148">
        <v>1466.0698000000002</v>
      </c>
      <c r="DI39" s="148">
        <v>1466.0698000000002</v>
      </c>
      <c r="DJ39" s="147"/>
      <c r="DK39" s="148">
        <v>0</v>
      </c>
      <c r="DL39" s="148">
        <v>0</v>
      </c>
      <c r="DM39" s="148">
        <v>0</v>
      </c>
      <c r="DN39" s="148">
        <v>0</v>
      </c>
      <c r="DO39" s="148">
        <v>9354.8628780177769</v>
      </c>
      <c r="DP39" s="148">
        <v>9354.8628780177769</v>
      </c>
      <c r="DQ39" s="148">
        <v>9354.8628780177769</v>
      </c>
      <c r="DR39" s="148">
        <v>9354.8628780177769</v>
      </c>
      <c r="DS39" s="148">
        <v>9354.8628780177769</v>
      </c>
      <c r="DT39" s="148">
        <v>9354.8628780177769</v>
      </c>
      <c r="DU39" s="148">
        <v>9354.8628780177769</v>
      </c>
      <c r="DV39" s="148">
        <v>9354.8628780177769</v>
      </c>
      <c r="DX39" s="149">
        <f t="shared" si="116"/>
        <v>74838.903024142215</v>
      </c>
      <c r="DZ39" s="19" t="b">
        <f t="shared" si="117"/>
        <v>1</v>
      </c>
      <c r="EG39" s="19"/>
    </row>
    <row r="40" spans="2:137" ht="14.15" customHeight="1" x14ac:dyDescent="0.4">
      <c r="B40" s="144" t="e">
        <f>#REF!-A40</f>
        <v>#REF!</v>
      </c>
      <c r="C40" s="19" t="s">
        <v>71</v>
      </c>
      <c r="D40" s="145" t="s">
        <v>103</v>
      </c>
      <c r="E40" s="19" t="s">
        <v>72</v>
      </c>
      <c r="F40" s="19" t="s">
        <v>57</v>
      </c>
      <c r="H40" s="19" t="s">
        <v>12</v>
      </c>
      <c r="I40" s="19" t="s">
        <v>74</v>
      </c>
      <c r="K40" s="146">
        <v>0</v>
      </c>
      <c r="L40" s="146"/>
      <c r="M40" s="146">
        <v>7000</v>
      </c>
      <c r="N40" s="146">
        <v>7000</v>
      </c>
      <c r="O40" s="146">
        <v>7000</v>
      </c>
      <c r="P40" s="146">
        <v>7000</v>
      </c>
      <c r="Q40" s="146">
        <v>7000</v>
      </c>
      <c r="R40" s="146">
        <v>7000</v>
      </c>
      <c r="S40" s="146">
        <v>7000</v>
      </c>
      <c r="T40" s="146">
        <v>7000</v>
      </c>
      <c r="U40" s="146">
        <v>7000</v>
      </c>
      <c r="V40" s="146">
        <v>7000</v>
      </c>
      <c r="W40" s="147"/>
      <c r="X40" s="148">
        <v>0</v>
      </c>
      <c r="Y40" s="148">
        <v>0</v>
      </c>
      <c r="Z40" s="148">
        <v>7000</v>
      </c>
      <c r="AA40" s="148">
        <v>7000</v>
      </c>
      <c r="AB40" s="148">
        <v>7361.9000000000005</v>
      </c>
      <c r="AC40" s="148">
        <v>7361.9000000000005</v>
      </c>
      <c r="AD40" s="148">
        <v>7361.9000000000005</v>
      </c>
      <c r="AE40" s="148">
        <v>7361.9000000000005</v>
      </c>
      <c r="AF40" s="148">
        <v>7361.9000000000005</v>
      </c>
      <c r="AG40" s="148">
        <v>7361.9000000000005</v>
      </c>
      <c r="AH40" s="148">
        <v>7361.9000000000005</v>
      </c>
      <c r="AI40" s="148">
        <v>7361.9000000000005</v>
      </c>
      <c r="AJ40" s="147"/>
      <c r="AK40" s="148">
        <v>0</v>
      </c>
      <c r="AL40" s="148">
        <v>0</v>
      </c>
      <c r="AM40" s="148">
        <v>799.1393250000001</v>
      </c>
      <c r="AN40" s="148">
        <v>799.1393250000001</v>
      </c>
      <c r="AO40" s="148">
        <v>884.72867500000029</v>
      </c>
      <c r="AP40" s="148">
        <v>884.72867500000029</v>
      </c>
      <c r="AQ40" s="148">
        <v>884.72867500000029</v>
      </c>
      <c r="AR40" s="148">
        <v>884.72867500000029</v>
      </c>
      <c r="AS40" s="148">
        <v>884.72867500000029</v>
      </c>
      <c r="AT40" s="148">
        <v>884.72867500000029</v>
      </c>
      <c r="AU40" s="148">
        <v>884.72867500000029</v>
      </c>
      <c r="AV40" s="148">
        <v>884.72867500000029</v>
      </c>
      <c r="AW40" s="147"/>
      <c r="AX40" s="148">
        <v>0</v>
      </c>
      <c r="AY40" s="148">
        <v>0</v>
      </c>
      <c r="AZ40" s="148">
        <v>789.59699999999998</v>
      </c>
      <c r="BA40" s="148">
        <v>789.59699999999998</v>
      </c>
      <c r="BB40" s="148">
        <v>840.26300000000015</v>
      </c>
      <c r="BC40" s="148">
        <v>840.26300000000015</v>
      </c>
      <c r="BD40" s="148">
        <v>840.26300000000015</v>
      </c>
      <c r="BE40" s="148">
        <v>840.26300000000015</v>
      </c>
      <c r="BF40" s="148">
        <v>840.26300000000015</v>
      </c>
      <c r="BG40" s="148">
        <v>840.26300000000015</v>
      </c>
      <c r="BH40" s="148">
        <v>840.26300000000015</v>
      </c>
      <c r="BI40" s="148">
        <v>840.26300000000015</v>
      </c>
      <c r="BJ40" s="147"/>
      <c r="BK40" s="148">
        <v>0</v>
      </c>
      <c r="BL40" s="148">
        <v>0</v>
      </c>
      <c r="BM40" s="148">
        <v>781.66666666666663</v>
      </c>
      <c r="BN40" s="148">
        <v>781.66666666666663</v>
      </c>
      <c r="BO40" s="148">
        <v>822.07883333333336</v>
      </c>
      <c r="BP40" s="148">
        <v>822.07883333333336</v>
      </c>
      <c r="BQ40" s="148">
        <v>822.07883333333336</v>
      </c>
      <c r="BR40" s="148">
        <v>822.07883333333336</v>
      </c>
      <c r="BS40" s="148">
        <v>822.07883333333336</v>
      </c>
      <c r="BT40" s="148">
        <v>822.07883333333336</v>
      </c>
      <c r="BU40" s="148">
        <v>822.07883333333336</v>
      </c>
      <c r="BV40" s="148">
        <v>822.07883333333336</v>
      </c>
      <c r="BW40" s="147"/>
      <c r="BX40" s="148">
        <v>0</v>
      </c>
      <c r="BY40" s="148">
        <v>0</v>
      </c>
      <c r="BZ40" s="148">
        <v>2645.5895646211584</v>
      </c>
      <c r="CA40" s="148">
        <v>2645.5895646211584</v>
      </c>
      <c r="CB40" s="148">
        <v>2671.4761961712725</v>
      </c>
      <c r="CC40" s="148">
        <v>2671.4761961712725</v>
      </c>
      <c r="CD40" s="148">
        <v>2671.4761961712725</v>
      </c>
      <c r="CE40" s="148">
        <v>2671.4761961712725</v>
      </c>
      <c r="CF40" s="148">
        <v>2671.4761961712725</v>
      </c>
      <c r="CG40" s="148">
        <v>2671.4761961712725</v>
      </c>
      <c r="CH40" s="148">
        <v>2671.4761961712725</v>
      </c>
      <c r="CI40" s="148">
        <v>2671.4761961712725</v>
      </c>
      <c r="CJ40" s="147"/>
      <c r="CK40" s="148">
        <v>0</v>
      </c>
      <c r="CL40" s="148">
        <v>0</v>
      </c>
      <c r="CM40" s="148">
        <v>1042.2222222222222</v>
      </c>
      <c r="CN40" s="148">
        <v>1042.2222222222222</v>
      </c>
      <c r="CO40" s="148">
        <v>1096.105111111111</v>
      </c>
      <c r="CP40" s="148">
        <v>1096.105111111111</v>
      </c>
      <c r="CQ40" s="148">
        <v>1096.105111111111</v>
      </c>
      <c r="CR40" s="148">
        <v>1096.105111111111</v>
      </c>
      <c r="CS40" s="148">
        <v>1096.105111111111</v>
      </c>
      <c r="CT40" s="148">
        <v>1096.105111111111</v>
      </c>
      <c r="CU40" s="148">
        <v>1096.105111111111</v>
      </c>
      <c r="CV40" s="148">
        <v>1096.105111111111</v>
      </c>
      <c r="CW40" s="147"/>
      <c r="CX40" s="148">
        <v>0</v>
      </c>
      <c r="CY40" s="148">
        <v>0</v>
      </c>
      <c r="CZ40" s="148">
        <v>2380</v>
      </c>
      <c r="DA40" s="148">
        <v>2380</v>
      </c>
      <c r="DB40" s="148">
        <v>2503.0460000000003</v>
      </c>
      <c r="DC40" s="148">
        <v>2503.0460000000003</v>
      </c>
      <c r="DD40" s="148">
        <v>2503.0460000000003</v>
      </c>
      <c r="DE40" s="148">
        <v>2503.0460000000003</v>
      </c>
      <c r="DF40" s="148">
        <v>2503.0460000000003</v>
      </c>
      <c r="DG40" s="148">
        <v>2503.0460000000003</v>
      </c>
      <c r="DH40" s="148">
        <v>2503.0460000000003</v>
      </c>
      <c r="DI40" s="148">
        <v>2503.0460000000003</v>
      </c>
      <c r="DJ40" s="147"/>
      <c r="DK40" s="148">
        <v>0</v>
      </c>
      <c r="DL40" s="148">
        <v>0</v>
      </c>
      <c r="DM40" s="148">
        <v>13849.478453510046</v>
      </c>
      <c r="DN40" s="148">
        <v>13849.478453510046</v>
      </c>
      <c r="DO40" s="148">
        <v>14454.606140615717</v>
      </c>
      <c r="DP40" s="148">
        <v>14454.606140615717</v>
      </c>
      <c r="DQ40" s="148">
        <v>14454.606140615717</v>
      </c>
      <c r="DR40" s="148">
        <v>14454.606140615717</v>
      </c>
      <c r="DS40" s="148">
        <v>14454.606140615717</v>
      </c>
      <c r="DT40" s="148">
        <v>14454.606140615717</v>
      </c>
      <c r="DU40" s="148">
        <v>14454.606140615717</v>
      </c>
      <c r="DV40" s="148">
        <v>14454.606140615717</v>
      </c>
      <c r="DX40" s="149">
        <f t="shared" si="116"/>
        <v>143335.8060319458</v>
      </c>
      <c r="DZ40" s="19" t="b">
        <f t="shared" si="117"/>
        <v>1</v>
      </c>
      <c r="EG40" s="19"/>
    </row>
    <row r="41" spans="2:137" ht="14.15" customHeight="1" x14ac:dyDescent="0.4">
      <c r="B41" s="144" t="e">
        <f>#REF!-A41</f>
        <v>#REF!</v>
      </c>
      <c r="C41" s="19" t="s">
        <v>71</v>
      </c>
      <c r="D41" s="145" t="s">
        <v>104</v>
      </c>
      <c r="E41" s="19" t="s">
        <v>72</v>
      </c>
      <c r="F41" s="19" t="s">
        <v>57</v>
      </c>
      <c r="H41" s="19" t="s">
        <v>12</v>
      </c>
      <c r="I41" s="19" t="s">
        <v>74</v>
      </c>
      <c r="K41" s="146">
        <v>0</v>
      </c>
      <c r="L41" s="146"/>
      <c r="M41" s="146"/>
      <c r="N41" s="146"/>
      <c r="O41" s="146">
        <v>7000</v>
      </c>
      <c r="P41" s="146">
        <v>7000</v>
      </c>
      <c r="Q41" s="146">
        <v>7000</v>
      </c>
      <c r="R41" s="146">
        <v>7000</v>
      </c>
      <c r="S41" s="146">
        <v>7000</v>
      </c>
      <c r="T41" s="146">
        <v>7000</v>
      </c>
      <c r="U41" s="146">
        <v>7000</v>
      </c>
      <c r="V41" s="146">
        <v>7000</v>
      </c>
      <c r="W41" s="147"/>
      <c r="X41" s="148">
        <v>0</v>
      </c>
      <c r="Y41" s="148">
        <v>0</v>
      </c>
      <c r="Z41" s="148">
        <v>0</v>
      </c>
      <c r="AA41" s="148">
        <v>0</v>
      </c>
      <c r="AB41" s="148">
        <v>7361.9000000000005</v>
      </c>
      <c r="AC41" s="148">
        <v>7361.9000000000005</v>
      </c>
      <c r="AD41" s="148">
        <v>7361.9000000000005</v>
      </c>
      <c r="AE41" s="148">
        <v>7361.9000000000005</v>
      </c>
      <c r="AF41" s="148">
        <v>7361.9000000000005</v>
      </c>
      <c r="AG41" s="148">
        <v>7361.9000000000005</v>
      </c>
      <c r="AH41" s="148">
        <v>7361.9000000000005</v>
      </c>
      <c r="AI41" s="148">
        <v>7361.9000000000005</v>
      </c>
      <c r="AJ41" s="147"/>
      <c r="AK41" s="148">
        <v>0</v>
      </c>
      <c r="AL41" s="148">
        <v>0</v>
      </c>
      <c r="AM41" s="148">
        <v>0</v>
      </c>
      <c r="AN41" s="148">
        <v>0</v>
      </c>
      <c r="AO41" s="148">
        <v>884.72867500000029</v>
      </c>
      <c r="AP41" s="148">
        <v>884.72867500000029</v>
      </c>
      <c r="AQ41" s="148">
        <v>884.72867500000029</v>
      </c>
      <c r="AR41" s="148">
        <v>884.72867500000029</v>
      </c>
      <c r="AS41" s="148">
        <v>884.72867500000029</v>
      </c>
      <c r="AT41" s="148">
        <v>884.72867500000029</v>
      </c>
      <c r="AU41" s="148">
        <v>884.72867500000029</v>
      </c>
      <c r="AV41" s="148">
        <v>884.72867500000029</v>
      </c>
      <c r="AW41" s="147"/>
      <c r="AX41" s="148">
        <v>0</v>
      </c>
      <c r="AY41" s="148">
        <v>0</v>
      </c>
      <c r="AZ41" s="148">
        <v>0</v>
      </c>
      <c r="BA41" s="148">
        <v>0</v>
      </c>
      <c r="BB41" s="148">
        <v>840.26300000000015</v>
      </c>
      <c r="BC41" s="148">
        <v>840.26300000000015</v>
      </c>
      <c r="BD41" s="148">
        <v>840.26300000000015</v>
      </c>
      <c r="BE41" s="148">
        <v>840.26300000000015</v>
      </c>
      <c r="BF41" s="148">
        <v>840.26300000000015</v>
      </c>
      <c r="BG41" s="148">
        <v>840.26300000000015</v>
      </c>
      <c r="BH41" s="148">
        <v>840.26300000000015</v>
      </c>
      <c r="BI41" s="148">
        <v>840.26300000000015</v>
      </c>
      <c r="BJ41" s="147"/>
      <c r="BK41" s="148">
        <v>0</v>
      </c>
      <c r="BL41" s="148">
        <v>0</v>
      </c>
      <c r="BM41" s="148">
        <v>0</v>
      </c>
      <c r="BN41" s="148">
        <v>0</v>
      </c>
      <c r="BO41" s="148">
        <v>822.07883333333336</v>
      </c>
      <c r="BP41" s="148">
        <v>822.07883333333336</v>
      </c>
      <c r="BQ41" s="148">
        <v>822.07883333333336</v>
      </c>
      <c r="BR41" s="148">
        <v>822.07883333333336</v>
      </c>
      <c r="BS41" s="148">
        <v>822.07883333333336</v>
      </c>
      <c r="BT41" s="148">
        <v>822.07883333333336</v>
      </c>
      <c r="BU41" s="148">
        <v>822.07883333333336</v>
      </c>
      <c r="BV41" s="148">
        <v>822.07883333333336</v>
      </c>
      <c r="BW41" s="147"/>
      <c r="BX41" s="148">
        <v>0</v>
      </c>
      <c r="BY41" s="148">
        <v>0</v>
      </c>
      <c r="BZ41" s="148">
        <v>0</v>
      </c>
      <c r="CA41" s="148">
        <v>0</v>
      </c>
      <c r="CB41" s="148">
        <v>2671.4761961712725</v>
      </c>
      <c r="CC41" s="148">
        <v>2671.4761961712725</v>
      </c>
      <c r="CD41" s="148">
        <v>2671.4761961712725</v>
      </c>
      <c r="CE41" s="148">
        <v>2671.4761961712725</v>
      </c>
      <c r="CF41" s="148">
        <v>2671.4761961712725</v>
      </c>
      <c r="CG41" s="148">
        <v>2671.4761961712725</v>
      </c>
      <c r="CH41" s="148">
        <v>2671.4761961712725</v>
      </c>
      <c r="CI41" s="148">
        <v>2671.4761961712725</v>
      </c>
      <c r="CJ41" s="147"/>
      <c r="CK41" s="148">
        <v>0</v>
      </c>
      <c r="CL41" s="148">
        <v>0</v>
      </c>
      <c r="CM41" s="148">
        <v>0</v>
      </c>
      <c r="CN41" s="148">
        <v>0</v>
      </c>
      <c r="CO41" s="148">
        <v>1096.105111111111</v>
      </c>
      <c r="CP41" s="148">
        <v>1096.105111111111</v>
      </c>
      <c r="CQ41" s="148">
        <v>1096.105111111111</v>
      </c>
      <c r="CR41" s="148">
        <v>1096.105111111111</v>
      </c>
      <c r="CS41" s="148">
        <v>1096.105111111111</v>
      </c>
      <c r="CT41" s="148">
        <v>1096.105111111111</v>
      </c>
      <c r="CU41" s="148">
        <v>1096.105111111111</v>
      </c>
      <c r="CV41" s="148">
        <v>1096.105111111111</v>
      </c>
      <c r="CW41" s="147"/>
      <c r="CX41" s="148">
        <v>0</v>
      </c>
      <c r="CY41" s="148">
        <v>0</v>
      </c>
      <c r="CZ41" s="148">
        <v>0</v>
      </c>
      <c r="DA41" s="148">
        <v>0</v>
      </c>
      <c r="DB41" s="148">
        <v>2503.0460000000003</v>
      </c>
      <c r="DC41" s="148">
        <v>2503.0460000000003</v>
      </c>
      <c r="DD41" s="148">
        <v>2503.0460000000003</v>
      </c>
      <c r="DE41" s="148">
        <v>2503.0460000000003</v>
      </c>
      <c r="DF41" s="148">
        <v>2503.0460000000003</v>
      </c>
      <c r="DG41" s="148">
        <v>2503.0460000000003</v>
      </c>
      <c r="DH41" s="148">
        <v>2503.0460000000003</v>
      </c>
      <c r="DI41" s="148">
        <v>2503.0460000000003</v>
      </c>
      <c r="DJ41" s="147"/>
      <c r="DK41" s="148">
        <v>0</v>
      </c>
      <c r="DL41" s="148">
        <v>0</v>
      </c>
      <c r="DM41" s="148">
        <v>0</v>
      </c>
      <c r="DN41" s="148">
        <v>0</v>
      </c>
      <c r="DO41" s="148">
        <v>14454.606140615717</v>
      </c>
      <c r="DP41" s="148">
        <v>14454.606140615717</v>
      </c>
      <c r="DQ41" s="148">
        <v>14454.606140615717</v>
      </c>
      <c r="DR41" s="148">
        <v>14454.606140615717</v>
      </c>
      <c r="DS41" s="148">
        <v>14454.606140615717</v>
      </c>
      <c r="DT41" s="148">
        <v>14454.606140615717</v>
      </c>
      <c r="DU41" s="148">
        <v>14454.606140615717</v>
      </c>
      <c r="DV41" s="148">
        <v>14454.606140615717</v>
      </c>
      <c r="DX41" s="149">
        <f t="shared" si="116"/>
        <v>115636.84912492571</v>
      </c>
      <c r="DZ41" s="19" t="b">
        <f t="shared" si="117"/>
        <v>1</v>
      </c>
      <c r="EG41" s="19"/>
    </row>
    <row r="42" spans="2:137" ht="14.15" customHeight="1" x14ac:dyDescent="0.4">
      <c r="B42" s="19" t="s">
        <v>80</v>
      </c>
      <c r="C42" s="19" t="s">
        <v>71</v>
      </c>
      <c r="D42" s="145" t="s">
        <v>105</v>
      </c>
      <c r="E42" s="19" t="s">
        <v>59</v>
      </c>
      <c r="F42" s="19" t="s">
        <v>77</v>
      </c>
      <c r="G42" s="145" t="s">
        <v>18</v>
      </c>
      <c r="H42" s="152" t="s">
        <v>106</v>
      </c>
      <c r="I42" s="19" t="s">
        <v>74</v>
      </c>
      <c r="K42" s="146">
        <v>0</v>
      </c>
      <c r="L42" s="146"/>
      <c r="M42" s="146">
        <v>15000</v>
      </c>
      <c r="N42" s="146">
        <v>15000</v>
      </c>
      <c r="O42" s="146">
        <v>15000</v>
      </c>
      <c r="P42" s="146">
        <v>15000</v>
      </c>
      <c r="Q42" s="146">
        <v>15000</v>
      </c>
      <c r="R42" s="146">
        <v>15000</v>
      </c>
      <c r="S42" s="146">
        <v>15000</v>
      </c>
      <c r="T42" s="146">
        <v>15000</v>
      </c>
      <c r="U42" s="146">
        <v>15000</v>
      </c>
      <c r="V42" s="146">
        <v>15000</v>
      </c>
      <c r="W42" s="147"/>
      <c r="X42" s="148">
        <v>0</v>
      </c>
      <c r="Y42" s="148">
        <v>0</v>
      </c>
      <c r="Z42" s="148">
        <v>15000</v>
      </c>
      <c r="AA42" s="148">
        <v>15000</v>
      </c>
      <c r="AB42" s="148">
        <v>15000</v>
      </c>
      <c r="AC42" s="148">
        <v>15000</v>
      </c>
      <c r="AD42" s="148">
        <v>15000</v>
      </c>
      <c r="AE42" s="148">
        <v>15000</v>
      </c>
      <c r="AF42" s="148">
        <v>15000</v>
      </c>
      <c r="AG42" s="148">
        <v>15000</v>
      </c>
      <c r="AH42" s="148">
        <v>15000</v>
      </c>
      <c r="AI42" s="148">
        <v>15000</v>
      </c>
      <c r="AJ42" s="147"/>
      <c r="AK42" s="148">
        <v>0</v>
      </c>
      <c r="AL42" s="148">
        <v>0</v>
      </c>
      <c r="AM42" s="148">
        <v>0</v>
      </c>
      <c r="AN42" s="148">
        <v>0</v>
      </c>
      <c r="AO42" s="148">
        <v>0</v>
      </c>
      <c r="AP42" s="148">
        <v>0</v>
      </c>
      <c r="AQ42" s="148">
        <v>0</v>
      </c>
      <c r="AR42" s="148">
        <v>0</v>
      </c>
      <c r="AS42" s="148">
        <v>0</v>
      </c>
      <c r="AT42" s="148">
        <v>0</v>
      </c>
      <c r="AU42" s="148">
        <v>0</v>
      </c>
      <c r="AV42" s="148">
        <v>0</v>
      </c>
      <c r="AW42" s="147"/>
      <c r="AX42" s="148">
        <v>0</v>
      </c>
      <c r="AY42" s="148">
        <v>0</v>
      </c>
      <c r="AZ42" s="148">
        <v>0</v>
      </c>
      <c r="BA42" s="148">
        <v>0</v>
      </c>
      <c r="BB42" s="148">
        <v>0</v>
      </c>
      <c r="BC42" s="148">
        <v>0</v>
      </c>
      <c r="BD42" s="148">
        <v>0</v>
      </c>
      <c r="BE42" s="148">
        <v>0</v>
      </c>
      <c r="BF42" s="148">
        <v>0</v>
      </c>
      <c r="BG42" s="148">
        <v>0</v>
      </c>
      <c r="BH42" s="148">
        <v>0</v>
      </c>
      <c r="BI42" s="148">
        <v>0</v>
      </c>
      <c r="BJ42" s="147"/>
      <c r="BK42" s="148">
        <v>0</v>
      </c>
      <c r="BL42" s="148">
        <v>0</v>
      </c>
      <c r="BM42" s="148">
        <v>0</v>
      </c>
      <c r="BN42" s="148">
        <v>0</v>
      </c>
      <c r="BO42" s="148">
        <v>0</v>
      </c>
      <c r="BP42" s="148">
        <v>0</v>
      </c>
      <c r="BQ42" s="148">
        <v>0</v>
      </c>
      <c r="BR42" s="148">
        <v>0</v>
      </c>
      <c r="BS42" s="148">
        <v>0</v>
      </c>
      <c r="BT42" s="148">
        <v>0</v>
      </c>
      <c r="BU42" s="148">
        <v>0</v>
      </c>
      <c r="BV42" s="148">
        <v>0</v>
      </c>
      <c r="BW42" s="147"/>
      <c r="BX42" s="148">
        <v>0</v>
      </c>
      <c r="BY42" s="148">
        <v>0</v>
      </c>
      <c r="BZ42" s="148">
        <v>0</v>
      </c>
      <c r="CA42" s="148">
        <v>0</v>
      </c>
      <c r="CB42" s="148">
        <v>0</v>
      </c>
      <c r="CC42" s="148">
        <v>0</v>
      </c>
      <c r="CD42" s="148">
        <v>0</v>
      </c>
      <c r="CE42" s="148">
        <v>0</v>
      </c>
      <c r="CF42" s="148">
        <v>0</v>
      </c>
      <c r="CG42" s="148">
        <v>0</v>
      </c>
      <c r="CH42" s="148">
        <v>0</v>
      </c>
      <c r="CI42" s="148">
        <v>0</v>
      </c>
      <c r="CJ42" s="147"/>
      <c r="CK42" s="148">
        <v>0</v>
      </c>
      <c r="CL42" s="148">
        <v>0</v>
      </c>
      <c r="CM42" s="148">
        <v>0</v>
      </c>
      <c r="CN42" s="148">
        <v>0</v>
      </c>
      <c r="CO42" s="148">
        <v>0</v>
      </c>
      <c r="CP42" s="148">
        <v>0</v>
      </c>
      <c r="CQ42" s="148">
        <v>0</v>
      </c>
      <c r="CR42" s="148">
        <v>0</v>
      </c>
      <c r="CS42" s="148">
        <v>0</v>
      </c>
      <c r="CT42" s="148">
        <v>0</v>
      </c>
      <c r="CU42" s="148">
        <v>0</v>
      </c>
      <c r="CV42" s="148">
        <v>0</v>
      </c>
      <c r="CW42" s="147"/>
      <c r="CX42" s="148">
        <v>0</v>
      </c>
      <c r="CY42" s="148">
        <v>0</v>
      </c>
      <c r="CZ42" s="148">
        <v>0</v>
      </c>
      <c r="DA42" s="148">
        <v>0</v>
      </c>
      <c r="DB42" s="148">
        <v>0</v>
      </c>
      <c r="DC42" s="148">
        <v>0</v>
      </c>
      <c r="DD42" s="148">
        <v>0</v>
      </c>
      <c r="DE42" s="148">
        <v>0</v>
      </c>
      <c r="DF42" s="148">
        <v>0</v>
      </c>
      <c r="DG42" s="148">
        <v>0</v>
      </c>
      <c r="DH42" s="148">
        <v>0</v>
      </c>
      <c r="DI42" s="148">
        <v>0</v>
      </c>
      <c r="DJ42" s="147"/>
      <c r="DK42" s="148">
        <v>0</v>
      </c>
      <c r="DL42" s="148">
        <v>0</v>
      </c>
      <c r="DM42" s="148">
        <v>15000</v>
      </c>
      <c r="DN42" s="148">
        <v>15000</v>
      </c>
      <c r="DO42" s="148">
        <v>15000</v>
      </c>
      <c r="DP42" s="148">
        <v>15000</v>
      </c>
      <c r="DQ42" s="148">
        <v>15000</v>
      </c>
      <c r="DR42" s="148">
        <v>15000</v>
      </c>
      <c r="DS42" s="148">
        <v>15000</v>
      </c>
      <c r="DT42" s="148">
        <v>15000</v>
      </c>
      <c r="DU42" s="148">
        <v>15000</v>
      </c>
      <c r="DV42" s="148">
        <v>15000</v>
      </c>
      <c r="DX42" s="149">
        <f t="shared" si="116"/>
        <v>150000</v>
      </c>
      <c r="DZ42" s="19" t="b">
        <f t="shared" si="117"/>
        <v>1</v>
      </c>
      <c r="EG42" s="19"/>
    </row>
    <row r="43" spans="2:137" ht="14.15" customHeight="1" x14ac:dyDescent="0.4">
      <c r="B43" s="19" t="s">
        <v>86</v>
      </c>
      <c r="C43" s="19" t="s">
        <v>71</v>
      </c>
      <c r="D43" s="145" t="s">
        <v>107</v>
      </c>
      <c r="E43" s="19" t="s">
        <v>59</v>
      </c>
      <c r="F43" s="19" t="s">
        <v>77</v>
      </c>
      <c r="G43" s="145" t="s">
        <v>18</v>
      </c>
      <c r="H43" s="152" t="s">
        <v>106</v>
      </c>
      <c r="I43" s="19" t="s">
        <v>74</v>
      </c>
      <c r="K43" s="146">
        <v>0</v>
      </c>
      <c r="L43" s="146"/>
      <c r="M43" s="146"/>
      <c r="N43" s="146"/>
      <c r="O43" s="146">
        <v>15000</v>
      </c>
      <c r="P43" s="146">
        <v>15000</v>
      </c>
      <c r="Q43" s="146">
        <v>15000</v>
      </c>
      <c r="R43" s="146">
        <v>17000</v>
      </c>
      <c r="S43" s="146">
        <v>17000</v>
      </c>
      <c r="T43" s="146">
        <v>17000</v>
      </c>
      <c r="U43" s="146">
        <v>17000</v>
      </c>
      <c r="V43" s="146">
        <v>17000</v>
      </c>
      <c r="W43" s="147"/>
      <c r="X43" s="148">
        <v>0</v>
      </c>
      <c r="Y43" s="148">
        <v>0</v>
      </c>
      <c r="Z43" s="148">
        <v>0</v>
      </c>
      <c r="AA43" s="148">
        <v>0</v>
      </c>
      <c r="AB43" s="148">
        <v>15000</v>
      </c>
      <c r="AC43" s="148">
        <v>15000</v>
      </c>
      <c r="AD43" s="148">
        <v>15000</v>
      </c>
      <c r="AE43" s="148">
        <v>17000</v>
      </c>
      <c r="AF43" s="148">
        <v>17000</v>
      </c>
      <c r="AG43" s="148">
        <v>17000</v>
      </c>
      <c r="AH43" s="148">
        <v>17000</v>
      </c>
      <c r="AI43" s="148">
        <v>17000</v>
      </c>
      <c r="AJ43" s="147"/>
      <c r="AK43" s="148">
        <v>0</v>
      </c>
      <c r="AL43" s="148">
        <v>0</v>
      </c>
      <c r="AM43" s="148">
        <v>0</v>
      </c>
      <c r="AN43" s="148">
        <v>0</v>
      </c>
      <c r="AO43" s="148">
        <v>0</v>
      </c>
      <c r="AP43" s="148">
        <v>0</v>
      </c>
      <c r="AQ43" s="148">
        <v>0</v>
      </c>
      <c r="AR43" s="148">
        <v>0</v>
      </c>
      <c r="AS43" s="148">
        <v>0</v>
      </c>
      <c r="AT43" s="148">
        <v>0</v>
      </c>
      <c r="AU43" s="148">
        <v>0</v>
      </c>
      <c r="AV43" s="148">
        <v>0</v>
      </c>
      <c r="AW43" s="147"/>
      <c r="AX43" s="148">
        <v>0</v>
      </c>
      <c r="AY43" s="148">
        <v>0</v>
      </c>
      <c r="AZ43" s="148">
        <v>0</v>
      </c>
      <c r="BA43" s="148">
        <v>0</v>
      </c>
      <c r="BB43" s="148">
        <v>0</v>
      </c>
      <c r="BC43" s="148">
        <v>0</v>
      </c>
      <c r="BD43" s="148">
        <v>0</v>
      </c>
      <c r="BE43" s="148">
        <v>0</v>
      </c>
      <c r="BF43" s="148">
        <v>0</v>
      </c>
      <c r="BG43" s="148">
        <v>0</v>
      </c>
      <c r="BH43" s="148">
        <v>0</v>
      </c>
      <c r="BI43" s="148">
        <v>0</v>
      </c>
      <c r="BJ43" s="147"/>
      <c r="BK43" s="148">
        <v>0</v>
      </c>
      <c r="BL43" s="148">
        <v>0</v>
      </c>
      <c r="BM43" s="148">
        <v>0</v>
      </c>
      <c r="BN43" s="148">
        <v>0</v>
      </c>
      <c r="BO43" s="148">
        <v>0</v>
      </c>
      <c r="BP43" s="148">
        <v>0</v>
      </c>
      <c r="BQ43" s="148">
        <v>0</v>
      </c>
      <c r="BR43" s="148">
        <v>0</v>
      </c>
      <c r="BS43" s="148">
        <v>0</v>
      </c>
      <c r="BT43" s="148">
        <v>0</v>
      </c>
      <c r="BU43" s="148">
        <v>0</v>
      </c>
      <c r="BV43" s="148">
        <v>0</v>
      </c>
      <c r="BW43" s="147"/>
      <c r="BX43" s="148">
        <v>0</v>
      </c>
      <c r="BY43" s="148">
        <v>0</v>
      </c>
      <c r="BZ43" s="148">
        <v>0</v>
      </c>
      <c r="CA43" s="148">
        <v>0</v>
      </c>
      <c r="CB43" s="148">
        <v>0</v>
      </c>
      <c r="CC43" s="148">
        <v>0</v>
      </c>
      <c r="CD43" s="148">
        <v>0</v>
      </c>
      <c r="CE43" s="148">
        <v>0</v>
      </c>
      <c r="CF43" s="148">
        <v>0</v>
      </c>
      <c r="CG43" s="148">
        <v>0</v>
      </c>
      <c r="CH43" s="148">
        <v>0</v>
      </c>
      <c r="CI43" s="148">
        <v>0</v>
      </c>
      <c r="CJ43" s="147"/>
      <c r="CK43" s="148">
        <v>0</v>
      </c>
      <c r="CL43" s="148">
        <v>0</v>
      </c>
      <c r="CM43" s="148">
        <v>0</v>
      </c>
      <c r="CN43" s="148">
        <v>0</v>
      </c>
      <c r="CO43" s="148">
        <v>0</v>
      </c>
      <c r="CP43" s="148">
        <v>0</v>
      </c>
      <c r="CQ43" s="148">
        <v>0</v>
      </c>
      <c r="CR43" s="148">
        <v>0</v>
      </c>
      <c r="CS43" s="148">
        <v>0</v>
      </c>
      <c r="CT43" s="148">
        <v>0</v>
      </c>
      <c r="CU43" s="148">
        <v>0</v>
      </c>
      <c r="CV43" s="148">
        <v>0</v>
      </c>
      <c r="CW43" s="147"/>
      <c r="CX43" s="148">
        <v>0</v>
      </c>
      <c r="CY43" s="148">
        <v>0</v>
      </c>
      <c r="CZ43" s="148">
        <v>0</v>
      </c>
      <c r="DA43" s="148">
        <v>0</v>
      </c>
      <c r="DB43" s="148">
        <v>0</v>
      </c>
      <c r="DC43" s="148">
        <v>0</v>
      </c>
      <c r="DD43" s="148">
        <v>0</v>
      </c>
      <c r="DE43" s="148">
        <v>0</v>
      </c>
      <c r="DF43" s="148">
        <v>0</v>
      </c>
      <c r="DG43" s="148">
        <v>0</v>
      </c>
      <c r="DH43" s="148">
        <v>0</v>
      </c>
      <c r="DI43" s="148">
        <v>0</v>
      </c>
      <c r="DJ43" s="147"/>
      <c r="DK43" s="148">
        <v>0</v>
      </c>
      <c r="DL43" s="148">
        <v>0</v>
      </c>
      <c r="DM43" s="148">
        <v>0</v>
      </c>
      <c r="DN43" s="148">
        <v>0</v>
      </c>
      <c r="DO43" s="148">
        <v>15000</v>
      </c>
      <c r="DP43" s="148">
        <v>15000</v>
      </c>
      <c r="DQ43" s="148">
        <v>15000</v>
      </c>
      <c r="DR43" s="148">
        <v>17000</v>
      </c>
      <c r="DS43" s="148">
        <v>17000</v>
      </c>
      <c r="DT43" s="148">
        <v>17000</v>
      </c>
      <c r="DU43" s="148">
        <v>17000</v>
      </c>
      <c r="DV43" s="148">
        <v>17000</v>
      </c>
      <c r="DX43" s="149">
        <f t="shared" si="116"/>
        <v>130000</v>
      </c>
      <c r="DZ43" s="19" t="b">
        <f t="shared" si="117"/>
        <v>1</v>
      </c>
      <c r="EG43" s="19"/>
    </row>
    <row r="44" spans="2:137" ht="14.15" customHeight="1" x14ac:dyDescent="0.4">
      <c r="B44" s="19" t="s">
        <v>80</v>
      </c>
      <c r="C44" s="19" t="s">
        <v>71</v>
      </c>
      <c r="D44" s="145" t="s">
        <v>108</v>
      </c>
      <c r="E44" s="19" t="s">
        <v>59</v>
      </c>
      <c r="F44" s="19" t="s">
        <v>77</v>
      </c>
      <c r="G44" s="145" t="s">
        <v>18</v>
      </c>
      <c r="H44" s="152" t="s">
        <v>106</v>
      </c>
      <c r="I44" s="19" t="s">
        <v>74</v>
      </c>
      <c r="K44" s="146">
        <v>0</v>
      </c>
      <c r="L44" s="146"/>
      <c r="M44" s="146"/>
      <c r="N44" s="146"/>
      <c r="O44" s="146"/>
      <c r="P44" s="146"/>
      <c r="Q44" s="146">
        <v>23000</v>
      </c>
      <c r="R44" s="146">
        <v>25000</v>
      </c>
      <c r="S44" s="146">
        <v>25000</v>
      </c>
      <c r="T44" s="146">
        <v>25000</v>
      </c>
      <c r="U44" s="146">
        <v>25000</v>
      </c>
      <c r="V44" s="146">
        <v>25000</v>
      </c>
      <c r="W44" s="147"/>
      <c r="X44" s="148">
        <v>0</v>
      </c>
      <c r="Y44" s="148">
        <v>0</v>
      </c>
      <c r="Z44" s="148">
        <v>0</v>
      </c>
      <c r="AA44" s="148">
        <v>0</v>
      </c>
      <c r="AB44" s="148">
        <v>0</v>
      </c>
      <c r="AC44" s="148">
        <v>0</v>
      </c>
      <c r="AD44" s="148">
        <v>23000</v>
      </c>
      <c r="AE44" s="148">
        <v>25000</v>
      </c>
      <c r="AF44" s="148">
        <v>25000</v>
      </c>
      <c r="AG44" s="148">
        <v>25000</v>
      </c>
      <c r="AH44" s="148">
        <v>25000</v>
      </c>
      <c r="AI44" s="148">
        <v>25000</v>
      </c>
      <c r="AJ44" s="147"/>
      <c r="AK44" s="148">
        <v>0</v>
      </c>
      <c r="AL44" s="148">
        <v>0</v>
      </c>
      <c r="AM44" s="148">
        <v>0</v>
      </c>
      <c r="AN44" s="148">
        <v>0</v>
      </c>
      <c r="AO44" s="148">
        <v>0</v>
      </c>
      <c r="AP44" s="148">
        <v>0</v>
      </c>
      <c r="AQ44" s="148">
        <v>0</v>
      </c>
      <c r="AR44" s="148">
        <v>0</v>
      </c>
      <c r="AS44" s="148">
        <v>0</v>
      </c>
      <c r="AT44" s="148">
        <v>0</v>
      </c>
      <c r="AU44" s="148">
        <v>0</v>
      </c>
      <c r="AV44" s="148">
        <v>0</v>
      </c>
      <c r="AW44" s="147"/>
      <c r="AX44" s="148">
        <v>0</v>
      </c>
      <c r="AY44" s="148">
        <v>0</v>
      </c>
      <c r="AZ44" s="148">
        <v>0</v>
      </c>
      <c r="BA44" s="148">
        <v>0</v>
      </c>
      <c r="BB44" s="148">
        <v>0</v>
      </c>
      <c r="BC44" s="148">
        <v>0</v>
      </c>
      <c r="BD44" s="148">
        <v>0</v>
      </c>
      <c r="BE44" s="148">
        <v>0</v>
      </c>
      <c r="BF44" s="148">
        <v>0</v>
      </c>
      <c r="BG44" s="148">
        <v>0</v>
      </c>
      <c r="BH44" s="148">
        <v>0</v>
      </c>
      <c r="BI44" s="148">
        <v>0</v>
      </c>
      <c r="BJ44" s="147"/>
      <c r="BK44" s="148">
        <v>0</v>
      </c>
      <c r="BL44" s="148">
        <v>0</v>
      </c>
      <c r="BM44" s="148">
        <v>0</v>
      </c>
      <c r="BN44" s="148">
        <v>0</v>
      </c>
      <c r="BO44" s="148">
        <v>0</v>
      </c>
      <c r="BP44" s="148">
        <v>0</v>
      </c>
      <c r="BQ44" s="148">
        <v>0</v>
      </c>
      <c r="BR44" s="148">
        <v>0</v>
      </c>
      <c r="BS44" s="148">
        <v>0</v>
      </c>
      <c r="BT44" s="148">
        <v>0</v>
      </c>
      <c r="BU44" s="148">
        <v>0</v>
      </c>
      <c r="BV44" s="148">
        <v>0</v>
      </c>
      <c r="BW44" s="147"/>
      <c r="BX44" s="148">
        <v>0</v>
      </c>
      <c r="BY44" s="148">
        <v>0</v>
      </c>
      <c r="BZ44" s="148">
        <v>0</v>
      </c>
      <c r="CA44" s="148">
        <v>0</v>
      </c>
      <c r="CB44" s="148">
        <v>0</v>
      </c>
      <c r="CC44" s="148">
        <v>0</v>
      </c>
      <c r="CD44" s="148">
        <v>0</v>
      </c>
      <c r="CE44" s="148">
        <v>0</v>
      </c>
      <c r="CF44" s="148">
        <v>0</v>
      </c>
      <c r="CG44" s="148">
        <v>0</v>
      </c>
      <c r="CH44" s="148">
        <v>0</v>
      </c>
      <c r="CI44" s="148">
        <v>0</v>
      </c>
      <c r="CJ44" s="147"/>
      <c r="CK44" s="148">
        <v>0</v>
      </c>
      <c r="CL44" s="148">
        <v>0</v>
      </c>
      <c r="CM44" s="148">
        <v>0</v>
      </c>
      <c r="CN44" s="148">
        <v>0</v>
      </c>
      <c r="CO44" s="148">
        <v>0</v>
      </c>
      <c r="CP44" s="148">
        <v>0</v>
      </c>
      <c r="CQ44" s="148">
        <v>0</v>
      </c>
      <c r="CR44" s="148">
        <v>0</v>
      </c>
      <c r="CS44" s="148">
        <v>0</v>
      </c>
      <c r="CT44" s="148">
        <v>0</v>
      </c>
      <c r="CU44" s="148">
        <v>0</v>
      </c>
      <c r="CV44" s="148">
        <v>0</v>
      </c>
      <c r="CW44" s="147"/>
      <c r="CX44" s="148">
        <v>0</v>
      </c>
      <c r="CY44" s="148">
        <v>0</v>
      </c>
      <c r="CZ44" s="148">
        <v>0</v>
      </c>
      <c r="DA44" s="148">
        <v>0</v>
      </c>
      <c r="DB44" s="148">
        <v>0</v>
      </c>
      <c r="DC44" s="148">
        <v>0</v>
      </c>
      <c r="DD44" s="148">
        <v>0</v>
      </c>
      <c r="DE44" s="148">
        <v>0</v>
      </c>
      <c r="DF44" s="148">
        <v>0</v>
      </c>
      <c r="DG44" s="148">
        <v>0</v>
      </c>
      <c r="DH44" s="148">
        <v>0</v>
      </c>
      <c r="DI44" s="148">
        <v>0</v>
      </c>
      <c r="DJ44" s="147"/>
      <c r="DK44" s="148">
        <v>0</v>
      </c>
      <c r="DL44" s="148">
        <v>0</v>
      </c>
      <c r="DM44" s="148">
        <v>0</v>
      </c>
      <c r="DN44" s="148">
        <v>0</v>
      </c>
      <c r="DO44" s="148">
        <v>0</v>
      </c>
      <c r="DP44" s="148">
        <v>0</v>
      </c>
      <c r="DQ44" s="148">
        <v>23000</v>
      </c>
      <c r="DR44" s="148">
        <v>25000</v>
      </c>
      <c r="DS44" s="148">
        <v>25000</v>
      </c>
      <c r="DT44" s="148">
        <v>25000</v>
      </c>
      <c r="DU44" s="148">
        <v>25000</v>
      </c>
      <c r="DV44" s="148">
        <v>25000</v>
      </c>
      <c r="DX44" s="149">
        <f t="shared" si="116"/>
        <v>148000</v>
      </c>
      <c r="DZ44" s="19" t="b">
        <f t="shared" si="117"/>
        <v>1</v>
      </c>
      <c r="EG44" s="19"/>
    </row>
    <row r="45" spans="2:137" ht="14.15" hidden="1" customHeight="1" x14ac:dyDescent="0.4">
      <c r="C45" s="19" t="s">
        <v>71</v>
      </c>
      <c r="D45" s="145" t="s">
        <v>109</v>
      </c>
      <c r="E45" s="19" t="s">
        <v>76</v>
      </c>
      <c r="F45" s="19" t="s">
        <v>57</v>
      </c>
      <c r="H45" s="19" t="s">
        <v>79</v>
      </c>
      <c r="I45" s="19" t="s">
        <v>74</v>
      </c>
      <c r="K45" s="146">
        <f t="shared" ref="K45:V45" si="118">1100*1.05</f>
        <v>1155</v>
      </c>
      <c r="L45" s="146">
        <f t="shared" si="118"/>
        <v>1155</v>
      </c>
      <c r="M45" s="146">
        <f t="shared" si="118"/>
        <v>1155</v>
      </c>
      <c r="N45" s="146">
        <f t="shared" si="118"/>
        <v>1155</v>
      </c>
      <c r="O45" s="146">
        <f t="shared" si="118"/>
        <v>1155</v>
      </c>
      <c r="P45" s="146">
        <f t="shared" si="118"/>
        <v>1155</v>
      </c>
      <c r="Q45" s="146">
        <f t="shared" si="118"/>
        <v>1155</v>
      </c>
      <c r="R45" s="146">
        <f t="shared" si="118"/>
        <v>1155</v>
      </c>
      <c r="S45" s="146">
        <f t="shared" si="118"/>
        <v>1155</v>
      </c>
      <c r="T45" s="146">
        <f t="shared" si="118"/>
        <v>1155</v>
      </c>
      <c r="U45" s="146">
        <f t="shared" si="118"/>
        <v>1155</v>
      </c>
      <c r="V45" s="146">
        <f t="shared" si="118"/>
        <v>1155</v>
      </c>
      <c r="W45" s="147"/>
      <c r="X45" s="148">
        <v>1155</v>
      </c>
      <c r="Y45" s="148">
        <v>1155</v>
      </c>
      <c r="Z45" s="148">
        <v>1155</v>
      </c>
      <c r="AA45" s="148">
        <v>1155</v>
      </c>
      <c r="AB45" s="148">
        <v>1155</v>
      </c>
      <c r="AC45" s="148">
        <v>1155</v>
      </c>
      <c r="AD45" s="148">
        <v>1155</v>
      </c>
      <c r="AE45" s="148">
        <v>1155</v>
      </c>
      <c r="AF45" s="148">
        <v>1155</v>
      </c>
      <c r="AG45" s="148">
        <v>1155</v>
      </c>
      <c r="AH45" s="148">
        <v>1155</v>
      </c>
      <c r="AI45" s="148">
        <v>1155</v>
      </c>
      <c r="AJ45" s="147"/>
      <c r="AK45" s="148">
        <v>0</v>
      </c>
      <c r="AL45" s="148">
        <v>0</v>
      </c>
      <c r="AM45" s="148">
        <v>0</v>
      </c>
      <c r="AN45" s="148">
        <v>0</v>
      </c>
      <c r="AO45" s="148">
        <v>0</v>
      </c>
      <c r="AP45" s="148">
        <v>0</v>
      </c>
      <c r="AQ45" s="148">
        <v>0</v>
      </c>
      <c r="AR45" s="148">
        <v>0</v>
      </c>
      <c r="AS45" s="148">
        <v>0</v>
      </c>
      <c r="AT45" s="148">
        <v>0</v>
      </c>
      <c r="AU45" s="148">
        <v>0</v>
      </c>
      <c r="AV45" s="148">
        <v>0</v>
      </c>
      <c r="AW45" s="147"/>
      <c r="AX45" s="148">
        <v>0</v>
      </c>
      <c r="AY45" s="148">
        <v>0</v>
      </c>
      <c r="AZ45" s="148">
        <v>0</v>
      </c>
      <c r="BA45" s="148">
        <v>0</v>
      </c>
      <c r="BB45" s="148">
        <v>0</v>
      </c>
      <c r="BC45" s="148">
        <v>0</v>
      </c>
      <c r="BD45" s="148">
        <v>0</v>
      </c>
      <c r="BE45" s="148">
        <v>0</v>
      </c>
      <c r="BF45" s="148">
        <v>0</v>
      </c>
      <c r="BG45" s="148">
        <v>0</v>
      </c>
      <c r="BH45" s="148">
        <v>0</v>
      </c>
      <c r="BI45" s="148">
        <v>0</v>
      </c>
      <c r="BJ45" s="147"/>
      <c r="BK45" s="148">
        <v>0</v>
      </c>
      <c r="BL45" s="148">
        <v>0</v>
      </c>
      <c r="BM45" s="148">
        <v>0</v>
      </c>
      <c r="BN45" s="148">
        <v>0</v>
      </c>
      <c r="BO45" s="148">
        <v>0</v>
      </c>
      <c r="BP45" s="148">
        <v>0</v>
      </c>
      <c r="BQ45" s="148">
        <v>0</v>
      </c>
      <c r="BR45" s="148">
        <v>0</v>
      </c>
      <c r="BS45" s="148">
        <v>0</v>
      </c>
      <c r="BT45" s="148">
        <v>0</v>
      </c>
      <c r="BU45" s="148">
        <v>0</v>
      </c>
      <c r="BV45" s="148">
        <v>0</v>
      </c>
      <c r="BW45" s="147"/>
      <c r="BX45" s="148">
        <v>0</v>
      </c>
      <c r="BY45" s="148">
        <v>0</v>
      </c>
      <c r="BZ45" s="148">
        <v>0</v>
      </c>
      <c r="CA45" s="148">
        <v>0</v>
      </c>
      <c r="CB45" s="148">
        <v>0</v>
      </c>
      <c r="CC45" s="148">
        <v>0</v>
      </c>
      <c r="CD45" s="148">
        <v>0</v>
      </c>
      <c r="CE45" s="148">
        <v>0</v>
      </c>
      <c r="CF45" s="148">
        <v>0</v>
      </c>
      <c r="CG45" s="148">
        <v>0</v>
      </c>
      <c r="CH45" s="148">
        <v>0</v>
      </c>
      <c r="CI45" s="148">
        <v>0</v>
      </c>
      <c r="CJ45" s="147"/>
      <c r="CK45" s="148">
        <v>0</v>
      </c>
      <c r="CL45" s="148">
        <v>0</v>
      </c>
      <c r="CM45" s="148">
        <v>0</v>
      </c>
      <c r="CN45" s="148">
        <v>0</v>
      </c>
      <c r="CO45" s="148">
        <v>0</v>
      </c>
      <c r="CP45" s="148">
        <v>0</v>
      </c>
      <c r="CQ45" s="148">
        <v>0</v>
      </c>
      <c r="CR45" s="148">
        <v>0</v>
      </c>
      <c r="CS45" s="148">
        <v>0</v>
      </c>
      <c r="CT45" s="148">
        <v>0</v>
      </c>
      <c r="CU45" s="148">
        <v>0</v>
      </c>
      <c r="CV45" s="148">
        <v>0</v>
      </c>
      <c r="CW45" s="147"/>
      <c r="CX45" s="148">
        <v>0</v>
      </c>
      <c r="CY45" s="148">
        <v>0</v>
      </c>
      <c r="CZ45" s="148">
        <v>0</v>
      </c>
      <c r="DA45" s="148">
        <v>0</v>
      </c>
      <c r="DB45" s="148">
        <v>0</v>
      </c>
      <c r="DC45" s="148">
        <v>0</v>
      </c>
      <c r="DD45" s="148">
        <v>0</v>
      </c>
      <c r="DE45" s="148">
        <v>0</v>
      </c>
      <c r="DF45" s="148">
        <v>0</v>
      </c>
      <c r="DG45" s="148">
        <v>0</v>
      </c>
      <c r="DH45" s="148">
        <v>0</v>
      </c>
      <c r="DI45" s="148">
        <v>0</v>
      </c>
      <c r="DJ45" s="147"/>
      <c r="DK45" s="148">
        <v>1155</v>
      </c>
      <c r="DL45" s="148">
        <v>1155</v>
      </c>
      <c r="DM45" s="148">
        <v>1155</v>
      </c>
      <c r="DN45" s="148">
        <v>1155</v>
      </c>
      <c r="DO45" s="148">
        <v>1155</v>
      </c>
      <c r="DP45" s="148">
        <v>1155</v>
      </c>
      <c r="DQ45" s="148">
        <v>1155</v>
      </c>
      <c r="DR45" s="148">
        <v>1155</v>
      </c>
      <c r="DS45" s="148">
        <v>1155</v>
      </c>
      <c r="DT45" s="148">
        <v>1155</v>
      </c>
      <c r="DU45" s="148">
        <v>1155</v>
      </c>
      <c r="DV45" s="148">
        <v>1155</v>
      </c>
      <c r="DX45" s="149">
        <f t="shared" si="116"/>
        <v>13860</v>
      </c>
      <c r="DZ45" s="19" t="b">
        <f t="shared" si="117"/>
        <v>1</v>
      </c>
      <c r="EG45" s="19"/>
    </row>
    <row r="46" spans="2:137" ht="14.15" hidden="1" customHeight="1" x14ac:dyDescent="0.4">
      <c r="C46" s="19" t="s">
        <v>71</v>
      </c>
      <c r="D46" s="145" t="s">
        <v>110</v>
      </c>
      <c r="E46" s="19" t="s">
        <v>76</v>
      </c>
      <c r="F46" s="19" t="s">
        <v>57</v>
      </c>
      <c r="H46" s="19" t="s">
        <v>79</v>
      </c>
      <c r="I46" s="19" t="s">
        <v>74</v>
      </c>
      <c r="K46" s="146">
        <v>1600</v>
      </c>
      <c r="L46" s="146">
        <v>1600</v>
      </c>
      <c r="M46" s="146">
        <v>1600</v>
      </c>
      <c r="N46" s="146">
        <v>1600</v>
      </c>
      <c r="O46" s="146">
        <v>1600</v>
      </c>
      <c r="P46" s="146">
        <v>1600</v>
      </c>
      <c r="Q46" s="146">
        <v>1600</v>
      </c>
      <c r="R46" s="146">
        <v>1600</v>
      </c>
      <c r="S46" s="146">
        <v>1600</v>
      </c>
      <c r="T46" s="146">
        <v>1600</v>
      </c>
      <c r="U46" s="146">
        <v>1600</v>
      </c>
      <c r="V46" s="146">
        <v>1600</v>
      </c>
      <c r="W46" s="147"/>
      <c r="X46" s="148">
        <v>1600</v>
      </c>
      <c r="Y46" s="148">
        <v>1600</v>
      </c>
      <c r="Z46" s="148">
        <v>1600</v>
      </c>
      <c r="AA46" s="148">
        <v>1600</v>
      </c>
      <c r="AB46" s="148">
        <v>1600</v>
      </c>
      <c r="AC46" s="148">
        <v>1600</v>
      </c>
      <c r="AD46" s="148">
        <v>1600</v>
      </c>
      <c r="AE46" s="148">
        <v>1600</v>
      </c>
      <c r="AF46" s="148">
        <v>1600</v>
      </c>
      <c r="AG46" s="148">
        <v>1600</v>
      </c>
      <c r="AH46" s="148">
        <v>1600</v>
      </c>
      <c r="AI46" s="148">
        <v>1600</v>
      </c>
      <c r="AJ46" s="147"/>
      <c r="AK46" s="148">
        <v>0</v>
      </c>
      <c r="AL46" s="148">
        <v>0</v>
      </c>
      <c r="AM46" s="148">
        <v>0</v>
      </c>
      <c r="AN46" s="148">
        <v>0</v>
      </c>
      <c r="AO46" s="148">
        <v>0</v>
      </c>
      <c r="AP46" s="148">
        <v>0</v>
      </c>
      <c r="AQ46" s="148">
        <v>0</v>
      </c>
      <c r="AR46" s="148">
        <v>0</v>
      </c>
      <c r="AS46" s="148">
        <v>0</v>
      </c>
      <c r="AT46" s="148">
        <v>0</v>
      </c>
      <c r="AU46" s="148">
        <v>0</v>
      </c>
      <c r="AV46" s="148">
        <v>0</v>
      </c>
      <c r="AW46" s="147"/>
      <c r="AX46" s="148">
        <v>0</v>
      </c>
      <c r="AY46" s="148">
        <v>0</v>
      </c>
      <c r="AZ46" s="148">
        <v>0</v>
      </c>
      <c r="BA46" s="148">
        <v>0</v>
      </c>
      <c r="BB46" s="148">
        <v>0</v>
      </c>
      <c r="BC46" s="148">
        <v>0</v>
      </c>
      <c r="BD46" s="148">
        <v>0</v>
      </c>
      <c r="BE46" s="148">
        <v>0</v>
      </c>
      <c r="BF46" s="148">
        <v>0</v>
      </c>
      <c r="BG46" s="148">
        <v>0</v>
      </c>
      <c r="BH46" s="148">
        <v>0</v>
      </c>
      <c r="BI46" s="148">
        <v>0</v>
      </c>
      <c r="BJ46" s="147"/>
      <c r="BK46" s="148">
        <v>0</v>
      </c>
      <c r="BL46" s="148">
        <v>0</v>
      </c>
      <c r="BM46" s="148">
        <v>0</v>
      </c>
      <c r="BN46" s="148">
        <v>0</v>
      </c>
      <c r="BO46" s="148">
        <v>0</v>
      </c>
      <c r="BP46" s="148">
        <v>0</v>
      </c>
      <c r="BQ46" s="148">
        <v>0</v>
      </c>
      <c r="BR46" s="148">
        <v>0</v>
      </c>
      <c r="BS46" s="148">
        <v>0</v>
      </c>
      <c r="BT46" s="148">
        <v>0</v>
      </c>
      <c r="BU46" s="148">
        <v>0</v>
      </c>
      <c r="BV46" s="148">
        <v>0</v>
      </c>
      <c r="BW46" s="147"/>
      <c r="BX46" s="148">
        <v>0</v>
      </c>
      <c r="BY46" s="148">
        <v>0</v>
      </c>
      <c r="BZ46" s="148">
        <v>0</v>
      </c>
      <c r="CA46" s="148">
        <v>0</v>
      </c>
      <c r="CB46" s="148">
        <v>0</v>
      </c>
      <c r="CC46" s="148">
        <v>0</v>
      </c>
      <c r="CD46" s="148">
        <v>0</v>
      </c>
      <c r="CE46" s="148">
        <v>0</v>
      </c>
      <c r="CF46" s="148">
        <v>0</v>
      </c>
      <c r="CG46" s="148">
        <v>0</v>
      </c>
      <c r="CH46" s="148">
        <v>0</v>
      </c>
      <c r="CI46" s="148">
        <v>0</v>
      </c>
      <c r="CJ46" s="147"/>
      <c r="CK46" s="148">
        <v>0</v>
      </c>
      <c r="CL46" s="148">
        <v>0</v>
      </c>
      <c r="CM46" s="148">
        <v>0</v>
      </c>
      <c r="CN46" s="148">
        <v>0</v>
      </c>
      <c r="CO46" s="148">
        <v>0</v>
      </c>
      <c r="CP46" s="148">
        <v>0</v>
      </c>
      <c r="CQ46" s="148">
        <v>0</v>
      </c>
      <c r="CR46" s="148">
        <v>0</v>
      </c>
      <c r="CS46" s="148">
        <v>0</v>
      </c>
      <c r="CT46" s="148">
        <v>0</v>
      </c>
      <c r="CU46" s="148">
        <v>0</v>
      </c>
      <c r="CV46" s="148">
        <v>0</v>
      </c>
      <c r="CW46" s="147"/>
      <c r="CX46" s="148">
        <v>0</v>
      </c>
      <c r="CY46" s="148">
        <v>0</v>
      </c>
      <c r="CZ46" s="148">
        <v>0</v>
      </c>
      <c r="DA46" s="148">
        <v>0</v>
      </c>
      <c r="DB46" s="148">
        <v>0</v>
      </c>
      <c r="DC46" s="148">
        <v>0</v>
      </c>
      <c r="DD46" s="148">
        <v>0</v>
      </c>
      <c r="DE46" s="148">
        <v>0</v>
      </c>
      <c r="DF46" s="148">
        <v>0</v>
      </c>
      <c r="DG46" s="148">
        <v>0</v>
      </c>
      <c r="DH46" s="148">
        <v>0</v>
      </c>
      <c r="DI46" s="148">
        <v>0</v>
      </c>
      <c r="DJ46" s="147"/>
      <c r="DK46" s="148">
        <v>1600</v>
      </c>
      <c r="DL46" s="148">
        <v>1600</v>
      </c>
      <c r="DM46" s="148">
        <v>1600</v>
      </c>
      <c r="DN46" s="148">
        <v>1600</v>
      </c>
      <c r="DO46" s="148">
        <v>1600</v>
      </c>
      <c r="DP46" s="148">
        <v>1600</v>
      </c>
      <c r="DQ46" s="148">
        <v>1600</v>
      </c>
      <c r="DR46" s="148">
        <v>1600</v>
      </c>
      <c r="DS46" s="148">
        <v>1600</v>
      </c>
      <c r="DT46" s="148">
        <v>1600</v>
      </c>
      <c r="DU46" s="148">
        <v>1600</v>
      </c>
      <c r="DV46" s="148">
        <v>1600</v>
      </c>
      <c r="DX46" s="149">
        <f t="shared" si="116"/>
        <v>19200</v>
      </c>
      <c r="DZ46" s="19" t="b">
        <f t="shared" si="117"/>
        <v>1</v>
      </c>
      <c r="EG46" s="19"/>
    </row>
    <row r="47" spans="2:137" ht="14.15" hidden="1" customHeight="1" x14ac:dyDescent="0.4">
      <c r="C47" s="19" t="s">
        <v>71</v>
      </c>
      <c r="D47" s="145">
        <v>511</v>
      </c>
      <c r="E47" s="19" t="s">
        <v>111</v>
      </c>
      <c r="F47" s="19" t="s">
        <v>57</v>
      </c>
      <c r="H47" s="19" t="s">
        <v>112</v>
      </c>
      <c r="I47" s="19" t="s">
        <v>74</v>
      </c>
      <c r="K47" s="146">
        <v>1631</v>
      </c>
      <c r="L47" s="146">
        <v>1631</v>
      </c>
      <c r="M47" s="146">
        <v>1631</v>
      </c>
      <c r="N47" s="146">
        <v>1631</v>
      </c>
      <c r="O47" s="146">
        <v>1631</v>
      </c>
      <c r="P47" s="146">
        <v>1631</v>
      </c>
      <c r="Q47" s="146">
        <v>1631</v>
      </c>
      <c r="R47" s="146">
        <v>1631</v>
      </c>
      <c r="S47" s="146">
        <v>1631</v>
      </c>
      <c r="T47" s="146">
        <v>1631</v>
      </c>
      <c r="U47" s="146">
        <v>1631</v>
      </c>
      <c r="V47" s="146">
        <v>1631</v>
      </c>
      <c r="W47" s="147"/>
      <c r="X47" s="148">
        <v>1631</v>
      </c>
      <c r="Y47" s="148">
        <v>1631</v>
      </c>
      <c r="Z47" s="148">
        <v>1631</v>
      </c>
      <c r="AA47" s="148">
        <v>1631</v>
      </c>
      <c r="AB47" s="148">
        <v>1631</v>
      </c>
      <c r="AC47" s="148">
        <v>1631</v>
      </c>
      <c r="AD47" s="148">
        <v>1631</v>
      </c>
      <c r="AE47" s="148">
        <v>1631</v>
      </c>
      <c r="AF47" s="148">
        <v>1631</v>
      </c>
      <c r="AG47" s="148">
        <v>1631</v>
      </c>
      <c r="AH47" s="148">
        <v>1631</v>
      </c>
      <c r="AI47" s="148">
        <v>1631</v>
      </c>
      <c r="AJ47" s="147"/>
      <c r="AK47" s="148">
        <v>0</v>
      </c>
      <c r="AL47" s="148">
        <v>0</v>
      </c>
      <c r="AM47" s="148">
        <v>0</v>
      </c>
      <c r="AN47" s="148">
        <v>0</v>
      </c>
      <c r="AO47" s="148">
        <v>0</v>
      </c>
      <c r="AP47" s="148">
        <v>0</v>
      </c>
      <c r="AQ47" s="148">
        <v>0</v>
      </c>
      <c r="AR47" s="148">
        <v>0</v>
      </c>
      <c r="AS47" s="148">
        <v>0</v>
      </c>
      <c r="AT47" s="148">
        <v>0</v>
      </c>
      <c r="AU47" s="148">
        <v>0</v>
      </c>
      <c r="AV47" s="148">
        <v>0</v>
      </c>
      <c r="AW47" s="147"/>
      <c r="AX47" s="148">
        <v>124.02</v>
      </c>
      <c r="AY47" s="148">
        <v>124.02</v>
      </c>
      <c r="AZ47" s="148">
        <v>124.02</v>
      </c>
      <c r="BA47" s="148">
        <v>124.02</v>
      </c>
      <c r="BB47" s="148">
        <v>124.02</v>
      </c>
      <c r="BC47" s="148">
        <v>124.02</v>
      </c>
      <c r="BD47" s="148">
        <v>124.02</v>
      </c>
      <c r="BE47" s="148">
        <v>124.02</v>
      </c>
      <c r="BF47" s="148">
        <v>124.02</v>
      </c>
      <c r="BG47" s="148">
        <v>124.02</v>
      </c>
      <c r="BH47" s="148">
        <v>124.02</v>
      </c>
      <c r="BI47" s="148">
        <v>124.02</v>
      </c>
      <c r="BJ47" s="147"/>
      <c r="BK47" s="148">
        <v>173.97333333333333</v>
      </c>
      <c r="BL47" s="148">
        <v>173.97333333333333</v>
      </c>
      <c r="BM47" s="148">
        <v>173.97333333333333</v>
      </c>
      <c r="BN47" s="148">
        <v>173.97333333333333</v>
      </c>
      <c r="BO47" s="148">
        <v>173.97333333333333</v>
      </c>
      <c r="BP47" s="148">
        <v>173.97333333333333</v>
      </c>
      <c r="BQ47" s="148">
        <v>173.97333333333333</v>
      </c>
      <c r="BR47" s="148">
        <v>173.97333333333333</v>
      </c>
      <c r="BS47" s="148">
        <v>173.97333333333333</v>
      </c>
      <c r="BT47" s="148">
        <v>173.97333333333333</v>
      </c>
      <c r="BU47" s="148">
        <v>173.97333333333333</v>
      </c>
      <c r="BV47" s="148">
        <v>173.97333333333333</v>
      </c>
      <c r="BW47" s="147"/>
      <c r="BX47" s="148">
        <v>1100</v>
      </c>
      <c r="BY47" s="148">
        <v>1100</v>
      </c>
      <c r="BZ47" s="148">
        <v>1100</v>
      </c>
      <c r="CA47" s="148">
        <v>1100</v>
      </c>
      <c r="CB47" s="148">
        <v>1100</v>
      </c>
      <c r="CC47" s="148">
        <v>1100</v>
      </c>
      <c r="CD47" s="148">
        <v>1100</v>
      </c>
      <c r="CE47" s="148">
        <v>1100</v>
      </c>
      <c r="CF47" s="148">
        <v>1100</v>
      </c>
      <c r="CG47" s="148">
        <v>1100</v>
      </c>
      <c r="CH47" s="148">
        <v>1100</v>
      </c>
      <c r="CI47" s="148">
        <v>1100</v>
      </c>
      <c r="CJ47" s="147"/>
      <c r="CK47" s="148">
        <v>231.96444444444444</v>
      </c>
      <c r="CL47" s="148">
        <v>231.96444444444444</v>
      </c>
      <c r="CM47" s="148">
        <v>231.96444444444444</v>
      </c>
      <c r="CN47" s="148">
        <v>231.96444444444444</v>
      </c>
      <c r="CO47" s="148">
        <v>231.96444444444444</v>
      </c>
      <c r="CP47" s="148">
        <v>231.96444444444444</v>
      </c>
      <c r="CQ47" s="148">
        <v>231.96444444444444</v>
      </c>
      <c r="CR47" s="148">
        <v>231.96444444444444</v>
      </c>
      <c r="CS47" s="148">
        <v>231.96444444444444</v>
      </c>
      <c r="CT47" s="148">
        <v>231.96444444444444</v>
      </c>
      <c r="CU47" s="148">
        <v>231.96444444444444</v>
      </c>
      <c r="CV47" s="148">
        <v>231.96444444444444</v>
      </c>
      <c r="CW47" s="147"/>
      <c r="CX47" s="148">
        <v>456.68000000000006</v>
      </c>
      <c r="CY47" s="148">
        <v>456.68000000000006</v>
      </c>
      <c r="CZ47" s="148">
        <v>456.68000000000006</v>
      </c>
      <c r="DA47" s="148">
        <v>456.68000000000006</v>
      </c>
      <c r="DB47" s="148">
        <v>456.68000000000006</v>
      </c>
      <c r="DC47" s="148">
        <v>456.68000000000006</v>
      </c>
      <c r="DD47" s="148">
        <v>456.68000000000006</v>
      </c>
      <c r="DE47" s="148">
        <v>456.68000000000006</v>
      </c>
      <c r="DF47" s="148">
        <v>456.68000000000006</v>
      </c>
      <c r="DG47" s="148">
        <v>456.68000000000006</v>
      </c>
      <c r="DH47" s="148">
        <v>456.68000000000006</v>
      </c>
      <c r="DI47" s="148">
        <v>456.68000000000006</v>
      </c>
      <c r="DJ47" s="147"/>
      <c r="DK47" s="148">
        <v>3593.617777777778</v>
      </c>
      <c r="DL47" s="148">
        <v>3593.617777777778</v>
      </c>
      <c r="DM47" s="148">
        <v>3593.617777777778</v>
      </c>
      <c r="DN47" s="148">
        <v>3593.617777777778</v>
      </c>
      <c r="DO47" s="148">
        <v>3593.617777777778</v>
      </c>
      <c r="DP47" s="148">
        <v>3593.617777777778</v>
      </c>
      <c r="DQ47" s="148">
        <v>3593.617777777778</v>
      </c>
      <c r="DR47" s="148">
        <v>3593.617777777778</v>
      </c>
      <c r="DS47" s="148">
        <v>3593.617777777778</v>
      </c>
      <c r="DT47" s="148">
        <v>3593.617777777778</v>
      </c>
      <c r="DU47" s="148">
        <v>3593.617777777778</v>
      </c>
      <c r="DV47" s="148">
        <v>3593.617777777778</v>
      </c>
      <c r="DX47" s="149">
        <f t="shared" si="116"/>
        <v>43123.413333333338</v>
      </c>
      <c r="DZ47" s="19" t="b">
        <f t="shared" si="117"/>
        <v>1</v>
      </c>
      <c r="EG47" s="19"/>
    </row>
    <row r="48" spans="2:137" ht="14.15" hidden="1" customHeight="1" x14ac:dyDescent="0.4">
      <c r="C48" s="19" t="s">
        <v>71</v>
      </c>
      <c r="D48" s="145">
        <v>512</v>
      </c>
      <c r="E48" s="19" t="s">
        <v>111</v>
      </c>
      <c r="F48" s="19" t="s">
        <v>57</v>
      </c>
      <c r="H48" s="19" t="s">
        <v>113</v>
      </c>
      <c r="I48" s="19" t="s">
        <v>74</v>
      </c>
      <c r="K48" s="146">
        <v>1631</v>
      </c>
      <c r="L48" s="146">
        <v>1631</v>
      </c>
      <c r="M48" s="146">
        <v>1631</v>
      </c>
      <c r="N48" s="146">
        <v>1631</v>
      </c>
      <c r="O48" s="146">
        <v>1631</v>
      </c>
      <c r="P48" s="146">
        <v>1631</v>
      </c>
      <c r="Q48" s="146">
        <v>1631</v>
      </c>
      <c r="R48" s="146">
        <v>1631</v>
      </c>
      <c r="S48" s="146">
        <v>1631</v>
      </c>
      <c r="T48" s="146">
        <v>1631</v>
      </c>
      <c r="U48" s="146">
        <v>1631</v>
      </c>
      <c r="V48" s="146">
        <v>1631</v>
      </c>
      <c r="W48" s="147"/>
      <c r="X48" s="148">
        <v>1631</v>
      </c>
      <c r="Y48" s="148">
        <v>1631</v>
      </c>
      <c r="Z48" s="148">
        <v>1631</v>
      </c>
      <c r="AA48" s="148">
        <v>1631</v>
      </c>
      <c r="AB48" s="148">
        <v>1631</v>
      </c>
      <c r="AC48" s="148">
        <v>1631</v>
      </c>
      <c r="AD48" s="148">
        <v>1631</v>
      </c>
      <c r="AE48" s="148">
        <v>1631</v>
      </c>
      <c r="AF48" s="148">
        <v>1631</v>
      </c>
      <c r="AG48" s="148">
        <v>1631</v>
      </c>
      <c r="AH48" s="148">
        <v>1631</v>
      </c>
      <c r="AI48" s="148">
        <v>1631</v>
      </c>
      <c r="AJ48" s="147"/>
      <c r="AK48" s="148">
        <v>0</v>
      </c>
      <c r="AL48" s="148">
        <v>0</v>
      </c>
      <c r="AM48" s="148">
        <v>0</v>
      </c>
      <c r="AN48" s="148">
        <v>0</v>
      </c>
      <c r="AO48" s="148">
        <v>0</v>
      </c>
      <c r="AP48" s="148">
        <v>0</v>
      </c>
      <c r="AQ48" s="148">
        <v>0</v>
      </c>
      <c r="AR48" s="148">
        <v>0</v>
      </c>
      <c r="AS48" s="148">
        <v>0</v>
      </c>
      <c r="AT48" s="148">
        <v>0</v>
      </c>
      <c r="AU48" s="148">
        <v>0</v>
      </c>
      <c r="AV48" s="148">
        <v>0</v>
      </c>
      <c r="AW48" s="147"/>
      <c r="AX48" s="148">
        <v>124.02</v>
      </c>
      <c r="AY48" s="148">
        <v>124.02</v>
      </c>
      <c r="AZ48" s="148">
        <v>124.02</v>
      </c>
      <c r="BA48" s="148">
        <v>124.02</v>
      </c>
      <c r="BB48" s="148">
        <v>124.02</v>
      </c>
      <c r="BC48" s="148">
        <v>124.02</v>
      </c>
      <c r="BD48" s="148">
        <v>124.02</v>
      </c>
      <c r="BE48" s="148">
        <v>124.02</v>
      </c>
      <c r="BF48" s="148">
        <v>124.02</v>
      </c>
      <c r="BG48" s="148">
        <v>124.02</v>
      </c>
      <c r="BH48" s="148">
        <v>124.02</v>
      </c>
      <c r="BI48" s="148">
        <v>124.02</v>
      </c>
      <c r="BJ48" s="147"/>
      <c r="BK48" s="148">
        <v>173.97333333333333</v>
      </c>
      <c r="BL48" s="148">
        <v>173.97333333333333</v>
      </c>
      <c r="BM48" s="148">
        <v>173.97333333333333</v>
      </c>
      <c r="BN48" s="148">
        <v>173.97333333333333</v>
      </c>
      <c r="BO48" s="148">
        <v>173.97333333333333</v>
      </c>
      <c r="BP48" s="148">
        <v>173.97333333333333</v>
      </c>
      <c r="BQ48" s="148">
        <v>173.97333333333333</v>
      </c>
      <c r="BR48" s="148">
        <v>173.97333333333333</v>
      </c>
      <c r="BS48" s="148">
        <v>173.97333333333333</v>
      </c>
      <c r="BT48" s="148">
        <v>173.97333333333333</v>
      </c>
      <c r="BU48" s="148">
        <v>173.97333333333333</v>
      </c>
      <c r="BV48" s="148">
        <v>173.97333333333333</v>
      </c>
      <c r="BW48" s="147"/>
      <c r="BX48" s="148">
        <v>1100</v>
      </c>
      <c r="BY48" s="148">
        <v>1100</v>
      </c>
      <c r="BZ48" s="148">
        <v>1100</v>
      </c>
      <c r="CA48" s="148">
        <v>1100</v>
      </c>
      <c r="CB48" s="148">
        <v>1100</v>
      </c>
      <c r="CC48" s="148">
        <v>1100</v>
      </c>
      <c r="CD48" s="148">
        <v>1100</v>
      </c>
      <c r="CE48" s="148">
        <v>1100</v>
      </c>
      <c r="CF48" s="148">
        <v>1100</v>
      </c>
      <c r="CG48" s="148">
        <v>1100</v>
      </c>
      <c r="CH48" s="148">
        <v>1100</v>
      </c>
      <c r="CI48" s="148">
        <v>1100</v>
      </c>
      <c r="CJ48" s="147"/>
      <c r="CK48" s="148">
        <v>231.96444444444444</v>
      </c>
      <c r="CL48" s="148">
        <v>231.96444444444444</v>
      </c>
      <c r="CM48" s="148">
        <v>231.96444444444444</v>
      </c>
      <c r="CN48" s="148">
        <v>231.96444444444444</v>
      </c>
      <c r="CO48" s="148">
        <v>231.96444444444444</v>
      </c>
      <c r="CP48" s="148">
        <v>231.96444444444444</v>
      </c>
      <c r="CQ48" s="148">
        <v>231.96444444444444</v>
      </c>
      <c r="CR48" s="148">
        <v>231.96444444444444</v>
      </c>
      <c r="CS48" s="148">
        <v>231.96444444444444</v>
      </c>
      <c r="CT48" s="148">
        <v>231.96444444444444</v>
      </c>
      <c r="CU48" s="148">
        <v>231.96444444444444</v>
      </c>
      <c r="CV48" s="148">
        <v>231.96444444444444</v>
      </c>
      <c r="CW48" s="147"/>
      <c r="CX48" s="148">
        <v>456.68000000000006</v>
      </c>
      <c r="CY48" s="148">
        <v>456.68000000000006</v>
      </c>
      <c r="CZ48" s="148">
        <v>456.68000000000006</v>
      </c>
      <c r="DA48" s="148">
        <v>456.68000000000006</v>
      </c>
      <c r="DB48" s="148">
        <v>456.68000000000006</v>
      </c>
      <c r="DC48" s="148">
        <v>456.68000000000006</v>
      </c>
      <c r="DD48" s="148">
        <v>456.68000000000006</v>
      </c>
      <c r="DE48" s="148">
        <v>456.68000000000006</v>
      </c>
      <c r="DF48" s="148">
        <v>456.68000000000006</v>
      </c>
      <c r="DG48" s="148">
        <v>456.68000000000006</v>
      </c>
      <c r="DH48" s="148">
        <v>456.68000000000006</v>
      </c>
      <c r="DI48" s="148">
        <v>456.68000000000006</v>
      </c>
      <c r="DJ48" s="147"/>
      <c r="DK48" s="148">
        <v>3593.617777777778</v>
      </c>
      <c r="DL48" s="148">
        <v>3593.617777777778</v>
      </c>
      <c r="DM48" s="148">
        <v>3593.617777777778</v>
      </c>
      <c r="DN48" s="148">
        <v>3593.617777777778</v>
      </c>
      <c r="DO48" s="148">
        <v>3593.617777777778</v>
      </c>
      <c r="DP48" s="148">
        <v>3593.617777777778</v>
      </c>
      <c r="DQ48" s="148">
        <v>3593.617777777778</v>
      </c>
      <c r="DR48" s="148">
        <v>3593.617777777778</v>
      </c>
      <c r="DS48" s="148">
        <v>3593.617777777778</v>
      </c>
      <c r="DT48" s="148">
        <v>3593.617777777778</v>
      </c>
      <c r="DU48" s="148">
        <v>3593.617777777778</v>
      </c>
      <c r="DV48" s="148">
        <v>3593.617777777778</v>
      </c>
      <c r="DX48" s="149">
        <f t="shared" si="116"/>
        <v>43123.413333333338</v>
      </c>
      <c r="DZ48" s="19" t="b">
        <f t="shared" si="117"/>
        <v>1</v>
      </c>
      <c r="EG48" s="19"/>
    </row>
    <row r="49" spans="2:137" ht="14.15" hidden="1" customHeight="1" x14ac:dyDescent="0.4">
      <c r="C49" s="19" t="s">
        <v>71</v>
      </c>
      <c r="D49" s="145">
        <v>490</v>
      </c>
      <c r="E49" s="19" t="s">
        <v>82</v>
      </c>
      <c r="F49" s="19" t="s">
        <v>57</v>
      </c>
      <c r="H49" s="19" t="s">
        <v>114</v>
      </c>
      <c r="I49" s="19" t="s">
        <v>83</v>
      </c>
      <c r="K49" s="146">
        <v>2500</v>
      </c>
      <c r="L49" s="146">
        <v>2500</v>
      </c>
      <c r="M49" s="146">
        <v>2500</v>
      </c>
      <c r="N49" s="146">
        <v>2500</v>
      </c>
      <c r="O49" s="146">
        <v>2500</v>
      </c>
      <c r="P49" s="146">
        <v>2500</v>
      </c>
      <c r="Q49" s="146">
        <v>5500</v>
      </c>
      <c r="R49" s="146">
        <v>5500</v>
      </c>
      <c r="S49" s="146">
        <v>5500</v>
      </c>
      <c r="T49" s="146">
        <v>5500</v>
      </c>
      <c r="U49" s="146">
        <v>5500</v>
      </c>
      <c r="V49" s="146">
        <v>5500</v>
      </c>
      <c r="W49" s="147"/>
      <c r="X49" s="148">
        <v>2500</v>
      </c>
      <c r="Y49" s="148">
        <v>2500</v>
      </c>
      <c r="Z49" s="148">
        <v>2500</v>
      </c>
      <c r="AA49" s="148">
        <v>2500</v>
      </c>
      <c r="AB49" s="148">
        <v>2500</v>
      </c>
      <c r="AC49" s="148">
        <v>2500</v>
      </c>
      <c r="AD49" s="148">
        <v>5500</v>
      </c>
      <c r="AE49" s="148">
        <v>5500</v>
      </c>
      <c r="AF49" s="148">
        <v>5500</v>
      </c>
      <c r="AG49" s="148">
        <v>5500</v>
      </c>
      <c r="AH49" s="148">
        <v>5500</v>
      </c>
      <c r="AI49" s="148">
        <v>5500</v>
      </c>
      <c r="AJ49" s="147"/>
      <c r="AK49" s="148">
        <v>0</v>
      </c>
      <c r="AL49" s="148">
        <v>0</v>
      </c>
      <c r="AM49" s="148">
        <v>0</v>
      </c>
      <c r="AN49" s="148">
        <v>0</v>
      </c>
      <c r="AO49" s="148">
        <v>0</v>
      </c>
      <c r="AP49" s="148">
        <v>0</v>
      </c>
      <c r="AQ49" s="148">
        <v>0</v>
      </c>
      <c r="AR49" s="148">
        <v>0</v>
      </c>
      <c r="AS49" s="148">
        <v>0</v>
      </c>
      <c r="AT49" s="148">
        <v>0</v>
      </c>
      <c r="AU49" s="148">
        <v>0</v>
      </c>
      <c r="AV49" s="148">
        <v>0</v>
      </c>
      <c r="AW49" s="147"/>
      <c r="AX49" s="148">
        <v>0</v>
      </c>
      <c r="AY49" s="148">
        <v>0</v>
      </c>
      <c r="AZ49" s="148">
        <v>0</v>
      </c>
      <c r="BA49" s="148">
        <v>0</v>
      </c>
      <c r="BB49" s="148">
        <v>0</v>
      </c>
      <c r="BC49" s="148">
        <v>0</v>
      </c>
      <c r="BD49" s="148">
        <v>0</v>
      </c>
      <c r="BE49" s="148">
        <v>0</v>
      </c>
      <c r="BF49" s="148">
        <v>0</v>
      </c>
      <c r="BG49" s="148">
        <v>0</v>
      </c>
      <c r="BH49" s="148">
        <v>0</v>
      </c>
      <c r="BI49" s="148">
        <v>0</v>
      </c>
      <c r="BJ49" s="147"/>
      <c r="BK49" s="148">
        <v>0</v>
      </c>
      <c r="BL49" s="148">
        <v>0</v>
      </c>
      <c r="BM49" s="148">
        <v>0</v>
      </c>
      <c r="BN49" s="148">
        <v>0</v>
      </c>
      <c r="BO49" s="148">
        <v>0</v>
      </c>
      <c r="BP49" s="148">
        <v>0</v>
      </c>
      <c r="BQ49" s="148">
        <v>0</v>
      </c>
      <c r="BR49" s="148">
        <v>0</v>
      </c>
      <c r="BS49" s="148">
        <v>0</v>
      </c>
      <c r="BT49" s="148">
        <v>0</v>
      </c>
      <c r="BU49" s="148">
        <v>0</v>
      </c>
      <c r="BV49" s="148">
        <v>0</v>
      </c>
      <c r="BW49" s="147"/>
      <c r="BX49" s="148">
        <v>1100</v>
      </c>
      <c r="BY49" s="148">
        <v>1100</v>
      </c>
      <c r="BZ49" s="148">
        <v>1100</v>
      </c>
      <c r="CA49" s="148">
        <v>1100</v>
      </c>
      <c r="CB49" s="148">
        <v>1100</v>
      </c>
      <c r="CC49" s="148">
        <v>1100</v>
      </c>
      <c r="CD49" s="148">
        <v>1100</v>
      </c>
      <c r="CE49" s="148">
        <v>1100</v>
      </c>
      <c r="CF49" s="148">
        <v>1100</v>
      </c>
      <c r="CG49" s="148">
        <v>1100</v>
      </c>
      <c r="CH49" s="148">
        <v>1100</v>
      </c>
      <c r="CI49" s="148">
        <v>1100</v>
      </c>
      <c r="CJ49" s="147"/>
      <c r="CK49" s="148">
        <v>208.33333333333331</v>
      </c>
      <c r="CL49" s="148">
        <v>208.33333333333331</v>
      </c>
      <c r="CM49" s="148">
        <v>208.33333333333331</v>
      </c>
      <c r="CN49" s="148">
        <v>208.33333333333331</v>
      </c>
      <c r="CO49" s="148">
        <v>208.33333333333331</v>
      </c>
      <c r="CP49" s="148">
        <v>208.33333333333331</v>
      </c>
      <c r="CQ49" s="148">
        <v>458.33333333333331</v>
      </c>
      <c r="CR49" s="148">
        <v>458.33333333333331</v>
      </c>
      <c r="CS49" s="148">
        <v>458.33333333333331</v>
      </c>
      <c r="CT49" s="148">
        <v>458.33333333333331</v>
      </c>
      <c r="CU49" s="148">
        <v>458.33333333333331</v>
      </c>
      <c r="CV49" s="148">
        <v>458.33333333333331</v>
      </c>
      <c r="CW49" s="147"/>
      <c r="CX49" s="148">
        <v>0</v>
      </c>
      <c r="CY49" s="148">
        <v>0</v>
      </c>
      <c r="CZ49" s="148">
        <v>0</v>
      </c>
      <c r="DA49" s="148">
        <v>0</v>
      </c>
      <c r="DB49" s="148">
        <v>0</v>
      </c>
      <c r="DC49" s="148">
        <v>0</v>
      </c>
      <c r="DD49" s="148">
        <v>0</v>
      </c>
      <c r="DE49" s="148">
        <v>0</v>
      </c>
      <c r="DF49" s="148">
        <v>0</v>
      </c>
      <c r="DG49" s="148">
        <v>0</v>
      </c>
      <c r="DH49" s="148">
        <v>0</v>
      </c>
      <c r="DI49" s="148">
        <v>0</v>
      </c>
      <c r="DJ49" s="147"/>
      <c r="DK49" s="148">
        <v>3808.333333333333</v>
      </c>
      <c r="DL49" s="148">
        <v>3808.333333333333</v>
      </c>
      <c r="DM49" s="148">
        <v>3808.333333333333</v>
      </c>
      <c r="DN49" s="148">
        <v>3808.333333333333</v>
      </c>
      <c r="DO49" s="148">
        <v>3808.333333333333</v>
      </c>
      <c r="DP49" s="148">
        <v>3808.333333333333</v>
      </c>
      <c r="DQ49" s="148">
        <v>7058.333333333333</v>
      </c>
      <c r="DR49" s="148">
        <v>7058.333333333333</v>
      </c>
      <c r="DS49" s="148">
        <v>7058.333333333333</v>
      </c>
      <c r="DT49" s="148">
        <v>7058.333333333333</v>
      </c>
      <c r="DU49" s="148">
        <v>7058.333333333333</v>
      </c>
      <c r="DV49" s="148">
        <v>7058.333333333333</v>
      </c>
      <c r="DX49" s="149">
        <f t="shared" si="116"/>
        <v>65200.000000000007</v>
      </c>
      <c r="DZ49" s="19" t="b">
        <f t="shared" si="117"/>
        <v>1</v>
      </c>
      <c r="EG49" s="19"/>
    </row>
    <row r="50" spans="2:137" ht="14.15" hidden="1" customHeight="1" x14ac:dyDescent="0.4">
      <c r="C50" s="19" t="s">
        <v>71</v>
      </c>
      <c r="D50" s="145">
        <v>515</v>
      </c>
      <c r="E50" s="19" t="s">
        <v>82</v>
      </c>
      <c r="F50" s="19" t="s">
        <v>57</v>
      </c>
      <c r="H50" s="19" t="s">
        <v>10</v>
      </c>
      <c r="I50" s="19" t="s">
        <v>74</v>
      </c>
      <c r="K50" s="146">
        <v>2500</v>
      </c>
      <c r="L50" s="146">
        <v>2500</v>
      </c>
      <c r="M50" s="146">
        <v>2500</v>
      </c>
      <c r="N50" s="146">
        <v>2500</v>
      </c>
      <c r="O50" s="146">
        <v>2500</v>
      </c>
      <c r="P50" s="146">
        <v>2500</v>
      </c>
      <c r="Q50" s="146">
        <v>2500</v>
      </c>
      <c r="R50" s="146">
        <v>2500</v>
      </c>
      <c r="S50" s="146">
        <v>2500</v>
      </c>
      <c r="T50" s="146">
        <v>2500</v>
      </c>
      <c r="U50" s="146">
        <v>2500</v>
      </c>
      <c r="V50" s="146">
        <v>2500</v>
      </c>
      <c r="W50" s="147"/>
      <c r="X50" s="148">
        <v>2500</v>
      </c>
      <c r="Y50" s="148">
        <v>2500</v>
      </c>
      <c r="Z50" s="148">
        <v>2500</v>
      </c>
      <c r="AA50" s="148">
        <v>2500</v>
      </c>
      <c r="AB50" s="148">
        <v>2500</v>
      </c>
      <c r="AC50" s="148">
        <v>2500</v>
      </c>
      <c r="AD50" s="148">
        <v>2500</v>
      </c>
      <c r="AE50" s="148">
        <v>2500</v>
      </c>
      <c r="AF50" s="148">
        <v>2500</v>
      </c>
      <c r="AG50" s="148">
        <v>2500</v>
      </c>
      <c r="AH50" s="148">
        <v>2500</v>
      </c>
      <c r="AI50" s="148">
        <v>2500</v>
      </c>
      <c r="AJ50" s="147"/>
      <c r="AK50" s="148">
        <v>0</v>
      </c>
      <c r="AL50" s="148">
        <v>0</v>
      </c>
      <c r="AM50" s="148">
        <v>0</v>
      </c>
      <c r="AN50" s="148">
        <v>0</v>
      </c>
      <c r="AO50" s="148">
        <v>0</v>
      </c>
      <c r="AP50" s="148">
        <v>0</v>
      </c>
      <c r="AQ50" s="148">
        <v>0</v>
      </c>
      <c r="AR50" s="148">
        <v>0</v>
      </c>
      <c r="AS50" s="148">
        <v>0</v>
      </c>
      <c r="AT50" s="148">
        <v>0</v>
      </c>
      <c r="AU50" s="148">
        <v>0</v>
      </c>
      <c r="AV50" s="148">
        <v>0</v>
      </c>
      <c r="AW50" s="147"/>
      <c r="AX50" s="148">
        <v>0</v>
      </c>
      <c r="AY50" s="148">
        <v>0</v>
      </c>
      <c r="AZ50" s="148">
        <v>0</v>
      </c>
      <c r="BA50" s="148">
        <v>0</v>
      </c>
      <c r="BB50" s="148">
        <v>0</v>
      </c>
      <c r="BC50" s="148">
        <v>0</v>
      </c>
      <c r="BD50" s="148">
        <v>0</v>
      </c>
      <c r="BE50" s="148">
        <v>0</v>
      </c>
      <c r="BF50" s="148">
        <v>0</v>
      </c>
      <c r="BG50" s="148">
        <v>0</v>
      </c>
      <c r="BH50" s="148">
        <v>0</v>
      </c>
      <c r="BI50" s="148">
        <v>0</v>
      </c>
      <c r="BJ50" s="147"/>
      <c r="BK50" s="148">
        <v>0</v>
      </c>
      <c r="BL50" s="148">
        <v>0</v>
      </c>
      <c r="BM50" s="148">
        <v>0</v>
      </c>
      <c r="BN50" s="148">
        <v>0</v>
      </c>
      <c r="BO50" s="148">
        <v>0</v>
      </c>
      <c r="BP50" s="148">
        <v>0</v>
      </c>
      <c r="BQ50" s="148">
        <v>0</v>
      </c>
      <c r="BR50" s="148">
        <v>0</v>
      </c>
      <c r="BS50" s="148">
        <v>0</v>
      </c>
      <c r="BT50" s="148">
        <v>0</v>
      </c>
      <c r="BU50" s="148">
        <v>0</v>
      </c>
      <c r="BV50" s="148">
        <v>0</v>
      </c>
      <c r="BW50" s="147"/>
      <c r="BX50" s="148">
        <v>1100</v>
      </c>
      <c r="BY50" s="148">
        <v>1100</v>
      </c>
      <c r="BZ50" s="148">
        <v>1100</v>
      </c>
      <c r="CA50" s="148">
        <v>1100</v>
      </c>
      <c r="CB50" s="148">
        <v>1100</v>
      </c>
      <c r="CC50" s="148">
        <v>1100</v>
      </c>
      <c r="CD50" s="148">
        <v>1100</v>
      </c>
      <c r="CE50" s="148">
        <v>1100</v>
      </c>
      <c r="CF50" s="148">
        <v>1100</v>
      </c>
      <c r="CG50" s="148">
        <v>1100</v>
      </c>
      <c r="CH50" s="148">
        <v>1100</v>
      </c>
      <c r="CI50" s="148">
        <v>1100</v>
      </c>
      <c r="CJ50" s="147"/>
      <c r="CK50" s="148">
        <v>208.33333333333331</v>
      </c>
      <c r="CL50" s="148">
        <v>208.33333333333331</v>
      </c>
      <c r="CM50" s="148">
        <v>208.33333333333331</v>
      </c>
      <c r="CN50" s="148">
        <v>208.33333333333331</v>
      </c>
      <c r="CO50" s="148">
        <v>208.33333333333331</v>
      </c>
      <c r="CP50" s="148">
        <v>208.33333333333331</v>
      </c>
      <c r="CQ50" s="148">
        <v>208.33333333333331</v>
      </c>
      <c r="CR50" s="148">
        <v>208.33333333333331</v>
      </c>
      <c r="CS50" s="148">
        <v>208.33333333333331</v>
      </c>
      <c r="CT50" s="148">
        <v>208.33333333333331</v>
      </c>
      <c r="CU50" s="148">
        <v>208.33333333333331</v>
      </c>
      <c r="CV50" s="148">
        <v>208.33333333333331</v>
      </c>
      <c r="CW50" s="147"/>
      <c r="CX50" s="148">
        <v>0</v>
      </c>
      <c r="CY50" s="148">
        <v>0</v>
      </c>
      <c r="CZ50" s="148">
        <v>0</v>
      </c>
      <c r="DA50" s="148">
        <v>0</v>
      </c>
      <c r="DB50" s="148">
        <v>0</v>
      </c>
      <c r="DC50" s="148">
        <v>0</v>
      </c>
      <c r="DD50" s="148">
        <v>0</v>
      </c>
      <c r="DE50" s="148">
        <v>0</v>
      </c>
      <c r="DF50" s="148">
        <v>0</v>
      </c>
      <c r="DG50" s="148">
        <v>0</v>
      </c>
      <c r="DH50" s="148">
        <v>0</v>
      </c>
      <c r="DI50" s="148">
        <v>0</v>
      </c>
      <c r="DJ50" s="147"/>
      <c r="DK50" s="148">
        <v>3808.333333333333</v>
      </c>
      <c r="DL50" s="148">
        <v>3808.333333333333</v>
      </c>
      <c r="DM50" s="148">
        <v>3808.333333333333</v>
      </c>
      <c r="DN50" s="148">
        <v>3808.333333333333</v>
      </c>
      <c r="DO50" s="148">
        <v>3808.333333333333</v>
      </c>
      <c r="DP50" s="148">
        <v>3808.333333333333</v>
      </c>
      <c r="DQ50" s="148">
        <v>3808.333333333333</v>
      </c>
      <c r="DR50" s="148">
        <v>3808.333333333333</v>
      </c>
      <c r="DS50" s="148">
        <v>3808.333333333333</v>
      </c>
      <c r="DT50" s="148">
        <v>3808.333333333333</v>
      </c>
      <c r="DU50" s="148">
        <v>3808.333333333333</v>
      </c>
      <c r="DV50" s="148">
        <v>3808.333333333333</v>
      </c>
      <c r="DX50" s="149">
        <f t="shared" si="116"/>
        <v>45700</v>
      </c>
      <c r="DZ50" s="19" t="b">
        <f t="shared" si="117"/>
        <v>1</v>
      </c>
      <c r="EG50" s="19"/>
    </row>
    <row r="51" spans="2:137" ht="14.15" hidden="1" customHeight="1" x14ac:dyDescent="0.4">
      <c r="C51" s="19" t="s">
        <v>71</v>
      </c>
      <c r="D51" s="145">
        <v>544</v>
      </c>
      <c r="E51" s="19" t="s">
        <v>82</v>
      </c>
      <c r="F51" s="19" t="s">
        <v>57</v>
      </c>
      <c r="H51" s="19" t="s">
        <v>115</v>
      </c>
      <c r="I51" s="19" t="s">
        <v>74</v>
      </c>
      <c r="K51" s="146">
        <v>2500</v>
      </c>
      <c r="L51" s="146">
        <v>2500</v>
      </c>
      <c r="M51" s="146">
        <v>2500</v>
      </c>
      <c r="N51" s="146">
        <v>2500</v>
      </c>
      <c r="O51" s="146">
        <v>2500</v>
      </c>
      <c r="P51" s="146">
        <v>2500</v>
      </c>
      <c r="Q51" s="146">
        <v>2500</v>
      </c>
      <c r="R51" s="146">
        <v>2500</v>
      </c>
      <c r="S51" s="146">
        <v>2500</v>
      </c>
      <c r="T51" s="146">
        <v>2500</v>
      </c>
      <c r="U51" s="146">
        <v>2500</v>
      </c>
      <c r="V51" s="146">
        <v>2500</v>
      </c>
      <c r="W51" s="147"/>
      <c r="X51" s="148">
        <v>2500</v>
      </c>
      <c r="Y51" s="148">
        <v>2500</v>
      </c>
      <c r="Z51" s="148">
        <v>2500</v>
      </c>
      <c r="AA51" s="148">
        <v>2500</v>
      </c>
      <c r="AB51" s="148">
        <v>2500</v>
      </c>
      <c r="AC51" s="148">
        <v>2500</v>
      </c>
      <c r="AD51" s="148">
        <v>2500</v>
      </c>
      <c r="AE51" s="148">
        <v>2500</v>
      </c>
      <c r="AF51" s="148">
        <v>2500</v>
      </c>
      <c r="AG51" s="148">
        <v>2500</v>
      </c>
      <c r="AH51" s="148">
        <v>2500</v>
      </c>
      <c r="AI51" s="148">
        <v>2500</v>
      </c>
      <c r="AJ51" s="147"/>
      <c r="AK51" s="148">
        <v>0</v>
      </c>
      <c r="AL51" s="148">
        <v>0</v>
      </c>
      <c r="AM51" s="148">
        <v>0</v>
      </c>
      <c r="AN51" s="148">
        <v>0</v>
      </c>
      <c r="AO51" s="148">
        <v>0</v>
      </c>
      <c r="AP51" s="148">
        <v>0</v>
      </c>
      <c r="AQ51" s="148">
        <v>0</v>
      </c>
      <c r="AR51" s="148">
        <v>0</v>
      </c>
      <c r="AS51" s="148">
        <v>0</v>
      </c>
      <c r="AT51" s="148">
        <v>0</v>
      </c>
      <c r="AU51" s="148">
        <v>0</v>
      </c>
      <c r="AV51" s="148">
        <v>0</v>
      </c>
      <c r="AW51" s="147"/>
      <c r="AX51" s="148">
        <v>0</v>
      </c>
      <c r="AY51" s="148">
        <v>0</v>
      </c>
      <c r="AZ51" s="148">
        <v>0</v>
      </c>
      <c r="BA51" s="148">
        <v>0</v>
      </c>
      <c r="BB51" s="148">
        <v>0</v>
      </c>
      <c r="BC51" s="148">
        <v>0</v>
      </c>
      <c r="BD51" s="148">
        <v>0</v>
      </c>
      <c r="BE51" s="148">
        <v>0</v>
      </c>
      <c r="BF51" s="148">
        <v>0</v>
      </c>
      <c r="BG51" s="148">
        <v>0</v>
      </c>
      <c r="BH51" s="148">
        <v>0</v>
      </c>
      <c r="BI51" s="148">
        <v>0</v>
      </c>
      <c r="BJ51" s="147"/>
      <c r="BK51" s="148">
        <v>0</v>
      </c>
      <c r="BL51" s="148">
        <v>0</v>
      </c>
      <c r="BM51" s="148">
        <v>0</v>
      </c>
      <c r="BN51" s="148">
        <v>0</v>
      </c>
      <c r="BO51" s="148">
        <v>0</v>
      </c>
      <c r="BP51" s="148">
        <v>0</v>
      </c>
      <c r="BQ51" s="148">
        <v>0</v>
      </c>
      <c r="BR51" s="148">
        <v>0</v>
      </c>
      <c r="BS51" s="148">
        <v>0</v>
      </c>
      <c r="BT51" s="148">
        <v>0</v>
      </c>
      <c r="BU51" s="148">
        <v>0</v>
      </c>
      <c r="BV51" s="148">
        <v>0</v>
      </c>
      <c r="BW51" s="147"/>
      <c r="BX51" s="148">
        <v>1100</v>
      </c>
      <c r="BY51" s="148">
        <v>1100</v>
      </c>
      <c r="BZ51" s="148">
        <v>1100</v>
      </c>
      <c r="CA51" s="148">
        <v>1100</v>
      </c>
      <c r="CB51" s="148">
        <v>1100</v>
      </c>
      <c r="CC51" s="148">
        <v>1100</v>
      </c>
      <c r="CD51" s="148">
        <v>1100</v>
      </c>
      <c r="CE51" s="148">
        <v>1100</v>
      </c>
      <c r="CF51" s="148">
        <v>1100</v>
      </c>
      <c r="CG51" s="148">
        <v>1100</v>
      </c>
      <c r="CH51" s="148">
        <v>1100</v>
      </c>
      <c r="CI51" s="148">
        <v>1100</v>
      </c>
      <c r="CJ51" s="147"/>
      <c r="CK51" s="148">
        <v>208.33333333333331</v>
      </c>
      <c r="CL51" s="148">
        <v>208.33333333333331</v>
      </c>
      <c r="CM51" s="148">
        <v>208.33333333333331</v>
      </c>
      <c r="CN51" s="148">
        <v>208.33333333333331</v>
      </c>
      <c r="CO51" s="148">
        <v>208.33333333333331</v>
      </c>
      <c r="CP51" s="148">
        <v>208.33333333333331</v>
      </c>
      <c r="CQ51" s="148">
        <v>208.33333333333331</v>
      </c>
      <c r="CR51" s="148">
        <v>208.33333333333331</v>
      </c>
      <c r="CS51" s="148">
        <v>208.33333333333331</v>
      </c>
      <c r="CT51" s="148">
        <v>208.33333333333331</v>
      </c>
      <c r="CU51" s="148">
        <v>208.33333333333331</v>
      </c>
      <c r="CV51" s="148">
        <v>208.33333333333331</v>
      </c>
      <c r="CW51" s="147"/>
      <c r="CX51" s="148">
        <v>0</v>
      </c>
      <c r="CY51" s="148">
        <v>0</v>
      </c>
      <c r="CZ51" s="148">
        <v>0</v>
      </c>
      <c r="DA51" s="148">
        <v>0</v>
      </c>
      <c r="DB51" s="148">
        <v>0</v>
      </c>
      <c r="DC51" s="148">
        <v>0</v>
      </c>
      <c r="DD51" s="148">
        <v>0</v>
      </c>
      <c r="DE51" s="148">
        <v>0</v>
      </c>
      <c r="DF51" s="148">
        <v>0</v>
      </c>
      <c r="DG51" s="148">
        <v>0</v>
      </c>
      <c r="DH51" s="148">
        <v>0</v>
      </c>
      <c r="DI51" s="148">
        <v>0</v>
      </c>
      <c r="DJ51" s="147"/>
      <c r="DK51" s="148">
        <v>3808.333333333333</v>
      </c>
      <c r="DL51" s="148">
        <v>3808.333333333333</v>
      </c>
      <c r="DM51" s="148">
        <v>3808.333333333333</v>
      </c>
      <c r="DN51" s="148">
        <v>3808.333333333333</v>
      </c>
      <c r="DO51" s="148">
        <v>3808.333333333333</v>
      </c>
      <c r="DP51" s="148">
        <v>3808.333333333333</v>
      </c>
      <c r="DQ51" s="148">
        <v>3808.333333333333</v>
      </c>
      <c r="DR51" s="148">
        <v>3808.333333333333</v>
      </c>
      <c r="DS51" s="148">
        <v>3808.333333333333</v>
      </c>
      <c r="DT51" s="148">
        <v>3808.333333333333</v>
      </c>
      <c r="DU51" s="148">
        <v>3808.333333333333</v>
      </c>
      <c r="DV51" s="148">
        <v>3808.333333333333</v>
      </c>
      <c r="DX51" s="149">
        <f t="shared" si="116"/>
        <v>45700</v>
      </c>
      <c r="DZ51" s="19" t="b">
        <f t="shared" si="117"/>
        <v>1</v>
      </c>
      <c r="EG51" s="19"/>
    </row>
    <row r="52" spans="2:137" ht="14.15" hidden="1" customHeight="1" x14ac:dyDescent="0.4">
      <c r="C52" s="19" t="s">
        <v>71</v>
      </c>
      <c r="D52" s="145">
        <v>545</v>
      </c>
      <c r="E52" s="19" t="s">
        <v>82</v>
      </c>
      <c r="F52" s="19" t="s">
        <v>57</v>
      </c>
      <c r="H52" s="19" t="s">
        <v>73</v>
      </c>
      <c r="I52" s="19" t="s">
        <v>74</v>
      </c>
      <c r="K52" s="146">
        <v>2500</v>
      </c>
      <c r="L52" s="146">
        <v>2500</v>
      </c>
      <c r="M52" s="146">
        <v>2500</v>
      </c>
      <c r="N52" s="146">
        <v>2500</v>
      </c>
      <c r="O52" s="146">
        <v>2500</v>
      </c>
      <c r="P52" s="146">
        <v>2500</v>
      </c>
      <c r="Q52" s="146">
        <v>2500</v>
      </c>
      <c r="R52" s="146">
        <v>2500</v>
      </c>
      <c r="S52" s="146">
        <v>2500</v>
      </c>
      <c r="T52" s="146">
        <v>2500</v>
      </c>
      <c r="U52" s="146">
        <v>2500</v>
      </c>
      <c r="V52" s="146">
        <v>2500</v>
      </c>
      <c r="W52" s="147"/>
      <c r="X52" s="148">
        <v>2500</v>
      </c>
      <c r="Y52" s="148">
        <v>2500</v>
      </c>
      <c r="Z52" s="148">
        <v>2500</v>
      </c>
      <c r="AA52" s="148">
        <v>2500</v>
      </c>
      <c r="AB52" s="148">
        <v>2500</v>
      </c>
      <c r="AC52" s="148">
        <v>2500</v>
      </c>
      <c r="AD52" s="148">
        <v>2500</v>
      </c>
      <c r="AE52" s="148">
        <v>2500</v>
      </c>
      <c r="AF52" s="148">
        <v>2500</v>
      </c>
      <c r="AG52" s="148">
        <v>2500</v>
      </c>
      <c r="AH52" s="148">
        <v>2500</v>
      </c>
      <c r="AI52" s="148">
        <v>2500</v>
      </c>
      <c r="AJ52" s="147"/>
      <c r="AK52" s="148">
        <v>0</v>
      </c>
      <c r="AL52" s="148">
        <v>0</v>
      </c>
      <c r="AM52" s="148">
        <v>0</v>
      </c>
      <c r="AN52" s="148">
        <v>0</v>
      </c>
      <c r="AO52" s="148">
        <v>0</v>
      </c>
      <c r="AP52" s="148">
        <v>0</v>
      </c>
      <c r="AQ52" s="148">
        <v>0</v>
      </c>
      <c r="AR52" s="148">
        <v>0</v>
      </c>
      <c r="AS52" s="148">
        <v>0</v>
      </c>
      <c r="AT52" s="148">
        <v>0</v>
      </c>
      <c r="AU52" s="148">
        <v>0</v>
      </c>
      <c r="AV52" s="148">
        <v>0</v>
      </c>
      <c r="AW52" s="147"/>
      <c r="AX52" s="148">
        <v>0</v>
      </c>
      <c r="AY52" s="148">
        <v>0</v>
      </c>
      <c r="AZ52" s="148">
        <v>0</v>
      </c>
      <c r="BA52" s="148">
        <v>0</v>
      </c>
      <c r="BB52" s="148">
        <v>0</v>
      </c>
      <c r="BC52" s="148">
        <v>0</v>
      </c>
      <c r="BD52" s="148">
        <v>0</v>
      </c>
      <c r="BE52" s="148">
        <v>0</v>
      </c>
      <c r="BF52" s="148">
        <v>0</v>
      </c>
      <c r="BG52" s="148">
        <v>0</v>
      </c>
      <c r="BH52" s="148">
        <v>0</v>
      </c>
      <c r="BI52" s="148">
        <v>0</v>
      </c>
      <c r="BJ52" s="147"/>
      <c r="BK52" s="148">
        <v>0</v>
      </c>
      <c r="BL52" s="148">
        <v>0</v>
      </c>
      <c r="BM52" s="148">
        <v>0</v>
      </c>
      <c r="BN52" s="148">
        <v>0</v>
      </c>
      <c r="BO52" s="148">
        <v>0</v>
      </c>
      <c r="BP52" s="148">
        <v>0</v>
      </c>
      <c r="BQ52" s="148">
        <v>0</v>
      </c>
      <c r="BR52" s="148">
        <v>0</v>
      </c>
      <c r="BS52" s="148">
        <v>0</v>
      </c>
      <c r="BT52" s="148">
        <v>0</v>
      </c>
      <c r="BU52" s="148">
        <v>0</v>
      </c>
      <c r="BV52" s="148">
        <v>0</v>
      </c>
      <c r="BW52" s="147"/>
      <c r="BX52" s="148">
        <v>1100</v>
      </c>
      <c r="BY52" s="148">
        <v>1100</v>
      </c>
      <c r="BZ52" s="148">
        <v>1100</v>
      </c>
      <c r="CA52" s="148">
        <v>1100</v>
      </c>
      <c r="CB52" s="148">
        <v>1100</v>
      </c>
      <c r="CC52" s="148">
        <v>1100</v>
      </c>
      <c r="CD52" s="148">
        <v>1100</v>
      </c>
      <c r="CE52" s="148">
        <v>1100</v>
      </c>
      <c r="CF52" s="148">
        <v>1100</v>
      </c>
      <c r="CG52" s="148">
        <v>1100</v>
      </c>
      <c r="CH52" s="148">
        <v>1100</v>
      </c>
      <c r="CI52" s="148">
        <v>1100</v>
      </c>
      <c r="CJ52" s="147"/>
      <c r="CK52" s="148">
        <v>208.33333333333331</v>
      </c>
      <c r="CL52" s="148">
        <v>208.33333333333331</v>
      </c>
      <c r="CM52" s="148">
        <v>208.33333333333331</v>
      </c>
      <c r="CN52" s="148">
        <v>208.33333333333331</v>
      </c>
      <c r="CO52" s="148">
        <v>208.33333333333331</v>
      </c>
      <c r="CP52" s="148">
        <v>208.33333333333331</v>
      </c>
      <c r="CQ52" s="148">
        <v>208.33333333333331</v>
      </c>
      <c r="CR52" s="148">
        <v>208.33333333333331</v>
      </c>
      <c r="CS52" s="148">
        <v>208.33333333333331</v>
      </c>
      <c r="CT52" s="148">
        <v>208.33333333333331</v>
      </c>
      <c r="CU52" s="148">
        <v>208.33333333333331</v>
      </c>
      <c r="CV52" s="148">
        <v>208.33333333333331</v>
      </c>
      <c r="CW52" s="147"/>
      <c r="CX52" s="148">
        <v>0</v>
      </c>
      <c r="CY52" s="148">
        <v>0</v>
      </c>
      <c r="CZ52" s="148">
        <v>0</v>
      </c>
      <c r="DA52" s="148">
        <v>0</v>
      </c>
      <c r="DB52" s="148">
        <v>0</v>
      </c>
      <c r="DC52" s="148">
        <v>0</v>
      </c>
      <c r="DD52" s="148">
        <v>0</v>
      </c>
      <c r="DE52" s="148">
        <v>0</v>
      </c>
      <c r="DF52" s="148">
        <v>0</v>
      </c>
      <c r="DG52" s="148">
        <v>0</v>
      </c>
      <c r="DH52" s="148">
        <v>0</v>
      </c>
      <c r="DI52" s="148">
        <v>0</v>
      </c>
      <c r="DJ52" s="147"/>
      <c r="DK52" s="148">
        <v>3808.333333333333</v>
      </c>
      <c r="DL52" s="148">
        <v>3808.333333333333</v>
      </c>
      <c r="DM52" s="148">
        <v>3808.333333333333</v>
      </c>
      <c r="DN52" s="148">
        <v>3808.333333333333</v>
      </c>
      <c r="DO52" s="148">
        <v>3808.333333333333</v>
      </c>
      <c r="DP52" s="148">
        <v>3808.333333333333</v>
      </c>
      <c r="DQ52" s="148">
        <v>3808.333333333333</v>
      </c>
      <c r="DR52" s="148">
        <v>3808.333333333333</v>
      </c>
      <c r="DS52" s="148">
        <v>3808.333333333333</v>
      </c>
      <c r="DT52" s="148">
        <v>3808.333333333333</v>
      </c>
      <c r="DU52" s="148">
        <v>3808.333333333333</v>
      </c>
      <c r="DV52" s="148">
        <v>3808.333333333333</v>
      </c>
      <c r="DX52" s="149">
        <f t="shared" si="116"/>
        <v>45700</v>
      </c>
      <c r="DZ52" s="19" t="b">
        <f t="shared" si="117"/>
        <v>1</v>
      </c>
      <c r="EG52" s="19"/>
    </row>
    <row r="53" spans="2:137" ht="14.15" hidden="1" customHeight="1" x14ac:dyDescent="0.4">
      <c r="C53" s="19" t="s">
        <v>71</v>
      </c>
      <c r="D53" s="145">
        <v>551</v>
      </c>
      <c r="E53" s="19" t="s">
        <v>82</v>
      </c>
      <c r="F53" s="19" t="s">
        <v>57</v>
      </c>
      <c r="H53" s="19" t="s">
        <v>116</v>
      </c>
      <c r="I53" s="19" t="s">
        <v>74</v>
      </c>
      <c r="K53" s="146">
        <v>2500</v>
      </c>
      <c r="L53" s="146">
        <v>2500</v>
      </c>
      <c r="M53" s="146">
        <v>2500</v>
      </c>
      <c r="N53" s="146">
        <v>2500</v>
      </c>
      <c r="O53" s="146">
        <v>2500</v>
      </c>
      <c r="P53" s="146">
        <v>2500</v>
      </c>
      <c r="Q53" s="146">
        <v>2500</v>
      </c>
      <c r="R53" s="146">
        <v>2500</v>
      </c>
      <c r="S53" s="146">
        <v>2500</v>
      </c>
      <c r="T53" s="146">
        <v>2500</v>
      </c>
      <c r="U53" s="146">
        <v>2500</v>
      </c>
      <c r="V53" s="146">
        <v>2500</v>
      </c>
      <c r="W53" s="147"/>
      <c r="X53" s="148">
        <v>2500</v>
      </c>
      <c r="Y53" s="148">
        <v>2500</v>
      </c>
      <c r="Z53" s="148">
        <v>2500</v>
      </c>
      <c r="AA53" s="148">
        <v>2500</v>
      </c>
      <c r="AB53" s="148">
        <v>2500</v>
      </c>
      <c r="AC53" s="148">
        <v>2500</v>
      </c>
      <c r="AD53" s="148">
        <v>2500</v>
      </c>
      <c r="AE53" s="148">
        <v>2500</v>
      </c>
      <c r="AF53" s="148">
        <v>2500</v>
      </c>
      <c r="AG53" s="148">
        <v>2500</v>
      </c>
      <c r="AH53" s="148">
        <v>2500</v>
      </c>
      <c r="AI53" s="148">
        <v>2500</v>
      </c>
      <c r="AJ53" s="147"/>
      <c r="AK53" s="148">
        <v>0</v>
      </c>
      <c r="AL53" s="148">
        <v>0</v>
      </c>
      <c r="AM53" s="148">
        <v>0</v>
      </c>
      <c r="AN53" s="148">
        <v>0</v>
      </c>
      <c r="AO53" s="148">
        <v>0</v>
      </c>
      <c r="AP53" s="148">
        <v>0</v>
      </c>
      <c r="AQ53" s="148">
        <v>0</v>
      </c>
      <c r="AR53" s="148">
        <v>0</v>
      </c>
      <c r="AS53" s="148">
        <v>0</v>
      </c>
      <c r="AT53" s="148">
        <v>0</v>
      </c>
      <c r="AU53" s="148">
        <v>0</v>
      </c>
      <c r="AV53" s="148">
        <v>0</v>
      </c>
      <c r="AW53" s="147"/>
      <c r="AX53" s="148">
        <v>0</v>
      </c>
      <c r="AY53" s="148">
        <v>0</v>
      </c>
      <c r="AZ53" s="148">
        <v>0</v>
      </c>
      <c r="BA53" s="148">
        <v>0</v>
      </c>
      <c r="BB53" s="148">
        <v>0</v>
      </c>
      <c r="BC53" s="148">
        <v>0</v>
      </c>
      <c r="BD53" s="148">
        <v>0</v>
      </c>
      <c r="BE53" s="148">
        <v>0</v>
      </c>
      <c r="BF53" s="148">
        <v>0</v>
      </c>
      <c r="BG53" s="148">
        <v>0</v>
      </c>
      <c r="BH53" s="148">
        <v>0</v>
      </c>
      <c r="BI53" s="148">
        <v>0</v>
      </c>
      <c r="BJ53" s="147"/>
      <c r="BK53" s="148">
        <v>0</v>
      </c>
      <c r="BL53" s="148">
        <v>0</v>
      </c>
      <c r="BM53" s="148">
        <v>0</v>
      </c>
      <c r="BN53" s="148">
        <v>0</v>
      </c>
      <c r="BO53" s="148">
        <v>0</v>
      </c>
      <c r="BP53" s="148">
        <v>0</v>
      </c>
      <c r="BQ53" s="148">
        <v>0</v>
      </c>
      <c r="BR53" s="148">
        <v>0</v>
      </c>
      <c r="BS53" s="148">
        <v>0</v>
      </c>
      <c r="BT53" s="148">
        <v>0</v>
      </c>
      <c r="BU53" s="148">
        <v>0</v>
      </c>
      <c r="BV53" s="148">
        <v>0</v>
      </c>
      <c r="BW53" s="147"/>
      <c r="BX53" s="148">
        <v>1100</v>
      </c>
      <c r="BY53" s="148">
        <v>1100</v>
      </c>
      <c r="BZ53" s="148">
        <v>1100</v>
      </c>
      <c r="CA53" s="148">
        <v>1100</v>
      </c>
      <c r="CB53" s="148">
        <v>1100</v>
      </c>
      <c r="CC53" s="148">
        <v>1100</v>
      </c>
      <c r="CD53" s="148">
        <v>1100</v>
      </c>
      <c r="CE53" s="148">
        <v>1100</v>
      </c>
      <c r="CF53" s="148">
        <v>1100</v>
      </c>
      <c r="CG53" s="148">
        <v>1100</v>
      </c>
      <c r="CH53" s="148">
        <v>1100</v>
      </c>
      <c r="CI53" s="148">
        <v>1100</v>
      </c>
      <c r="CJ53" s="147"/>
      <c r="CK53" s="148">
        <v>208.33333333333331</v>
      </c>
      <c r="CL53" s="148">
        <v>208.33333333333331</v>
      </c>
      <c r="CM53" s="148">
        <v>208.33333333333331</v>
      </c>
      <c r="CN53" s="148">
        <v>208.33333333333331</v>
      </c>
      <c r="CO53" s="148">
        <v>208.33333333333331</v>
      </c>
      <c r="CP53" s="148">
        <v>208.33333333333331</v>
      </c>
      <c r="CQ53" s="148">
        <v>208.33333333333331</v>
      </c>
      <c r="CR53" s="148">
        <v>208.33333333333331</v>
      </c>
      <c r="CS53" s="148">
        <v>208.33333333333331</v>
      </c>
      <c r="CT53" s="148">
        <v>208.33333333333331</v>
      </c>
      <c r="CU53" s="148">
        <v>208.33333333333331</v>
      </c>
      <c r="CV53" s="148">
        <v>208.33333333333331</v>
      </c>
      <c r="CW53" s="147"/>
      <c r="CX53" s="148">
        <v>0</v>
      </c>
      <c r="CY53" s="148">
        <v>0</v>
      </c>
      <c r="CZ53" s="148">
        <v>0</v>
      </c>
      <c r="DA53" s="148">
        <v>0</v>
      </c>
      <c r="DB53" s="148">
        <v>0</v>
      </c>
      <c r="DC53" s="148">
        <v>0</v>
      </c>
      <c r="DD53" s="148">
        <v>0</v>
      </c>
      <c r="DE53" s="148">
        <v>0</v>
      </c>
      <c r="DF53" s="148">
        <v>0</v>
      </c>
      <c r="DG53" s="148">
        <v>0</v>
      </c>
      <c r="DH53" s="148">
        <v>0</v>
      </c>
      <c r="DI53" s="148">
        <v>0</v>
      </c>
      <c r="DJ53" s="147"/>
      <c r="DK53" s="148">
        <v>3808.333333333333</v>
      </c>
      <c r="DL53" s="148">
        <v>3808.333333333333</v>
      </c>
      <c r="DM53" s="148">
        <v>3808.333333333333</v>
      </c>
      <c r="DN53" s="148">
        <v>3808.333333333333</v>
      </c>
      <c r="DO53" s="148">
        <v>3808.333333333333</v>
      </c>
      <c r="DP53" s="148">
        <v>3808.333333333333</v>
      </c>
      <c r="DQ53" s="148">
        <v>3808.333333333333</v>
      </c>
      <c r="DR53" s="148">
        <v>3808.333333333333</v>
      </c>
      <c r="DS53" s="148">
        <v>3808.333333333333</v>
      </c>
      <c r="DT53" s="148">
        <v>3808.333333333333</v>
      </c>
      <c r="DU53" s="148">
        <v>3808.333333333333</v>
      </c>
      <c r="DV53" s="148">
        <v>3808.333333333333</v>
      </c>
      <c r="DX53" s="149">
        <f t="shared" si="116"/>
        <v>45700</v>
      </c>
      <c r="DZ53" s="19" t="b">
        <f t="shared" si="117"/>
        <v>1</v>
      </c>
      <c r="EG53" s="19"/>
    </row>
    <row r="54" spans="2:137" ht="14.15" hidden="1" customHeight="1" x14ac:dyDescent="0.4">
      <c r="C54" s="19" t="s">
        <v>71</v>
      </c>
      <c r="D54" s="145">
        <v>552</v>
      </c>
      <c r="E54" s="19" t="s">
        <v>82</v>
      </c>
      <c r="F54" s="19" t="s">
        <v>57</v>
      </c>
      <c r="H54" s="19" t="s">
        <v>10</v>
      </c>
      <c r="I54" s="19" t="s">
        <v>74</v>
      </c>
      <c r="K54" s="146">
        <v>2500</v>
      </c>
      <c r="L54" s="146">
        <v>2500</v>
      </c>
      <c r="M54" s="146">
        <v>2500</v>
      </c>
      <c r="N54" s="146">
        <v>2500</v>
      </c>
      <c r="O54" s="146">
        <v>2500</v>
      </c>
      <c r="P54" s="146">
        <v>2500</v>
      </c>
      <c r="Q54" s="146">
        <v>2500</v>
      </c>
      <c r="R54" s="146">
        <v>2500</v>
      </c>
      <c r="S54" s="146">
        <v>2500</v>
      </c>
      <c r="T54" s="146">
        <v>2500</v>
      </c>
      <c r="U54" s="146">
        <v>2500</v>
      </c>
      <c r="V54" s="146">
        <v>2500</v>
      </c>
      <c r="W54" s="147"/>
      <c r="X54" s="148">
        <v>2500</v>
      </c>
      <c r="Y54" s="148">
        <v>2500</v>
      </c>
      <c r="Z54" s="148">
        <v>2500</v>
      </c>
      <c r="AA54" s="148">
        <v>2500</v>
      </c>
      <c r="AB54" s="148">
        <v>2500</v>
      </c>
      <c r="AC54" s="148">
        <v>2500</v>
      </c>
      <c r="AD54" s="148">
        <v>2500</v>
      </c>
      <c r="AE54" s="148">
        <v>2500</v>
      </c>
      <c r="AF54" s="148">
        <v>2500</v>
      </c>
      <c r="AG54" s="148">
        <v>2500</v>
      </c>
      <c r="AH54" s="148">
        <v>2500</v>
      </c>
      <c r="AI54" s="148">
        <v>2500</v>
      </c>
      <c r="AJ54" s="147"/>
      <c r="AK54" s="148">
        <v>0</v>
      </c>
      <c r="AL54" s="148">
        <v>0</v>
      </c>
      <c r="AM54" s="148">
        <v>0</v>
      </c>
      <c r="AN54" s="148">
        <v>0</v>
      </c>
      <c r="AO54" s="148">
        <v>0</v>
      </c>
      <c r="AP54" s="148">
        <v>0</v>
      </c>
      <c r="AQ54" s="148">
        <v>0</v>
      </c>
      <c r="AR54" s="148">
        <v>0</v>
      </c>
      <c r="AS54" s="148">
        <v>0</v>
      </c>
      <c r="AT54" s="148">
        <v>0</v>
      </c>
      <c r="AU54" s="148">
        <v>0</v>
      </c>
      <c r="AV54" s="148">
        <v>0</v>
      </c>
      <c r="AW54" s="147"/>
      <c r="AX54" s="148">
        <v>0</v>
      </c>
      <c r="AY54" s="148">
        <v>0</v>
      </c>
      <c r="AZ54" s="148">
        <v>0</v>
      </c>
      <c r="BA54" s="148">
        <v>0</v>
      </c>
      <c r="BB54" s="148">
        <v>0</v>
      </c>
      <c r="BC54" s="148">
        <v>0</v>
      </c>
      <c r="BD54" s="148">
        <v>0</v>
      </c>
      <c r="BE54" s="148">
        <v>0</v>
      </c>
      <c r="BF54" s="148">
        <v>0</v>
      </c>
      <c r="BG54" s="148">
        <v>0</v>
      </c>
      <c r="BH54" s="148">
        <v>0</v>
      </c>
      <c r="BI54" s="148">
        <v>0</v>
      </c>
      <c r="BJ54" s="147"/>
      <c r="BK54" s="148">
        <v>0</v>
      </c>
      <c r="BL54" s="148">
        <v>0</v>
      </c>
      <c r="BM54" s="148">
        <v>0</v>
      </c>
      <c r="BN54" s="148">
        <v>0</v>
      </c>
      <c r="BO54" s="148">
        <v>0</v>
      </c>
      <c r="BP54" s="148">
        <v>0</v>
      </c>
      <c r="BQ54" s="148">
        <v>0</v>
      </c>
      <c r="BR54" s="148">
        <v>0</v>
      </c>
      <c r="BS54" s="148">
        <v>0</v>
      </c>
      <c r="BT54" s="148">
        <v>0</v>
      </c>
      <c r="BU54" s="148">
        <v>0</v>
      </c>
      <c r="BV54" s="148">
        <v>0</v>
      </c>
      <c r="BW54" s="147"/>
      <c r="BX54" s="148">
        <v>1100</v>
      </c>
      <c r="BY54" s="148">
        <v>1100</v>
      </c>
      <c r="BZ54" s="148">
        <v>1100</v>
      </c>
      <c r="CA54" s="148">
        <v>1100</v>
      </c>
      <c r="CB54" s="148">
        <v>1100</v>
      </c>
      <c r="CC54" s="148">
        <v>1100</v>
      </c>
      <c r="CD54" s="148">
        <v>1100</v>
      </c>
      <c r="CE54" s="148">
        <v>1100</v>
      </c>
      <c r="CF54" s="148">
        <v>1100</v>
      </c>
      <c r="CG54" s="148">
        <v>1100</v>
      </c>
      <c r="CH54" s="148">
        <v>1100</v>
      </c>
      <c r="CI54" s="148">
        <v>1100</v>
      </c>
      <c r="CJ54" s="147"/>
      <c r="CK54" s="148">
        <v>208.33333333333331</v>
      </c>
      <c r="CL54" s="148">
        <v>208.33333333333331</v>
      </c>
      <c r="CM54" s="148">
        <v>208.33333333333331</v>
      </c>
      <c r="CN54" s="148">
        <v>208.33333333333331</v>
      </c>
      <c r="CO54" s="148">
        <v>208.33333333333331</v>
      </c>
      <c r="CP54" s="148">
        <v>208.33333333333331</v>
      </c>
      <c r="CQ54" s="148">
        <v>208.33333333333331</v>
      </c>
      <c r="CR54" s="148">
        <v>208.33333333333331</v>
      </c>
      <c r="CS54" s="148">
        <v>208.33333333333331</v>
      </c>
      <c r="CT54" s="148">
        <v>208.33333333333331</v>
      </c>
      <c r="CU54" s="148">
        <v>208.33333333333331</v>
      </c>
      <c r="CV54" s="148">
        <v>208.33333333333331</v>
      </c>
      <c r="CW54" s="147"/>
      <c r="CX54" s="148">
        <v>0</v>
      </c>
      <c r="CY54" s="148">
        <v>0</v>
      </c>
      <c r="CZ54" s="148">
        <v>0</v>
      </c>
      <c r="DA54" s="148">
        <v>0</v>
      </c>
      <c r="DB54" s="148">
        <v>0</v>
      </c>
      <c r="DC54" s="148">
        <v>0</v>
      </c>
      <c r="DD54" s="148">
        <v>0</v>
      </c>
      <c r="DE54" s="148">
        <v>0</v>
      </c>
      <c r="DF54" s="148">
        <v>0</v>
      </c>
      <c r="DG54" s="148">
        <v>0</v>
      </c>
      <c r="DH54" s="148">
        <v>0</v>
      </c>
      <c r="DI54" s="148">
        <v>0</v>
      </c>
      <c r="DJ54" s="147"/>
      <c r="DK54" s="148">
        <v>3808.333333333333</v>
      </c>
      <c r="DL54" s="148">
        <v>3808.333333333333</v>
      </c>
      <c r="DM54" s="148">
        <v>3808.333333333333</v>
      </c>
      <c r="DN54" s="148">
        <v>3808.333333333333</v>
      </c>
      <c r="DO54" s="148">
        <v>3808.333333333333</v>
      </c>
      <c r="DP54" s="148">
        <v>3808.333333333333</v>
      </c>
      <c r="DQ54" s="148">
        <v>3808.333333333333</v>
      </c>
      <c r="DR54" s="148">
        <v>3808.333333333333</v>
      </c>
      <c r="DS54" s="148">
        <v>3808.333333333333</v>
      </c>
      <c r="DT54" s="148">
        <v>3808.333333333333</v>
      </c>
      <c r="DU54" s="148">
        <v>3808.333333333333</v>
      </c>
      <c r="DV54" s="148">
        <v>3808.333333333333</v>
      </c>
      <c r="DX54" s="149">
        <f t="shared" si="116"/>
        <v>45700</v>
      </c>
      <c r="DZ54" s="19" t="b">
        <f t="shared" si="117"/>
        <v>1</v>
      </c>
      <c r="EG54" s="19"/>
    </row>
    <row r="55" spans="2:137" ht="14.15" hidden="1" customHeight="1" x14ac:dyDescent="0.4">
      <c r="C55" s="19" t="s">
        <v>71</v>
      </c>
      <c r="D55" s="145">
        <v>553</v>
      </c>
      <c r="E55" s="19" t="s">
        <v>82</v>
      </c>
      <c r="F55" s="19" t="s">
        <v>57</v>
      </c>
      <c r="H55" s="19" t="s">
        <v>10</v>
      </c>
      <c r="I55" s="19" t="s">
        <v>74</v>
      </c>
      <c r="K55" s="146">
        <v>2500</v>
      </c>
      <c r="L55" s="146">
        <v>2500</v>
      </c>
      <c r="M55" s="146">
        <v>2500</v>
      </c>
      <c r="N55" s="146">
        <v>2500</v>
      </c>
      <c r="O55" s="146">
        <v>2500</v>
      </c>
      <c r="P55" s="146">
        <v>2500</v>
      </c>
      <c r="Q55" s="146">
        <v>2500</v>
      </c>
      <c r="R55" s="146">
        <v>2500</v>
      </c>
      <c r="S55" s="146">
        <v>2500</v>
      </c>
      <c r="T55" s="146">
        <v>2500</v>
      </c>
      <c r="U55" s="146">
        <v>2500</v>
      </c>
      <c r="V55" s="146">
        <v>2500</v>
      </c>
      <c r="W55" s="147"/>
      <c r="X55" s="148">
        <v>2500</v>
      </c>
      <c r="Y55" s="148">
        <v>2500</v>
      </c>
      <c r="Z55" s="148">
        <v>2500</v>
      </c>
      <c r="AA55" s="148">
        <v>2500</v>
      </c>
      <c r="AB55" s="148">
        <v>2500</v>
      </c>
      <c r="AC55" s="148">
        <v>2500</v>
      </c>
      <c r="AD55" s="148">
        <v>2500</v>
      </c>
      <c r="AE55" s="148">
        <v>2500</v>
      </c>
      <c r="AF55" s="148">
        <v>2500</v>
      </c>
      <c r="AG55" s="148">
        <v>2500</v>
      </c>
      <c r="AH55" s="148">
        <v>2500</v>
      </c>
      <c r="AI55" s="148">
        <v>2500</v>
      </c>
      <c r="AJ55" s="147"/>
      <c r="AK55" s="148">
        <v>0</v>
      </c>
      <c r="AL55" s="148">
        <v>0</v>
      </c>
      <c r="AM55" s="148">
        <v>0</v>
      </c>
      <c r="AN55" s="148">
        <v>0</v>
      </c>
      <c r="AO55" s="148">
        <v>0</v>
      </c>
      <c r="AP55" s="148">
        <v>0</v>
      </c>
      <c r="AQ55" s="148">
        <v>0</v>
      </c>
      <c r="AR55" s="148">
        <v>0</v>
      </c>
      <c r="AS55" s="148">
        <v>0</v>
      </c>
      <c r="AT55" s="148">
        <v>0</v>
      </c>
      <c r="AU55" s="148">
        <v>0</v>
      </c>
      <c r="AV55" s="148">
        <v>0</v>
      </c>
      <c r="AW55" s="147"/>
      <c r="AX55" s="148">
        <v>0</v>
      </c>
      <c r="AY55" s="148">
        <v>0</v>
      </c>
      <c r="AZ55" s="148">
        <v>0</v>
      </c>
      <c r="BA55" s="148">
        <v>0</v>
      </c>
      <c r="BB55" s="148">
        <v>0</v>
      </c>
      <c r="BC55" s="148">
        <v>0</v>
      </c>
      <c r="BD55" s="148">
        <v>0</v>
      </c>
      <c r="BE55" s="148">
        <v>0</v>
      </c>
      <c r="BF55" s="148">
        <v>0</v>
      </c>
      <c r="BG55" s="148">
        <v>0</v>
      </c>
      <c r="BH55" s="148">
        <v>0</v>
      </c>
      <c r="BI55" s="148">
        <v>0</v>
      </c>
      <c r="BJ55" s="147"/>
      <c r="BK55" s="148">
        <v>0</v>
      </c>
      <c r="BL55" s="148">
        <v>0</v>
      </c>
      <c r="BM55" s="148">
        <v>0</v>
      </c>
      <c r="BN55" s="148">
        <v>0</v>
      </c>
      <c r="BO55" s="148">
        <v>0</v>
      </c>
      <c r="BP55" s="148">
        <v>0</v>
      </c>
      <c r="BQ55" s="148">
        <v>0</v>
      </c>
      <c r="BR55" s="148">
        <v>0</v>
      </c>
      <c r="BS55" s="148">
        <v>0</v>
      </c>
      <c r="BT55" s="148">
        <v>0</v>
      </c>
      <c r="BU55" s="148">
        <v>0</v>
      </c>
      <c r="BV55" s="148">
        <v>0</v>
      </c>
      <c r="BW55" s="147"/>
      <c r="BX55" s="148">
        <v>1100</v>
      </c>
      <c r="BY55" s="148">
        <v>1100</v>
      </c>
      <c r="BZ55" s="148">
        <v>1100</v>
      </c>
      <c r="CA55" s="148">
        <v>1100</v>
      </c>
      <c r="CB55" s="148">
        <v>1100</v>
      </c>
      <c r="CC55" s="148">
        <v>1100</v>
      </c>
      <c r="CD55" s="148">
        <v>1100</v>
      </c>
      <c r="CE55" s="148">
        <v>1100</v>
      </c>
      <c r="CF55" s="148">
        <v>1100</v>
      </c>
      <c r="CG55" s="148">
        <v>1100</v>
      </c>
      <c r="CH55" s="148">
        <v>1100</v>
      </c>
      <c r="CI55" s="148">
        <v>1100</v>
      </c>
      <c r="CJ55" s="147"/>
      <c r="CK55" s="148">
        <v>208.33333333333331</v>
      </c>
      <c r="CL55" s="148">
        <v>208.33333333333331</v>
      </c>
      <c r="CM55" s="148">
        <v>208.33333333333331</v>
      </c>
      <c r="CN55" s="148">
        <v>208.33333333333331</v>
      </c>
      <c r="CO55" s="148">
        <v>208.33333333333331</v>
      </c>
      <c r="CP55" s="148">
        <v>208.33333333333331</v>
      </c>
      <c r="CQ55" s="148">
        <v>208.33333333333331</v>
      </c>
      <c r="CR55" s="148">
        <v>208.33333333333331</v>
      </c>
      <c r="CS55" s="148">
        <v>208.33333333333331</v>
      </c>
      <c r="CT55" s="148">
        <v>208.33333333333331</v>
      </c>
      <c r="CU55" s="148">
        <v>208.33333333333331</v>
      </c>
      <c r="CV55" s="148">
        <v>208.33333333333331</v>
      </c>
      <c r="CW55" s="147"/>
      <c r="CX55" s="148">
        <v>0</v>
      </c>
      <c r="CY55" s="148">
        <v>0</v>
      </c>
      <c r="CZ55" s="148">
        <v>0</v>
      </c>
      <c r="DA55" s="148">
        <v>0</v>
      </c>
      <c r="DB55" s="148">
        <v>0</v>
      </c>
      <c r="DC55" s="148">
        <v>0</v>
      </c>
      <c r="DD55" s="148">
        <v>0</v>
      </c>
      <c r="DE55" s="148">
        <v>0</v>
      </c>
      <c r="DF55" s="148">
        <v>0</v>
      </c>
      <c r="DG55" s="148">
        <v>0</v>
      </c>
      <c r="DH55" s="148">
        <v>0</v>
      </c>
      <c r="DI55" s="148">
        <v>0</v>
      </c>
      <c r="DJ55" s="147"/>
      <c r="DK55" s="148">
        <v>3808.333333333333</v>
      </c>
      <c r="DL55" s="148">
        <v>3808.333333333333</v>
      </c>
      <c r="DM55" s="148">
        <v>3808.333333333333</v>
      </c>
      <c r="DN55" s="148">
        <v>3808.333333333333</v>
      </c>
      <c r="DO55" s="148">
        <v>3808.333333333333</v>
      </c>
      <c r="DP55" s="148">
        <v>3808.333333333333</v>
      </c>
      <c r="DQ55" s="148">
        <v>3808.333333333333</v>
      </c>
      <c r="DR55" s="148">
        <v>3808.333333333333</v>
      </c>
      <c r="DS55" s="148">
        <v>3808.333333333333</v>
      </c>
      <c r="DT55" s="148">
        <v>3808.333333333333</v>
      </c>
      <c r="DU55" s="148">
        <v>3808.333333333333</v>
      </c>
      <c r="DV55" s="148">
        <v>3808.333333333333</v>
      </c>
      <c r="DX55" s="149">
        <f t="shared" si="116"/>
        <v>45700</v>
      </c>
      <c r="DZ55" s="19" t="b">
        <f t="shared" si="117"/>
        <v>1</v>
      </c>
      <c r="EG55" s="19"/>
    </row>
    <row r="56" spans="2:137" ht="14.15" hidden="1" customHeight="1" x14ac:dyDescent="0.4">
      <c r="C56" s="19" t="s">
        <v>71</v>
      </c>
      <c r="D56" s="145">
        <v>554</v>
      </c>
      <c r="E56" s="19" t="s">
        <v>82</v>
      </c>
      <c r="F56" s="19" t="s">
        <v>57</v>
      </c>
      <c r="H56" s="19" t="s">
        <v>115</v>
      </c>
      <c r="I56" s="19" t="s">
        <v>74</v>
      </c>
      <c r="K56" s="146">
        <v>2500</v>
      </c>
      <c r="L56" s="146">
        <v>2500</v>
      </c>
      <c r="M56" s="146">
        <v>2500</v>
      </c>
      <c r="N56" s="146">
        <v>2500</v>
      </c>
      <c r="O56" s="146">
        <v>2500</v>
      </c>
      <c r="P56" s="146">
        <v>2500</v>
      </c>
      <c r="Q56" s="146">
        <v>2500</v>
      </c>
      <c r="R56" s="146">
        <v>4100</v>
      </c>
      <c r="S56" s="146">
        <v>4100</v>
      </c>
      <c r="T56" s="146">
        <v>4100</v>
      </c>
      <c r="U56" s="146">
        <v>4100</v>
      </c>
      <c r="V56" s="146">
        <v>4100</v>
      </c>
      <c r="W56" s="147"/>
      <c r="X56" s="148">
        <v>2500</v>
      </c>
      <c r="Y56" s="148">
        <v>2500</v>
      </c>
      <c r="Z56" s="148">
        <v>2500</v>
      </c>
      <c r="AA56" s="148">
        <v>2500</v>
      </c>
      <c r="AB56" s="148">
        <v>2500</v>
      </c>
      <c r="AC56" s="148">
        <v>2500</v>
      </c>
      <c r="AD56" s="148">
        <v>2500</v>
      </c>
      <c r="AE56" s="148">
        <v>4100</v>
      </c>
      <c r="AF56" s="148">
        <v>4100</v>
      </c>
      <c r="AG56" s="148">
        <v>4100</v>
      </c>
      <c r="AH56" s="148">
        <v>4100</v>
      </c>
      <c r="AI56" s="148">
        <v>4100</v>
      </c>
      <c r="AJ56" s="147"/>
      <c r="AK56" s="148">
        <v>0</v>
      </c>
      <c r="AL56" s="148">
        <v>0</v>
      </c>
      <c r="AM56" s="148">
        <v>0</v>
      </c>
      <c r="AN56" s="148">
        <v>0</v>
      </c>
      <c r="AO56" s="148">
        <v>0</v>
      </c>
      <c r="AP56" s="148">
        <v>0</v>
      </c>
      <c r="AQ56" s="148">
        <v>0</v>
      </c>
      <c r="AR56" s="148">
        <v>0</v>
      </c>
      <c r="AS56" s="148">
        <v>0</v>
      </c>
      <c r="AT56" s="148">
        <v>0</v>
      </c>
      <c r="AU56" s="148">
        <v>0</v>
      </c>
      <c r="AV56" s="148">
        <v>0</v>
      </c>
      <c r="AW56" s="147"/>
      <c r="AX56" s="148">
        <v>0</v>
      </c>
      <c r="AY56" s="148">
        <v>0</v>
      </c>
      <c r="AZ56" s="148">
        <v>0</v>
      </c>
      <c r="BA56" s="148">
        <v>0</v>
      </c>
      <c r="BB56" s="148">
        <v>0</v>
      </c>
      <c r="BC56" s="148">
        <v>0</v>
      </c>
      <c r="BD56" s="148">
        <v>0</v>
      </c>
      <c r="BE56" s="148">
        <v>0</v>
      </c>
      <c r="BF56" s="148">
        <v>0</v>
      </c>
      <c r="BG56" s="148">
        <v>0</v>
      </c>
      <c r="BH56" s="148">
        <v>0</v>
      </c>
      <c r="BI56" s="148">
        <v>0</v>
      </c>
      <c r="BJ56" s="147"/>
      <c r="BK56" s="148">
        <v>0</v>
      </c>
      <c r="BL56" s="148">
        <v>0</v>
      </c>
      <c r="BM56" s="148">
        <v>0</v>
      </c>
      <c r="BN56" s="148">
        <v>0</v>
      </c>
      <c r="BO56" s="148">
        <v>0</v>
      </c>
      <c r="BP56" s="148">
        <v>0</v>
      </c>
      <c r="BQ56" s="148">
        <v>0</v>
      </c>
      <c r="BR56" s="148">
        <v>0</v>
      </c>
      <c r="BS56" s="148">
        <v>0</v>
      </c>
      <c r="BT56" s="148">
        <v>0</v>
      </c>
      <c r="BU56" s="148">
        <v>0</v>
      </c>
      <c r="BV56" s="148">
        <v>0</v>
      </c>
      <c r="BW56" s="147"/>
      <c r="BX56" s="148">
        <v>1100</v>
      </c>
      <c r="BY56" s="148">
        <v>1100</v>
      </c>
      <c r="BZ56" s="148">
        <v>1100</v>
      </c>
      <c r="CA56" s="148">
        <v>1100</v>
      </c>
      <c r="CB56" s="148">
        <v>1100</v>
      </c>
      <c r="CC56" s="148">
        <v>1100</v>
      </c>
      <c r="CD56" s="148">
        <v>1100</v>
      </c>
      <c r="CE56" s="148">
        <v>1100</v>
      </c>
      <c r="CF56" s="148">
        <v>1100</v>
      </c>
      <c r="CG56" s="148">
        <v>1100</v>
      </c>
      <c r="CH56" s="148">
        <v>1100</v>
      </c>
      <c r="CI56" s="148">
        <v>1100</v>
      </c>
      <c r="CJ56" s="147"/>
      <c r="CK56" s="148">
        <v>208.33333333333331</v>
      </c>
      <c r="CL56" s="148">
        <v>208.33333333333331</v>
      </c>
      <c r="CM56" s="148">
        <v>208.33333333333331</v>
      </c>
      <c r="CN56" s="148">
        <v>208.33333333333331</v>
      </c>
      <c r="CO56" s="148">
        <v>208.33333333333331</v>
      </c>
      <c r="CP56" s="148">
        <v>208.33333333333331</v>
      </c>
      <c r="CQ56" s="148">
        <v>208.33333333333331</v>
      </c>
      <c r="CR56" s="148">
        <v>341.66666666666663</v>
      </c>
      <c r="CS56" s="148">
        <v>341.66666666666663</v>
      </c>
      <c r="CT56" s="148">
        <v>341.66666666666663</v>
      </c>
      <c r="CU56" s="148">
        <v>341.66666666666663</v>
      </c>
      <c r="CV56" s="148">
        <v>341.66666666666663</v>
      </c>
      <c r="CW56" s="147"/>
      <c r="CX56" s="148">
        <v>0</v>
      </c>
      <c r="CY56" s="148">
        <v>0</v>
      </c>
      <c r="CZ56" s="148">
        <v>0</v>
      </c>
      <c r="DA56" s="148">
        <v>0</v>
      </c>
      <c r="DB56" s="148">
        <v>0</v>
      </c>
      <c r="DC56" s="148">
        <v>0</v>
      </c>
      <c r="DD56" s="148">
        <v>0</v>
      </c>
      <c r="DE56" s="148">
        <v>0</v>
      </c>
      <c r="DF56" s="148">
        <v>0</v>
      </c>
      <c r="DG56" s="148">
        <v>0</v>
      </c>
      <c r="DH56" s="148">
        <v>0</v>
      </c>
      <c r="DI56" s="148">
        <v>0</v>
      </c>
      <c r="DJ56" s="147"/>
      <c r="DK56" s="148">
        <v>3808.333333333333</v>
      </c>
      <c r="DL56" s="148">
        <v>3808.333333333333</v>
      </c>
      <c r="DM56" s="148">
        <v>3808.333333333333</v>
      </c>
      <c r="DN56" s="148">
        <v>3808.333333333333</v>
      </c>
      <c r="DO56" s="148">
        <v>3808.333333333333</v>
      </c>
      <c r="DP56" s="148">
        <v>3808.333333333333</v>
      </c>
      <c r="DQ56" s="148">
        <v>3808.333333333333</v>
      </c>
      <c r="DR56" s="148">
        <v>5541.6666666666661</v>
      </c>
      <c r="DS56" s="148">
        <v>5541.6666666666661</v>
      </c>
      <c r="DT56" s="148">
        <v>5541.6666666666661</v>
      </c>
      <c r="DU56" s="148">
        <v>5541.6666666666661</v>
      </c>
      <c r="DV56" s="148">
        <v>5541.6666666666661</v>
      </c>
      <c r="DX56" s="149">
        <f t="shared" si="116"/>
        <v>54366.66666666665</v>
      </c>
      <c r="DZ56" s="19" t="b">
        <f t="shared" si="117"/>
        <v>1</v>
      </c>
      <c r="EG56" s="19"/>
    </row>
    <row r="57" spans="2:137" ht="14.15" hidden="1" customHeight="1" x14ac:dyDescent="0.4">
      <c r="C57" s="19" t="s">
        <v>71</v>
      </c>
      <c r="D57" s="145">
        <v>556</v>
      </c>
      <c r="E57" s="19" t="s">
        <v>82</v>
      </c>
      <c r="F57" s="19" t="s">
        <v>57</v>
      </c>
      <c r="H57" s="19" t="s">
        <v>117</v>
      </c>
      <c r="I57" s="19" t="s">
        <v>74</v>
      </c>
      <c r="K57" s="146">
        <v>2500</v>
      </c>
      <c r="L57" s="146">
        <v>2500</v>
      </c>
      <c r="M57" s="146">
        <v>2500</v>
      </c>
      <c r="N57" s="146">
        <v>2500</v>
      </c>
      <c r="O57" s="146">
        <v>2500</v>
      </c>
      <c r="P57" s="146">
        <v>2500</v>
      </c>
      <c r="Q57" s="146">
        <v>2500</v>
      </c>
      <c r="R57" s="146">
        <v>2500</v>
      </c>
      <c r="S57" s="146">
        <v>2500</v>
      </c>
      <c r="T57" s="146">
        <v>2500</v>
      </c>
      <c r="U57" s="146">
        <v>2500</v>
      </c>
      <c r="V57" s="146">
        <v>2500</v>
      </c>
      <c r="W57" s="147"/>
      <c r="X57" s="148">
        <v>2500</v>
      </c>
      <c r="Y57" s="148">
        <v>2500</v>
      </c>
      <c r="Z57" s="148">
        <v>2500</v>
      </c>
      <c r="AA57" s="148">
        <v>2500</v>
      </c>
      <c r="AB57" s="148">
        <v>2500</v>
      </c>
      <c r="AC57" s="148">
        <v>2500</v>
      </c>
      <c r="AD57" s="148">
        <v>2500</v>
      </c>
      <c r="AE57" s="148">
        <v>2500</v>
      </c>
      <c r="AF57" s="148">
        <v>2500</v>
      </c>
      <c r="AG57" s="148">
        <v>2500</v>
      </c>
      <c r="AH57" s="148">
        <v>2500</v>
      </c>
      <c r="AI57" s="148">
        <v>2500</v>
      </c>
      <c r="AJ57" s="147"/>
      <c r="AK57" s="148">
        <v>0</v>
      </c>
      <c r="AL57" s="148">
        <v>0</v>
      </c>
      <c r="AM57" s="148">
        <v>0</v>
      </c>
      <c r="AN57" s="148">
        <v>0</v>
      </c>
      <c r="AO57" s="148">
        <v>0</v>
      </c>
      <c r="AP57" s="148">
        <v>0</v>
      </c>
      <c r="AQ57" s="148">
        <v>0</v>
      </c>
      <c r="AR57" s="148">
        <v>0</v>
      </c>
      <c r="AS57" s="148">
        <v>0</v>
      </c>
      <c r="AT57" s="148">
        <v>0</v>
      </c>
      <c r="AU57" s="148">
        <v>0</v>
      </c>
      <c r="AV57" s="148">
        <v>0</v>
      </c>
      <c r="AW57" s="147"/>
      <c r="AX57" s="148">
        <v>0</v>
      </c>
      <c r="AY57" s="148">
        <v>0</v>
      </c>
      <c r="AZ57" s="148">
        <v>0</v>
      </c>
      <c r="BA57" s="148">
        <v>0</v>
      </c>
      <c r="BB57" s="148">
        <v>0</v>
      </c>
      <c r="BC57" s="148">
        <v>0</v>
      </c>
      <c r="BD57" s="148">
        <v>0</v>
      </c>
      <c r="BE57" s="148">
        <v>0</v>
      </c>
      <c r="BF57" s="148">
        <v>0</v>
      </c>
      <c r="BG57" s="148">
        <v>0</v>
      </c>
      <c r="BH57" s="148">
        <v>0</v>
      </c>
      <c r="BI57" s="148">
        <v>0</v>
      </c>
      <c r="BJ57" s="147"/>
      <c r="BK57" s="148">
        <v>0</v>
      </c>
      <c r="BL57" s="148">
        <v>0</v>
      </c>
      <c r="BM57" s="148">
        <v>0</v>
      </c>
      <c r="BN57" s="148">
        <v>0</v>
      </c>
      <c r="BO57" s="148">
        <v>0</v>
      </c>
      <c r="BP57" s="148">
        <v>0</v>
      </c>
      <c r="BQ57" s="148">
        <v>0</v>
      </c>
      <c r="BR57" s="148">
        <v>0</v>
      </c>
      <c r="BS57" s="148">
        <v>0</v>
      </c>
      <c r="BT57" s="148">
        <v>0</v>
      </c>
      <c r="BU57" s="148">
        <v>0</v>
      </c>
      <c r="BV57" s="148">
        <v>0</v>
      </c>
      <c r="BW57" s="147"/>
      <c r="BX57" s="148">
        <v>1100</v>
      </c>
      <c r="BY57" s="148">
        <v>1100</v>
      </c>
      <c r="BZ57" s="148">
        <v>1100</v>
      </c>
      <c r="CA57" s="148">
        <v>1100</v>
      </c>
      <c r="CB57" s="148">
        <v>1100</v>
      </c>
      <c r="CC57" s="148">
        <v>1100</v>
      </c>
      <c r="CD57" s="148">
        <v>1100</v>
      </c>
      <c r="CE57" s="148">
        <v>1100</v>
      </c>
      <c r="CF57" s="148">
        <v>1100</v>
      </c>
      <c r="CG57" s="148">
        <v>1100</v>
      </c>
      <c r="CH57" s="148">
        <v>1100</v>
      </c>
      <c r="CI57" s="148">
        <v>1100</v>
      </c>
      <c r="CJ57" s="147"/>
      <c r="CK57" s="148">
        <v>208.33333333333331</v>
      </c>
      <c r="CL57" s="148">
        <v>208.33333333333331</v>
      </c>
      <c r="CM57" s="148">
        <v>208.33333333333331</v>
      </c>
      <c r="CN57" s="148">
        <v>208.33333333333331</v>
      </c>
      <c r="CO57" s="148">
        <v>208.33333333333331</v>
      </c>
      <c r="CP57" s="148">
        <v>208.33333333333331</v>
      </c>
      <c r="CQ57" s="148">
        <v>208.33333333333331</v>
      </c>
      <c r="CR57" s="148">
        <v>208.33333333333331</v>
      </c>
      <c r="CS57" s="148">
        <v>208.33333333333331</v>
      </c>
      <c r="CT57" s="148">
        <v>208.33333333333331</v>
      </c>
      <c r="CU57" s="148">
        <v>208.33333333333331</v>
      </c>
      <c r="CV57" s="148">
        <v>208.33333333333331</v>
      </c>
      <c r="CW57" s="147"/>
      <c r="CX57" s="148">
        <v>0</v>
      </c>
      <c r="CY57" s="148">
        <v>0</v>
      </c>
      <c r="CZ57" s="148">
        <v>0</v>
      </c>
      <c r="DA57" s="148">
        <v>0</v>
      </c>
      <c r="DB57" s="148">
        <v>0</v>
      </c>
      <c r="DC57" s="148">
        <v>0</v>
      </c>
      <c r="DD57" s="148">
        <v>0</v>
      </c>
      <c r="DE57" s="148">
        <v>0</v>
      </c>
      <c r="DF57" s="148">
        <v>0</v>
      </c>
      <c r="DG57" s="148">
        <v>0</v>
      </c>
      <c r="DH57" s="148">
        <v>0</v>
      </c>
      <c r="DI57" s="148">
        <v>0</v>
      </c>
      <c r="DJ57" s="147"/>
      <c r="DK57" s="148">
        <v>3808.333333333333</v>
      </c>
      <c r="DL57" s="148">
        <v>3808.333333333333</v>
      </c>
      <c r="DM57" s="148">
        <v>3808.333333333333</v>
      </c>
      <c r="DN57" s="148">
        <v>3808.333333333333</v>
      </c>
      <c r="DO57" s="148">
        <v>3808.333333333333</v>
      </c>
      <c r="DP57" s="148">
        <v>3808.333333333333</v>
      </c>
      <c r="DQ57" s="148">
        <v>3808.333333333333</v>
      </c>
      <c r="DR57" s="148">
        <v>3808.333333333333</v>
      </c>
      <c r="DS57" s="148">
        <v>3808.333333333333</v>
      </c>
      <c r="DT57" s="148">
        <v>3808.333333333333</v>
      </c>
      <c r="DU57" s="148">
        <v>3808.333333333333</v>
      </c>
      <c r="DV57" s="148">
        <v>3808.333333333333</v>
      </c>
      <c r="DX57" s="149">
        <f t="shared" si="116"/>
        <v>45700</v>
      </c>
      <c r="DZ57" s="19" t="b">
        <f t="shared" si="117"/>
        <v>1</v>
      </c>
      <c r="EG57" s="19"/>
    </row>
    <row r="58" spans="2:137" ht="14.15" hidden="1" customHeight="1" x14ac:dyDescent="0.4">
      <c r="C58" s="19" t="s">
        <v>71</v>
      </c>
      <c r="D58" s="145">
        <v>557</v>
      </c>
      <c r="E58" s="19" t="s">
        <v>82</v>
      </c>
      <c r="F58" s="19" t="s">
        <v>57</v>
      </c>
      <c r="H58" s="19" t="s">
        <v>117</v>
      </c>
      <c r="I58" s="19" t="s">
        <v>74</v>
      </c>
      <c r="K58" s="146">
        <v>2500</v>
      </c>
      <c r="L58" s="146">
        <v>2500</v>
      </c>
      <c r="M58" s="146">
        <v>2500</v>
      </c>
      <c r="N58" s="146">
        <v>2500</v>
      </c>
      <c r="O58" s="146">
        <v>2500</v>
      </c>
      <c r="P58" s="146">
        <v>2500</v>
      </c>
      <c r="Q58" s="146">
        <v>2500</v>
      </c>
      <c r="R58" s="146">
        <v>2500</v>
      </c>
      <c r="S58" s="146">
        <v>2500</v>
      </c>
      <c r="T58" s="146">
        <v>2500</v>
      </c>
      <c r="U58" s="146">
        <v>2500</v>
      </c>
      <c r="V58" s="146">
        <v>2500</v>
      </c>
      <c r="W58" s="147"/>
      <c r="X58" s="148">
        <v>2500</v>
      </c>
      <c r="Y58" s="148">
        <v>2500</v>
      </c>
      <c r="Z58" s="148">
        <v>2500</v>
      </c>
      <c r="AA58" s="148">
        <v>2500</v>
      </c>
      <c r="AB58" s="148">
        <v>2500</v>
      </c>
      <c r="AC58" s="148">
        <v>2500</v>
      </c>
      <c r="AD58" s="148">
        <v>2500</v>
      </c>
      <c r="AE58" s="148">
        <v>2500</v>
      </c>
      <c r="AF58" s="148">
        <v>2500</v>
      </c>
      <c r="AG58" s="148">
        <v>2500</v>
      </c>
      <c r="AH58" s="148">
        <v>2500</v>
      </c>
      <c r="AI58" s="148">
        <v>2500</v>
      </c>
      <c r="AJ58" s="147"/>
      <c r="AK58" s="148">
        <v>0</v>
      </c>
      <c r="AL58" s="148">
        <v>0</v>
      </c>
      <c r="AM58" s="148">
        <v>0</v>
      </c>
      <c r="AN58" s="148">
        <v>0</v>
      </c>
      <c r="AO58" s="148">
        <v>0</v>
      </c>
      <c r="AP58" s="148">
        <v>0</v>
      </c>
      <c r="AQ58" s="148">
        <v>0</v>
      </c>
      <c r="AR58" s="148">
        <v>0</v>
      </c>
      <c r="AS58" s="148">
        <v>0</v>
      </c>
      <c r="AT58" s="148">
        <v>0</v>
      </c>
      <c r="AU58" s="148">
        <v>0</v>
      </c>
      <c r="AV58" s="148">
        <v>0</v>
      </c>
      <c r="AW58" s="147"/>
      <c r="AX58" s="148">
        <v>0</v>
      </c>
      <c r="AY58" s="148">
        <v>0</v>
      </c>
      <c r="AZ58" s="148">
        <v>0</v>
      </c>
      <c r="BA58" s="148">
        <v>0</v>
      </c>
      <c r="BB58" s="148">
        <v>0</v>
      </c>
      <c r="BC58" s="148">
        <v>0</v>
      </c>
      <c r="BD58" s="148">
        <v>0</v>
      </c>
      <c r="BE58" s="148">
        <v>0</v>
      </c>
      <c r="BF58" s="148">
        <v>0</v>
      </c>
      <c r="BG58" s="148">
        <v>0</v>
      </c>
      <c r="BH58" s="148">
        <v>0</v>
      </c>
      <c r="BI58" s="148">
        <v>0</v>
      </c>
      <c r="BJ58" s="147"/>
      <c r="BK58" s="148">
        <v>0</v>
      </c>
      <c r="BL58" s="148">
        <v>0</v>
      </c>
      <c r="BM58" s="148">
        <v>0</v>
      </c>
      <c r="BN58" s="148">
        <v>0</v>
      </c>
      <c r="BO58" s="148">
        <v>0</v>
      </c>
      <c r="BP58" s="148">
        <v>0</v>
      </c>
      <c r="BQ58" s="148">
        <v>0</v>
      </c>
      <c r="BR58" s="148">
        <v>0</v>
      </c>
      <c r="BS58" s="148">
        <v>0</v>
      </c>
      <c r="BT58" s="148">
        <v>0</v>
      </c>
      <c r="BU58" s="148">
        <v>0</v>
      </c>
      <c r="BV58" s="148">
        <v>0</v>
      </c>
      <c r="BW58" s="147"/>
      <c r="BX58" s="148">
        <v>1100</v>
      </c>
      <c r="BY58" s="148">
        <v>1100</v>
      </c>
      <c r="BZ58" s="148">
        <v>1100</v>
      </c>
      <c r="CA58" s="148">
        <v>1100</v>
      </c>
      <c r="CB58" s="148">
        <v>1100</v>
      </c>
      <c r="CC58" s="148">
        <v>1100</v>
      </c>
      <c r="CD58" s="148">
        <v>1100</v>
      </c>
      <c r="CE58" s="148">
        <v>1100</v>
      </c>
      <c r="CF58" s="148">
        <v>1100</v>
      </c>
      <c r="CG58" s="148">
        <v>1100</v>
      </c>
      <c r="CH58" s="148">
        <v>1100</v>
      </c>
      <c r="CI58" s="148">
        <v>1100</v>
      </c>
      <c r="CJ58" s="147"/>
      <c r="CK58" s="148">
        <v>208.33333333333331</v>
      </c>
      <c r="CL58" s="148">
        <v>208.33333333333331</v>
      </c>
      <c r="CM58" s="148">
        <v>208.33333333333331</v>
      </c>
      <c r="CN58" s="148">
        <v>208.33333333333331</v>
      </c>
      <c r="CO58" s="148">
        <v>208.33333333333331</v>
      </c>
      <c r="CP58" s="148">
        <v>208.33333333333331</v>
      </c>
      <c r="CQ58" s="148">
        <v>208.33333333333331</v>
      </c>
      <c r="CR58" s="148">
        <v>208.33333333333331</v>
      </c>
      <c r="CS58" s="148">
        <v>208.33333333333331</v>
      </c>
      <c r="CT58" s="148">
        <v>208.33333333333331</v>
      </c>
      <c r="CU58" s="148">
        <v>208.33333333333331</v>
      </c>
      <c r="CV58" s="148">
        <v>208.33333333333331</v>
      </c>
      <c r="CW58" s="147"/>
      <c r="CX58" s="148">
        <v>0</v>
      </c>
      <c r="CY58" s="148">
        <v>0</v>
      </c>
      <c r="CZ58" s="148">
        <v>0</v>
      </c>
      <c r="DA58" s="148">
        <v>0</v>
      </c>
      <c r="DB58" s="148">
        <v>0</v>
      </c>
      <c r="DC58" s="148">
        <v>0</v>
      </c>
      <c r="DD58" s="148">
        <v>0</v>
      </c>
      <c r="DE58" s="148">
        <v>0</v>
      </c>
      <c r="DF58" s="148">
        <v>0</v>
      </c>
      <c r="DG58" s="148">
        <v>0</v>
      </c>
      <c r="DH58" s="148">
        <v>0</v>
      </c>
      <c r="DI58" s="148">
        <v>0</v>
      </c>
      <c r="DJ58" s="147"/>
      <c r="DK58" s="148">
        <v>3808.333333333333</v>
      </c>
      <c r="DL58" s="148">
        <v>3808.333333333333</v>
      </c>
      <c r="DM58" s="148">
        <v>3808.333333333333</v>
      </c>
      <c r="DN58" s="148">
        <v>3808.333333333333</v>
      </c>
      <c r="DO58" s="148">
        <v>3808.333333333333</v>
      </c>
      <c r="DP58" s="148">
        <v>3808.333333333333</v>
      </c>
      <c r="DQ58" s="148">
        <v>3808.333333333333</v>
      </c>
      <c r="DR58" s="148">
        <v>3808.333333333333</v>
      </c>
      <c r="DS58" s="148">
        <v>3808.333333333333</v>
      </c>
      <c r="DT58" s="148">
        <v>3808.333333333333</v>
      </c>
      <c r="DU58" s="148">
        <v>3808.333333333333</v>
      </c>
      <c r="DV58" s="148">
        <v>3808.333333333333</v>
      </c>
      <c r="DX58" s="149">
        <f t="shared" si="116"/>
        <v>45700</v>
      </c>
      <c r="DZ58" s="19" t="b">
        <f t="shared" si="117"/>
        <v>1</v>
      </c>
      <c r="EG58" s="19"/>
    </row>
    <row r="59" spans="2:137" ht="14.15" customHeight="1" x14ac:dyDescent="0.4">
      <c r="B59" s="19" t="s">
        <v>80</v>
      </c>
      <c r="C59" s="19" t="s">
        <v>71</v>
      </c>
      <c r="D59" s="145" t="s">
        <v>118</v>
      </c>
      <c r="E59" s="19" t="s">
        <v>82</v>
      </c>
      <c r="F59" s="19" t="s">
        <v>57</v>
      </c>
      <c r="H59" s="151" t="s">
        <v>119</v>
      </c>
      <c r="I59" s="19" t="s">
        <v>74</v>
      </c>
      <c r="K59" s="146">
        <v>2500</v>
      </c>
      <c r="L59" s="146">
        <v>2500</v>
      </c>
      <c r="M59" s="146">
        <v>2500</v>
      </c>
      <c r="N59" s="146">
        <v>2500</v>
      </c>
      <c r="O59" s="146">
        <v>2500</v>
      </c>
      <c r="P59" s="146">
        <v>2500</v>
      </c>
      <c r="Q59" s="146">
        <v>2500</v>
      </c>
      <c r="R59" s="146">
        <v>2500</v>
      </c>
      <c r="S59" s="146">
        <v>2500</v>
      </c>
      <c r="T59" s="146">
        <v>2500</v>
      </c>
      <c r="U59" s="146">
        <v>2500</v>
      </c>
      <c r="V59" s="146">
        <v>2500</v>
      </c>
      <c r="W59" s="147"/>
      <c r="X59" s="148">
        <v>2500</v>
      </c>
      <c r="Y59" s="148">
        <v>2500</v>
      </c>
      <c r="Z59" s="148">
        <v>2500</v>
      </c>
      <c r="AA59" s="148">
        <v>2500</v>
      </c>
      <c r="AB59" s="148">
        <v>2500</v>
      </c>
      <c r="AC59" s="148">
        <v>2500</v>
      </c>
      <c r="AD59" s="148">
        <v>2500</v>
      </c>
      <c r="AE59" s="148">
        <v>2500</v>
      </c>
      <c r="AF59" s="148">
        <v>2500</v>
      </c>
      <c r="AG59" s="148">
        <v>2500</v>
      </c>
      <c r="AH59" s="148">
        <v>2500</v>
      </c>
      <c r="AI59" s="148">
        <v>2500</v>
      </c>
      <c r="AJ59" s="147"/>
      <c r="AK59" s="148">
        <v>0</v>
      </c>
      <c r="AL59" s="148">
        <v>0</v>
      </c>
      <c r="AM59" s="148">
        <v>0</v>
      </c>
      <c r="AN59" s="148">
        <v>0</v>
      </c>
      <c r="AO59" s="148">
        <v>0</v>
      </c>
      <c r="AP59" s="148">
        <v>0</v>
      </c>
      <c r="AQ59" s="148">
        <v>0</v>
      </c>
      <c r="AR59" s="148">
        <v>0</v>
      </c>
      <c r="AS59" s="148">
        <v>0</v>
      </c>
      <c r="AT59" s="148">
        <v>0</v>
      </c>
      <c r="AU59" s="148">
        <v>0</v>
      </c>
      <c r="AV59" s="148">
        <v>0</v>
      </c>
      <c r="AW59" s="147"/>
      <c r="AX59" s="148">
        <v>0</v>
      </c>
      <c r="AY59" s="148">
        <v>0</v>
      </c>
      <c r="AZ59" s="148">
        <v>0</v>
      </c>
      <c r="BA59" s="148">
        <v>0</v>
      </c>
      <c r="BB59" s="148">
        <v>0</v>
      </c>
      <c r="BC59" s="148">
        <v>0</v>
      </c>
      <c r="BD59" s="148">
        <v>0</v>
      </c>
      <c r="BE59" s="148">
        <v>0</v>
      </c>
      <c r="BF59" s="148">
        <v>0</v>
      </c>
      <c r="BG59" s="148">
        <v>0</v>
      </c>
      <c r="BH59" s="148">
        <v>0</v>
      </c>
      <c r="BI59" s="148">
        <v>0</v>
      </c>
      <c r="BJ59" s="147"/>
      <c r="BK59" s="148">
        <v>0</v>
      </c>
      <c r="BL59" s="148">
        <v>0</v>
      </c>
      <c r="BM59" s="148">
        <v>0</v>
      </c>
      <c r="BN59" s="148">
        <v>0</v>
      </c>
      <c r="BO59" s="148">
        <v>0</v>
      </c>
      <c r="BP59" s="148">
        <v>0</v>
      </c>
      <c r="BQ59" s="148">
        <v>0</v>
      </c>
      <c r="BR59" s="148">
        <v>0</v>
      </c>
      <c r="BS59" s="148">
        <v>0</v>
      </c>
      <c r="BT59" s="148">
        <v>0</v>
      </c>
      <c r="BU59" s="148">
        <v>0</v>
      </c>
      <c r="BV59" s="148">
        <v>0</v>
      </c>
      <c r="BW59" s="147"/>
      <c r="BX59" s="148">
        <v>1100</v>
      </c>
      <c r="BY59" s="148">
        <v>1100</v>
      </c>
      <c r="BZ59" s="148">
        <v>1100</v>
      </c>
      <c r="CA59" s="148">
        <v>1100</v>
      </c>
      <c r="CB59" s="148">
        <v>1100</v>
      </c>
      <c r="CC59" s="148">
        <v>1100</v>
      </c>
      <c r="CD59" s="148">
        <v>1100</v>
      </c>
      <c r="CE59" s="148">
        <v>1100</v>
      </c>
      <c r="CF59" s="148">
        <v>1100</v>
      </c>
      <c r="CG59" s="148">
        <v>1100</v>
      </c>
      <c r="CH59" s="148">
        <v>1100</v>
      </c>
      <c r="CI59" s="148">
        <v>1100</v>
      </c>
      <c r="CJ59" s="147"/>
      <c r="CK59" s="148">
        <v>208.33333333333331</v>
      </c>
      <c r="CL59" s="148">
        <v>208.33333333333331</v>
      </c>
      <c r="CM59" s="148">
        <v>208.33333333333331</v>
      </c>
      <c r="CN59" s="148">
        <v>208.33333333333331</v>
      </c>
      <c r="CO59" s="148">
        <v>208.33333333333331</v>
      </c>
      <c r="CP59" s="148">
        <v>208.33333333333331</v>
      </c>
      <c r="CQ59" s="148">
        <v>208.33333333333331</v>
      </c>
      <c r="CR59" s="148">
        <v>208.33333333333331</v>
      </c>
      <c r="CS59" s="148">
        <v>208.33333333333331</v>
      </c>
      <c r="CT59" s="148">
        <v>208.33333333333331</v>
      </c>
      <c r="CU59" s="148">
        <v>208.33333333333331</v>
      </c>
      <c r="CV59" s="148">
        <v>208.33333333333331</v>
      </c>
      <c r="CW59" s="147"/>
      <c r="CX59" s="148">
        <v>0</v>
      </c>
      <c r="CY59" s="148">
        <v>0</v>
      </c>
      <c r="CZ59" s="148">
        <v>0</v>
      </c>
      <c r="DA59" s="148">
        <v>0</v>
      </c>
      <c r="DB59" s="148">
        <v>0</v>
      </c>
      <c r="DC59" s="148">
        <v>0</v>
      </c>
      <c r="DD59" s="148">
        <v>0</v>
      </c>
      <c r="DE59" s="148">
        <v>0</v>
      </c>
      <c r="DF59" s="148">
        <v>0</v>
      </c>
      <c r="DG59" s="148">
        <v>0</v>
      </c>
      <c r="DH59" s="148">
        <v>0</v>
      </c>
      <c r="DI59" s="148">
        <v>0</v>
      </c>
      <c r="DJ59" s="147"/>
      <c r="DK59" s="148">
        <v>3808.333333333333</v>
      </c>
      <c r="DL59" s="148">
        <v>3808.333333333333</v>
      </c>
      <c r="DM59" s="148">
        <v>3808.333333333333</v>
      </c>
      <c r="DN59" s="148">
        <v>3808.333333333333</v>
      </c>
      <c r="DO59" s="148">
        <v>3808.333333333333</v>
      </c>
      <c r="DP59" s="148">
        <v>3808.333333333333</v>
      </c>
      <c r="DQ59" s="148">
        <v>3808.333333333333</v>
      </c>
      <c r="DR59" s="148">
        <v>3808.333333333333</v>
      </c>
      <c r="DS59" s="148">
        <v>3808.333333333333</v>
      </c>
      <c r="DT59" s="148">
        <v>3808.333333333333</v>
      </c>
      <c r="DU59" s="148">
        <v>3808.333333333333</v>
      </c>
      <c r="DV59" s="148">
        <v>3808.333333333333</v>
      </c>
      <c r="DX59" s="149">
        <f t="shared" si="116"/>
        <v>45700</v>
      </c>
      <c r="DZ59" s="19" t="b">
        <f t="shared" si="117"/>
        <v>1</v>
      </c>
      <c r="EG59" s="19"/>
    </row>
    <row r="60" spans="2:137" ht="14.15" customHeight="1" x14ac:dyDescent="0.4">
      <c r="B60" s="19" t="s">
        <v>80</v>
      </c>
      <c r="C60" s="19" t="s">
        <v>71</v>
      </c>
      <c r="D60" s="145" t="s">
        <v>120</v>
      </c>
      <c r="E60" s="19" t="s">
        <v>82</v>
      </c>
      <c r="F60" s="19" t="s">
        <v>57</v>
      </c>
      <c r="H60" s="151" t="s">
        <v>121</v>
      </c>
      <c r="I60" s="19" t="s">
        <v>74</v>
      </c>
      <c r="K60" s="146">
        <v>2500</v>
      </c>
      <c r="L60" s="146">
        <v>2500</v>
      </c>
      <c r="M60" s="146">
        <v>2500</v>
      </c>
      <c r="N60" s="146">
        <v>2500</v>
      </c>
      <c r="O60" s="146">
        <v>2500</v>
      </c>
      <c r="P60" s="146">
        <v>2500</v>
      </c>
      <c r="Q60" s="146">
        <v>2500</v>
      </c>
      <c r="R60" s="146">
        <v>2500</v>
      </c>
      <c r="S60" s="146">
        <v>2500</v>
      </c>
      <c r="T60" s="146">
        <v>2500</v>
      </c>
      <c r="U60" s="146">
        <v>2500</v>
      </c>
      <c r="V60" s="146">
        <v>2500</v>
      </c>
      <c r="W60" s="147"/>
      <c r="X60" s="148">
        <v>2500</v>
      </c>
      <c r="Y60" s="148">
        <v>2500</v>
      </c>
      <c r="Z60" s="148">
        <v>2500</v>
      </c>
      <c r="AA60" s="148">
        <v>2500</v>
      </c>
      <c r="AB60" s="148">
        <v>2500</v>
      </c>
      <c r="AC60" s="148">
        <v>2500</v>
      </c>
      <c r="AD60" s="148">
        <v>2500</v>
      </c>
      <c r="AE60" s="148">
        <v>2500</v>
      </c>
      <c r="AF60" s="148">
        <v>2500</v>
      </c>
      <c r="AG60" s="148">
        <v>2500</v>
      </c>
      <c r="AH60" s="148">
        <v>2500</v>
      </c>
      <c r="AI60" s="148">
        <v>2500</v>
      </c>
      <c r="AJ60" s="147"/>
      <c r="AK60" s="148">
        <v>0</v>
      </c>
      <c r="AL60" s="148">
        <v>0</v>
      </c>
      <c r="AM60" s="148">
        <v>0</v>
      </c>
      <c r="AN60" s="148">
        <v>0</v>
      </c>
      <c r="AO60" s="148">
        <v>0</v>
      </c>
      <c r="AP60" s="148">
        <v>0</v>
      </c>
      <c r="AQ60" s="148">
        <v>0</v>
      </c>
      <c r="AR60" s="148">
        <v>0</v>
      </c>
      <c r="AS60" s="148">
        <v>0</v>
      </c>
      <c r="AT60" s="148">
        <v>0</v>
      </c>
      <c r="AU60" s="148">
        <v>0</v>
      </c>
      <c r="AV60" s="148">
        <v>0</v>
      </c>
      <c r="AW60" s="147"/>
      <c r="AX60" s="148">
        <v>0</v>
      </c>
      <c r="AY60" s="148">
        <v>0</v>
      </c>
      <c r="AZ60" s="148">
        <v>0</v>
      </c>
      <c r="BA60" s="148">
        <v>0</v>
      </c>
      <c r="BB60" s="148">
        <v>0</v>
      </c>
      <c r="BC60" s="148">
        <v>0</v>
      </c>
      <c r="BD60" s="148">
        <v>0</v>
      </c>
      <c r="BE60" s="148">
        <v>0</v>
      </c>
      <c r="BF60" s="148">
        <v>0</v>
      </c>
      <c r="BG60" s="148">
        <v>0</v>
      </c>
      <c r="BH60" s="148">
        <v>0</v>
      </c>
      <c r="BI60" s="148">
        <v>0</v>
      </c>
      <c r="BJ60" s="147"/>
      <c r="BK60" s="148">
        <v>0</v>
      </c>
      <c r="BL60" s="148">
        <v>0</v>
      </c>
      <c r="BM60" s="148">
        <v>0</v>
      </c>
      <c r="BN60" s="148">
        <v>0</v>
      </c>
      <c r="BO60" s="148">
        <v>0</v>
      </c>
      <c r="BP60" s="148">
        <v>0</v>
      </c>
      <c r="BQ60" s="148">
        <v>0</v>
      </c>
      <c r="BR60" s="148">
        <v>0</v>
      </c>
      <c r="BS60" s="148">
        <v>0</v>
      </c>
      <c r="BT60" s="148">
        <v>0</v>
      </c>
      <c r="BU60" s="148">
        <v>0</v>
      </c>
      <c r="BV60" s="148">
        <v>0</v>
      </c>
      <c r="BW60" s="147"/>
      <c r="BX60" s="148">
        <v>1100</v>
      </c>
      <c r="BY60" s="148">
        <v>1100</v>
      </c>
      <c r="BZ60" s="148">
        <v>1100</v>
      </c>
      <c r="CA60" s="148">
        <v>1100</v>
      </c>
      <c r="CB60" s="148">
        <v>1100</v>
      </c>
      <c r="CC60" s="148">
        <v>1100</v>
      </c>
      <c r="CD60" s="148">
        <v>1100</v>
      </c>
      <c r="CE60" s="148">
        <v>1100</v>
      </c>
      <c r="CF60" s="148">
        <v>1100</v>
      </c>
      <c r="CG60" s="148">
        <v>1100</v>
      </c>
      <c r="CH60" s="148">
        <v>1100</v>
      </c>
      <c r="CI60" s="148">
        <v>1100</v>
      </c>
      <c r="CJ60" s="147"/>
      <c r="CK60" s="148">
        <v>208.33333333333331</v>
      </c>
      <c r="CL60" s="148">
        <v>208.33333333333331</v>
      </c>
      <c r="CM60" s="148">
        <v>208.33333333333331</v>
      </c>
      <c r="CN60" s="148">
        <v>208.33333333333331</v>
      </c>
      <c r="CO60" s="148">
        <v>208.33333333333331</v>
      </c>
      <c r="CP60" s="148">
        <v>208.33333333333331</v>
      </c>
      <c r="CQ60" s="148">
        <v>208.33333333333331</v>
      </c>
      <c r="CR60" s="148">
        <v>208.33333333333331</v>
      </c>
      <c r="CS60" s="148">
        <v>208.33333333333331</v>
      </c>
      <c r="CT60" s="148">
        <v>208.33333333333331</v>
      </c>
      <c r="CU60" s="148">
        <v>208.33333333333331</v>
      </c>
      <c r="CV60" s="148">
        <v>208.33333333333331</v>
      </c>
      <c r="CW60" s="147"/>
      <c r="CX60" s="148">
        <v>0</v>
      </c>
      <c r="CY60" s="148">
        <v>0</v>
      </c>
      <c r="CZ60" s="148">
        <v>0</v>
      </c>
      <c r="DA60" s="148">
        <v>0</v>
      </c>
      <c r="DB60" s="148">
        <v>0</v>
      </c>
      <c r="DC60" s="148">
        <v>0</v>
      </c>
      <c r="DD60" s="148">
        <v>0</v>
      </c>
      <c r="DE60" s="148">
        <v>0</v>
      </c>
      <c r="DF60" s="148">
        <v>0</v>
      </c>
      <c r="DG60" s="148">
        <v>0</v>
      </c>
      <c r="DH60" s="148">
        <v>0</v>
      </c>
      <c r="DI60" s="148">
        <v>0</v>
      </c>
      <c r="DJ60" s="147"/>
      <c r="DK60" s="148">
        <v>3808.333333333333</v>
      </c>
      <c r="DL60" s="148">
        <v>3808.333333333333</v>
      </c>
      <c r="DM60" s="148">
        <v>3808.333333333333</v>
      </c>
      <c r="DN60" s="148">
        <v>3808.333333333333</v>
      </c>
      <c r="DO60" s="148">
        <v>3808.333333333333</v>
      </c>
      <c r="DP60" s="148">
        <v>3808.333333333333</v>
      </c>
      <c r="DQ60" s="148">
        <v>3808.333333333333</v>
      </c>
      <c r="DR60" s="148">
        <v>3808.333333333333</v>
      </c>
      <c r="DS60" s="148">
        <v>3808.333333333333</v>
      </c>
      <c r="DT60" s="148">
        <v>3808.333333333333</v>
      </c>
      <c r="DU60" s="148">
        <v>3808.333333333333</v>
      </c>
      <c r="DV60" s="148">
        <v>3808.333333333333</v>
      </c>
      <c r="DX60" s="149">
        <f t="shared" si="116"/>
        <v>45700</v>
      </c>
      <c r="DZ60" s="19" t="b">
        <f t="shared" si="117"/>
        <v>1</v>
      </c>
      <c r="EG60" s="19"/>
    </row>
    <row r="61" spans="2:137" ht="14.15" customHeight="1" x14ac:dyDescent="0.4">
      <c r="B61" s="19" t="s">
        <v>80</v>
      </c>
      <c r="C61" s="19" t="s">
        <v>71</v>
      </c>
      <c r="D61" s="145" t="s">
        <v>122</v>
      </c>
      <c r="E61" s="19" t="s">
        <v>82</v>
      </c>
      <c r="F61" s="19" t="s">
        <v>57</v>
      </c>
      <c r="H61" s="151" t="s">
        <v>34</v>
      </c>
      <c r="I61" s="19" t="s">
        <v>83</v>
      </c>
      <c r="K61" s="146">
        <v>2500</v>
      </c>
      <c r="L61" s="146">
        <v>2500</v>
      </c>
      <c r="M61" s="146">
        <v>2500</v>
      </c>
      <c r="N61" s="146">
        <v>2500</v>
      </c>
      <c r="O61" s="146">
        <v>2500</v>
      </c>
      <c r="P61" s="146">
        <v>2500</v>
      </c>
      <c r="Q61" s="146">
        <v>2500</v>
      </c>
      <c r="R61" s="146">
        <v>2500</v>
      </c>
      <c r="S61" s="146">
        <v>2500</v>
      </c>
      <c r="T61" s="146">
        <v>2500</v>
      </c>
      <c r="U61" s="146">
        <v>2500</v>
      </c>
      <c r="V61" s="146">
        <v>2500</v>
      </c>
      <c r="W61" s="147"/>
      <c r="X61" s="148">
        <v>2500</v>
      </c>
      <c r="Y61" s="148">
        <v>2500</v>
      </c>
      <c r="Z61" s="148">
        <v>2500</v>
      </c>
      <c r="AA61" s="148">
        <v>2500</v>
      </c>
      <c r="AB61" s="148">
        <v>2500</v>
      </c>
      <c r="AC61" s="148">
        <v>2500</v>
      </c>
      <c r="AD61" s="148">
        <v>2500</v>
      </c>
      <c r="AE61" s="148">
        <v>2500</v>
      </c>
      <c r="AF61" s="148">
        <v>2500</v>
      </c>
      <c r="AG61" s="148">
        <v>2500</v>
      </c>
      <c r="AH61" s="148">
        <v>2500</v>
      </c>
      <c r="AI61" s="148">
        <v>2500</v>
      </c>
      <c r="AJ61" s="147"/>
      <c r="AK61" s="148">
        <v>0</v>
      </c>
      <c r="AL61" s="148">
        <v>0</v>
      </c>
      <c r="AM61" s="148">
        <v>0</v>
      </c>
      <c r="AN61" s="148">
        <v>0</v>
      </c>
      <c r="AO61" s="148">
        <v>0</v>
      </c>
      <c r="AP61" s="148">
        <v>0</v>
      </c>
      <c r="AQ61" s="148">
        <v>0</v>
      </c>
      <c r="AR61" s="148">
        <v>0</v>
      </c>
      <c r="AS61" s="148">
        <v>0</v>
      </c>
      <c r="AT61" s="148">
        <v>0</v>
      </c>
      <c r="AU61" s="148">
        <v>0</v>
      </c>
      <c r="AV61" s="148">
        <v>0</v>
      </c>
      <c r="AW61" s="147"/>
      <c r="AX61" s="148">
        <v>0</v>
      </c>
      <c r="AY61" s="148">
        <v>0</v>
      </c>
      <c r="AZ61" s="148">
        <v>0</v>
      </c>
      <c r="BA61" s="148">
        <v>0</v>
      </c>
      <c r="BB61" s="148">
        <v>0</v>
      </c>
      <c r="BC61" s="148">
        <v>0</v>
      </c>
      <c r="BD61" s="148">
        <v>0</v>
      </c>
      <c r="BE61" s="148">
        <v>0</v>
      </c>
      <c r="BF61" s="148">
        <v>0</v>
      </c>
      <c r="BG61" s="148">
        <v>0</v>
      </c>
      <c r="BH61" s="148">
        <v>0</v>
      </c>
      <c r="BI61" s="148">
        <v>0</v>
      </c>
      <c r="BJ61" s="147"/>
      <c r="BK61" s="148">
        <v>0</v>
      </c>
      <c r="BL61" s="148">
        <v>0</v>
      </c>
      <c r="BM61" s="148">
        <v>0</v>
      </c>
      <c r="BN61" s="148">
        <v>0</v>
      </c>
      <c r="BO61" s="148">
        <v>0</v>
      </c>
      <c r="BP61" s="148">
        <v>0</v>
      </c>
      <c r="BQ61" s="148">
        <v>0</v>
      </c>
      <c r="BR61" s="148">
        <v>0</v>
      </c>
      <c r="BS61" s="148">
        <v>0</v>
      </c>
      <c r="BT61" s="148">
        <v>0</v>
      </c>
      <c r="BU61" s="148">
        <v>0</v>
      </c>
      <c r="BV61" s="148">
        <v>0</v>
      </c>
      <c r="BW61" s="147"/>
      <c r="BX61" s="148">
        <v>1100</v>
      </c>
      <c r="BY61" s="148">
        <v>1100</v>
      </c>
      <c r="BZ61" s="148">
        <v>1100</v>
      </c>
      <c r="CA61" s="148">
        <v>1100</v>
      </c>
      <c r="CB61" s="148">
        <v>1100</v>
      </c>
      <c r="CC61" s="148">
        <v>1100</v>
      </c>
      <c r="CD61" s="148">
        <v>1100</v>
      </c>
      <c r="CE61" s="148">
        <v>1100</v>
      </c>
      <c r="CF61" s="148">
        <v>1100</v>
      </c>
      <c r="CG61" s="148">
        <v>1100</v>
      </c>
      <c r="CH61" s="148">
        <v>1100</v>
      </c>
      <c r="CI61" s="148">
        <v>1100</v>
      </c>
      <c r="CJ61" s="147"/>
      <c r="CK61" s="148">
        <v>208.33333333333331</v>
      </c>
      <c r="CL61" s="148">
        <v>208.33333333333331</v>
      </c>
      <c r="CM61" s="148">
        <v>208.33333333333331</v>
      </c>
      <c r="CN61" s="148">
        <v>208.33333333333331</v>
      </c>
      <c r="CO61" s="148">
        <v>208.33333333333331</v>
      </c>
      <c r="CP61" s="148">
        <v>208.33333333333331</v>
      </c>
      <c r="CQ61" s="148">
        <v>208.33333333333331</v>
      </c>
      <c r="CR61" s="148">
        <v>208.33333333333331</v>
      </c>
      <c r="CS61" s="148">
        <v>208.33333333333331</v>
      </c>
      <c r="CT61" s="148">
        <v>208.33333333333331</v>
      </c>
      <c r="CU61" s="148">
        <v>208.33333333333331</v>
      </c>
      <c r="CV61" s="148">
        <v>208.33333333333331</v>
      </c>
      <c r="CW61" s="147"/>
      <c r="CX61" s="148">
        <v>0</v>
      </c>
      <c r="CY61" s="148">
        <v>0</v>
      </c>
      <c r="CZ61" s="148">
        <v>0</v>
      </c>
      <c r="DA61" s="148">
        <v>0</v>
      </c>
      <c r="DB61" s="148">
        <v>0</v>
      </c>
      <c r="DC61" s="148">
        <v>0</v>
      </c>
      <c r="DD61" s="148">
        <v>0</v>
      </c>
      <c r="DE61" s="148">
        <v>0</v>
      </c>
      <c r="DF61" s="148">
        <v>0</v>
      </c>
      <c r="DG61" s="148">
        <v>0</v>
      </c>
      <c r="DH61" s="148">
        <v>0</v>
      </c>
      <c r="DI61" s="148">
        <v>0</v>
      </c>
      <c r="DJ61" s="147"/>
      <c r="DK61" s="148">
        <v>3808.333333333333</v>
      </c>
      <c r="DL61" s="148">
        <v>3808.333333333333</v>
      </c>
      <c r="DM61" s="148">
        <v>3808.333333333333</v>
      </c>
      <c r="DN61" s="148">
        <v>3808.333333333333</v>
      </c>
      <c r="DO61" s="148">
        <v>3808.333333333333</v>
      </c>
      <c r="DP61" s="148">
        <v>3808.333333333333</v>
      </c>
      <c r="DQ61" s="148">
        <v>3808.333333333333</v>
      </c>
      <c r="DR61" s="148">
        <v>3808.333333333333</v>
      </c>
      <c r="DS61" s="148">
        <v>3808.333333333333</v>
      </c>
      <c r="DT61" s="148">
        <v>3808.333333333333</v>
      </c>
      <c r="DU61" s="148">
        <v>3808.333333333333</v>
      </c>
      <c r="DV61" s="148">
        <v>3808.333333333333</v>
      </c>
      <c r="DX61" s="149">
        <f t="shared" si="116"/>
        <v>45700</v>
      </c>
      <c r="DZ61" s="19" t="b">
        <f t="shared" si="117"/>
        <v>1</v>
      </c>
      <c r="EG61" s="19"/>
    </row>
    <row r="62" spans="2:137" ht="14.15" customHeight="1" x14ac:dyDescent="0.4">
      <c r="C62" s="19" t="s">
        <v>71</v>
      </c>
      <c r="D62" s="145" t="s">
        <v>123</v>
      </c>
      <c r="E62" s="19" t="s">
        <v>82</v>
      </c>
      <c r="F62" s="19" t="s">
        <v>57</v>
      </c>
      <c r="H62" s="19" t="s">
        <v>29</v>
      </c>
      <c r="I62" s="19" t="s">
        <v>74</v>
      </c>
      <c r="K62" s="146">
        <v>2500</v>
      </c>
      <c r="L62" s="146">
        <v>2500</v>
      </c>
      <c r="M62" s="146">
        <v>2500</v>
      </c>
      <c r="N62" s="146">
        <v>2500</v>
      </c>
      <c r="O62" s="146">
        <v>2500</v>
      </c>
      <c r="P62" s="146">
        <v>2500</v>
      </c>
      <c r="Q62" s="146">
        <v>2500</v>
      </c>
      <c r="R62" s="146">
        <v>2500</v>
      </c>
      <c r="S62" s="146">
        <v>2500</v>
      </c>
      <c r="T62" s="146">
        <v>2500</v>
      </c>
      <c r="U62" s="146">
        <v>2500</v>
      </c>
      <c r="V62" s="146">
        <v>2500</v>
      </c>
      <c r="W62" s="147"/>
      <c r="X62" s="148">
        <v>2500</v>
      </c>
      <c r="Y62" s="148">
        <v>2500</v>
      </c>
      <c r="Z62" s="148">
        <v>2500</v>
      </c>
      <c r="AA62" s="148">
        <v>2500</v>
      </c>
      <c r="AB62" s="148">
        <v>2500</v>
      </c>
      <c r="AC62" s="148">
        <v>2500</v>
      </c>
      <c r="AD62" s="148">
        <v>2500</v>
      </c>
      <c r="AE62" s="148">
        <v>2500</v>
      </c>
      <c r="AF62" s="148">
        <v>2500</v>
      </c>
      <c r="AG62" s="148">
        <v>2500</v>
      </c>
      <c r="AH62" s="148">
        <v>2500</v>
      </c>
      <c r="AI62" s="148">
        <v>2500</v>
      </c>
      <c r="AJ62" s="147"/>
      <c r="AK62" s="148">
        <v>0</v>
      </c>
      <c r="AL62" s="148">
        <v>0</v>
      </c>
      <c r="AM62" s="148">
        <v>0</v>
      </c>
      <c r="AN62" s="148">
        <v>0</v>
      </c>
      <c r="AO62" s="148">
        <v>0</v>
      </c>
      <c r="AP62" s="148">
        <v>0</v>
      </c>
      <c r="AQ62" s="148">
        <v>0</v>
      </c>
      <c r="AR62" s="148">
        <v>0</v>
      </c>
      <c r="AS62" s="148">
        <v>0</v>
      </c>
      <c r="AT62" s="148">
        <v>0</v>
      </c>
      <c r="AU62" s="148">
        <v>0</v>
      </c>
      <c r="AV62" s="148">
        <v>0</v>
      </c>
      <c r="AW62" s="147"/>
      <c r="AX62" s="148">
        <v>0</v>
      </c>
      <c r="AY62" s="148">
        <v>0</v>
      </c>
      <c r="AZ62" s="148">
        <v>0</v>
      </c>
      <c r="BA62" s="148">
        <v>0</v>
      </c>
      <c r="BB62" s="148">
        <v>0</v>
      </c>
      <c r="BC62" s="148">
        <v>0</v>
      </c>
      <c r="BD62" s="148">
        <v>0</v>
      </c>
      <c r="BE62" s="148">
        <v>0</v>
      </c>
      <c r="BF62" s="148">
        <v>0</v>
      </c>
      <c r="BG62" s="148">
        <v>0</v>
      </c>
      <c r="BH62" s="148">
        <v>0</v>
      </c>
      <c r="BI62" s="148">
        <v>0</v>
      </c>
      <c r="BJ62" s="147"/>
      <c r="BK62" s="148">
        <v>0</v>
      </c>
      <c r="BL62" s="148">
        <v>0</v>
      </c>
      <c r="BM62" s="148">
        <v>0</v>
      </c>
      <c r="BN62" s="148">
        <v>0</v>
      </c>
      <c r="BO62" s="148">
        <v>0</v>
      </c>
      <c r="BP62" s="148">
        <v>0</v>
      </c>
      <c r="BQ62" s="148">
        <v>0</v>
      </c>
      <c r="BR62" s="148">
        <v>0</v>
      </c>
      <c r="BS62" s="148">
        <v>0</v>
      </c>
      <c r="BT62" s="148">
        <v>0</v>
      </c>
      <c r="BU62" s="148">
        <v>0</v>
      </c>
      <c r="BV62" s="148">
        <v>0</v>
      </c>
      <c r="BW62" s="147"/>
      <c r="BX62" s="148">
        <v>1100</v>
      </c>
      <c r="BY62" s="148">
        <v>1100</v>
      </c>
      <c r="BZ62" s="148">
        <v>1100</v>
      </c>
      <c r="CA62" s="148">
        <v>1100</v>
      </c>
      <c r="CB62" s="148">
        <v>1100</v>
      </c>
      <c r="CC62" s="148">
        <v>1100</v>
      </c>
      <c r="CD62" s="148">
        <v>1100</v>
      </c>
      <c r="CE62" s="148">
        <v>1100</v>
      </c>
      <c r="CF62" s="148">
        <v>1100</v>
      </c>
      <c r="CG62" s="148">
        <v>1100</v>
      </c>
      <c r="CH62" s="148">
        <v>1100</v>
      </c>
      <c r="CI62" s="148">
        <v>1100</v>
      </c>
      <c r="CJ62" s="147"/>
      <c r="CK62" s="148">
        <v>208.33333333333331</v>
      </c>
      <c r="CL62" s="148">
        <v>208.33333333333331</v>
      </c>
      <c r="CM62" s="148">
        <v>208.33333333333331</v>
      </c>
      <c r="CN62" s="148">
        <v>208.33333333333331</v>
      </c>
      <c r="CO62" s="148">
        <v>208.33333333333331</v>
      </c>
      <c r="CP62" s="148">
        <v>208.33333333333331</v>
      </c>
      <c r="CQ62" s="148">
        <v>208.33333333333331</v>
      </c>
      <c r="CR62" s="148">
        <v>208.33333333333331</v>
      </c>
      <c r="CS62" s="148">
        <v>208.33333333333331</v>
      </c>
      <c r="CT62" s="148">
        <v>208.33333333333331</v>
      </c>
      <c r="CU62" s="148">
        <v>208.33333333333331</v>
      </c>
      <c r="CV62" s="148">
        <v>208.33333333333331</v>
      </c>
      <c r="CW62" s="147"/>
      <c r="CX62" s="148">
        <v>0</v>
      </c>
      <c r="CY62" s="148">
        <v>0</v>
      </c>
      <c r="CZ62" s="148">
        <v>0</v>
      </c>
      <c r="DA62" s="148">
        <v>0</v>
      </c>
      <c r="DB62" s="148">
        <v>0</v>
      </c>
      <c r="DC62" s="148">
        <v>0</v>
      </c>
      <c r="DD62" s="148">
        <v>0</v>
      </c>
      <c r="DE62" s="148">
        <v>0</v>
      </c>
      <c r="DF62" s="148">
        <v>0</v>
      </c>
      <c r="DG62" s="148">
        <v>0</v>
      </c>
      <c r="DH62" s="148">
        <v>0</v>
      </c>
      <c r="DI62" s="148">
        <v>0</v>
      </c>
      <c r="DJ62" s="147"/>
      <c r="DK62" s="148">
        <v>3808.333333333333</v>
      </c>
      <c r="DL62" s="148">
        <v>3808.333333333333</v>
      </c>
      <c r="DM62" s="148">
        <v>3808.333333333333</v>
      </c>
      <c r="DN62" s="148">
        <v>3808.333333333333</v>
      </c>
      <c r="DO62" s="148">
        <v>3808.333333333333</v>
      </c>
      <c r="DP62" s="148">
        <v>3808.333333333333</v>
      </c>
      <c r="DQ62" s="148">
        <v>3808.333333333333</v>
      </c>
      <c r="DR62" s="148">
        <v>3808.333333333333</v>
      </c>
      <c r="DS62" s="148">
        <v>3808.333333333333</v>
      </c>
      <c r="DT62" s="148">
        <v>3808.333333333333</v>
      </c>
      <c r="DU62" s="148">
        <v>3808.333333333333</v>
      </c>
      <c r="DV62" s="148">
        <v>3808.333333333333</v>
      </c>
      <c r="DX62" s="149">
        <f t="shared" si="116"/>
        <v>45700</v>
      </c>
      <c r="DZ62" s="19" t="b">
        <f t="shared" si="117"/>
        <v>1</v>
      </c>
      <c r="EG62" s="19"/>
    </row>
    <row r="63" spans="2:137" ht="14.15" hidden="1" customHeight="1" x14ac:dyDescent="0.4">
      <c r="C63" s="19" t="s">
        <v>71</v>
      </c>
      <c r="D63" s="145">
        <v>549</v>
      </c>
      <c r="E63" s="19" t="s">
        <v>72</v>
      </c>
      <c r="F63" s="19" t="s">
        <v>57</v>
      </c>
      <c r="H63" s="19" t="s">
        <v>124</v>
      </c>
      <c r="I63" s="19" t="s">
        <v>74</v>
      </c>
      <c r="K63" s="146">
        <v>3000</v>
      </c>
      <c r="L63" s="146">
        <v>3000</v>
      </c>
      <c r="M63" s="146">
        <v>3000</v>
      </c>
      <c r="N63" s="146">
        <v>3000</v>
      </c>
      <c r="O63" s="146">
        <v>3000</v>
      </c>
      <c r="P63" s="146">
        <v>3000</v>
      </c>
      <c r="Q63" s="146">
        <v>3500</v>
      </c>
      <c r="R63" s="146">
        <v>3500</v>
      </c>
      <c r="S63" s="146">
        <v>3500</v>
      </c>
      <c r="T63" s="146">
        <v>3500</v>
      </c>
      <c r="U63" s="146">
        <v>3500</v>
      </c>
      <c r="V63" s="146">
        <v>3500</v>
      </c>
      <c r="W63" s="147"/>
      <c r="X63" s="148">
        <v>3000</v>
      </c>
      <c r="Y63" s="148">
        <v>3000</v>
      </c>
      <c r="Z63" s="148">
        <v>3000</v>
      </c>
      <c r="AA63" s="148">
        <v>3000</v>
      </c>
      <c r="AB63" s="148">
        <v>3155.1000000000004</v>
      </c>
      <c r="AC63" s="148">
        <v>3155.1000000000004</v>
      </c>
      <c r="AD63" s="148">
        <v>3680.9500000000003</v>
      </c>
      <c r="AE63" s="148">
        <v>3680.9500000000003</v>
      </c>
      <c r="AF63" s="148">
        <v>3680.9500000000003</v>
      </c>
      <c r="AG63" s="148">
        <v>3680.9500000000003</v>
      </c>
      <c r="AH63" s="148">
        <v>3680.9500000000003</v>
      </c>
      <c r="AI63" s="148">
        <v>3680.9500000000003</v>
      </c>
      <c r="AJ63" s="147"/>
      <c r="AK63" s="148">
        <v>23.833979999999997</v>
      </c>
      <c r="AL63" s="148">
        <v>23.833979999999997</v>
      </c>
      <c r="AM63" s="148">
        <v>23.833979999999997</v>
      </c>
      <c r="AN63" s="148">
        <v>23.833979999999997</v>
      </c>
      <c r="AO63" s="148">
        <v>38.302410000000066</v>
      </c>
      <c r="AP63" s="148">
        <v>38.302410000000066</v>
      </c>
      <c r="AQ63" s="148">
        <v>107.71460999999999</v>
      </c>
      <c r="AR63" s="148">
        <v>107.71460999999999</v>
      </c>
      <c r="AS63" s="148">
        <v>107.71460999999999</v>
      </c>
      <c r="AT63" s="148">
        <v>107.71460999999999</v>
      </c>
      <c r="AU63" s="148">
        <v>107.71460999999999</v>
      </c>
      <c r="AV63" s="148">
        <v>107.71460999999999</v>
      </c>
      <c r="AW63" s="147"/>
      <c r="AX63" s="148">
        <v>253.4136</v>
      </c>
      <c r="AY63" s="148">
        <v>253.4136</v>
      </c>
      <c r="AZ63" s="148">
        <v>253.4136</v>
      </c>
      <c r="BA63" s="148">
        <v>253.4136</v>
      </c>
      <c r="BB63" s="148">
        <v>272.02560000000005</v>
      </c>
      <c r="BC63" s="148">
        <v>272.02560000000005</v>
      </c>
      <c r="BD63" s="148">
        <v>335.12760000000003</v>
      </c>
      <c r="BE63" s="148">
        <v>335.12760000000003</v>
      </c>
      <c r="BF63" s="148">
        <v>335.12760000000003</v>
      </c>
      <c r="BG63" s="148">
        <v>335.12760000000003</v>
      </c>
      <c r="BH63" s="148">
        <v>335.12760000000003</v>
      </c>
      <c r="BI63" s="148">
        <v>335.12760000000003</v>
      </c>
      <c r="BJ63" s="147"/>
      <c r="BK63" s="148">
        <v>335</v>
      </c>
      <c r="BL63" s="148">
        <v>335</v>
      </c>
      <c r="BM63" s="148">
        <v>335</v>
      </c>
      <c r="BN63" s="148">
        <v>335</v>
      </c>
      <c r="BO63" s="148">
        <v>352.31950000000001</v>
      </c>
      <c r="BP63" s="148">
        <v>352.31950000000001</v>
      </c>
      <c r="BQ63" s="148">
        <v>411.03941666666668</v>
      </c>
      <c r="BR63" s="148">
        <v>411.03941666666668</v>
      </c>
      <c r="BS63" s="148">
        <v>411.03941666666668</v>
      </c>
      <c r="BT63" s="148">
        <v>411.03941666666668</v>
      </c>
      <c r="BU63" s="148">
        <v>411.03941666666668</v>
      </c>
      <c r="BV63" s="148">
        <v>411.03941666666668</v>
      </c>
      <c r="BW63" s="147"/>
      <c r="BX63" s="148">
        <v>2359.4703985519254</v>
      </c>
      <c r="BY63" s="148">
        <v>2359.4703985519254</v>
      </c>
      <c r="BZ63" s="148">
        <v>2359.4703985519254</v>
      </c>
      <c r="CA63" s="148">
        <v>2359.4703985519254</v>
      </c>
      <c r="CB63" s="148">
        <v>2370.56466921626</v>
      </c>
      <c r="CC63" s="148">
        <v>2370.56466921626</v>
      </c>
      <c r="CD63" s="148">
        <v>2408.1786100856361</v>
      </c>
      <c r="CE63" s="148">
        <v>2408.1786100856361</v>
      </c>
      <c r="CF63" s="148">
        <v>2408.1786100856361</v>
      </c>
      <c r="CG63" s="148">
        <v>2408.1786100856361</v>
      </c>
      <c r="CH63" s="148">
        <v>2408.1786100856361</v>
      </c>
      <c r="CI63" s="148">
        <v>2408.1786100856361</v>
      </c>
      <c r="CJ63" s="147"/>
      <c r="CK63" s="148">
        <v>446.66666666666663</v>
      </c>
      <c r="CL63" s="148">
        <v>446.66666666666663</v>
      </c>
      <c r="CM63" s="148">
        <v>446.66666666666663</v>
      </c>
      <c r="CN63" s="148">
        <v>446.66666666666663</v>
      </c>
      <c r="CO63" s="148">
        <v>469.75933333333336</v>
      </c>
      <c r="CP63" s="148">
        <v>469.75933333333336</v>
      </c>
      <c r="CQ63" s="148">
        <v>548.0525555555555</v>
      </c>
      <c r="CR63" s="148">
        <v>548.0525555555555</v>
      </c>
      <c r="CS63" s="148">
        <v>548.0525555555555</v>
      </c>
      <c r="CT63" s="148">
        <v>548.0525555555555</v>
      </c>
      <c r="CU63" s="148">
        <v>548.0525555555555</v>
      </c>
      <c r="CV63" s="148">
        <v>548.0525555555555</v>
      </c>
      <c r="CW63" s="147"/>
      <c r="CX63" s="148">
        <v>1020.0000000000001</v>
      </c>
      <c r="CY63" s="148">
        <v>1020.0000000000001</v>
      </c>
      <c r="CZ63" s="148">
        <v>1020.0000000000001</v>
      </c>
      <c r="DA63" s="148">
        <v>1020.0000000000001</v>
      </c>
      <c r="DB63" s="148">
        <v>1072.7340000000002</v>
      </c>
      <c r="DC63" s="148">
        <v>1072.7340000000002</v>
      </c>
      <c r="DD63" s="148">
        <v>1251.5230000000001</v>
      </c>
      <c r="DE63" s="148">
        <v>1251.5230000000001</v>
      </c>
      <c r="DF63" s="148">
        <v>1251.5230000000001</v>
      </c>
      <c r="DG63" s="148">
        <v>1251.5230000000001</v>
      </c>
      <c r="DH63" s="148">
        <v>1251.5230000000001</v>
      </c>
      <c r="DI63" s="148">
        <v>1251.5230000000001</v>
      </c>
      <c r="DJ63" s="147"/>
      <c r="DK63" s="148">
        <v>7161.1370652185915</v>
      </c>
      <c r="DL63" s="148">
        <v>7161.1370652185915</v>
      </c>
      <c r="DM63" s="148">
        <v>7161.1370652185915</v>
      </c>
      <c r="DN63" s="148">
        <v>7161.1370652185915</v>
      </c>
      <c r="DO63" s="148">
        <v>7420.4775025495937</v>
      </c>
      <c r="DP63" s="148">
        <v>7420.4775025495937</v>
      </c>
      <c r="DQ63" s="148">
        <v>8299.7435823078595</v>
      </c>
      <c r="DR63" s="148">
        <v>8299.7435823078595</v>
      </c>
      <c r="DS63" s="148">
        <v>8299.7435823078595</v>
      </c>
      <c r="DT63" s="148">
        <v>8299.7435823078595</v>
      </c>
      <c r="DU63" s="148">
        <v>8299.7435823078595</v>
      </c>
      <c r="DV63" s="148">
        <v>8299.7435823078595</v>
      </c>
      <c r="DX63" s="149">
        <f t="shared" si="116"/>
        <v>93283.964759820694</v>
      </c>
      <c r="DZ63" s="19" t="b">
        <f t="shared" si="117"/>
        <v>1</v>
      </c>
      <c r="EG63" s="19"/>
    </row>
    <row r="64" spans="2:137" ht="14.15" hidden="1" customHeight="1" x14ac:dyDescent="0.4">
      <c r="C64" s="19" t="s">
        <v>71</v>
      </c>
      <c r="D64" s="145" t="s">
        <v>125</v>
      </c>
      <c r="E64" s="19" t="s">
        <v>76</v>
      </c>
      <c r="F64" s="19" t="s">
        <v>57</v>
      </c>
      <c r="H64" s="19" t="s">
        <v>79</v>
      </c>
      <c r="I64" s="19" t="s">
        <v>74</v>
      </c>
      <c r="K64" s="146">
        <v>3200</v>
      </c>
      <c r="L64" s="146">
        <v>3200</v>
      </c>
      <c r="M64" s="146">
        <v>3200</v>
      </c>
      <c r="N64" s="146">
        <v>3200</v>
      </c>
      <c r="O64" s="146">
        <v>3200</v>
      </c>
      <c r="P64" s="146">
        <v>3200</v>
      </c>
      <c r="Q64" s="146">
        <v>3200</v>
      </c>
      <c r="R64" s="146">
        <v>3200</v>
      </c>
      <c r="S64" s="146">
        <v>3200</v>
      </c>
      <c r="T64" s="146">
        <v>3200</v>
      </c>
      <c r="U64" s="146">
        <v>3200</v>
      </c>
      <c r="V64" s="146">
        <v>3200</v>
      </c>
      <c r="W64" s="147"/>
      <c r="X64" s="148">
        <v>3200</v>
      </c>
      <c r="Y64" s="148">
        <v>3200</v>
      </c>
      <c r="Z64" s="148">
        <v>3200</v>
      </c>
      <c r="AA64" s="148">
        <v>3200</v>
      </c>
      <c r="AB64" s="148">
        <v>3200</v>
      </c>
      <c r="AC64" s="148">
        <v>3200</v>
      </c>
      <c r="AD64" s="148">
        <v>3200</v>
      </c>
      <c r="AE64" s="148">
        <v>3200</v>
      </c>
      <c r="AF64" s="148">
        <v>3200</v>
      </c>
      <c r="AG64" s="148">
        <v>3200</v>
      </c>
      <c r="AH64" s="148">
        <v>3200</v>
      </c>
      <c r="AI64" s="148">
        <v>3200</v>
      </c>
      <c r="AJ64" s="147"/>
      <c r="AK64" s="148">
        <v>0</v>
      </c>
      <c r="AL64" s="148">
        <v>0</v>
      </c>
      <c r="AM64" s="148">
        <v>0</v>
      </c>
      <c r="AN64" s="148">
        <v>0</v>
      </c>
      <c r="AO64" s="148">
        <v>0</v>
      </c>
      <c r="AP64" s="148">
        <v>0</v>
      </c>
      <c r="AQ64" s="148">
        <v>0</v>
      </c>
      <c r="AR64" s="148">
        <v>0</v>
      </c>
      <c r="AS64" s="148">
        <v>0</v>
      </c>
      <c r="AT64" s="148">
        <v>0</v>
      </c>
      <c r="AU64" s="148">
        <v>0</v>
      </c>
      <c r="AV64" s="148">
        <v>0</v>
      </c>
      <c r="AW64" s="147"/>
      <c r="AX64" s="148">
        <v>0</v>
      </c>
      <c r="AY64" s="148">
        <v>0</v>
      </c>
      <c r="AZ64" s="148">
        <v>0</v>
      </c>
      <c r="BA64" s="148">
        <v>0</v>
      </c>
      <c r="BB64" s="148">
        <v>0</v>
      </c>
      <c r="BC64" s="148">
        <v>0</v>
      </c>
      <c r="BD64" s="148">
        <v>0</v>
      </c>
      <c r="BE64" s="148">
        <v>0</v>
      </c>
      <c r="BF64" s="148">
        <v>0</v>
      </c>
      <c r="BG64" s="148">
        <v>0</v>
      </c>
      <c r="BH64" s="148">
        <v>0</v>
      </c>
      <c r="BI64" s="148">
        <v>0</v>
      </c>
      <c r="BJ64" s="147"/>
      <c r="BK64" s="148">
        <v>0</v>
      </c>
      <c r="BL64" s="148">
        <v>0</v>
      </c>
      <c r="BM64" s="148">
        <v>0</v>
      </c>
      <c r="BN64" s="148">
        <v>0</v>
      </c>
      <c r="BO64" s="148">
        <v>0</v>
      </c>
      <c r="BP64" s="148">
        <v>0</v>
      </c>
      <c r="BQ64" s="148">
        <v>0</v>
      </c>
      <c r="BR64" s="148">
        <v>0</v>
      </c>
      <c r="BS64" s="148">
        <v>0</v>
      </c>
      <c r="BT64" s="148">
        <v>0</v>
      </c>
      <c r="BU64" s="148">
        <v>0</v>
      </c>
      <c r="BV64" s="148">
        <v>0</v>
      </c>
      <c r="BW64" s="147"/>
      <c r="BX64" s="148">
        <v>0</v>
      </c>
      <c r="BY64" s="148">
        <v>0</v>
      </c>
      <c r="BZ64" s="148">
        <v>0</v>
      </c>
      <c r="CA64" s="148">
        <v>0</v>
      </c>
      <c r="CB64" s="148">
        <v>0</v>
      </c>
      <c r="CC64" s="148">
        <v>0</v>
      </c>
      <c r="CD64" s="148">
        <v>0</v>
      </c>
      <c r="CE64" s="148">
        <v>0</v>
      </c>
      <c r="CF64" s="148">
        <v>0</v>
      </c>
      <c r="CG64" s="148">
        <v>0</v>
      </c>
      <c r="CH64" s="148">
        <v>0</v>
      </c>
      <c r="CI64" s="148">
        <v>0</v>
      </c>
      <c r="CJ64" s="147"/>
      <c r="CK64" s="148">
        <v>0</v>
      </c>
      <c r="CL64" s="148">
        <v>0</v>
      </c>
      <c r="CM64" s="148">
        <v>0</v>
      </c>
      <c r="CN64" s="148">
        <v>0</v>
      </c>
      <c r="CO64" s="148">
        <v>0</v>
      </c>
      <c r="CP64" s="148">
        <v>0</v>
      </c>
      <c r="CQ64" s="148">
        <v>0</v>
      </c>
      <c r="CR64" s="148">
        <v>0</v>
      </c>
      <c r="CS64" s="148">
        <v>0</v>
      </c>
      <c r="CT64" s="148">
        <v>0</v>
      </c>
      <c r="CU64" s="148">
        <v>0</v>
      </c>
      <c r="CV64" s="148">
        <v>0</v>
      </c>
      <c r="CW64" s="147"/>
      <c r="CX64" s="148">
        <v>0</v>
      </c>
      <c r="CY64" s="148">
        <v>0</v>
      </c>
      <c r="CZ64" s="148">
        <v>0</v>
      </c>
      <c r="DA64" s="148">
        <v>0</v>
      </c>
      <c r="DB64" s="148">
        <v>0</v>
      </c>
      <c r="DC64" s="148">
        <v>0</v>
      </c>
      <c r="DD64" s="148">
        <v>0</v>
      </c>
      <c r="DE64" s="148">
        <v>0</v>
      </c>
      <c r="DF64" s="148">
        <v>0</v>
      </c>
      <c r="DG64" s="148">
        <v>0</v>
      </c>
      <c r="DH64" s="148">
        <v>0</v>
      </c>
      <c r="DI64" s="148">
        <v>0</v>
      </c>
      <c r="DJ64" s="147"/>
      <c r="DK64" s="148">
        <v>3200</v>
      </c>
      <c r="DL64" s="148">
        <v>3200</v>
      </c>
      <c r="DM64" s="148">
        <v>3200</v>
      </c>
      <c r="DN64" s="148">
        <v>3200</v>
      </c>
      <c r="DO64" s="148">
        <v>3200</v>
      </c>
      <c r="DP64" s="148">
        <v>3200</v>
      </c>
      <c r="DQ64" s="148">
        <v>3200</v>
      </c>
      <c r="DR64" s="148">
        <v>3200</v>
      </c>
      <c r="DS64" s="148">
        <v>3200</v>
      </c>
      <c r="DT64" s="148">
        <v>3200</v>
      </c>
      <c r="DU64" s="148">
        <v>3200</v>
      </c>
      <c r="DV64" s="148">
        <v>3200</v>
      </c>
      <c r="DX64" s="149">
        <f t="shared" si="116"/>
        <v>38400</v>
      </c>
      <c r="DZ64" s="19" t="b">
        <f t="shared" si="117"/>
        <v>1</v>
      </c>
      <c r="EG64" s="19"/>
    </row>
    <row r="65" spans="2:137" ht="14.15" hidden="1" customHeight="1" x14ac:dyDescent="0.4">
      <c r="C65" s="19" t="s">
        <v>71</v>
      </c>
      <c r="D65" s="145">
        <v>364</v>
      </c>
      <c r="E65" s="19" t="s">
        <v>72</v>
      </c>
      <c r="F65" s="19" t="s">
        <v>57</v>
      </c>
      <c r="H65" s="19" t="s">
        <v>113</v>
      </c>
      <c r="I65" s="19" t="s">
        <v>74</v>
      </c>
      <c r="K65" s="146">
        <v>3500</v>
      </c>
      <c r="L65" s="146">
        <v>3500</v>
      </c>
      <c r="M65" s="146">
        <v>3500</v>
      </c>
      <c r="N65" s="146">
        <v>3500</v>
      </c>
      <c r="O65" s="146">
        <v>3500</v>
      </c>
      <c r="P65" s="146">
        <v>3500</v>
      </c>
      <c r="Q65" s="146">
        <v>3500</v>
      </c>
      <c r="R65" s="146">
        <v>3500</v>
      </c>
      <c r="S65" s="146">
        <v>3500</v>
      </c>
      <c r="T65" s="146">
        <v>3500</v>
      </c>
      <c r="U65" s="146">
        <v>3500</v>
      </c>
      <c r="V65" s="146">
        <v>3500</v>
      </c>
      <c r="W65" s="147"/>
      <c r="X65" s="148">
        <v>3500</v>
      </c>
      <c r="Y65" s="148">
        <v>3500</v>
      </c>
      <c r="Z65" s="148">
        <v>3500</v>
      </c>
      <c r="AA65" s="148">
        <v>3500</v>
      </c>
      <c r="AB65" s="148">
        <v>3680.9500000000003</v>
      </c>
      <c r="AC65" s="148">
        <v>3680.9500000000003</v>
      </c>
      <c r="AD65" s="148">
        <v>3680.9500000000003</v>
      </c>
      <c r="AE65" s="148">
        <v>3680.9500000000003</v>
      </c>
      <c r="AF65" s="148">
        <v>3680.9500000000003</v>
      </c>
      <c r="AG65" s="148">
        <v>3680.9500000000003</v>
      </c>
      <c r="AH65" s="148">
        <v>3680.9500000000003</v>
      </c>
      <c r="AI65" s="148">
        <v>3680.9500000000003</v>
      </c>
      <c r="AJ65" s="147"/>
      <c r="AK65" s="148">
        <v>83.829209999999989</v>
      </c>
      <c r="AL65" s="148">
        <v>83.829209999999989</v>
      </c>
      <c r="AM65" s="148">
        <v>83.829209999999989</v>
      </c>
      <c r="AN65" s="148">
        <v>83.829209999999989</v>
      </c>
      <c r="AO65" s="148">
        <v>107.71460999999999</v>
      </c>
      <c r="AP65" s="148">
        <v>107.71460999999999</v>
      </c>
      <c r="AQ65" s="148">
        <v>107.71460999999999</v>
      </c>
      <c r="AR65" s="148">
        <v>107.71460999999999</v>
      </c>
      <c r="AS65" s="148">
        <v>107.71460999999999</v>
      </c>
      <c r="AT65" s="148">
        <v>107.71460999999999</v>
      </c>
      <c r="AU65" s="148">
        <v>107.71460999999999</v>
      </c>
      <c r="AV65" s="148">
        <v>107.71460999999999</v>
      </c>
      <c r="AW65" s="147"/>
      <c r="AX65" s="148">
        <v>313.41359999999997</v>
      </c>
      <c r="AY65" s="148">
        <v>313.41359999999997</v>
      </c>
      <c r="AZ65" s="148">
        <v>313.41359999999997</v>
      </c>
      <c r="BA65" s="148">
        <v>313.41359999999997</v>
      </c>
      <c r="BB65" s="148">
        <v>335.12760000000003</v>
      </c>
      <c r="BC65" s="148">
        <v>335.12760000000003</v>
      </c>
      <c r="BD65" s="148">
        <v>335.12760000000003</v>
      </c>
      <c r="BE65" s="148">
        <v>335.12760000000003</v>
      </c>
      <c r="BF65" s="148">
        <v>335.12760000000003</v>
      </c>
      <c r="BG65" s="148">
        <v>335.12760000000003</v>
      </c>
      <c r="BH65" s="148">
        <v>335.12760000000003</v>
      </c>
      <c r="BI65" s="148">
        <v>335.12760000000003</v>
      </c>
      <c r="BJ65" s="147"/>
      <c r="BK65" s="148">
        <v>390.83333333333331</v>
      </c>
      <c r="BL65" s="148">
        <v>390.83333333333331</v>
      </c>
      <c r="BM65" s="148">
        <v>390.83333333333331</v>
      </c>
      <c r="BN65" s="148">
        <v>390.83333333333331</v>
      </c>
      <c r="BO65" s="148">
        <v>411.03941666666668</v>
      </c>
      <c r="BP65" s="148">
        <v>411.03941666666668</v>
      </c>
      <c r="BQ65" s="148">
        <v>411.03941666666668</v>
      </c>
      <c r="BR65" s="148">
        <v>411.03941666666668</v>
      </c>
      <c r="BS65" s="148">
        <v>411.03941666666668</v>
      </c>
      <c r="BT65" s="148">
        <v>411.03941666666668</v>
      </c>
      <c r="BU65" s="148">
        <v>411.03941666666668</v>
      </c>
      <c r="BV65" s="148">
        <v>411.03941666666668</v>
      </c>
      <c r="BW65" s="147"/>
      <c r="BX65" s="148">
        <v>2395.2352943105793</v>
      </c>
      <c r="BY65" s="148">
        <v>2395.2352943105793</v>
      </c>
      <c r="BZ65" s="148">
        <v>2395.2352943105793</v>
      </c>
      <c r="CA65" s="148">
        <v>2395.2352943105793</v>
      </c>
      <c r="CB65" s="148">
        <v>2408.1786100856361</v>
      </c>
      <c r="CC65" s="148">
        <v>2408.1786100856361</v>
      </c>
      <c r="CD65" s="148">
        <v>2408.1786100856361</v>
      </c>
      <c r="CE65" s="148">
        <v>2408.1786100856361</v>
      </c>
      <c r="CF65" s="148">
        <v>2408.1786100856361</v>
      </c>
      <c r="CG65" s="148">
        <v>2408.1786100856361</v>
      </c>
      <c r="CH65" s="148">
        <v>2408.1786100856361</v>
      </c>
      <c r="CI65" s="148">
        <v>2408.1786100856361</v>
      </c>
      <c r="CJ65" s="147"/>
      <c r="CK65" s="148">
        <v>521.11111111111109</v>
      </c>
      <c r="CL65" s="148">
        <v>521.11111111111109</v>
      </c>
      <c r="CM65" s="148">
        <v>521.11111111111109</v>
      </c>
      <c r="CN65" s="148">
        <v>521.11111111111109</v>
      </c>
      <c r="CO65" s="148">
        <v>548.0525555555555</v>
      </c>
      <c r="CP65" s="148">
        <v>548.0525555555555</v>
      </c>
      <c r="CQ65" s="148">
        <v>548.0525555555555</v>
      </c>
      <c r="CR65" s="148">
        <v>548.0525555555555</v>
      </c>
      <c r="CS65" s="148">
        <v>548.0525555555555</v>
      </c>
      <c r="CT65" s="148">
        <v>548.0525555555555</v>
      </c>
      <c r="CU65" s="148">
        <v>548.0525555555555</v>
      </c>
      <c r="CV65" s="148">
        <v>548.0525555555555</v>
      </c>
      <c r="CW65" s="147"/>
      <c r="CX65" s="148">
        <v>1190</v>
      </c>
      <c r="CY65" s="148">
        <v>1190</v>
      </c>
      <c r="CZ65" s="148">
        <v>1190</v>
      </c>
      <c r="DA65" s="148">
        <v>1190</v>
      </c>
      <c r="DB65" s="148">
        <v>1251.5230000000001</v>
      </c>
      <c r="DC65" s="148">
        <v>1251.5230000000001</v>
      </c>
      <c r="DD65" s="148">
        <v>1251.5230000000001</v>
      </c>
      <c r="DE65" s="148">
        <v>1251.5230000000001</v>
      </c>
      <c r="DF65" s="148">
        <v>1251.5230000000001</v>
      </c>
      <c r="DG65" s="148">
        <v>1251.5230000000001</v>
      </c>
      <c r="DH65" s="148">
        <v>1251.5230000000001</v>
      </c>
      <c r="DI65" s="148">
        <v>1251.5230000000001</v>
      </c>
      <c r="DJ65" s="147"/>
      <c r="DK65" s="148">
        <v>7997.1797387550232</v>
      </c>
      <c r="DL65" s="148">
        <v>7997.1797387550232</v>
      </c>
      <c r="DM65" s="148">
        <v>7997.1797387550232</v>
      </c>
      <c r="DN65" s="148">
        <v>7997.1797387550232</v>
      </c>
      <c r="DO65" s="148">
        <v>8299.7435823078595</v>
      </c>
      <c r="DP65" s="148">
        <v>8299.7435823078595</v>
      </c>
      <c r="DQ65" s="148">
        <v>8299.7435823078595</v>
      </c>
      <c r="DR65" s="148">
        <v>8299.7435823078595</v>
      </c>
      <c r="DS65" s="148">
        <v>8299.7435823078595</v>
      </c>
      <c r="DT65" s="148">
        <v>8299.7435823078595</v>
      </c>
      <c r="DU65" s="148">
        <v>8299.7435823078595</v>
      </c>
      <c r="DV65" s="148">
        <v>8299.7435823078595</v>
      </c>
      <c r="DX65" s="149">
        <f t="shared" si="116"/>
        <v>98386.667613482947</v>
      </c>
      <c r="DZ65" s="19" t="b">
        <f t="shared" si="117"/>
        <v>1</v>
      </c>
      <c r="EG65" s="19"/>
    </row>
    <row r="66" spans="2:137" ht="14.15" hidden="1" customHeight="1" x14ac:dyDescent="0.4">
      <c r="C66" s="19" t="s">
        <v>71</v>
      </c>
      <c r="D66" s="145">
        <v>519</v>
      </c>
      <c r="E66" s="19" t="s">
        <v>72</v>
      </c>
      <c r="F66" s="19" t="s">
        <v>57</v>
      </c>
      <c r="H66" s="19" t="s">
        <v>126</v>
      </c>
      <c r="I66" s="19" t="s">
        <v>74</v>
      </c>
      <c r="K66" s="146">
        <v>3500</v>
      </c>
      <c r="L66" s="146">
        <v>3500</v>
      </c>
      <c r="M66" s="146">
        <v>3500</v>
      </c>
      <c r="N66" s="146">
        <v>3500</v>
      </c>
      <c r="O66" s="146">
        <v>3500</v>
      </c>
      <c r="P66" s="146">
        <v>3500</v>
      </c>
      <c r="Q66" s="146">
        <v>3500</v>
      </c>
      <c r="R66" s="146">
        <v>3500</v>
      </c>
      <c r="S66" s="146">
        <v>3500</v>
      </c>
      <c r="T66" s="146">
        <v>3500</v>
      </c>
      <c r="U66" s="146">
        <v>3500</v>
      </c>
      <c r="V66" s="146">
        <v>3500</v>
      </c>
      <c r="W66" s="147"/>
      <c r="X66" s="148">
        <v>3500</v>
      </c>
      <c r="Y66" s="148">
        <v>3500</v>
      </c>
      <c r="Z66" s="148">
        <v>3500</v>
      </c>
      <c r="AA66" s="148">
        <v>3500</v>
      </c>
      <c r="AB66" s="148">
        <v>3680.9500000000003</v>
      </c>
      <c r="AC66" s="148">
        <v>3680.9500000000003</v>
      </c>
      <c r="AD66" s="148">
        <v>3680.9500000000003</v>
      </c>
      <c r="AE66" s="148">
        <v>3680.9500000000003</v>
      </c>
      <c r="AF66" s="148">
        <v>3680.9500000000003</v>
      </c>
      <c r="AG66" s="148">
        <v>3680.9500000000003</v>
      </c>
      <c r="AH66" s="148">
        <v>3680.9500000000003</v>
      </c>
      <c r="AI66" s="148">
        <v>3680.9500000000003</v>
      </c>
      <c r="AJ66" s="147"/>
      <c r="AK66" s="148">
        <v>83.829209999999989</v>
      </c>
      <c r="AL66" s="148">
        <v>83.829209999999989</v>
      </c>
      <c r="AM66" s="148">
        <v>83.829209999999989</v>
      </c>
      <c r="AN66" s="148">
        <v>83.829209999999989</v>
      </c>
      <c r="AO66" s="148">
        <v>107.71460999999999</v>
      </c>
      <c r="AP66" s="148">
        <v>107.71460999999999</v>
      </c>
      <c r="AQ66" s="148">
        <v>107.71460999999999</v>
      </c>
      <c r="AR66" s="148">
        <v>107.71460999999999</v>
      </c>
      <c r="AS66" s="148">
        <v>107.71460999999999</v>
      </c>
      <c r="AT66" s="148">
        <v>107.71460999999999</v>
      </c>
      <c r="AU66" s="148">
        <v>107.71460999999999</v>
      </c>
      <c r="AV66" s="148">
        <v>107.71460999999999</v>
      </c>
      <c r="AW66" s="147"/>
      <c r="AX66" s="148">
        <v>313.41359999999997</v>
      </c>
      <c r="AY66" s="148">
        <v>313.41359999999997</v>
      </c>
      <c r="AZ66" s="148">
        <v>313.41359999999997</v>
      </c>
      <c r="BA66" s="148">
        <v>313.41359999999997</v>
      </c>
      <c r="BB66" s="148">
        <v>335.12760000000003</v>
      </c>
      <c r="BC66" s="148">
        <v>335.12760000000003</v>
      </c>
      <c r="BD66" s="148">
        <v>335.12760000000003</v>
      </c>
      <c r="BE66" s="148">
        <v>335.12760000000003</v>
      </c>
      <c r="BF66" s="148">
        <v>335.12760000000003</v>
      </c>
      <c r="BG66" s="148">
        <v>335.12760000000003</v>
      </c>
      <c r="BH66" s="148">
        <v>335.12760000000003</v>
      </c>
      <c r="BI66" s="148">
        <v>335.12760000000003</v>
      </c>
      <c r="BJ66" s="147"/>
      <c r="BK66" s="148">
        <v>390.83333333333331</v>
      </c>
      <c r="BL66" s="148">
        <v>390.83333333333331</v>
      </c>
      <c r="BM66" s="148">
        <v>390.83333333333331</v>
      </c>
      <c r="BN66" s="148">
        <v>390.83333333333331</v>
      </c>
      <c r="BO66" s="148">
        <v>411.03941666666668</v>
      </c>
      <c r="BP66" s="148">
        <v>411.03941666666668</v>
      </c>
      <c r="BQ66" s="148">
        <v>411.03941666666668</v>
      </c>
      <c r="BR66" s="148">
        <v>411.03941666666668</v>
      </c>
      <c r="BS66" s="148">
        <v>411.03941666666668</v>
      </c>
      <c r="BT66" s="148">
        <v>411.03941666666668</v>
      </c>
      <c r="BU66" s="148">
        <v>411.03941666666668</v>
      </c>
      <c r="BV66" s="148">
        <v>411.03941666666668</v>
      </c>
      <c r="BW66" s="147"/>
      <c r="BX66" s="148">
        <v>2395.2352943105793</v>
      </c>
      <c r="BY66" s="148">
        <v>2395.2352943105793</v>
      </c>
      <c r="BZ66" s="148">
        <v>2395.2352943105793</v>
      </c>
      <c r="CA66" s="148">
        <v>2395.2352943105793</v>
      </c>
      <c r="CB66" s="148">
        <v>2408.1786100856361</v>
      </c>
      <c r="CC66" s="148">
        <v>2408.1786100856361</v>
      </c>
      <c r="CD66" s="148">
        <v>2408.1786100856361</v>
      </c>
      <c r="CE66" s="148">
        <v>2408.1786100856361</v>
      </c>
      <c r="CF66" s="148">
        <v>2408.1786100856361</v>
      </c>
      <c r="CG66" s="148">
        <v>2408.1786100856361</v>
      </c>
      <c r="CH66" s="148">
        <v>2408.1786100856361</v>
      </c>
      <c r="CI66" s="148">
        <v>2408.1786100856361</v>
      </c>
      <c r="CJ66" s="147"/>
      <c r="CK66" s="148">
        <v>521.11111111111109</v>
      </c>
      <c r="CL66" s="148">
        <v>521.11111111111109</v>
      </c>
      <c r="CM66" s="148">
        <v>521.11111111111109</v>
      </c>
      <c r="CN66" s="148">
        <v>521.11111111111109</v>
      </c>
      <c r="CO66" s="148">
        <v>548.0525555555555</v>
      </c>
      <c r="CP66" s="148">
        <v>548.0525555555555</v>
      </c>
      <c r="CQ66" s="148">
        <v>548.0525555555555</v>
      </c>
      <c r="CR66" s="148">
        <v>548.0525555555555</v>
      </c>
      <c r="CS66" s="148">
        <v>548.0525555555555</v>
      </c>
      <c r="CT66" s="148">
        <v>548.0525555555555</v>
      </c>
      <c r="CU66" s="148">
        <v>548.0525555555555</v>
      </c>
      <c r="CV66" s="148">
        <v>548.0525555555555</v>
      </c>
      <c r="CW66" s="147"/>
      <c r="CX66" s="148">
        <v>1190</v>
      </c>
      <c r="CY66" s="148">
        <v>1190</v>
      </c>
      <c r="CZ66" s="148">
        <v>1190</v>
      </c>
      <c r="DA66" s="148">
        <v>1190</v>
      </c>
      <c r="DB66" s="148">
        <v>1251.5230000000001</v>
      </c>
      <c r="DC66" s="148">
        <v>1251.5230000000001</v>
      </c>
      <c r="DD66" s="148">
        <v>1251.5230000000001</v>
      </c>
      <c r="DE66" s="148">
        <v>1251.5230000000001</v>
      </c>
      <c r="DF66" s="148">
        <v>1251.5230000000001</v>
      </c>
      <c r="DG66" s="148">
        <v>1251.5230000000001</v>
      </c>
      <c r="DH66" s="148">
        <v>1251.5230000000001</v>
      </c>
      <c r="DI66" s="148">
        <v>1251.5230000000001</v>
      </c>
      <c r="DJ66" s="147"/>
      <c r="DK66" s="148">
        <v>7997.1797387550232</v>
      </c>
      <c r="DL66" s="148">
        <v>7997.1797387550232</v>
      </c>
      <c r="DM66" s="148">
        <v>7997.1797387550232</v>
      </c>
      <c r="DN66" s="148">
        <v>7997.1797387550232</v>
      </c>
      <c r="DO66" s="148">
        <v>8299.7435823078595</v>
      </c>
      <c r="DP66" s="148">
        <v>8299.7435823078595</v>
      </c>
      <c r="DQ66" s="148">
        <v>8299.7435823078595</v>
      </c>
      <c r="DR66" s="148">
        <v>8299.7435823078595</v>
      </c>
      <c r="DS66" s="148">
        <v>8299.7435823078595</v>
      </c>
      <c r="DT66" s="148">
        <v>8299.7435823078595</v>
      </c>
      <c r="DU66" s="148">
        <v>8299.7435823078595</v>
      </c>
      <c r="DV66" s="148">
        <v>8299.7435823078595</v>
      </c>
      <c r="DX66" s="149">
        <f t="shared" si="116"/>
        <v>98386.667613482947</v>
      </c>
      <c r="DZ66" s="19" t="b">
        <f t="shared" si="117"/>
        <v>1</v>
      </c>
      <c r="EG66" s="19"/>
    </row>
    <row r="67" spans="2:137" ht="14.15" hidden="1" customHeight="1" x14ac:dyDescent="0.4">
      <c r="C67" s="19" t="s">
        <v>71</v>
      </c>
      <c r="D67" s="145">
        <v>533</v>
      </c>
      <c r="E67" s="19" t="s">
        <v>72</v>
      </c>
      <c r="F67" s="19" t="s">
        <v>57</v>
      </c>
      <c r="H67" s="19" t="s">
        <v>126</v>
      </c>
      <c r="I67" s="19" t="s">
        <v>74</v>
      </c>
      <c r="K67" s="146">
        <v>3500</v>
      </c>
      <c r="L67" s="146">
        <v>3500</v>
      </c>
      <c r="M67" s="146">
        <v>3500</v>
      </c>
      <c r="N67" s="146">
        <v>3500</v>
      </c>
      <c r="O67" s="146">
        <v>3500</v>
      </c>
      <c r="P67" s="146">
        <v>3500</v>
      </c>
      <c r="Q67" s="146">
        <v>3500</v>
      </c>
      <c r="R67" s="146">
        <v>3500</v>
      </c>
      <c r="S67" s="146">
        <v>3500</v>
      </c>
      <c r="T67" s="146">
        <v>3500</v>
      </c>
      <c r="U67" s="146">
        <v>3500</v>
      </c>
      <c r="V67" s="146">
        <v>3500</v>
      </c>
      <c r="W67" s="147"/>
      <c r="X67" s="148">
        <v>3500</v>
      </c>
      <c r="Y67" s="148">
        <v>3500</v>
      </c>
      <c r="Z67" s="148">
        <v>3500</v>
      </c>
      <c r="AA67" s="148">
        <v>3500</v>
      </c>
      <c r="AB67" s="148">
        <v>3680.9500000000003</v>
      </c>
      <c r="AC67" s="148">
        <v>3680.9500000000003</v>
      </c>
      <c r="AD67" s="148">
        <v>3680.9500000000003</v>
      </c>
      <c r="AE67" s="148">
        <v>3680.9500000000003</v>
      </c>
      <c r="AF67" s="148">
        <v>3680.9500000000003</v>
      </c>
      <c r="AG67" s="148">
        <v>3680.9500000000003</v>
      </c>
      <c r="AH67" s="148">
        <v>3680.9500000000003</v>
      </c>
      <c r="AI67" s="148">
        <v>3680.9500000000003</v>
      </c>
      <c r="AJ67" s="147"/>
      <c r="AK67" s="148">
        <v>83.829209999999989</v>
      </c>
      <c r="AL67" s="148">
        <v>83.829209999999989</v>
      </c>
      <c r="AM67" s="148">
        <v>83.829209999999989</v>
      </c>
      <c r="AN67" s="148">
        <v>83.829209999999989</v>
      </c>
      <c r="AO67" s="148">
        <v>107.71460999999999</v>
      </c>
      <c r="AP67" s="148">
        <v>107.71460999999999</v>
      </c>
      <c r="AQ67" s="148">
        <v>107.71460999999999</v>
      </c>
      <c r="AR67" s="148">
        <v>107.71460999999999</v>
      </c>
      <c r="AS67" s="148">
        <v>107.71460999999999</v>
      </c>
      <c r="AT67" s="148">
        <v>107.71460999999999</v>
      </c>
      <c r="AU67" s="148">
        <v>107.71460999999999</v>
      </c>
      <c r="AV67" s="148">
        <v>107.71460999999999</v>
      </c>
      <c r="AW67" s="147"/>
      <c r="AX67" s="148">
        <v>313.41359999999997</v>
      </c>
      <c r="AY67" s="148">
        <v>313.41359999999997</v>
      </c>
      <c r="AZ67" s="148">
        <v>313.41359999999997</v>
      </c>
      <c r="BA67" s="148">
        <v>313.41359999999997</v>
      </c>
      <c r="BB67" s="148">
        <v>335.12760000000003</v>
      </c>
      <c r="BC67" s="148">
        <v>335.12760000000003</v>
      </c>
      <c r="BD67" s="148">
        <v>335.12760000000003</v>
      </c>
      <c r="BE67" s="148">
        <v>335.12760000000003</v>
      </c>
      <c r="BF67" s="148">
        <v>335.12760000000003</v>
      </c>
      <c r="BG67" s="148">
        <v>335.12760000000003</v>
      </c>
      <c r="BH67" s="148">
        <v>335.12760000000003</v>
      </c>
      <c r="BI67" s="148">
        <v>335.12760000000003</v>
      </c>
      <c r="BJ67" s="147"/>
      <c r="BK67" s="148">
        <v>390.83333333333331</v>
      </c>
      <c r="BL67" s="148">
        <v>390.83333333333331</v>
      </c>
      <c r="BM67" s="148">
        <v>390.83333333333331</v>
      </c>
      <c r="BN67" s="148">
        <v>390.83333333333331</v>
      </c>
      <c r="BO67" s="148">
        <v>411.03941666666668</v>
      </c>
      <c r="BP67" s="148">
        <v>411.03941666666668</v>
      </c>
      <c r="BQ67" s="148">
        <v>411.03941666666668</v>
      </c>
      <c r="BR67" s="148">
        <v>411.03941666666668</v>
      </c>
      <c r="BS67" s="148">
        <v>411.03941666666668</v>
      </c>
      <c r="BT67" s="148">
        <v>411.03941666666668</v>
      </c>
      <c r="BU67" s="148">
        <v>411.03941666666668</v>
      </c>
      <c r="BV67" s="148">
        <v>411.03941666666668</v>
      </c>
      <c r="BW67" s="147"/>
      <c r="BX67" s="148">
        <v>2395.2352943105793</v>
      </c>
      <c r="BY67" s="148">
        <v>2395.2352943105793</v>
      </c>
      <c r="BZ67" s="148">
        <v>2395.2352943105793</v>
      </c>
      <c r="CA67" s="148">
        <v>2395.2352943105793</v>
      </c>
      <c r="CB67" s="148">
        <v>2408.1786100856361</v>
      </c>
      <c r="CC67" s="148">
        <v>2408.1786100856361</v>
      </c>
      <c r="CD67" s="148">
        <v>2408.1786100856361</v>
      </c>
      <c r="CE67" s="148">
        <v>2408.1786100856361</v>
      </c>
      <c r="CF67" s="148">
        <v>2408.1786100856361</v>
      </c>
      <c r="CG67" s="148">
        <v>2408.1786100856361</v>
      </c>
      <c r="CH67" s="148">
        <v>2408.1786100856361</v>
      </c>
      <c r="CI67" s="148">
        <v>2408.1786100856361</v>
      </c>
      <c r="CJ67" s="147"/>
      <c r="CK67" s="148">
        <v>521.11111111111109</v>
      </c>
      <c r="CL67" s="148">
        <v>521.11111111111109</v>
      </c>
      <c r="CM67" s="148">
        <v>521.11111111111109</v>
      </c>
      <c r="CN67" s="148">
        <v>521.11111111111109</v>
      </c>
      <c r="CO67" s="148">
        <v>548.0525555555555</v>
      </c>
      <c r="CP67" s="148">
        <v>548.0525555555555</v>
      </c>
      <c r="CQ67" s="148">
        <v>548.0525555555555</v>
      </c>
      <c r="CR67" s="148">
        <v>548.0525555555555</v>
      </c>
      <c r="CS67" s="148">
        <v>548.0525555555555</v>
      </c>
      <c r="CT67" s="148">
        <v>548.0525555555555</v>
      </c>
      <c r="CU67" s="148">
        <v>548.0525555555555</v>
      </c>
      <c r="CV67" s="148">
        <v>548.0525555555555</v>
      </c>
      <c r="CW67" s="147"/>
      <c r="CX67" s="148">
        <v>1190</v>
      </c>
      <c r="CY67" s="148">
        <v>1190</v>
      </c>
      <c r="CZ67" s="148">
        <v>1190</v>
      </c>
      <c r="DA67" s="148">
        <v>1190</v>
      </c>
      <c r="DB67" s="148">
        <v>1251.5230000000001</v>
      </c>
      <c r="DC67" s="148">
        <v>1251.5230000000001</v>
      </c>
      <c r="DD67" s="148">
        <v>1251.5230000000001</v>
      </c>
      <c r="DE67" s="148">
        <v>1251.5230000000001</v>
      </c>
      <c r="DF67" s="148">
        <v>1251.5230000000001</v>
      </c>
      <c r="DG67" s="148">
        <v>1251.5230000000001</v>
      </c>
      <c r="DH67" s="148">
        <v>1251.5230000000001</v>
      </c>
      <c r="DI67" s="148">
        <v>1251.5230000000001</v>
      </c>
      <c r="DJ67" s="147"/>
      <c r="DK67" s="148">
        <v>7997.1797387550232</v>
      </c>
      <c r="DL67" s="148">
        <v>7997.1797387550232</v>
      </c>
      <c r="DM67" s="148">
        <v>7997.1797387550232</v>
      </c>
      <c r="DN67" s="148">
        <v>7997.1797387550232</v>
      </c>
      <c r="DO67" s="148">
        <v>8299.7435823078595</v>
      </c>
      <c r="DP67" s="148">
        <v>8299.7435823078595</v>
      </c>
      <c r="DQ67" s="148">
        <v>8299.7435823078595</v>
      </c>
      <c r="DR67" s="148">
        <v>8299.7435823078595</v>
      </c>
      <c r="DS67" s="148">
        <v>8299.7435823078595</v>
      </c>
      <c r="DT67" s="148">
        <v>8299.7435823078595</v>
      </c>
      <c r="DU67" s="148">
        <v>8299.7435823078595</v>
      </c>
      <c r="DV67" s="148">
        <v>8299.7435823078595</v>
      </c>
      <c r="DX67" s="149">
        <f t="shared" si="116"/>
        <v>98386.667613482947</v>
      </c>
      <c r="DZ67" s="19" t="b">
        <f t="shared" si="117"/>
        <v>1</v>
      </c>
      <c r="EG67" s="19"/>
    </row>
    <row r="68" spans="2:137" ht="14.15" customHeight="1" x14ac:dyDescent="0.4">
      <c r="B68" s="19" t="s">
        <v>80</v>
      </c>
      <c r="C68" s="19" t="s">
        <v>71</v>
      </c>
      <c r="D68" s="145" t="s">
        <v>127</v>
      </c>
      <c r="E68" s="19" t="s">
        <v>72</v>
      </c>
      <c r="F68" s="19" t="s">
        <v>57</v>
      </c>
      <c r="H68" s="151" t="s">
        <v>14</v>
      </c>
      <c r="I68" s="19" t="s">
        <v>74</v>
      </c>
      <c r="K68" s="146">
        <v>3500</v>
      </c>
      <c r="L68" s="146">
        <v>3500</v>
      </c>
      <c r="M68" s="146">
        <v>3500</v>
      </c>
      <c r="N68" s="146">
        <v>3500</v>
      </c>
      <c r="O68" s="146">
        <v>3500</v>
      </c>
      <c r="P68" s="146">
        <v>3500</v>
      </c>
      <c r="Q68" s="146">
        <v>3500</v>
      </c>
      <c r="R68" s="146">
        <v>3500</v>
      </c>
      <c r="S68" s="146">
        <v>3500</v>
      </c>
      <c r="T68" s="146">
        <v>3500</v>
      </c>
      <c r="U68" s="146">
        <v>3500</v>
      </c>
      <c r="V68" s="146">
        <v>3500</v>
      </c>
      <c r="W68" s="147"/>
      <c r="X68" s="148">
        <v>3500</v>
      </c>
      <c r="Y68" s="148">
        <v>3500</v>
      </c>
      <c r="Z68" s="148">
        <v>3500</v>
      </c>
      <c r="AA68" s="148">
        <v>3500</v>
      </c>
      <c r="AB68" s="148">
        <v>3680.9500000000003</v>
      </c>
      <c r="AC68" s="148">
        <v>3680.9500000000003</v>
      </c>
      <c r="AD68" s="148">
        <v>3680.9500000000003</v>
      </c>
      <c r="AE68" s="148">
        <v>3680.9500000000003</v>
      </c>
      <c r="AF68" s="148">
        <v>3680.9500000000003</v>
      </c>
      <c r="AG68" s="148">
        <v>3680.9500000000003</v>
      </c>
      <c r="AH68" s="148">
        <v>3680.9500000000003</v>
      </c>
      <c r="AI68" s="148">
        <v>3680.9500000000003</v>
      </c>
      <c r="AJ68" s="147"/>
      <c r="AK68" s="148">
        <v>83.829209999999989</v>
      </c>
      <c r="AL68" s="148">
        <v>83.829209999999989</v>
      </c>
      <c r="AM68" s="148">
        <v>83.829209999999989</v>
      </c>
      <c r="AN68" s="148">
        <v>83.829209999999989</v>
      </c>
      <c r="AO68" s="148">
        <v>107.71460999999999</v>
      </c>
      <c r="AP68" s="148">
        <v>107.71460999999999</v>
      </c>
      <c r="AQ68" s="148">
        <v>107.71460999999999</v>
      </c>
      <c r="AR68" s="148">
        <v>107.71460999999999</v>
      </c>
      <c r="AS68" s="148">
        <v>107.71460999999999</v>
      </c>
      <c r="AT68" s="148">
        <v>107.71460999999999</v>
      </c>
      <c r="AU68" s="148">
        <v>107.71460999999999</v>
      </c>
      <c r="AV68" s="148">
        <v>107.71460999999999</v>
      </c>
      <c r="AW68" s="147"/>
      <c r="AX68" s="148">
        <v>313.41359999999997</v>
      </c>
      <c r="AY68" s="148">
        <v>313.41359999999997</v>
      </c>
      <c r="AZ68" s="148">
        <v>313.41359999999997</v>
      </c>
      <c r="BA68" s="148">
        <v>313.41359999999997</v>
      </c>
      <c r="BB68" s="148">
        <v>335.12760000000003</v>
      </c>
      <c r="BC68" s="148">
        <v>335.12760000000003</v>
      </c>
      <c r="BD68" s="148">
        <v>335.12760000000003</v>
      </c>
      <c r="BE68" s="148">
        <v>335.12760000000003</v>
      </c>
      <c r="BF68" s="148">
        <v>335.12760000000003</v>
      </c>
      <c r="BG68" s="148">
        <v>335.12760000000003</v>
      </c>
      <c r="BH68" s="148">
        <v>335.12760000000003</v>
      </c>
      <c r="BI68" s="148">
        <v>335.12760000000003</v>
      </c>
      <c r="BJ68" s="147"/>
      <c r="BK68" s="148">
        <v>390.83333333333331</v>
      </c>
      <c r="BL68" s="148">
        <v>390.83333333333331</v>
      </c>
      <c r="BM68" s="148">
        <v>390.83333333333331</v>
      </c>
      <c r="BN68" s="148">
        <v>390.83333333333331</v>
      </c>
      <c r="BO68" s="148">
        <v>411.03941666666668</v>
      </c>
      <c r="BP68" s="148">
        <v>411.03941666666668</v>
      </c>
      <c r="BQ68" s="148">
        <v>411.03941666666668</v>
      </c>
      <c r="BR68" s="148">
        <v>411.03941666666668</v>
      </c>
      <c r="BS68" s="148">
        <v>411.03941666666668</v>
      </c>
      <c r="BT68" s="148">
        <v>411.03941666666668</v>
      </c>
      <c r="BU68" s="148">
        <v>411.03941666666668</v>
      </c>
      <c r="BV68" s="148">
        <v>411.03941666666668</v>
      </c>
      <c r="BW68" s="147"/>
      <c r="BX68" s="148">
        <v>2395.2352943105793</v>
      </c>
      <c r="BY68" s="148">
        <v>2395.2352943105793</v>
      </c>
      <c r="BZ68" s="148">
        <v>2395.2352943105793</v>
      </c>
      <c r="CA68" s="148">
        <v>2395.2352943105793</v>
      </c>
      <c r="CB68" s="148">
        <v>2408.1786100856361</v>
      </c>
      <c r="CC68" s="148">
        <v>2408.1786100856361</v>
      </c>
      <c r="CD68" s="148">
        <v>2408.1786100856361</v>
      </c>
      <c r="CE68" s="148">
        <v>2408.1786100856361</v>
      </c>
      <c r="CF68" s="148">
        <v>2408.1786100856361</v>
      </c>
      <c r="CG68" s="148">
        <v>2408.1786100856361</v>
      </c>
      <c r="CH68" s="148">
        <v>2408.1786100856361</v>
      </c>
      <c r="CI68" s="148">
        <v>2408.1786100856361</v>
      </c>
      <c r="CJ68" s="147"/>
      <c r="CK68" s="148">
        <v>521.11111111111109</v>
      </c>
      <c r="CL68" s="148">
        <v>521.11111111111109</v>
      </c>
      <c r="CM68" s="148">
        <v>521.11111111111109</v>
      </c>
      <c r="CN68" s="148">
        <v>521.11111111111109</v>
      </c>
      <c r="CO68" s="148">
        <v>548.0525555555555</v>
      </c>
      <c r="CP68" s="148">
        <v>548.0525555555555</v>
      </c>
      <c r="CQ68" s="148">
        <v>548.0525555555555</v>
      </c>
      <c r="CR68" s="148">
        <v>548.0525555555555</v>
      </c>
      <c r="CS68" s="148">
        <v>548.0525555555555</v>
      </c>
      <c r="CT68" s="148">
        <v>548.0525555555555</v>
      </c>
      <c r="CU68" s="148">
        <v>548.0525555555555</v>
      </c>
      <c r="CV68" s="148">
        <v>548.0525555555555</v>
      </c>
      <c r="CW68" s="147"/>
      <c r="CX68" s="148">
        <v>1190</v>
      </c>
      <c r="CY68" s="148">
        <v>1190</v>
      </c>
      <c r="CZ68" s="148">
        <v>1190</v>
      </c>
      <c r="DA68" s="148">
        <v>1190</v>
      </c>
      <c r="DB68" s="148">
        <v>1251.5230000000001</v>
      </c>
      <c r="DC68" s="148">
        <v>1251.5230000000001</v>
      </c>
      <c r="DD68" s="148">
        <v>1251.5230000000001</v>
      </c>
      <c r="DE68" s="148">
        <v>1251.5230000000001</v>
      </c>
      <c r="DF68" s="148">
        <v>1251.5230000000001</v>
      </c>
      <c r="DG68" s="148">
        <v>1251.5230000000001</v>
      </c>
      <c r="DH68" s="148">
        <v>1251.5230000000001</v>
      </c>
      <c r="DI68" s="148">
        <v>1251.5230000000001</v>
      </c>
      <c r="DJ68" s="147"/>
      <c r="DK68" s="148">
        <v>7997.1797387550232</v>
      </c>
      <c r="DL68" s="148">
        <v>7997.1797387550232</v>
      </c>
      <c r="DM68" s="148">
        <v>7997.1797387550232</v>
      </c>
      <c r="DN68" s="148">
        <v>7997.1797387550232</v>
      </c>
      <c r="DO68" s="148">
        <v>8299.7435823078595</v>
      </c>
      <c r="DP68" s="148">
        <v>8299.7435823078595</v>
      </c>
      <c r="DQ68" s="148">
        <v>8299.7435823078595</v>
      </c>
      <c r="DR68" s="148">
        <v>8299.7435823078595</v>
      </c>
      <c r="DS68" s="148">
        <v>8299.7435823078595</v>
      </c>
      <c r="DT68" s="148">
        <v>8299.7435823078595</v>
      </c>
      <c r="DU68" s="148">
        <v>8299.7435823078595</v>
      </c>
      <c r="DV68" s="148">
        <v>8299.7435823078595</v>
      </c>
      <c r="DX68" s="149">
        <f t="shared" si="116"/>
        <v>98386.667613482947</v>
      </c>
      <c r="DZ68" s="19" t="b">
        <f t="shared" si="117"/>
        <v>1</v>
      </c>
      <c r="EG68" s="19"/>
    </row>
    <row r="69" spans="2:137" ht="14.15" hidden="1" customHeight="1" x14ac:dyDescent="0.4">
      <c r="C69" s="19" t="s">
        <v>71</v>
      </c>
      <c r="D69" s="145">
        <v>513</v>
      </c>
      <c r="E69" s="19" t="s">
        <v>72</v>
      </c>
      <c r="F69" s="19" t="s">
        <v>57</v>
      </c>
      <c r="H69" s="19" t="s">
        <v>117</v>
      </c>
      <c r="I69" s="19" t="s">
        <v>74</v>
      </c>
      <c r="K69" s="146">
        <v>3530</v>
      </c>
      <c r="L69" s="146">
        <v>3530</v>
      </c>
      <c r="M69" s="146">
        <v>4200</v>
      </c>
      <c r="N69" s="146">
        <v>4200</v>
      </c>
      <c r="O69" s="146">
        <v>4200</v>
      </c>
      <c r="P69" s="146">
        <v>4200</v>
      </c>
      <c r="Q69" s="146">
        <v>4200</v>
      </c>
      <c r="R69" s="146">
        <v>4200</v>
      </c>
      <c r="S69" s="146">
        <v>4200</v>
      </c>
      <c r="T69" s="146">
        <v>4200</v>
      </c>
      <c r="U69" s="146">
        <v>4200</v>
      </c>
      <c r="V69" s="146">
        <v>4200</v>
      </c>
      <c r="W69" s="147"/>
      <c r="X69" s="148">
        <v>3530</v>
      </c>
      <c r="Y69" s="148">
        <v>3530</v>
      </c>
      <c r="Z69" s="148">
        <v>4200</v>
      </c>
      <c r="AA69" s="148">
        <v>4200</v>
      </c>
      <c r="AB69" s="148">
        <v>4417.1400000000003</v>
      </c>
      <c r="AC69" s="148">
        <v>4417.1400000000003</v>
      </c>
      <c r="AD69" s="148">
        <v>4417.1400000000003</v>
      </c>
      <c r="AE69" s="148">
        <v>4417.1400000000003</v>
      </c>
      <c r="AF69" s="148">
        <v>4417.1400000000003</v>
      </c>
      <c r="AG69" s="148">
        <v>4417.1400000000003</v>
      </c>
      <c r="AH69" s="148">
        <v>4417.1400000000003</v>
      </c>
      <c r="AI69" s="148">
        <v>4417.1400000000003</v>
      </c>
      <c r="AJ69" s="147"/>
      <c r="AK69" s="148">
        <v>87.789209999999969</v>
      </c>
      <c r="AL69" s="148">
        <v>87.789209999999969</v>
      </c>
      <c r="AM69" s="148">
        <v>180.05317500000001</v>
      </c>
      <c r="AN69" s="148">
        <v>180.05317500000001</v>
      </c>
      <c r="AO69" s="148">
        <v>222.06976500000007</v>
      </c>
      <c r="AP69" s="148">
        <v>222.06976500000007</v>
      </c>
      <c r="AQ69" s="148">
        <v>222.06976500000007</v>
      </c>
      <c r="AR69" s="148">
        <v>222.06976500000007</v>
      </c>
      <c r="AS69" s="148">
        <v>222.06976500000007</v>
      </c>
      <c r="AT69" s="148">
        <v>222.06976500000007</v>
      </c>
      <c r="AU69" s="148">
        <v>222.06976500000007</v>
      </c>
      <c r="AV69" s="148">
        <v>222.06976500000007</v>
      </c>
      <c r="AW69" s="147"/>
      <c r="AX69" s="148">
        <v>317.0136</v>
      </c>
      <c r="AY69" s="148">
        <v>317.0136</v>
      </c>
      <c r="AZ69" s="148">
        <v>397.59699999999992</v>
      </c>
      <c r="BA69" s="148">
        <v>397.59699999999992</v>
      </c>
      <c r="BB69" s="148">
        <v>427.9966</v>
      </c>
      <c r="BC69" s="148">
        <v>427.9966</v>
      </c>
      <c r="BD69" s="148">
        <v>427.9966</v>
      </c>
      <c r="BE69" s="148">
        <v>427.9966</v>
      </c>
      <c r="BF69" s="148">
        <v>427.9966</v>
      </c>
      <c r="BG69" s="148">
        <v>427.9966</v>
      </c>
      <c r="BH69" s="148">
        <v>427.9966</v>
      </c>
      <c r="BI69" s="148">
        <v>427.9966</v>
      </c>
      <c r="BJ69" s="147"/>
      <c r="BK69" s="148">
        <v>394.18333333333334</v>
      </c>
      <c r="BL69" s="148">
        <v>394.18333333333334</v>
      </c>
      <c r="BM69" s="148">
        <v>469</v>
      </c>
      <c r="BN69" s="148">
        <v>469</v>
      </c>
      <c r="BO69" s="148">
        <v>493.24730000000005</v>
      </c>
      <c r="BP69" s="148">
        <v>493.24730000000005</v>
      </c>
      <c r="BQ69" s="148">
        <v>493.24730000000005</v>
      </c>
      <c r="BR69" s="148">
        <v>493.24730000000005</v>
      </c>
      <c r="BS69" s="148">
        <v>493.24730000000005</v>
      </c>
      <c r="BT69" s="148">
        <v>493.24730000000005</v>
      </c>
      <c r="BU69" s="148">
        <v>493.24730000000005</v>
      </c>
      <c r="BV69" s="148">
        <v>493.24730000000005</v>
      </c>
      <c r="BW69" s="147"/>
      <c r="BX69" s="148">
        <v>2397.3811880560988</v>
      </c>
      <c r="BY69" s="148">
        <v>2397.3811880560988</v>
      </c>
      <c r="BZ69" s="148">
        <v>2445.3061483726951</v>
      </c>
      <c r="CA69" s="148">
        <v>2445.3061483726951</v>
      </c>
      <c r="CB69" s="148">
        <v>2460.8381273027635</v>
      </c>
      <c r="CC69" s="148">
        <v>2460.8381273027635</v>
      </c>
      <c r="CD69" s="148">
        <v>2460.8381273027635</v>
      </c>
      <c r="CE69" s="148">
        <v>2460.8381273027635</v>
      </c>
      <c r="CF69" s="148">
        <v>2460.8381273027635</v>
      </c>
      <c r="CG69" s="148">
        <v>2460.8381273027635</v>
      </c>
      <c r="CH69" s="148">
        <v>2460.8381273027635</v>
      </c>
      <c r="CI69" s="148">
        <v>2460.8381273027635</v>
      </c>
      <c r="CJ69" s="147"/>
      <c r="CK69" s="148">
        <v>525.57777777777778</v>
      </c>
      <c r="CL69" s="148">
        <v>525.57777777777778</v>
      </c>
      <c r="CM69" s="148">
        <v>625.33333333333326</v>
      </c>
      <c r="CN69" s="148">
        <v>625.33333333333326</v>
      </c>
      <c r="CO69" s="148">
        <v>657.66306666666662</v>
      </c>
      <c r="CP69" s="148">
        <v>657.66306666666662</v>
      </c>
      <c r="CQ69" s="148">
        <v>657.66306666666662</v>
      </c>
      <c r="CR69" s="148">
        <v>657.66306666666662</v>
      </c>
      <c r="CS69" s="148">
        <v>657.66306666666662</v>
      </c>
      <c r="CT69" s="148">
        <v>657.66306666666662</v>
      </c>
      <c r="CU69" s="148">
        <v>657.66306666666662</v>
      </c>
      <c r="CV69" s="148">
        <v>657.66306666666662</v>
      </c>
      <c r="CW69" s="147"/>
      <c r="CX69" s="148">
        <v>1200.2</v>
      </c>
      <c r="CY69" s="148">
        <v>1200.2</v>
      </c>
      <c r="CZ69" s="148">
        <v>1428</v>
      </c>
      <c r="DA69" s="148">
        <v>1428</v>
      </c>
      <c r="DB69" s="148">
        <v>1501.8276000000003</v>
      </c>
      <c r="DC69" s="148">
        <v>1501.8276000000003</v>
      </c>
      <c r="DD69" s="148">
        <v>1501.8276000000003</v>
      </c>
      <c r="DE69" s="148">
        <v>1501.8276000000003</v>
      </c>
      <c r="DF69" s="148">
        <v>1501.8276000000003</v>
      </c>
      <c r="DG69" s="148">
        <v>1501.8276000000003</v>
      </c>
      <c r="DH69" s="148">
        <v>1501.8276000000003</v>
      </c>
      <c r="DI69" s="148">
        <v>1501.8276000000003</v>
      </c>
      <c r="DJ69" s="147"/>
      <c r="DK69" s="148">
        <v>8047.3422991672096</v>
      </c>
      <c r="DL69" s="148">
        <v>8047.3422991672096</v>
      </c>
      <c r="DM69" s="148">
        <v>9167.6394817060282</v>
      </c>
      <c r="DN69" s="148">
        <v>9167.6394817060282</v>
      </c>
      <c r="DO69" s="148">
        <v>9530.7160939694295</v>
      </c>
      <c r="DP69" s="148">
        <v>9530.7160939694295</v>
      </c>
      <c r="DQ69" s="148">
        <v>9530.7160939694295</v>
      </c>
      <c r="DR69" s="148">
        <v>9530.7160939694295</v>
      </c>
      <c r="DS69" s="148">
        <v>9530.7160939694295</v>
      </c>
      <c r="DT69" s="148">
        <v>9530.7160939694295</v>
      </c>
      <c r="DU69" s="148">
        <v>9530.7160939694295</v>
      </c>
      <c r="DV69" s="148">
        <v>9530.7160939694295</v>
      </c>
      <c r="DX69" s="149">
        <f t="shared" si="116"/>
        <v>110675.6923135019</v>
      </c>
      <c r="DZ69" s="19" t="b">
        <f t="shared" si="117"/>
        <v>1</v>
      </c>
      <c r="EG69" s="19"/>
    </row>
    <row r="70" spans="2:137" ht="14.15" hidden="1" customHeight="1" x14ac:dyDescent="0.4">
      <c r="C70" s="19" t="s">
        <v>71</v>
      </c>
      <c r="D70" s="145">
        <v>362</v>
      </c>
      <c r="E70" s="19" t="s">
        <v>72</v>
      </c>
      <c r="F70" s="19" t="s">
        <v>57</v>
      </c>
      <c r="H70" s="19" t="s">
        <v>113</v>
      </c>
      <c r="I70" s="19" t="s">
        <v>74</v>
      </c>
      <c r="K70" s="146">
        <v>3576</v>
      </c>
      <c r="L70" s="146">
        <v>3576</v>
      </c>
      <c r="M70" s="146">
        <v>3576</v>
      </c>
      <c r="N70" s="146">
        <v>3576</v>
      </c>
      <c r="O70" s="146">
        <v>3576</v>
      </c>
      <c r="P70" s="146">
        <v>3576</v>
      </c>
      <c r="Q70" s="146">
        <v>3576</v>
      </c>
      <c r="R70" s="146">
        <v>3576</v>
      </c>
      <c r="S70" s="146">
        <v>3576</v>
      </c>
      <c r="T70" s="146">
        <v>3576</v>
      </c>
      <c r="U70" s="146">
        <v>3576</v>
      </c>
      <c r="V70" s="146">
        <v>3576</v>
      </c>
      <c r="W70" s="147"/>
      <c r="X70" s="148">
        <v>3576</v>
      </c>
      <c r="Y70" s="148">
        <v>3576</v>
      </c>
      <c r="Z70" s="148">
        <v>3576</v>
      </c>
      <c r="AA70" s="148">
        <v>3576</v>
      </c>
      <c r="AB70" s="148">
        <v>3760.8792000000003</v>
      </c>
      <c r="AC70" s="148">
        <v>3760.8792000000003</v>
      </c>
      <c r="AD70" s="148">
        <v>3760.8792000000003</v>
      </c>
      <c r="AE70" s="148">
        <v>3760.8792000000003</v>
      </c>
      <c r="AF70" s="148">
        <v>3760.8792000000003</v>
      </c>
      <c r="AG70" s="148">
        <v>3760.8792000000003</v>
      </c>
      <c r="AH70" s="148">
        <v>3760.8792000000003</v>
      </c>
      <c r="AI70" s="148">
        <v>3760.8792000000003</v>
      </c>
      <c r="AJ70" s="147"/>
      <c r="AK70" s="148">
        <v>93.861210000000028</v>
      </c>
      <c r="AL70" s="148">
        <v>93.861210000000028</v>
      </c>
      <c r="AM70" s="148">
        <v>93.861210000000028</v>
      </c>
      <c r="AN70" s="148">
        <v>93.861210000000028</v>
      </c>
      <c r="AO70" s="148">
        <v>118.26526440000004</v>
      </c>
      <c r="AP70" s="148">
        <v>118.26526440000004</v>
      </c>
      <c r="AQ70" s="148">
        <v>118.26526440000004</v>
      </c>
      <c r="AR70" s="148">
        <v>118.26526440000004</v>
      </c>
      <c r="AS70" s="148">
        <v>118.26526440000004</v>
      </c>
      <c r="AT70" s="148">
        <v>118.26526440000004</v>
      </c>
      <c r="AU70" s="148">
        <v>118.26526440000004</v>
      </c>
      <c r="AV70" s="148">
        <v>118.26526440000004</v>
      </c>
      <c r="AW70" s="147"/>
      <c r="AX70" s="148">
        <v>322.53359999999998</v>
      </c>
      <c r="AY70" s="148">
        <v>322.53359999999998</v>
      </c>
      <c r="AZ70" s="148">
        <v>322.53359999999998</v>
      </c>
      <c r="BA70" s="148">
        <v>322.53359999999998</v>
      </c>
      <c r="BB70" s="148">
        <v>344.71910400000002</v>
      </c>
      <c r="BC70" s="148">
        <v>344.71910400000002</v>
      </c>
      <c r="BD70" s="148">
        <v>344.71910400000002</v>
      </c>
      <c r="BE70" s="148">
        <v>344.71910400000002</v>
      </c>
      <c r="BF70" s="148">
        <v>344.71910400000002</v>
      </c>
      <c r="BG70" s="148">
        <v>344.71910400000002</v>
      </c>
      <c r="BH70" s="148">
        <v>344.71910400000002</v>
      </c>
      <c r="BI70" s="148">
        <v>344.71910400000002</v>
      </c>
      <c r="BJ70" s="147"/>
      <c r="BK70" s="148">
        <v>399.32</v>
      </c>
      <c r="BL70" s="148">
        <v>399.32</v>
      </c>
      <c r="BM70" s="148">
        <v>399.32</v>
      </c>
      <c r="BN70" s="148">
        <v>399.32</v>
      </c>
      <c r="BO70" s="148">
        <v>419.96484400000003</v>
      </c>
      <c r="BP70" s="148">
        <v>419.96484400000003</v>
      </c>
      <c r="BQ70" s="148">
        <v>419.96484400000003</v>
      </c>
      <c r="BR70" s="148">
        <v>419.96484400000003</v>
      </c>
      <c r="BS70" s="148">
        <v>419.96484400000003</v>
      </c>
      <c r="BT70" s="148">
        <v>419.96484400000003</v>
      </c>
      <c r="BU70" s="148">
        <v>419.96484400000003</v>
      </c>
      <c r="BV70" s="148">
        <v>419.96484400000003</v>
      </c>
      <c r="BW70" s="147"/>
      <c r="BX70" s="148">
        <v>2400.671558465895</v>
      </c>
      <c r="BY70" s="148">
        <v>2400.671558465895</v>
      </c>
      <c r="BZ70" s="148">
        <v>2400.671558465895</v>
      </c>
      <c r="CA70" s="148">
        <v>2400.671558465895</v>
      </c>
      <c r="CB70" s="148">
        <v>2413.8959290977814</v>
      </c>
      <c r="CC70" s="148">
        <v>2413.8959290977814</v>
      </c>
      <c r="CD70" s="148">
        <v>2413.8959290977814</v>
      </c>
      <c r="CE70" s="148">
        <v>2413.8959290977814</v>
      </c>
      <c r="CF70" s="148">
        <v>2413.8959290977814</v>
      </c>
      <c r="CG70" s="148">
        <v>2413.8959290977814</v>
      </c>
      <c r="CH70" s="148">
        <v>2413.8959290977814</v>
      </c>
      <c r="CI70" s="148">
        <v>2413.8959290977814</v>
      </c>
      <c r="CJ70" s="147"/>
      <c r="CK70" s="148">
        <v>532.42666666666662</v>
      </c>
      <c r="CL70" s="148">
        <v>532.42666666666662</v>
      </c>
      <c r="CM70" s="148">
        <v>532.42666666666662</v>
      </c>
      <c r="CN70" s="148">
        <v>532.42666666666662</v>
      </c>
      <c r="CO70" s="148">
        <v>559.95312533333333</v>
      </c>
      <c r="CP70" s="148">
        <v>559.95312533333333</v>
      </c>
      <c r="CQ70" s="148">
        <v>559.95312533333333</v>
      </c>
      <c r="CR70" s="148">
        <v>559.95312533333333</v>
      </c>
      <c r="CS70" s="148">
        <v>559.95312533333333</v>
      </c>
      <c r="CT70" s="148">
        <v>559.95312533333333</v>
      </c>
      <c r="CU70" s="148">
        <v>559.95312533333333</v>
      </c>
      <c r="CV70" s="148">
        <v>559.95312533333333</v>
      </c>
      <c r="CW70" s="147"/>
      <c r="CX70" s="148">
        <v>1215.8400000000001</v>
      </c>
      <c r="CY70" s="148">
        <v>1215.8400000000001</v>
      </c>
      <c r="CZ70" s="148">
        <v>1215.8400000000001</v>
      </c>
      <c r="DA70" s="148">
        <v>1215.8400000000001</v>
      </c>
      <c r="DB70" s="148">
        <v>1278.6989280000003</v>
      </c>
      <c r="DC70" s="148">
        <v>1278.6989280000003</v>
      </c>
      <c r="DD70" s="148">
        <v>1278.6989280000003</v>
      </c>
      <c r="DE70" s="148">
        <v>1278.6989280000003</v>
      </c>
      <c r="DF70" s="148">
        <v>1278.6989280000003</v>
      </c>
      <c r="DG70" s="148">
        <v>1278.6989280000003</v>
      </c>
      <c r="DH70" s="148">
        <v>1278.6989280000003</v>
      </c>
      <c r="DI70" s="148">
        <v>1278.6989280000003</v>
      </c>
      <c r="DJ70" s="147"/>
      <c r="DK70" s="148">
        <v>8124.2582251325612</v>
      </c>
      <c r="DL70" s="148">
        <v>8124.2582251325612</v>
      </c>
      <c r="DM70" s="148">
        <v>8124.2582251325612</v>
      </c>
      <c r="DN70" s="148">
        <v>8124.2582251325612</v>
      </c>
      <c r="DO70" s="148">
        <v>8433.3920264311164</v>
      </c>
      <c r="DP70" s="148">
        <v>8433.3920264311164</v>
      </c>
      <c r="DQ70" s="148">
        <v>8433.3920264311164</v>
      </c>
      <c r="DR70" s="148">
        <v>8433.3920264311164</v>
      </c>
      <c r="DS70" s="148">
        <v>8433.3920264311164</v>
      </c>
      <c r="DT70" s="148">
        <v>8433.3920264311164</v>
      </c>
      <c r="DU70" s="148">
        <v>8433.3920264311164</v>
      </c>
      <c r="DV70" s="148">
        <v>8433.3920264311164</v>
      </c>
      <c r="DX70" s="149">
        <f t="shared" si="116"/>
        <v>99964.169111979179</v>
      </c>
      <c r="DZ70" s="19" t="b">
        <f t="shared" si="117"/>
        <v>1</v>
      </c>
      <c r="EG70" s="19"/>
    </row>
    <row r="71" spans="2:137" ht="14.15" hidden="1" customHeight="1" x14ac:dyDescent="0.4">
      <c r="C71" s="19" t="s">
        <v>71</v>
      </c>
      <c r="D71" s="145">
        <v>508</v>
      </c>
      <c r="E71" s="19" t="s">
        <v>72</v>
      </c>
      <c r="F71" s="19" t="s">
        <v>57</v>
      </c>
      <c r="H71" s="19" t="s">
        <v>117</v>
      </c>
      <c r="I71" s="19" t="s">
        <v>74</v>
      </c>
      <c r="K71" s="146">
        <v>3651</v>
      </c>
      <c r="L71" s="146">
        <v>3651</v>
      </c>
      <c r="M71" s="146">
        <v>4200</v>
      </c>
      <c r="N71" s="146">
        <v>4200</v>
      </c>
      <c r="O71" s="146">
        <v>4200</v>
      </c>
      <c r="P71" s="146">
        <v>4200</v>
      </c>
      <c r="Q71" s="146">
        <v>4200</v>
      </c>
      <c r="R71" s="146">
        <v>4200</v>
      </c>
      <c r="S71" s="146">
        <v>4200</v>
      </c>
      <c r="T71" s="146">
        <v>4200</v>
      </c>
      <c r="U71" s="146">
        <v>4200</v>
      </c>
      <c r="V71" s="146">
        <v>4200</v>
      </c>
      <c r="W71" s="147"/>
      <c r="X71" s="148">
        <v>3651</v>
      </c>
      <c r="Y71" s="148">
        <v>3651</v>
      </c>
      <c r="Z71" s="148">
        <v>4200</v>
      </c>
      <c r="AA71" s="148">
        <v>4200</v>
      </c>
      <c r="AB71" s="148">
        <v>4417.1400000000003</v>
      </c>
      <c r="AC71" s="148">
        <v>4417.1400000000003</v>
      </c>
      <c r="AD71" s="148">
        <v>4417.1400000000003</v>
      </c>
      <c r="AE71" s="148">
        <v>4417.1400000000003</v>
      </c>
      <c r="AF71" s="148">
        <v>4417.1400000000003</v>
      </c>
      <c r="AG71" s="148">
        <v>4417.1400000000003</v>
      </c>
      <c r="AH71" s="148">
        <v>4417.1400000000003</v>
      </c>
      <c r="AI71" s="148">
        <v>4417.1400000000003</v>
      </c>
      <c r="AJ71" s="147"/>
      <c r="AK71" s="148">
        <v>103.76121000000001</v>
      </c>
      <c r="AL71" s="148">
        <v>103.76121000000001</v>
      </c>
      <c r="AM71" s="148">
        <v>180.05317500000001</v>
      </c>
      <c r="AN71" s="148">
        <v>180.05317500000001</v>
      </c>
      <c r="AO71" s="148">
        <v>222.06976500000007</v>
      </c>
      <c r="AP71" s="148">
        <v>222.06976500000007</v>
      </c>
      <c r="AQ71" s="148">
        <v>222.06976500000007</v>
      </c>
      <c r="AR71" s="148">
        <v>222.06976500000007</v>
      </c>
      <c r="AS71" s="148">
        <v>222.06976500000007</v>
      </c>
      <c r="AT71" s="148">
        <v>222.06976500000007</v>
      </c>
      <c r="AU71" s="148">
        <v>222.06976500000007</v>
      </c>
      <c r="AV71" s="148">
        <v>222.06976500000007</v>
      </c>
      <c r="AW71" s="147"/>
      <c r="AX71" s="148">
        <v>331.53359999999998</v>
      </c>
      <c r="AY71" s="148">
        <v>331.53359999999998</v>
      </c>
      <c r="AZ71" s="148">
        <v>397.59699999999992</v>
      </c>
      <c r="BA71" s="148">
        <v>397.59699999999992</v>
      </c>
      <c r="BB71" s="148">
        <v>427.9966</v>
      </c>
      <c r="BC71" s="148">
        <v>427.9966</v>
      </c>
      <c r="BD71" s="148">
        <v>427.9966</v>
      </c>
      <c r="BE71" s="148">
        <v>427.9966</v>
      </c>
      <c r="BF71" s="148">
        <v>427.9966</v>
      </c>
      <c r="BG71" s="148">
        <v>427.9966</v>
      </c>
      <c r="BH71" s="148">
        <v>427.9966</v>
      </c>
      <c r="BI71" s="148">
        <v>427.9966</v>
      </c>
      <c r="BJ71" s="147"/>
      <c r="BK71" s="148">
        <v>407.69499999999999</v>
      </c>
      <c r="BL71" s="148">
        <v>407.69499999999999</v>
      </c>
      <c r="BM71" s="148">
        <v>469</v>
      </c>
      <c r="BN71" s="148">
        <v>469</v>
      </c>
      <c r="BO71" s="148">
        <v>493.24730000000005</v>
      </c>
      <c r="BP71" s="148">
        <v>493.24730000000005</v>
      </c>
      <c r="BQ71" s="148">
        <v>493.24730000000005</v>
      </c>
      <c r="BR71" s="148">
        <v>493.24730000000005</v>
      </c>
      <c r="BS71" s="148">
        <v>493.24730000000005</v>
      </c>
      <c r="BT71" s="148">
        <v>493.24730000000005</v>
      </c>
      <c r="BU71" s="148">
        <v>493.24730000000005</v>
      </c>
      <c r="BV71" s="148">
        <v>493.24730000000005</v>
      </c>
      <c r="BW71" s="147"/>
      <c r="BX71" s="148">
        <v>2406.0362928296927</v>
      </c>
      <c r="BY71" s="148">
        <v>2406.0362928296927</v>
      </c>
      <c r="BZ71" s="148">
        <v>2445.3061483726951</v>
      </c>
      <c r="CA71" s="148">
        <v>2445.3061483726951</v>
      </c>
      <c r="CB71" s="148">
        <v>2460.8381273027635</v>
      </c>
      <c r="CC71" s="148">
        <v>2460.8381273027635</v>
      </c>
      <c r="CD71" s="148">
        <v>2460.8381273027635</v>
      </c>
      <c r="CE71" s="148">
        <v>2460.8381273027635</v>
      </c>
      <c r="CF71" s="148">
        <v>2460.8381273027635</v>
      </c>
      <c r="CG71" s="148">
        <v>2460.8381273027635</v>
      </c>
      <c r="CH71" s="148">
        <v>2460.8381273027635</v>
      </c>
      <c r="CI71" s="148">
        <v>2460.8381273027635</v>
      </c>
      <c r="CJ71" s="147"/>
      <c r="CK71" s="148">
        <v>543.59333333333325</v>
      </c>
      <c r="CL71" s="148">
        <v>543.59333333333325</v>
      </c>
      <c r="CM71" s="148">
        <v>625.33333333333326</v>
      </c>
      <c r="CN71" s="148">
        <v>625.33333333333326</v>
      </c>
      <c r="CO71" s="148">
        <v>657.66306666666662</v>
      </c>
      <c r="CP71" s="148">
        <v>657.66306666666662</v>
      </c>
      <c r="CQ71" s="148">
        <v>657.66306666666662</v>
      </c>
      <c r="CR71" s="148">
        <v>657.66306666666662</v>
      </c>
      <c r="CS71" s="148">
        <v>657.66306666666662</v>
      </c>
      <c r="CT71" s="148">
        <v>657.66306666666662</v>
      </c>
      <c r="CU71" s="148">
        <v>657.66306666666662</v>
      </c>
      <c r="CV71" s="148">
        <v>657.66306666666662</v>
      </c>
      <c r="CW71" s="147"/>
      <c r="CX71" s="148">
        <v>1241.3400000000001</v>
      </c>
      <c r="CY71" s="148">
        <v>1241.3400000000001</v>
      </c>
      <c r="CZ71" s="148">
        <v>1428</v>
      </c>
      <c r="DA71" s="148">
        <v>1428</v>
      </c>
      <c r="DB71" s="148">
        <v>1501.8276000000003</v>
      </c>
      <c r="DC71" s="148">
        <v>1501.8276000000003</v>
      </c>
      <c r="DD71" s="148">
        <v>1501.8276000000003</v>
      </c>
      <c r="DE71" s="148">
        <v>1501.8276000000003</v>
      </c>
      <c r="DF71" s="148">
        <v>1501.8276000000003</v>
      </c>
      <c r="DG71" s="148">
        <v>1501.8276000000003</v>
      </c>
      <c r="DH71" s="148">
        <v>1501.8276000000003</v>
      </c>
      <c r="DI71" s="148">
        <v>1501.8276000000003</v>
      </c>
      <c r="DJ71" s="147"/>
      <c r="DK71" s="148">
        <v>8249.6646261630267</v>
      </c>
      <c r="DL71" s="148">
        <v>8249.6646261630267</v>
      </c>
      <c r="DM71" s="148">
        <v>9167.6394817060282</v>
      </c>
      <c r="DN71" s="148">
        <v>9167.6394817060282</v>
      </c>
      <c r="DO71" s="148">
        <v>9530.7160939694295</v>
      </c>
      <c r="DP71" s="148">
        <v>9530.7160939694295</v>
      </c>
      <c r="DQ71" s="148">
        <v>9530.7160939694295</v>
      </c>
      <c r="DR71" s="148">
        <v>9530.7160939694295</v>
      </c>
      <c r="DS71" s="148">
        <v>9530.7160939694295</v>
      </c>
      <c r="DT71" s="148">
        <v>9530.7160939694295</v>
      </c>
      <c r="DU71" s="148">
        <v>9530.7160939694295</v>
      </c>
      <c r="DV71" s="148">
        <v>9530.7160939694295</v>
      </c>
      <c r="DX71" s="149">
        <f t="shared" si="116"/>
        <v>111080.33696749355</v>
      </c>
      <c r="DZ71" s="19" t="b">
        <f t="shared" si="117"/>
        <v>1</v>
      </c>
      <c r="EG71" s="19"/>
    </row>
    <row r="72" spans="2:137" ht="14.15" hidden="1" customHeight="1" x14ac:dyDescent="0.4">
      <c r="C72" s="19" t="s">
        <v>71</v>
      </c>
      <c r="D72" s="145">
        <v>538</v>
      </c>
      <c r="E72" s="19" t="s">
        <v>72</v>
      </c>
      <c r="F72" s="19" t="s">
        <v>57</v>
      </c>
      <c r="H72" s="19" t="s">
        <v>117</v>
      </c>
      <c r="I72" s="19" t="s">
        <v>74</v>
      </c>
      <c r="K72" s="146">
        <v>3652</v>
      </c>
      <c r="L72" s="146">
        <v>3652</v>
      </c>
      <c r="M72" s="146">
        <v>3652</v>
      </c>
      <c r="N72" s="146">
        <v>3652</v>
      </c>
      <c r="O72" s="146">
        <v>3652</v>
      </c>
      <c r="P72" s="146">
        <v>3652</v>
      </c>
      <c r="Q72" s="146">
        <v>3652</v>
      </c>
      <c r="R72" s="146">
        <v>3652</v>
      </c>
      <c r="S72" s="146">
        <v>3652</v>
      </c>
      <c r="T72" s="146">
        <v>3652</v>
      </c>
      <c r="U72" s="146">
        <v>3652</v>
      </c>
      <c r="V72" s="146">
        <v>3652</v>
      </c>
      <c r="W72" s="147"/>
      <c r="X72" s="148">
        <v>3652</v>
      </c>
      <c r="Y72" s="148">
        <v>3652</v>
      </c>
      <c r="Z72" s="148">
        <v>3652</v>
      </c>
      <c r="AA72" s="148">
        <v>3652</v>
      </c>
      <c r="AB72" s="148">
        <v>3840.8084000000003</v>
      </c>
      <c r="AC72" s="148">
        <v>3840.8084000000003</v>
      </c>
      <c r="AD72" s="148">
        <v>3840.8084000000003</v>
      </c>
      <c r="AE72" s="148">
        <v>3840.8084000000003</v>
      </c>
      <c r="AF72" s="148">
        <v>3840.8084000000003</v>
      </c>
      <c r="AG72" s="148">
        <v>3840.8084000000003</v>
      </c>
      <c r="AH72" s="148">
        <v>3840.8084000000003</v>
      </c>
      <c r="AI72" s="148">
        <v>3840.8084000000003</v>
      </c>
      <c r="AJ72" s="147"/>
      <c r="AK72" s="148">
        <v>103.89320999999995</v>
      </c>
      <c r="AL72" s="148">
        <v>103.89320999999995</v>
      </c>
      <c r="AM72" s="148">
        <v>103.89320999999995</v>
      </c>
      <c r="AN72" s="148">
        <v>103.89320999999995</v>
      </c>
      <c r="AO72" s="148">
        <v>128.81591880000002</v>
      </c>
      <c r="AP72" s="148">
        <v>128.81591880000002</v>
      </c>
      <c r="AQ72" s="148">
        <v>128.81591880000002</v>
      </c>
      <c r="AR72" s="148">
        <v>128.81591880000002</v>
      </c>
      <c r="AS72" s="148">
        <v>128.81591880000002</v>
      </c>
      <c r="AT72" s="148">
        <v>128.81591880000002</v>
      </c>
      <c r="AU72" s="148">
        <v>128.81591880000002</v>
      </c>
      <c r="AV72" s="148">
        <v>128.81591880000002</v>
      </c>
      <c r="AW72" s="147"/>
      <c r="AX72" s="148">
        <v>331.65359999999998</v>
      </c>
      <c r="AY72" s="148">
        <v>331.65359999999998</v>
      </c>
      <c r="AZ72" s="148">
        <v>331.65359999999998</v>
      </c>
      <c r="BA72" s="148">
        <v>331.65359999999998</v>
      </c>
      <c r="BB72" s="148">
        <v>354.310608</v>
      </c>
      <c r="BC72" s="148">
        <v>354.310608</v>
      </c>
      <c r="BD72" s="148">
        <v>354.310608</v>
      </c>
      <c r="BE72" s="148">
        <v>354.310608</v>
      </c>
      <c r="BF72" s="148">
        <v>354.310608</v>
      </c>
      <c r="BG72" s="148">
        <v>354.310608</v>
      </c>
      <c r="BH72" s="148">
        <v>354.310608</v>
      </c>
      <c r="BI72" s="148">
        <v>354.310608</v>
      </c>
      <c r="BJ72" s="147"/>
      <c r="BK72" s="148">
        <v>407.80666666666667</v>
      </c>
      <c r="BL72" s="148">
        <v>407.80666666666667</v>
      </c>
      <c r="BM72" s="148">
        <v>407.80666666666667</v>
      </c>
      <c r="BN72" s="148">
        <v>407.80666666666667</v>
      </c>
      <c r="BO72" s="148">
        <v>428.89027133333337</v>
      </c>
      <c r="BP72" s="148">
        <v>428.89027133333337</v>
      </c>
      <c r="BQ72" s="148">
        <v>428.89027133333337</v>
      </c>
      <c r="BR72" s="148">
        <v>428.89027133333337</v>
      </c>
      <c r="BS72" s="148">
        <v>428.89027133333337</v>
      </c>
      <c r="BT72" s="148">
        <v>428.89027133333337</v>
      </c>
      <c r="BU72" s="148">
        <v>428.89027133333337</v>
      </c>
      <c r="BV72" s="148">
        <v>428.89027133333337</v>
      </c>
      <c r="BW72" s="147"/>
      <c r="BX72" s="148">
        <v>2406.1078226212103</v>
      </c>
      <c r="BY72" s="148">
        <v>2406.1078226212103</v>
      </c>
      <c r="BZ72" s="148">
        <v>2406.1078226212103</v>
      </c>
      <c r="CA72" s="148">
        <v>2406.1078226212103</v>
      </c>
      <c r="CB72" s="148">
        <v>2419.6132481099266</v>
      </c>
      <c r="CC72" s="148">
        <v>2419.6132481099266</v>
      </c>
      <c r="CD72" s="148">
        <v>2419.6132481099266</v>
      </c>
      <c r="CE72" s="148">
        <v>2419.6132481099266</v>
      </c>
      <c r="CF72" s="148">
        <v>2419.6132481099266</v>
      </c>
      <c r="CG72" s="148">
        <v>2419.6132481099266</v>
      </c>
      <c r="CH72" s="148">
        <v>2419.6132481099266</v>
      </c>
      <c r="CI72" s="148">
        <v>2419.6132481099266</v>
      </c>
      <c r="CJ72" s="147"/>
      <c r="CK72" s="148">
        <v>543.74222222222215</v>
      </c>
      <c r="CL72" s="148">
        <v>543.74222222222215</v>
      </c>
      <c r="CM72" s="148">
        <v>543.74222222222215</v>
      </c>
      <c r="CN72" s="148">
        <v>543.74222222222215</v>
      </c>
      <c r="CO72" s="148">
        <v>571.85369511111116</v>
      </c>
      <c r="CP72" s="148">
        <v>571.85369511111116</v>
      </c>
      <c r="CQ72" s="148">
        <v>571.85369511111116</v>
      </c>
      <c r="CR72" s="148">
        <v>571.85369511111116</v>
      </c>
      <c r="CS72" s="148">
        <v>571.85369511111116</v>
      </c>
      <c r="CT72" s="148">
        <v>571.85369511111116</v>
      </c>
      <c r="CU72" s="148">
        <v>571.85369511111116</v>
      </c>
      <c r="CV72" s="148">
        <v>571.85369511111116</v>
      </c>
      <c r="CW72" s="147"/>
      <c r="CX72" s="148">
        <v>1241.68</v>
      </c>
      <c r="CY72" s="148">
        <v>1241.68</v>
      </c>
      <c r="CZ72" s="148">
        <v>1241.68</v>
      </c>
      <c r="DA72" s="148">
        <v>1241.68</v>
      </c>
      <c r="DB72" s="148">
        <v>1305.8748560000001</v>
      </c>
      <c r="DC72" s="148">
        <v>1305.8748560000001</v>
      </c>
      <c r="DD72" s="148">
        <v>1305.8748560000001</v>
      </c>
      <c r="DE72" s="148">
        <v>1305.8748560000001</v>
      </c>
      <c r="DF72" s="148">
        <v>1305.8748560000001</v>
      </c>
      <c r="DG72" s="148">
        <v>1305.8748560000001</v>
      </c>
      <c r="DH72" s="148">
        <v>1305.8748560000001</v>
      </c>
      <c r="DI72" s="148">
        <v>1305.8748560000001</v>
      </c>
      <c r="DJ72" s="147"/>
      <c r="DK72" s="148">
        <v>8251.3367115100991</v>
      </c>
      <c r="DL72" s="148">
        <v>8251.3367115100991</v>
      </c>
      <c r="DM72" s="148">
        <v>8251.3367115100991</v>
      </c>
      <c r="DN72" s="148">
        <v>8251.3367115100991</v>
      </c>
      <c r="DO72" s="148">
        <v>8567.0404705543715</v>
      </c>
      <c r="DP72" s="148">
        <v>8567.0404705543715</v>
      </c>
      <c r="DQ72" s="148">
        <v>8567.0404705543715</v>
      </c>
      <c r="DR72" s="148">
        <v>8567.0404705543715</v>
      </c>
      <c r="DS72" s="148">
        <v>8567.0404705543715</v>
      </c>
      <c r="DT72" s="148">
        <v>8567.0404705543715</v>
      </c>
      <c r="DU72" s="148">
        <v>8567.0404705543715</v>
      </c>
      <c r="DV72" s="148">
        <v>8567.0404705543715</v>
      </c>
      <c r="DX72" s="149">
        <f t="shared" si="116"/>
        <v>101541.67061047538</v>
      </c>
      <c r="DZ72" s="19" t="b">
        <f t="shared" si="117"/>
        <v>1</v>
      </c>
      <c r="EG72" s="19"/>
    </row>
    <row r="73" spans="2:137" ht="14.15" hidden="1" customHeight="1" x14ac:dyDescent="0.4">
      <c r="C73" s="19" t="s">
        <v>71</v>
      </c>
      <c r="D73" s="145">
        <v>424</v>
      </c>
      <c r="E73" s="19" t="s">
        <v>72</v>
      </c>
      <c r="F73" s="19" t="s">
        <v>57</v>
      </c>
      <c r="H73" s="19" t="s">
        <v>126</v>
      </c>
      <c r="I73" s="19" t="s">
        <v>74</v>
      </c>
      <c r="K73" s="146">
        <v>4000</v>
      </c>
      <c r="L73" s="146">
        <v>4000</v>
      </c>
      <c r="M73" s="146">
        <v>4000</v>
      </c>
      <c r="N73" s="146">
        <v>4000</v>
      </c>
      <c r="O73" s="146">
        <v>4000</v>
      </c>
      <c r="P73" s="146">
        <v>4000</v>
      </c>
      <c r="Q73" s="146">
        <v>4000</v>
      </c>
      <c r="R73" s="146">
        <v>4500</v>
      </c>
      <c r="S73" s="146">
        <v>4500</v>
      </c>
      <c r="T73" s="146">
        <v>4500</v>
      </c>
      <c r="U73" s="146">
        <v>4500</v>
      </c>
      <c r="V73" s="146">
        <v>4500</v>
      </c>
      <c r="W73" s="147"/>
      <c r="X73" s="148">
        <v>4000</v>
      </c>
      <c r="Y73" s="148">
        <v>4000</v>
      </c>
      <c r="Z73" s="148">
        <v>4000</v>
      </c>
      <c r="AA73" s="148">
        <v>4000</v>
      </c>
      <c r="AB73" s="148">
        <v>4206.8</v>
      </c>
      <c r="AC73" s="148">
        <v>4206.8</v>
      </c>
      <c r="AD73" s="148">
        <v>4206.8</v>
      </c>
      <c r="AE73" s="148">
        <v>4732.6500000000005</v>
      </c>
      <c r="AF73" s="148">
        <v>4732.6500000000005</v>
      </c>
      <c r="AG73" s="148">
        <v>4732.6500000000005</v>
      </c>
      <c r="AH73" s="148">
        <v>4732.6500000000005</v>
      </c>
      <c r="AI73" s="148">
        <v>4732.6500000000005</v>
      </c>
      <c r="AJ73" s="147"/>
      <c r="AK73" s="148">
        <v>149.82921000000005</v>
      </c>
      <c r="AL73" s="148">
        <v>149.82921000000005</v>
      </c>
      <c r="AM73" s="148">
        <v>149.82921000000005</v>
      </c>
      <c r="AN73" s="148">
        <v>149.82921000000005</v>
      </c>
      <c r="AO73" s="148">
        <v>181.36897499999998</v>
      </c>
      <c r="AP73" s="148">
        <v>181.36897499999998</v>
      </c>
      <c r="AQ73" s="148">
        <v>181.36897499999998</v>
      </c>
      <c r="AR73" s="148">
        <v>283.12095000000011</v>
      </c>
      <c r="AS73" s="148">
        <v>283.12095000000011</v>
      </c>
      <c r="AT73" s="148">
        <v>283.12095000000011</v>
      </c>
      <c r="AU73" s="148">
        <v>283.12095000000011</v>
      </c>
      <c r="AV73" s="148">
        <v>283.12095000000011</v>
      </c>
      <c r="AW73" s="147"/>
      <c r="AX73" s="148">
        <v>373.41359999999997</v>
      </c>
      <c r="AY73" s="148">
        <v>373.41359999999997</v>
      </c>
      <c r="AZ73" s="148">
        <v>373.41359999999997</v>
      </c>
      <c r="BA73" s="148">
        <v>373.41359999999997</v>
      </c>
      <c r="BB73" s="148">
        <v>398.54900000000004</v>
      </c>
      <c r="BC73" s="148">
        <v>398.54900000000004</v>
      </c>
      <c r="BD73" s="148">
        <v>398.54900000000004</v>
      </c>
      <c r="BE73" s="148">
        <v>472.16800000000006</v>
      </c>
      <c r="BF73" s="148">
        <v>472.16800000000006</v>
      </c>
      <c r="BG73" s="148">
        <v>472.16800000000006</v>
      </c>
      <c r="BH73" s="148">
        <v>472.16800000000006</v>
      </c>
      <c r="BI73" s="148">
        <v>472.16800000000006</v>
      </c>
      <c r="BJ73" s="147"/>
      <c r="BK73" s="148">
        <v>446.66666666666663</v>
      </c>
      <c r="BL73" s="148">
        <v>446.66666666666663</v>
      </c>
      <c r="BM73" s="148">
        <v>446.66666666666663</v>
      </c>
      <c r="BN73" s="148">
        <v>446.66666666666663</v>
      </c>
      <c r="BO73" s="148">
        <v>469.75933333333336</v>
      </c>
      <c r="BP73" s="148">
        <v>469.75933333333336</v>
      </c>
      <c r="BQ73" s="148">
        <v>469.75933333333336</v>
      </c>
      <c r="BR73" s="148">
        <v>528.47925000000009</v>
      </c>
      <c r="BS73" s="148">
        <v>528.47925000000009</v>
      </c>
      <c r="BT73" s="148">
        <v>528.47925000000009</v>
      </c>
      <c r="BU73" s="148">
        <v>528.47925000000009</v>
      </c>
      <c r="BV73" s="148">
        <v>528.47925000000009</v>
      </c>
      <c r="BW73" s="147"/>
      <c r="BX73" s="148">
        <v>2431.0001900692337</v>
      </c>
      <c r="BY73" s="148">
        <v>2431.0001900692337</v>
      </c>
      <c r="BZ73" s="148">
        <v>2431.0001900692337</v>
      </c>
      <c r="CA73" s="148">
        <v>2431.0001900692337</v>
      </c>
      <c r="CB73" s="148">
        <v>2445.7925509550128</v>
      </c>
      <c r="CC73" s="148">
        <v>2445.7925509550128</v>
      </c>
      <c r="CD73" s="148">
        <v>2445.7925509550128</v>
      </c>
      <c r="CE73" s="148">
        <v>2483.4064918243894</v>
      </c>
      <c r="CF73" s="148">
        <v>2483.4064918243894</v>
      </c>
      <c r="CG73" s="148">
        <v>2483.4064918243894</v>
      </c>
      <c r="CH73" s="148">
        <v>2483.4064918243894</v>
      </c>
      <c r="CI73" s="148">
        <v>2483.4064918243894</v>
      </c>
      <c r="CJ73" s="147"/>
      <c r="CK73" s="148">
        <v>595.55555555555554</v>
      </c>
      <c r="CL73" s="148">
        <v>595.55555555555554</v>
      </c>
      <c r="CM73" s="148">
        <v>595.55555555555554</v>
      </c>
      <c r="CN73" s="148">
        <v>595.55555555555554</v>
      </c>
      <c r="CO73" s="148">
        <v>626.3457777777777</v>
      </c>
      <c r="CP73" s="148">
        <v>626.3457777777777</v>
      </c>
      <c r="CQ73" s="148">
        <v>626.3457777777777</v>
      </c>
      <c r="CR73" s="148">
        <v>704.63900000000001</v>
      </c>
      <c r="CS73" s="148">
        <v>704.63900000000001</v>
      </c>
      <c r="CT73" s="148">
        <v>704.63900000000001</v>
      </c>
      <c r="CU73" s="148">
        <v>704.63900000000001</v>
      </c>
      <c r="CV73" s="148">
        <v>704.63900000000001</v>
      </c>
      <c r="CW73" s="147"/>
      <c r="CX73" s="148">
        <v>1360</v>
      </c>
      <c r="CY73" s="148">
        <v>1360</v>
      </c>
      <c r="CZ73" s="148">
        <v>1360</v>
      </c>
      <c r="DA73" s="148">
        <v>1360</v>
      </c>
      <c r="DB73" s="148">
        <v>1430.3120000000001</v>
      </c>
      <c r="DC73" s="148">
        <v>1430.3120000000001</v>
      </c>
      <c r="DD73" s="148">
        <v>1430.3120000000001</v>
      </c>
      <c r="DE73" s="148">
        <v>1609.1010000000003</v>
      </c>
      <c r="DF73" s="148">
        <v>1609.1010000000003</v>
      </c>
      <c r="DG73" s="148">
        <v>1609.1010000000003</v>
      </c>
      <c r="DH73" s="148">
        <v>1609.1010000000003</v>
      </c>
      <c r="DI73" s="148">
        <v>1609.1010000000003</v>
      </c>
      <c r="DJ73" s="147"/>
      <c r="DK73" s="148">
        <v>8833.2224122914558</v>
      </c>
      <c r="DL73" s="148">
        <v>8833.2224122914558</v>
      </c>
      <c r="DM73" s="148">
        <v>8833.2224122914558</v>
      </c>
      <c r="DN73" s="148">
        <v>8833.2224122914558</v>
      </c>
      <c r="DO73" s="148">
        <v>9179.0096620661243</v>
      </c>
      <c r="DP73" s="148">
        <v>9179.0096620661243</v>
      </c>
      <c r="DQ73" s="148">
        <v>9179.0096620661243</v>
      </c>
      <c r="DR73" s="148">
        <v>10058.275741824389</v>
      </c>
      <c r="DS73" s="148">
        <v>10058.275741824389</v>
      </c>
      <c r="DT73" s="148">
        <v>10058.275741824389</v>
      </c>
      <c r="DU73" s="148">
        <v>10058.275741824389</v>
      </c>
      <c r="DV73" s="148">
        <v>10058.275741824389</v>
      </c>
      <c r="DX73" s="149">
        <f t="shared" si="116"/>
        <v>113161.29734448611</v>
      </c>
      <c r="DZ73" s="19" t="b">
        <f t="shared" si="117"/>
        <v>1</v>
      </c>
      <c r="EG73" s="19"/>
    </row>
    <row r="74" spans="2:137" ht="14.15" hidden="1" customHeight="1" x14ac:dyDescent="0.4">
      <c r="C74" s="19" t="s">
        <v>71</v>
      </c>
      <c r="D74" s="145">
        <v>472</v>
      </c>
      <c r="E74" s="19" t="s">
        <v>72</v>
      </c>
      <c r="F74" s="19" t="s">
        <v>57</v>
      </c>
      <c r="H74" s="19" t="s">
        <v>116</v>
      </c>
      <c r="I74" s="19" t="s">
        <v>74</v>
      </c>
      <c r="K74" s="146">
        <v>4000</v>
      </c>
      <c r="L74" s="146">
        <v>4000</v>
      </c>
      <c r="M74" s="146">
        <v>4000</v>
      </c>
      <c r="N74" s="146">
        <v>4000</v>
      </c>
      <c r="O74" s="146">
        <v>4138</v>
      </c>
      <c r="P74" s="146">
        <v>4138</v>
      </c>
      <c r="Q74" s="146">
        <v>4138</v>
      </c>
      <c r="R74" s="146">
        <v>5200</v>
      </c>
      <c r="S74" s="146">
        <v>5200</v>
      </c>
      <c r="T74" s="146">
        <v>5200</v>
      </c>
      <c r="U74" s="146">
        <v>5200</v>
      </c>
      <c r="V74" s="146">
        <v>5200</v>
      </c>
      <c r="W74" s="147"/>
      <c r="X74" s="148">
        <v>4000</v>
      </c>
      <c r="Y74" s="148">
        <v>4000</v>
      </c>
      <c r="Z74" s="148">
        <v>4000</v>
      </c>
      <c r="AA74" s="148">
        <v>4000</v>
      </c>
      <c r="AB74" s="148">
        <v>4351.9346000000005</v>
      </c>
      <c r="AC74" s="148">
        <v>4351.9346000000005</v>
      </c>
      <c r="AD74" s="148">
        <v>4351.9346000000005</v>
      </c>
      <c r="AE74" s="148">
        <v>5468.84</v>
      </c>
      <c r="AF74" s="148">
        <v>5468.84</v>
      </c>
      <c r="AG74" s="148">
        <v>5468.84</v>
      </c>
      <c r="AH74" s="148">
        <v>5468.84</v>
      </c>
      <c r="AI74" s="148">
        <v>5468.84</v>
      </c>
      <c r="AJ74" s="147"/>
      <c r="AK74" s="148">
        <v>149.82921000000005</v>
      </c>
      <c r="AL74" s="148">
        <v>149.82921000000005</v>
      </c>
      <c r="AM74" s="148">
        <v>149.82921000000005</v>
      </c>
      <c r="AN74" s="148">
        <v>149.82921000000005</v>
      </c>
      <c r="AO74" s="148">
        <v>209.45252010000013</v>
      </c>
      <c r="AP74" s="148">
        <v>209.45252010000013</v>
      </c>
      <c r="AQ74" s="148">
        <v>209.45252010000013</v>
      </c>
      <c r="AR74" s="148">
        <v>437.01998500000013</v>
      </c>
      <c r="AS74" s="148">
        <v>437.01998500000013</v>
      </c>
      <c r="AT74" s="148">
        <v>437.01998500000013</v>
      </c>
      <c r="AU74" s="148">
        <v>437.01998500000013</v>
      </c>
      <c r="AV74" s="148">
        <v>437.01998500000013</v>
      </c>
      <c r="AW74" s="147"/>
      <c r="AX74" s="148">
        <v>373.41359999999997</v>
      </c>
      <c r="AY74" s="148">
        <v>373.41359999999997</v>
      </c>
      <c r="AZ74" s="148">
        <v>373.41359999999997</v>
      </c>
      <c r="BA74" s="148">
        <v>373.41359999999997</v>
      </c>
      <c r="BB74" s="148">
        <v>418.86784400000005</v>
      </c>
      <c r="BC74" s="148">
        <v>418.86784400000005</v>
      </c>
      <c r="BD74" s="148">
        <v>418.86784400000005</v>
      </c>
      <c r="BE74" s="148">
        <v>575.2346</v>
      </c>
      <c r="BF74" s="148">
        <v>575.2346</v>
      </c>
      <c r="BG74" s="148">
        <v>575.2346</v>
      </c>
      <c r="BH74" s="148">
        <v>575.2346</v>
      </c>
      <c r="BI74" s="148">
        <v>575.2346</v>
      </c>
      <c r="BJ74" s="147"/>
      <c r="BK74" s="148">
        <v>446.66666666666663</v>
      </c>
      <c r="BL74" s="148">
        <v>446.66666666666663</v>
      </c>
      <c r="BM74" s="148">
        <v>446.66666666666663</v>
      </c>
      <c r="BN74" s="148">
        <v>446.66666666666663</v>
      </c>
      <c r="BO74" s="148">
        <v>485.96603033333338</v>
      </c>
      <c r="BP74" s="148">
        <v>485.96603033333338</v>
      </c>
      <c r="BQ74" s="148">
        <v>485.96603033333338</v>
      </c>
      <c r="BR74" s="148">
        <v>610.68713333333335</v>
      </c>
      <c r="BS74" s="148">
        <v>610.68713333333335</v>
      </c>
      <c r="BT74" s="148">
        <v>610.68713333333335</v>
      </c>
      <c r="BU74" s="148">
        <v>610.68713333333335</v>
      </c>
      <c r="BV74" s="148">
        <v>610.68713333333335</v>
      </c>
      <c r="BW74" s="147"/>
      <c r="BX74" s="148">
        <v>2431.0001900692337</v>
      </c>
      <c r="BY74" s="148">
        <v>2431.0001900692337</v>
      </c>
      <c r="BZ74" s="148">
        <v>2431.0001900692337</v>
      </c>
      <c r="CA74" s="148">
        <v>2431.0001900692337</v>
      </c>
      <c r="CB74" s="148">
        <v>2456.1739986349608</v>
      </c>
      <c r="CC74" s="148">
        <v>2456.1739986349608</v>
      </c>
      <c r="CD74" s="148">
        <v>2456.1739986349608</v>
      </c>
      <c r="CE74" s="148">
        <v>2536.0660090415167</v>
      </c>
      <c r="CF74" s="148">
        <v>2536.0660090415167</v>
      </c>
      <c r="CG74" s="148">
        <v>2536.0660090415167</v>
      </c>
      <c r="CH74" s="148">
        <v>2536.0660090415167</v>
      </c>
      <c r="CI74" s="148">
        <v>2536.0660090415167</v>
      </c>
      <c r="CJ74" s="147"/>
      <c r="CK74" s="148">
        <v>595.55555555555554</v>
      </c>
      <c r="CL74" s="148">
        <v>595.55555555555554</v>
      </c>
      <c r="CM74" s="148">
        <v>595.55555555555554</v>
      </c>
      <c r="CN74" s="148">
        <v>595.55555555555554</v>
      </c>
      <c r="CO74" s="148">
        <v>647.95470711111113</v>
      </c>
      <c r="CP74" s="148">
        <v>647.95470711111113</v>
      </c>
      <c r="CQ74" s="148">
        <v>647.95470711111113</v>
      </c>
      <c r="CR74" s="148">
        <v>814.24951111111102</v>
      </c>
      <c r="CS74" s="148">
        <v>814.24951111111102</v>
      </c>
      <c r="CT74" s="148">
        <v>814.24951111111102</v>
      </c>
      <c r="CU74" s="148">
        <v>814.24951111111102</v>
      </c>
      <c r="CV74" s="148">
        <v>814.24951111111102</v>
      </c>
      <c r="CW74" s="147"/>
      <c r="CX74" s="148">
        <v>1360</v>
      </c>
      <c r="CY74" s="148">
        <v>1360</v>
      </c>
      <c r="CZ74" s="148">
        <v>1360</v>
      </c>
      <c r="DA74" s="148">
        <v>1360</v>
      </c>
      <c r="DB74" s="148">
        <v>1479.6577640000003</v>
      </c>
      <c r="DC74" s="148">
        <v>1479.6577640000003</v>
      </c>
      <c r="DD74" s="148">
        <v>1479.6577640000003</v>
      </c>
      <c r="DE74" s="148">
        <v>1859.4056000000003</v>
      </c>
      <c r="DF74" s="148">
        <v>1859.4056000000003</v>
      </c>
      <c r="DG74" s="148">
        <v>1859.4056000000003</v>
      </c>
      <c r="DH74" s="148">
        <v>1859.4056000000003</v>
      </c>
      <c r="DI74" s="148">
        <v>1859.4056000000003</v>
      </c>
      <c r="DJ74" s="147"/>
      <c r="DK74" s="148">
        <v>8833.2224122914558</v>
      </c>
      <c r="DL74" s="148">
        <v>8833.2224122914558</v>
      </c>
      <c r="DM74" s="148">
        <v>8833.2224122914558</v>
      </c>
      <c r="DN74" s="148">
        <v>8833.2224122914558</v>
      </c>
      <c r="DO74" s="148">
        <v>9421.6871000794054</v>
      </c>
      <c r="DP74" s="148">
        <v>9421.6871000794054</v>
      </c>
      <c r="DQ74" s="148">
        <v>9421.6871000794054</v>
      </c>
      <c r="DR74" s="148">
        <v>11289.248253485961</v>
      </c>
      <c r="DS74" s="148">
        <v>11289.248253485961</v>
      </c>
      <c r="DT74" s="148">
        <v>11289.248253485961</v>
      </c>
      <c r="DU74" s="148">
        <v>11289.248253485961</v>
      </c>
      <c r="DV74" s="148">
        <v>11289.248253485961</v>
      </c>
      <c r="DX74" s="149">
        <f t="shared" si="116"/>
        <v>120044.19221683384</v>
      </c>
      <c r="DZ74" s="19" t="b">
        <f t="shared" si="117"/>
        <v>1</v>
      </c>
      <c r="EG74" s="19"/>
    </row>
    <row r="75" spans="2:137" ht="14.15" hidden="1" customHeight="1" x14ac:dyDescent="0.4">
      <c r="C75" s="19" t="s">
        <v>71</v>
      </c>
      <c r="D75" s="145">
        <v>484</v>
      </c>
      <c r="E75" s="19" t="s">
        <v>72</v>
      </c>
      <c r="F75" s="19" t="s">
        <v>57</v>
      </c>
      <c r="H75" s="19" t="s">
        <v>115</v>
      </c>
      <c r="I75" s="19" t="s">
        <v>74</v>
      </c>
      <c r="K75" s="146">
        <v>4100</v>
      </c>
      <c r="L75" s="146">
        <v>4100</v>
      </c>
      <c r="M75" s="146">
        <v>4100</v>
      </c>
      <c r="N75" s="146">
        <v>4100</v>
      </c>
      <c r="O75" s="146">
        <v>4100</v>
      </c>
      <c r="P75" s="146">
        <v>4100</v>
      </c>
      <c r="Q75" s="146">
        <v>4100</v>
      </c>
      <c r="R75" s="146">
        <v>5500</v>
      </c>
      <c r="S75" s="146">
        <v>5500</v>
      </c>
      <c r="T75" s="146">
        <v>5500</v>
      </c>
      <c r="U75" s="146">
        <v>5500</v>
      </c>
      <c r="V75" s="146">
        <v>5500</v>
      </c>
      <c r="W75" s="147"/>
      <c r="X75" s="148">
        <v>4100</v>
      </c>
      <c r="Y75" s="148">
        <v>4100</v>
      </c>
      <c r="Z75" s="148">
        <v>4100</v>
      </c>
      <c r="AA75" s="148">
        <v>4100</v>
      </c>
      <c r="AB75" s="148">
        <v>4311.97</v>
      </c>
      <c r="AC75" s="148">
        <v>4311.97</v>
      </c>
      <c r="AD75" s="148">
        <v>4311.97</v>
      </c>
      <c r="AE75" s="148">
        <v>5784.35</v>
      </c>
      <c r="AF75" s="148">
        <v>5784.35</v>
      </c>
      <c r="AG75" s="148">
        <v>5784.35</v>
      </c>
      <c r="AH75" s="148">
        <v>5784.35</v>
      </c>
      <c r="AI75" s="148">
        <v>5784.35</v>
      </c>
      <c r="AJ75" s="147"/>
      <c r="AK75" s="148">
        <v>163.02920999999998</v>
      </c>
      <c r="AL75" s="148">
        <v>163.02920999999998</v>
      </c>
      <c r="AM75" s="148">
        <v>163.02920999999998</v>
      </c>
      <c r="AN75" s="148">
        <v>163.02920999999998</v>
      </c>
      <c r="AO75" s="148">
        <v>201.71936999999991</v>
      </c>
      <c r="AP75" s="148">
        <v>201.71936999999991</v>
      </c>
      <c r="AQ75" s="148">
        <v>201.71936999999991</v>
      </c>
      <c r="AR75" s="148">
        <v>511.63810000000012</v>
      </c>
      <c r="AS75" s="148">
        <v>511.63810000000012</v>
      </c>
      <c r="AT75" s="148">
        <v>511.63810000000012</v>
      </c>
      <c r="AU75" s="148">
        <v>511.63810000000012</v>
      </c>
      <c r="AV75" s="148">
        <v>511.63810000000012</v>
      </c>
      <c r="AW75" s="147"/>
      <c r="AX75" s="148">
        <v>385.41359999999997</v>
      </c>
      <c r="AY75" s="148">
        <v>385.41359999999997</v>
      </c>
      <c r="AZ75" s="148">
        <v>385.41359999999997</v>
      </c>
      <c r="BA75" s="148">
        <v>385.41359999999997</v>
      </c>
      <c r="BB75" s="148">
        <v>413.27280000000002</v>
      </c>
      <c r="BC75" s="148">
        <v>413.27280000000002</v>
      </c>
      <c r="BD75" s="148">
        <v>413.27280000000002</v>
      </c>
      <c r="BE75" s="148">
        <v>619.40599999999995</v>
      </c>
      <c r="BF75" s="148">
        <v>619.40599999999995</v>
      </c>
      <c r="BG75" s="148">
        <v>619.40599999999995</v>
      </c>
      <c r="BH75" s="148">
        <v>619.40599999999995</v>
      </c>
      <c r="BI75" s="148">
        <v>619.40599999999995</v>
      </c>
      <c r="BJ75" s="147"/>
      <c r="BK75" s="148">
        <v>457.83333333333331</v>
      </c>
      <c r="BL75" s="148">
        <v>457.83333333333331</v>
      </c>
      <c r="BM75" s="148">
        <v>457.83333333333331</v>
      </c>
      <c r="BN75" s="148">
        <v>457.83333333333331</v>
      </c>
      <c r="BO75" s="148">
        <v>481.50331666666671</v>
      </c>
      <c r="BP75" s="148">
        <v>481.50331666666671</v>
      </c>
      <c r="BQ75" s="148">
        <v>481.50331666666671</v>
      </c>
      <c r="BR75" s="148">
        <v>645.91908333333333</v>
      </c>
      <c r="BS75" s="148">
        <v>645.91908333333333</v>
      </c>
      <c r="BT75" s="148">
        <v>645.91908333333333</v>
      </c>
      <c r="BU75" s="148">
        <v>645.91908333333333</v>
      </c>
      <c r="BV75" s="148">
        <v>645.91908333333333</v>
      </c>
      <c r="BW75" s="147"/>
      <c r="BX75" s="148">
        <v>2438.1531692209642</v>
      </c>
      <c r="BY75" s="148">
        <v>2438.1531692209642</v>
      </c>
      <c r="BZ75" s="148">
        <v>2438.1531692209642</v>
      </c>
      <c r="CA75" s="148">
        <v>2438.1531692209642</v>
      </c>
      <c r="CB75" s="148">
        <v>2453.3153391288884</v>
      </c>
      <c r="CC75" s="148">
        <v>2453.3153391288884</v>
      </c>
      <c r="CD75" s="148">
        <v>2453.3153391288884</v>
      </c>
      <c r="CE75" s="148">
        <v>2558.6343735631426</v>
      </c>
      <c r="CF75" s="148">
        <v>2558.6343735631426</v>
      </c>
      <c r="CG75" s="148">
        <v>2558.6343735631426</v>
      </c>
      <c r="CH75" s="148">
        <v>2558.6343735631426</v>
      </c>
      <c r="CI75" s="148">
        <v>2558.6343735631426</v>
      </c>
      <c r="CJ75" s="147"/>
      <c r="CK75" s="148">
        <v>610.44444444444434</v>
      </c>
      <c r="CL75" s="148">
        <v>610.44444444444434</v>
      </c>
      <c r="CM75" s="148">
        <v>610.44444444444434</v>
      </c>
      <c r="CN75" s="148">
        <v>610.44444444444434</v>
      </c>
      <c r="CO75" s="148">
        <v>642.00442222222216</v>
      </c>
      <c r="CP75" s="148">
        <v>642.00442222222216</v>
      </c>
      <c r="CQ75" s="148">
        <v>642.00442222222216</v>
      </c>
      <c r="CR75" s="148">
        <v>861.22544444444441</v>
      </c>
      <c r="CS75" s="148">
        <v>861.22544444444441</v>
      </c>
      <c r="CT75" s="148">
        <v>861.22544444444441</v>
      </c>
      <c r="CU75" s="148">
        <v>861.22544444444441</v>
      </c>
      <c r="CV75" s="148">
        <v>861.22544444444441</v>
      </c>
      <c r="CW75" s="147"/>
      <c r="CX75" s="148">
        <v>1394</v>
      </c>
      <c r="CY75" s="148">
        <v>1394</v>
      </c>
      <c r="CZ75" s="148">
        <v>1394</v>
      </c>
      <c r="DA75" s="148">
        <v>1394</v>
      </c>
      <c r="DB75" s="148">
        <v>1466.0698000000002</v>
      </c>
      <c r="DC75" s="148">
        <v>1466.0698000000002</v>
      </c>
      <c r="DD75" s="148">
        <v>1466.0698000000002</v>
      </c>
      <c r="DE75" s="148">
        <v>1966.6790000000003</v>
      </c>
      <c r="DF75" s="148">
        <v>1966.6790000000003</v>
      </c>
      <c r="DG75" s="148">
        <v>1966.6790000000003</v>
      </c>
      <c r="DH75" s="148">
        <v>1966.6790000000003</v>
      </c>
      <c r="DI75" s="148">
        <v>1966.6790000000003</v>
      </c>
      <c r="DJ75" s="147"/>
      <c r="DK75" s="148">
        <v>9000.430946998742</v>
      </c>
      <c r="DL75" s="148">
        <v>9000.430946998742</v>
      </c>
      <c r="DM75" s="148">
        <v>9000.430946998742</v>
      </c>
      <c r="DN75" s="148">
        <v>9000.430946998742</v>
      </c>
      <c r="DO75" s="148">
        <v>9354.8628780177769</v>
      </c>
      <c r="DP75" s="148">
        <v>9354.8628780177769</v>
      </c>
      <c r="DQ75" s="148">
        <v>9354.8628780177769</v>
      </c>
      <c r="DR75" s="148">
        <v>11816.807901340921</v>
      </c>
      <c r="DS75" s="148">
        <v>11816.807901340921</v>
      </c>
      <c r="DT75" s="148">
        <v>11816.807901340921</v>
      </c>
      <c r="DU75" s="148">
        <v>11816.807901340921</v>
      </c>
      <c r="DV75" s="148">
        <v>11816.807901340921</v>
      </c>
      <c r="DX75" s="149">
        <f t="shared" si="116"/>
        <v>123150.35192875288</v>
      </c>
      <c r="DZ75" s="19" t="b">
        <f t="shared" si="117"/>
        <v>1</v>
      </c>
      <c r="EG75" s="19"/>
    </row>
    <row r="76" spans="2:137" ht="14.15" hidden="1" customHeight="1" x14ac:dyDescent="0.4">
      <c r="C76" s="19" t="s">
        <v>71</v>
      </c>
      <c r="D76" s="145">
        <v>476</v>
      </c>
      <c r="E76" s="19" t="s">
        <v>72</v>
      </c>
      <c r="F76" s="19" t="s">
        <v>57</v>
      </c>
      <c r="H76" s="19" t="s">
        <v>128</v>
      </c>
      <c r="I76" s="19" t="s">
        <v>74</v>
      </c>
      <c r="K76" s="146">
        <v>4138</v>
      </c>
      <c r="L76" s="146">
        <v>4138</v>
      </c>
      <c r="M76" s="146">
        <v>4138</v>
      </c>
      <c r="N76" s="146">
        <v>4138</v>
      </c>
      <c r="O76" s="146">
        <v>5200</v>
      </c>
      <c r="P76" s="146">
        <v>5200</v>
      </c>
      <c r="Q76" s="146">
        <v>5200</v>
      </c>
      <c r="R76" s="146">
        <v>5200</v>
      </c>
      <c r="S76" s="146">
        <v>5200</v>
      </c>
      <c r="T76" s="146">
        <v>5200</v>
      </c>
      <c r="U76" s="146">
        <v>5200</v>
      </c>
      <c r="V76" s="146">
        <v>5200</v>
      </c>
      <c r="W76" s="147"/>
      <c r="X76" s="148">
        <v>4138</v>
      </c>
      <c r="Y76" s="148">
        <v>4138</v>
      </c>
      <c r="Z76" s="148">
        <v>4138</v>
      </c>
      <c r="AA76" s="148">
        <v>4138</v>
      </c>
      <c r="AB76" s="148">
        <v>5468.84</v>
      </c>
      <c r="AC76" s="148">
        <v>5468.84</v>
      </c>
      <c r="AD76" s="148">
        <v>5468.84</v>
      </c>
      <c r="AE76" s="148">
        <v>5468.84</v>
      </c>
      <c r="AF76" s="148">
        <v>5468.84</v>
      </c>
      <c r="AG76" s="148">
        <v>5468.84</v>
      </c>
      <c r="AH76" s="148">
        <v>5468.84</v>
      </c>
      <c r="AI76" s="148">
        <v>5468.84</v>
      </c>
      <c r="AJ76" s="147"/>
      <c r="AK76" s="148">
        <v>168.04520999999994</v>
      </c>
      <c r="AL76" s="148">
        <v>168.04520999999994</v>
      </c>
      <c r="AM76" s="148">
        <v>168.04520999999994</v>
      </c>
      <c r="AN76" s="148">
        <v>168.04520999999994</v>
      </c>
      <c r="AO76" s="148">
        <v>437.01998500000013</v>
      </c>
      <c r="AP76" s="148">
        <v>437.01998500000013</v>
      </c>
      <c r="AQ76" s="148">
        <v>437.01998500000013</v>
      </c>
      <c r="AR76" s="148">
        <v>437.01998500000013</v>
      </c>
      <c r="AS76" s="148">
        <v>437.01998500000013</v>
      </c>
      <c r="AT76" s="148">
        <v>437.01998500000013</v>
      </c>
      <c r="AU76" s="148">
        <v>437.01998500000013</v>
      </c>
      <c r="AV76" s="148">
        <v>437.01998500000013</v>
      </c>
      <c r="AW76" s="147"/>
      <c r="AX76" s="148">
        <v>389.97360000000003</v>
      </c>
      <c r="AY76" s="148">
        <v>389.97360000000003</v>
      </c>
      <c r="AZ76" s="148">
        <v>389.97360000000003</v>
      </c>
      <c r="BA76" s="148">
        <v>389.97360000000003</v>
      </c>
      <c r="BB76" s="148">
        <v>575.2346</v>
      </c>
      <c r="BC76" s="148">
        <v>575.2346</v>
      </c>
      <c r="BD76" s="148">
        <v>575.2346</v>
      </c>
      <c r="BE76" s="148">
        <v>575.2346</v>
      </c>
      <c r="BF76" s="148">
        <v>575.2346</v>
      </c>
      <c r="BG76" s="148">
        <v>575.2346</v>
      </c>
      <c r="BH76" s="148">
        <v>575.2346</v>
      </c>
      <c r="BI76" s="148">
        <v>575.2346</v>
      </c>
      <c r="BJ76" s="147"/>
      <c r="BK76" s="148">
        <v>462.07666666666665</v>
      </c>
      <c r="BL76" s="148">
        <v>462.07666666666665</v>
      </c>
      <c r="BM76" s="148">
        <v>462.07666666666665</v>
      </c>
      <c r="BN76" s="148">
        <v>462.07666666666665</v>
      </c>
      <c r="BO76" s="148">
        <v>610.68713333333335</v>
      </c>
      <c r="BP76" s="148">
        <v>610.68713333333335</v>
      </c>
      <c r="BQ76" s="148">
        <v>610.68713333333335</v>
      </c>
      <c r="BR76" s="148">
        <v>610.68713333333335</v>
      </c>
      <c r="BS76" s="148">
        <v>610.68713333333335</v>
      </c>
      <c r="BT76" s="148">
        <v>610.68713333333335</v>
      </c>
      <c r="BU76" s="148">
        <v>610.68713333333335</v>
      </c>
      <c r="BV76" s="148">
        <v>610.68713333333335</v>
      </c>
      <c r="BW76" s="147"/>
      <c r="BX76" s="148">
        <v>2440.8713012986223</v>
      </c>
      <c r="BY76" s="148">
        <v>2440.8713012986223</v>
      </c>
      <c r="BZ76" s="148">
        <v>2440.8713012986223</v>
      </c>
      <c r="CA76" s="148">
        <v>2440.8713012986223</v>
      </c>
      <c r="CB76" s="148">
        <v>2536.0660090415167</v>
      </c>
      <c r="CC76" s="148">
        <v>2536.0660090415167</v>
      </c>
      <c r="CD76" s="148">
        <v>2536.0660090415167</v>
      </c>
      <c r="CE76" s="148">
        <v>2536.0660090415167</v>
      </c>
      <c r="CF76" s="148">
        <v>2536.0660090415167</v>
      </c>
      <c r="CG76" s="148">
        <v>2536.0660090415167</v>
      </c>
      <c r="CH76" s="148">
        <v>2536.0660090415167</v>
      </c>
      <c r="CI76" s="148">
        <v>2536.0660090415167</v>
      </c>
      <c r="CJ76" s="147"/>
      <c r="CK76" s="148">
        <v>616.10222222222217</v>
      </c>
      <c r="CL76" s="148">
        <v>616.10222222222217</v>
      </c>
      <c r="CM76" s="148">
        <v>616.10222222222217</v>
      </c>
      <c r="CN76" s="148">
        <v>616.10222222222217</v>
      </c>
      <c r="CO76" s="148">
        <v>814.24951111111102</v>
      </c>
      <c r="CP76" s="148">
        <v>814.24951111111102</v>
      </c>
      <c r="CQ76" s="148">
        <v>814.24951111111102</v>
      </c>
      <c r="CR76" s="148">
        <v>814.24951111111102</v>
      </c>
      <c r="CS76" s="148">
        <v>814.24951111111102</v>
      </c>
      <c r="CT76" s="148">
        <v>814.24951111111102</v>
      </c>
      <c r="CU76" s="148">
        <v>814.24951111111102</v>
      </c>
      <c r="CV76" s="148">
        <v>814.24951111111102</v>
      </c>
      <c r="CW76" s="147"/>
      <c r="CX76" s="148">
        <v>1406.92</v>
      </c>
      <c r="CY76" s="148">
        <v>1406.92</v>
      </c>
      <c r="CZ76" s="148">
        <v>1406.92</v>
      </c>
      <c r="DA76" s="148">
        <v>1406.92</v>
      </c>
      <c r="DB76" s="148">
        <v>1859.4056000000003</v>
      </c>
      <c r="DC76" s="148">
        <v>1859.4056000000003</v>
      </c>
      <c r="DD76" s="148">
        <v>1859.4056000000003</v>
      </c>
      <c r="DE76" s="148">
        <v>1859.4056000000003</v>
      </c>
      <c r="DF76" s="148">
        <v>1859.4056000000003</v>
      </c>
      <c r="DG76" s="148">
        <v>1859.4056000000003</v>
      </c>
      <c r="DH76" s="148">
        <v>1859.4056000000003</v>
      </c>
      <c r="DI76" s="148">
        <v>1859.4056000000003</v>
      </c>
      <c r="DJ76" s="147"/>
      <c r="DK76" s="148">
        <v>9063.9701901875105</v>
      </c>
      <c r="DL76" s="148">
        <v>9063.9701901875105</v>
      </c>
      <c r="DM76" s="148">
        <v>9063.9701901875105</v>
      </c>
      <c r="DN76" s="148">
        <v>9063.9701901875105</v>
      </c>
      <c r="DO76" s="148">
        <v>11289.248253485961</v>
      </c>
      <c r="DP76" s="148">
        <v>11289.248253485961</v>
      </c>
      <c r="DQ76" s="148">
        <v>11289.248253485961</v>
      </c>
      <c r="DR76" s="148">
        <v>11289.248253485961</v>
      </c>
      <c r="DS76" s="148">
        <v>11289.248253485961</v>
      </c>
      <c r="DT76" s="148">
        <v>11289.248253485961</v>
      </c>
      <c r="DU76" s="148">
        <v>11289.248253485961</v>
      </c>
      <c r="DV76" s="148">
        <v>11289.248253485961</v>
      </c>
      <c r="DX76" s="149">
        <f t="shared" si="116"/>
        <v>126569.86678863772</v>
      </c>
      <c r="DZ76" s="19" t="b">
        <f t="shared" si="117"/>
        <v>1</v>
      </c>
      <c r="EG76" s="19"/>
    </row>
    <row r="77" spans="2:137" ht="14.15" hidden="1" customHeight="1" x14ac:dyDescent="0.4">
      <c r="C77" s="19" t="s">
        <v>71</v>
      </c>
      <c r="D77" s="145">
        <v>516</v>
      </c>
      <c r="E77" s="19" t="s">
        <v>72</v>
      </c>
      <c r="F77" s="19" t="s">
        <v>57</v>
      </c>
      <c r="H77" s="19" t="s">
        <v>116</v>
      </c>
      <c r="I77" s="19" t="s">
        <v>74</v>
      </c>
      <c r="K77" s="146">
        <v>4138</v>
      </c>
      <c r="L77" s="146">
        <v>4138</v>
      </c>
      <c r="M77" s="146">
        <v>4138</v>
      </c>
      <c r="N77" s="146">
        <v>4138</v>
      </c>
      <c r="O77" s="146">
        <v>4138</v>
      </c>
      <c r="P77" s="146">
        <v>4138</v>
      </c>
      <c r="Q77" s="146">
        <v>4138</v>
      </c>
      <c r="R77" s="146">
        <v>4138</v>
      </c>
      <c r="S77" s="146">
        <v>4138</v>
      </c>
      <c r="T77" s="146">
        <v>4138</v>
      </c>
      <c r="U77" s="146">
        <v>4138</v>
      </c>
      <c r="V77" s="146">
        <v>4138</v>
      </c>
      <c r="W77" s="147"/>
      <c r="X77" s="148">
        <v>4138</v>
      </c>
      <c r="Y77" s="148">
        <v>4138</v>
      </c>
      <c r="Z77" s="148">
        <v>4138</v>
      </c>
      <c r="AA77" s="148">
        <v>4138</v>
      </c>
      <c r="AB77" s="148">
        <v>4351.9346000000005</v>
      </c>
      <c r="AC77" s="148">
        <v>4351.9346000000005</v>
      </c>
      <c r="AD77" s="148">
        <v>4351.9346000000005</v>
      </c>
      <c r="AE77" s="148">
        <v>4351.9346000000005</v>
      </c>
      <c r="AF77" s="148">
        <v>4351.9346000000005</v>
      </c>
      <c r="AG77" s="148">
        <v>4351.9346000000005</v>
      </c>
      <c r="AH77" s="148">
        <v>4351.9346000000005</v>
      </c>
      <c r="AI77" s="148">
        <v>4351.9346000000005</v>
      </c>
      <c r="AJ77" s="147"/>
      <c r="AK77" s="148">
        <v>168.04520999999994</v>
      </c>
      <c r="AL77" s="148">
        <v>168.04520999999994</v>
      </c>
      <c r="AM77" s="148">
        <v>168.04520999999994</v>
      </c>
      <c r="AN77" s="148">
        <v>168.04520999999994</v>
      </c>
      <c r="AO77" s="148">
        <v>209.45252010000013</v>
      </c>
      <c r="AP77" s="148">
        <v>209.45252010000013</v>
      </c>
      <c r="AQ77" s="148">
        <v>209.45252010000013</v>
      </c>
      <c r="AR77" s="148">
        <v>209.45252010000013</v>
      </c>
      <c r="AS77" s="148">
        <v>209.45252010000013</v>
      </c>
      <c r="AT77" s="148">
        <v>209.45252010000013</v>
      </c>
      <c r="AU77" s="148">
        <v>209.45252010000013</v>
      </c>
      <c r="AV77" s="148">
        <v>209.45252010000013</v>
      </c>
      <c r="AW77" s="147"/>
      <c r="AX77" s="148">
        <v>389.97360000000003</v>
      </c>
      <c r="AY77" s="148">
        <v>389.97360000000003</v>
      </c>
      <c r="AZ77" s="148">
        <v>389.97360000000003</v>
      </c>
      <c r="BA77" s="148">
        <v>389.97360000000003</v>
      </c>
      <c r="BB77" s="148">
        <v>418.86784400000005</v>
      </c>
      <c r="BC77" s="148">
        <v>418.86784400000005</v>
      </c>
      <c r="BD77" s="148">
        <v>418.86784400000005</v>
      </c>
      <c r="BE77" s="148">
        <v>418.86784400000005</v>
      </c>
      <c r="BF77" s="148">
        <v>418.86784400000005</v>
      </c>
      <c r="BG77" s="148">
        <v>418.86784400000005</v>
      </c>
      <c r="BH77" s="148">
        <v>418.86784400000005</v>
      </c>
      <c r="BI77" s="148">
        <v>418.86784400000005</v>
      </c>
      <c r="BJ77" s="147"/>
      <c r="BK77" s="148">
        <v>462.07666666666665</v>
      </c>
      <c r="BL77" s="148">
        <v>462.07666666666665</v>
      </c>
      <c r="BM77" s="148">
        <v>462.07666666666665</v>
      </c>
      <c r="BN77" s="148">
        <v>462.07666666666665</v>
      </c>
      <c r="BO77" s="148">
        <v>485.96603033333338</v>
      </c>
      <c r="BP77" s="148">
        <v>485.96603033333338</v>
      </c>
      <c r="BQ77" s="148">
        <v>485.96603033333338</v>
      </c>
      <c r="BR77" s="148">
        <v>485.96603033333338</v>
      </c>
      <c r="BS77" s="148">
        <v>485.96603033333338</v>
      </c>
      <c r="BT77" s="148">
        <v>485.96603033333338</v>
      </c>
      <c r="BU77" s="148">
        <v>485.96603033333338</v>
      </c>
      <c r="BV77" s="148">
        <v>485.96603033333338</v>
      </c>
      <c r="BW77" s="147"/>
      <c r="BX77" s="148">
        <v>2440.8713012986223</v>
      </c>
      <c r="BY77" s="148">
        <v>2440.8713012986223</v>
      </c>
      <c r="BZ77" s="148">
        <v>2440.8713012986223</v>
      </c>
      <c r="CA77" s="148">
        <v>2440.8713012986223</v>
      </c>
      <c r="CB77" s="148">
        <v>2456.1739986349608</v>
      </c>
      <c r="CC77" s="148">
        <v>2456.1739986349608</v>
      </c>
      <c r="CD77" s="148">
        <v>2456.1739986349608</v>
      </c>
      <c r="CE77" s="148">
        <v>2456.1739986349608</v>
      </c>
      <c r="CF77" s="148">
        <v>2456.1739986349608</v>
      </c>
      <c r="CG77" s="148">
        <v>2456.1739986349608</v>
      </c>
      <c r="CH77" s="148">
        <v>2456.1739986349608</v>
      </c>
      <c r="CI77" s="148">
        <v>2456.1739986349608</v>
      </c>
      <c r="CJ77" s="147"/>
      <c r="CK77" s="148">
        <v>616.10222222222217</v>
      </c>
      <c r="CL77" s="148">
        <v>616.10222222222217</v>
      </c>
      <c r="CM77" s="148">
        <v>616.10222222222217</v>
      </c>
      <c r="CN77" s="148">
        <v>616.10222222222217</v>
      </c>
      <c r="CO77" s="148">
        <v>647.95470711111113</v>
      </c>
      <c r="CP77" s="148">
        <v>647.95470711111113</v>
      </c>
      <c r="CQ77" s="148">
        <v>647.95470711111113</v>
      </c>
      <c r="CR77" s="148">
        <v>647.95470711111113</v>
      </c>
      <c r="CS77" s="148">
        <v>647.95470711111113</v>
      </c>
      <c r="CT77" s="148">
        <v>647.95470711111113</v>
      </c>
      <c r="CU77" s="148">
        <v>647.95470711111113</v>
      </c>
      <c r="CV77" s="148">
        <v>647.95470711111113</v>
      </c>
      <c r="CW77" s="147"/>
      <c r="CX77" s="148">
        <v>1406.92</v>
      </c>
      <c r="CY77" s="148">
        <v>1406.92</v>
      </c>
      <c r="CZ77" s="148">
        <v>1406.92</v>
      </c>
      <c r="DA77" s="148">
        <v>1406.92</v>
      </c>
      <c r="DB77" s="148">
        <v>1479.6577640000003</v>
      </c>
      <c r="DC77" s="148">
        <v>1479.6577640000003</v>
      </c>
      <c r="DD77" s="148">
        <v>1479.6577640000003</v>
      </c>
      <c r="DE77" s="148">
        <v>1479.6577640000003</v>
      </c>
      <c r="DF77" s="148">
        <v>1479.6577640000003</v>
      </c>
      <c r="DG77" s="148">
        <v>1479.6577640000003</v>
      </c>
      <c r="DH77" s="148">
        <v>1479.6577640000003</v>
      </c>
      <c r="DI77" s="148">
        <v>1479.6577640000003</v>
      </c>
      <c r="DJ77" s="147"/>
      <c r="DK77" s="148">
        <v>9063.9701901875105</v>
      </c>
      <c r="DL77" s="148">
        <v>9063.9701901875105</v>
      </c>
      <c r="DM77" s="148">
        <v>9063.9701901875105</v>
      </c>
      <c r="DN77" s="148">
        <v>9063.9701901875105</v>
      </c>
      <c r="DO77" s="148">
        <v>9421.6871000794054</v>
      </c>
      <c r="DP77" s="148">
        <v>9421.6871000794054</v>
      </c>
      <c r="DQ77" s="148">
        <v>9421.6871000794054</v>
      </c>
      <c r="DR77" s="148">
        <v>9421.6871000794054</v>
      </c>
      <c r="DS77" s="148">
        <v>9421.6871000794054</v>
      </c>
      <c r="DT77" s="148">
        <v>9421.6871000794054</v>
      </c>
      <c r="DU77" s="148">
        <v>9421.6871000794054</v>
      </c>
      <c r="DV77" s="148">
        <v>9421.6871000794054</v>
      </c>
      <c r="DX77" s="149">
        <f t="shared" si="116"/>
        <v>111629.37756138528</v>
      </c>
      <c r="DZ77" s="19" t="b">
        <f t="shared" si="117"/>
        <v>1</v>
      </c>
      <c r="EG77" s="19"/>
    </row>
    <row r="78" spans="2:137" ht="14.15" hidden="1" customHeight="1" x14ac:dyDescent="0.4">
      <c r="C78" s="19" t="s">
        <v>71</v>
      </c>
      <c r="D78" s="145">
        <v>550</v>
      </c>
      <c r="E78" s="19" t="s">
        <v>72</v>
      </c>
      <c r="F78" s="19" t="s">
        <v>57</v>
      </c>
      <c r="H78" s="19" t="s">
        <v>116</v>
      </c>
      <c r="I78" s="19" t="s">
        <v>74</v>
      </c>
      <c r="K78" s="146">
        <v>4138</v>
      </c>
      <c r="L78" s="146">
        <v>4138</v>
      </c>
      <c r="M78" s="146">
        <v>4138</v>
      </c>
      <c r="N78" s="146">
        <v>4138</v>
      </c>
      <c r="O78" s="146">
        <v>4138</v>
      </c>
      <c r="P78" s="146">
        <v>4138</v>
      </c>
      <c r="Q78" s="146">
        <v>4138</v>
      </c>
      <c r="R78" s="146">
        <v>4138</v>
      </c>
      <c r="S78" s="146">
        <v>4138</v>
      </c>
      <c r="T78" s="146">
        <v>4138</v>
      </c>
      <c r="U78" s="146">
        <v>4138</v>
      </c>
      <c r="V78" s="146">
        <v>4138</v>
      </c>
      <c r="W78" s="147"/>
      <c r="X78" s="148">
        <v>4138</v>
      </c>
      <c r="Y78" s="148">
        <v>4138</v>
      </c>
      <c r="Z78" s="148">
        <v>4138</v>
      </c>
      <c r="AA78" s="148">
        <v>4138</v>
      </c>
      <c r="AB78" s="148">
        <v>4351.9346000000005</v>
      </c>
      <c r="AC78" s="148">
        <v>4351.9346000000005</v>
      </c>
      <c r="AD78" s="148">
        <v>4351.9346000000005</v>
      </c>
      <c r="AE78" s="148">
        <v>4351.9346000000005</v>
      </c>
      <c r="AF78" s="148">
        <v>4351.9346000000005</v>
      </c>
      <c r="AG78" s="148">
        <v>4351.9346000000005</v>
      </c>
      <c r="AH78" s="148">
        <v>4351.9346000000005</v>
      </c>
      <c r="AI78" s="148">
        <v>4351.9346000000005</v>
      </c>
      <c r="AJ78" s="147"/>
      <c r="AK78" s="148">
        <v>168.04520999999994</v>
      </c>
      <c r="AL78" s="148">
        <v>168.04520999999994</v>
      </c>
      <c r="AM78" s="148">
        <v>168.04520999999994</v>
      </c>
      <c r="AN78" s="148">
        <v>168.04520999999994</v>
      </c>
      <c r="AO78" s="148">
        <v>209.45252010000013</v>
      </c>
      <c r="AP78" s="148">
        <v>209.45252010000013</v>
      </c>
      <c r="AQ78" s="148">
        <v>209.45252010000013</v>
      </c>
      <c r="AR78" s="148">
        <v>209.45252010000013</v>
      </c>
      <c r="AS78" s="148">
        <v>209.45252010000013</v>
      </c>
      <c r="AT78" s="148">
        <v>209.45252010000013</v>
      </c>
      <c r="AU78" s="148">
        <v>209.45252010000013</v>
      </c>
      <c r="AV78" s="148">
        <v>209.45252010000013</v>
      </c>
      <c r="AW78" s="147"/>
      <c r="AX78" s="148">
        <v>389.97360000000003</v>
      </c>
      <c r="AY78" s="148">
        <v>389.97360000000003</v>
      </c>
      <c r="AZ78" s="148">
        <v>389.97360000000003</v>
      </c>
      <c r="BA78" s="148">
        <v>389.97360000000003</v>
      </c>
      <c r="BB78" s="148">
        <v>418.86784400000005</v>
      </c>
      <c r="BC78" s="148">
        <v>418.86784400000005</v>
      </c>
      <c r="BD78" s="148">
        <v>418.86784400000005</v>
      </c>
      <c r="BE78" s="148">
        <v>418.86784400000005</v>
      </c>
      <c r="BF78" s="148">
        <v>418.86784400000005</v>
      </c>
      <c r="BG78" s="148">
        <v>418.86784400000005</v>
      </c>
      <c r="BH78" s="148">
        <v>418.86784400000005</v>
      </c>
      <c r="BI78" s="148">
        <v>418.86784400000005</v>
      </c>
      <c r="BJ78" s="147"/>
      <c r="BK78" s="148">
        <v>462.07666666666665</v>
      </c>
      <c r="BL78" s="148">
        <v>462.07666666666665</v>
      </c>
      <c r="BM78" s="148">
        <v>462.07666666666665</v>
      </c>
      <c r="BN78" s="148">
        <v>462.07666666666665</v>
      </c>
      <c r="BO78" s="148">
        <v>485.96603033333338</v>
      </c>
      <c r="BP78" s="148">
        <v>485.96603033333338</v>
      </c>
      <c r="BQ78" s="148">
        <v>485.96603033333338</v>
      </c>
      <c r="BR78" s="148">
        <v>485.96603033333338</v>
      </c>
      <c r="BS78" s="148">
        <v>485.96603033333338</v>
      </c>
      <c r="BT78" s="148">
        <v>485.96603033333338</v>
      </c>
      <c r="BU78" s="148">
        <v>485.96603033333338</v>
      </c>
      <c r="BV78" s="148">
        <v>485.96603033333338</v>
      </c>
      <c r="BW78" s="147"/>
      <c r="BX78" s="148">
        <v>2440.8713012986223</v>
      </c>
      <c r="BY78" s="148">
        <v>2440.8713012986223</v>
      </c>
      <c r="BZ78" s="148">
        <v>2440.8713012986223</v>
      </c>
      <c r="CA78" s="148">
        <v>2440.8713012986223</v>
      </c>
      <c r="CB78" s="148">
        <v>2456.1739986349608</v>
      </c>
      <c r="CC78" s="148">
        <v>2456.1739986349608</v>
      </c>
      <c r="CD78" s="148">
        <v>2456.1739986349608</v>
      </c>
      <c r="CE78" s="148">
        <v>2456.1739986349608</v>
      </c>
      <c r="CF78" s="148">
        <v>2456.1739986349608</v>
      </c>
      <c r="CG78" s="148">
        <v>2456.1739986349608</v>
      </c>
      <c r="CH78" s="148">
        <v>2456.1739986349608</v>
      </c>
      <c r="CI78" s="148">
        <v>2456.1739986349608</v>
      </c>
      <c r="CJ78" s="147"/>
      <c r="CK78" s="148">
        <v>616.10222222222217</v>
      </c>
      <c r="CL78" s="148">
        <v>616.10222222222217</v>
      </c>
      <c r="CM78" s="148">
        <v>616.10222222222217</v>
      </c>
      <c r="CN78" s="148">
        <v>616.10222222222217</v>
      </c>
      <c r="CO78" s="148">
        <v>647.95470711111113</v>
      </c>
      <c r="CP78" s="148">
        <v>647.95470711111113</v>
      </c>
      <c r="CQ78" s="148">
        <v>647.95470711111113</v>
      </c>
      <c r="CR78" s="148">
        <v>647.95470711111113</v>
      </c>
      <c r="CS78" s="148">
        <v>647.95470711111113</v>
      </c>
      <c r="CT78" s="148">
        <v>647.95470711111113</v>
      </c>
      <c r="CU78" s="148">
        <v>647.95470711111113</v>
      </c>
      <c r="CV78" s="148">
        <v>647.95470711111113</v>
      </c>
      <c r="CW78" s="147"/>
      <c r="CX78" s="148">
        <v>1406.92</v>
      </c>
      <c r="CY78" s="148">
        <v>1406.92</v>
      </c>
      <c r="CZ78" s="148">
        <v>1406.92</v>
      </c>
      <c r="DA78" s="148">
        <v>1406.92</v>
      </c>
      <c r="DB78" s="148">
        <v>1479.6577640000003</v>
      </c>
      <c r="DC78" s="148">
        <v>1479.6577640000003</v>
      </c>
      <c r="DD78" s="148">
        <v>1479.6577640000003</v>
      </c>
      <c r="DE78" s="148">
        <v>1479.6577640000003</v>
      </c>
      <c r="DF78" s="148">
        <v>1479.6577640000003</v>
      </c>
      <c r="DG78" s="148">
        <v>1479.6577640000003</v>
      </c>
      <c r="DH78" s="148">
        <v>1479.6577640000003</v>
      </c>
      <c r="DI78" s="148">
        <v>1479.6577640000003</v>
      </c>
      <c r="DJ78" s="147"/>
      <c r="DK78" s="148">
        <v>9063.9701901875105</v>
      </c>
      <c r="DL78" s="148">
        <v>9063.9701901875105</v>
      </c>
      <c r="DM78" s="148">
        <v>9063.9701901875105</v>
      </c>
      <c r="DN78" s="148">
        <v>9063.9701901875105</v>
      </c>
      <c r="DO78" s="148">
        <v>9421.6871000794054</v>
      </c>
      <c r="DP78" s="148">
        <v>9421.6871000794054</v>
      </c>
      <c r="DQ78" s="148">
        <v>9421.6871000794054</v>
      </c>
      <c r="DR78" s="148">
        <v>9421.6871000794054</v>
      </c>
      <c r="DS78" s="148">
        <v>9421.6871000794054</v>
      </c>
      <c r="DT78" s="148">
        <v>9421.6871000794054</v>
      </c>
      <c r="DU78" s="148">
        <v>9421.6871000794054</v>
      </c>
      <c r="DV78" s="148">
        <v>9421.6871000794054</v>
      </c>
      <c r="DX78" s="149">
        <f t="shared" si="116"/>
        <v>111629.37756138528</v>
      </c>
      <c r="DZ78" s="19" t="b">
        <f t="shared" si="117"/>
        <v>1</v>
      </c>
      <c r="EG78" s="19"/>
    </row>
    <row r="79" spans="2:137" ht="14.15" customHeight="1" x14ac:dyDescent="0.4">
      <c r="B79" s="19" t="s">
        <v>86</v>
      </c>
      <c r="C79" s="19" t="s">
        <v>71</v>
      </c>
      <c r="D79" s="145" t="s">
        <v>129</v>
      </c>
      <c r="E79" s="19" t="s">
        <v>72</v>
      </c>
      <c r="F79" s="19" t="s">
        <v>57</v>
      </c>
      <c r="H79" s="151" t="s">
        <v>119</v>
      </c>
      <c r="I79" s="19" t="s">
        <v>74</v>
      </c>
      <c r="K79" s="146">
        <v>4200</v>
      </c>
      <c r="L79" s="146">
        <v>4200</v>
      </c>
      <c r="M79" s="146">
        <v>4200</v>
      </c>
      <c r="N79" s="146">
        <v>4200</v>
      </c>
      <c r="O79" s="146">
        <v>4200</v>
      </c>
      <c r="P79" s="146">
        <v>4200</v>
      </c>
      <c r="Q79" s="146">
        <v>4200</v>
      </c>
      <c r="R79" s="146">
        <v>4200</v>
      </c>
      <c r="S79" s="146">
        <v>4200</v>
      </c>
      <c r="T79" s="146">
        <v>4200</v>
      </c>
      <c r="U79" s="146">
        <v>4200</v>
      </c>
      <c r="V79" s="146">
        <v>4200</v>
      </c>
      <c r="W79" s="147"/>
      <c r="X79" s="148">
        <v>4200</v>
      </c>
      <c r="Y79" s="148">
        <v>4200</v>
      </c>
      <c r="Z79" s="148">
        <v>4200</v>
      </c>
      <c r="AA79" s="148">
        <v>4200</v>
      </c>
      <c r="AB79" s="148">
        <v>4417.1400000000003</v>
      </c>
      <c r="AC79" s="148">
        <v>4417.1400000000003</v>
      </c>
      <c r="AD79" s="148">
        <v>4417.1400000000003</v>
      </c>
      <c r="AE79" s="148">
        <v>4417.1400000000003</v>
      </c>
      <c r="AF79" s="148">
        <v>4417.1400000000003</v>
      </c>
      <c r="AG79" s="148">
        <v>4417.1400000000003</v>
      </c>
      <c r="AH79" s="148">
        <v>4417.1400000000003</v>
      </c>
      <c r="AI79" s="148">
        <v>4417.1400000000003</v>
      </c>
      <c r="AJ79" s="147"/>
      <c r="AK79" s="148">
        <v>180.05317500000001</v>
      </c>
      <c r="AL79" s="148">
        <v>180.05317500000001</v>
      </c>
      <c r="AM79" s="148">
        <v>180.05317500000001</v>
      </c>
      <c r="AN79" s="148">
        <v>180.05317500000001</v>
      </c>
      <c r="AO79" s="148">
        <v>222.06976500000007</v>
      </c>
      <c r="AP79" s="148">
        <v>222.06976500000007</v>
      </c>
      <c r="AQ79" s="148">
        <v>222.06976500000007</v>
      </c>
      <c r="AR79" s="148">
        <v>222.06976500000007</v>
      </c>
      <c r="AS79" s="148">
        <v>222.06976500000007</v>
      </c>
      <c r="AT79" s="148">
        <v>222.06976500000007</v>
      </c>
      <c r="AU79" s="148">
        <v>222.06976500000007</v>
      </c>
      <c r="AV79" s="148">
        <v>222.06976500000007</v>
      </c>
      <c r="AW79" s="147"/>
      <c r="AX79" s="148">
        <v>397.59699999999992</v>
      </c>
      <c r="AY79" s="148">
        <v>397.59699999999992</v>
      </c>
      <c r="AZ79" s="148">
        <v>397.59699999999992</v>
      </c>
      <c r="BA79" s="148">
        <v>397.59699999999992</v>
      </c>
      <c r="BB79" s="148">
        <v>427.9966</v>
      </c>
      <c r="BC79" s="148">
        <v>427.9966</v>
      </c>
      <c r="BD79" s="148">
        <v>427.9966</v>
      </c>
      <c r="BE79" s="148">
        <v>427.9966</v>
      </c>
      <c r="BF79" s="148">
        <v>427.9966</v>
      </c>
      <c r="BG79" s="148">
        <v>427.9966</v>
      </c>
      <c r="BH79" s="148">
        <v>427.9966</v>
      </c>
      <c r="BI79" s="148">
        <v>427.9966</v>
      </c>
      <c r="BJ79" s="147"/>
      <c r="BK79" s="148">
        <v>469</v>
      </c>
      <c r="BL79" s="148">
        <v>469</v>
      </c>
      <c r="BM79" s="148">
        <v>469</v>
      </c>
      <c r="BN79" s="148">
        <v>469</v>
      </c>
      <c r="BO79" s="148">
        <v>493.24730000000005</v>
      </c>
      <c r="BP79" s="148">
        <v>493.24730000000005</v>
      </c>
      <c r="BQ79" s="148">
        <v>493.24730000000005</v>
      </c>
      <c r="BR79" s="148">
        <v>493.24730000000005</v>
      </c>
      <c r="BS79" s="148">
        <v>493.24730000000005</v>
      </c>
      <c r="BT79" s="148">
        <v>493.24730000000005</v>
      </c>
      <c r="BU79" s="148">
        <v>493.24730000000005</v>
      </c>
      <c r="BV79" s="148">
        <v>493.24730000000005</v>
      </c>
      <c r="BW79" s="147"/>
      <c r="BX79" s="148">
        <v>2445.3061483726951</v>
      </c>
      <c r="BY79" s="148">
        <v>2445.3061483726951</v>
      </c>
      <c r="BZ79" s="148">
        <v>2445.3061483726951</v>
      </c>
      <c r="CA79" s="148">
        <v>2445.3061483726951</v>
      </c>
      <c r="CB79" s="148">
        <v>2460.8381273027635</v>
      </c>
      <c r="CC79" s="148">
        <v>2460.8381273027635</v>
      </c>
      <c r="CD79" s="148">
        <v>2460.8381273027635</v>
      </c>
      <c r="CE79" s="148">
        <v>2460.8381273027635</v>
      </c>
      <c r="CF79" s="148">
        <v>2460.8381273027635</v>
      </c>
      <c r="CG79" s="148">
        <v>2460.8381273027635</v>
      </c>
      <c r="CH79" s="148">
        <v>2460.8381273027635</v>
      </c>
      <c r="CI79" s="148">
        <v>2460.8381273027635</v>
      </c>
      <c r="CJ79" s="147"/>
      <c r="CK79" s="148">
        <v>625.33333333333326</v>
      </c>
      <c r="CL79" s="148">
        <v>625.33333333333326</v>
      </c>
      <c r="CM79" s="148">
        <v>625.33333333333326</v>
      </c>
      <c r="CN79" s="148">
        <v>625.33333333333326</v>
      </c>
      <c r="CO79" s="148">
        <v>657.66306666666662</v>
      </c>
      <c r="CP79" s="148">
        <v>657.66306666666662</v>
      </c>
      <c r="CQ79" s="148">
        <v>657.66306666666662</v>
      </c>
      <c r="CR79" s="148">
        <v>657.66306666666662</v>
      </c>
      <c r="CS79" s="148">
        <v>657.66306666666662</v>
      </c>
      <c r="CT79" s="148">
        <v>657.66306666666662</v>
      </c>
      <c r="CU79" s="148">
        <v>657.66306666666662</v>
      </c>
      <c r="CV79" s="148">
        <v>657.66306666666662</v>
      </c>
      <c r="CW79" s="147"/>
      <c r="CX79" s="148">
        <v>1428</v>
      </c>
      <c r="CY79" s="148">
        <v>1428</v>
      </c>
      <c r="CZ79" s="148">
        <v>1428</v>
      </c>
      <c r="DA79" s="148">
        <v>1428</v>
      </c>
      <c r="DB79" s="148">
        <v>1501.8276000000003</v>
      </c>
      <c r="DC79" s="148">
        <v>1501.8276000000003</v>
      </c>
      <c r="DD79" s="148">
        <v>1501.8276000000003</v>
      </c>
      <c r="DE79" s="148">
        <v>1501.8276000000003</v>
      </c>
      <c r="DF79" s="148">
        <v>1501.8276000000003</v>
      </c>
      <c r="DG79" s="148">
        <v>1501.8276000000003</v>
      </c>
      <c r="DH79" s="148">
        <v>1501.8276000000003</v>
      </c>
      <c r="DI79" s="148">
        <v>1501.8276000000003</v>
      </c>
      <c r="DJ79" s="147"/>
      <c r="DK79" s="148">
        <v>9167.6394817060282</v>
      </c>
      <c r="DL79" s="148">
        <v>9167.6394817060282</v>
      </c>
      <c r="DM79" s="148">
        <v>9167.6394817060282</v>
      </c>
      <c r="DN79" s="148">
        <v>9167.6394817060282</v>
      </c>
      <c r="DO79" s="148">
        <v>9530.7160939694295</v>
      </c>
      <c r="DP79" s="148">
        <v>9530.7160939694295</v>
      </c>
      <c r="DQ79" s="148">
        <v>9530.7160939694295</v>
      </c>
      <c r="DR79" s="148">
        <v>9530.7160939694295</v>
      </c>
      <c r="DS79" s="148">
        <v>9530.7160939694295</v>
      </c>
      <c r="DT79" s="148">
        <v>9530.7160939694295</v>
      </c>
      <c r="DU79" s="148">
        <v>9530.7160939694295</v>
      </c>
      <c r="DV79" s="148">
        <v>9530.7160939694295</v>
      </c>
      <c r="DX79" s="149">
        <f t="shared" si="116"/>
        <v>112916.28667857955</v>
      </c>
      <c r="DZ79" s="19" t="b">
        <f t="shared" si="117"/>
        <v>1</v>
      </c>
      <c r="EG79" s="19"/>
    </row>
    <row r="80" spans="2:137" ht="14.15" hidden="1" customHeight="1" x14ac:dyDescent="0.4">
      <c r="C80" s="19" t="s">
        <v>71</v>
      </c>
      <c r="D80" s="145">
        <v>510</v>
      </c>
      <c r="E80" s="19" t="s">
        <v>72</v>
      </c>
      <c r="F80" s="19" t="s">
        <v>57</v>
      </c>
      <c r="H80" s="19" t="s">
        <v>10</v>
      </c>
      <c r="I80" s="19" t="s">
        <v>74</v>
      </c>
      <c r="K80" s="146">
        <v>4500</v>
      </c>
      <c r="L80" s="146">
        <v>0</v>
      </c>
      <c r="M80" s="146">
        <v>0</v>
      </c>
      <c r="N80" s="146">
        <v>0</v>
      </c>
      <c r="O80" s="146">
        <v>0</v>
      </c>
      <c r="P80" s="146">
        <v>0</v>
      </c>
      <c r="Q80" s="146">
        <v>0</v>
      </c>
      <c r="R80" s="146">
        <v>0</v>
      </c>
      <c r="S80" s="146">
        <v>0</v>
      </c>
      <c r="T80" s="146">
        <v>0</v>
      </c>
      <c r="U80" s="146">
        <v>0</v>
      </c>
      <c r="V80" s="146">
        <v>0</v>
      </c>
      <c r="W80" s="147"/>
      <c r="X80" s="148">
        <v>4500</v>
      </c>
      <c r="Y80" s="148">
        <v>0</v>
      </c>
      <c r="Z80" s="148">
        <v>0</v>
      </c>
      <c r="AA80" s="148">
        <v>0</v>
      </c>
      <c r="AB80" s="148">
        <v>0</v>
      </c>
      <c r="AC80" s="148">
        <v>0</v>
      </c>
      <c r="AD80" s="148">
        <v>0</v>
      </c>
      <c r="AE80" s="148">
        <v>0</v>
      </c>
      <c r="AF80" s="148">
        <v>0</v>
      </c>
      <c r="AG80" s="148">
        <v>0</v>
      </c>
      <c r="AH80" s="148">
        <v>0</v>
      </c>
      <c r="AI80" s="148">
        <v>0</v>
      </c>
      <c r="AJ80" s="147"/>
      <c r="AK80" s="148">
        <v>238.10317499999985</v>
      </c>
      <c r="AL80" s="148">
        <v>0</v>
      </c>
      <c r="AM80" s="148">
        <v>0</v>
      </c>
      <c r="AN80" s="148">
        <v>0</v>
      </c>
      <c r="AO80" s="148">
        <v>0</v>
      </c>
      <c r="AP80" s="148">
        <v>0</v>
      </c>
      <c r="AQ80" s="148">
        <v>0</v>
      </c>
      <c r="AR80" s="148">
        <v>0</v>
      </c>
      <c r="AS80" s="148">
        <v>0</v>
      </c>
      <c r="AT80" s="148">
        <v>0</v>
      </c>
      <c r="AU80" s="148">
        <v>0</v>
      </c>
      <c r="AV80" s="148">
        <v>0</v>
      </c>
      <c r="AW80" s="147"/>
      <c r="AX80" s="148">
        <v>439.59700000000004</v>
      </c>
      <c r="AY80" s="148">
        <v>0</v>
      </c>
      <c r="AZ80" s="148">
        <v>0</v>
      </c>
      <c r="BA80" s="148">
        <v>0</v>
      </c>
      <c r="BB80" s="148">
        <v>0</v>
      </c>
      <c r="BC80" s="148">
        <v>0</v>
      </c>
      <c r="BD80" s="148">
        <v>0</v>
      </c>
      <c r="BE80" s="148">
        <v>0</v>
      </c>
      <c r="BF80" s="148">
        <v>0</v>
      </c>
      <c r="BG80" s="148">
        <v>0</v>
      </c>
      <c r="BH80" s="148">
        <v>0</v>
      </c>
      <c r="BI80" s="148">
        <v>0</v>
      </c>
      <c r="BJ80" s="147"/>
      <c r="BK80" s="148">
        <v>502.5</v>
      </c>
      <c r="BL80" s="148">
        <v>0</v>
      </c>
      <c r="BM80" s="148">
        <v>0</v>
      </c>
      <c r="BN80" s="148">
        <v>0</v>
      </c>
      <c r="BO80" s="148">
        <v>0</v>
      </c>
      <c r="BP80" s="148">
        <v>0</v>
      </c>
      <c r="BQ80" s="148">
        <v>0</v>
      </c>
      <c r="BR80" s="148">
        <v>0</v>
      </c>
      <c r="BS80" s="148">
        <v>0</v>
      </c>
      <c r="BT80" s="148">
        <v>0</v>
      </c>
      <c r="BU80" s="148">
        <v>0</v>
      </c>
      <c r="BV80" s="148">
        <v>0</v>
      </c>
      <c r="BW80" s="147"/>
      <c r="BX80" s="148">
        <v>2466.7650858278876</v>
      </c>
      <c r="BY80" s="148">
        <v>0</v>
      </c>
      <c r="BZ80" s="148">
        <v>0</v>
      </c>
      <c r="CA80" s="148">
        <v>0</v>
      </c>
      <c r="CB80" s="148">
        <v>0</v>
      </c>
      <c r="CC80" s="148">
        <v>0</v>
      </c>
      <c r="CD80" s="148">
        <v>0</v>
      </c>
      <c r="CE80" s="148">
        <v>0</v>
      </c>
      <c r="CF80" s="148">
        <v>0</v>
      </c>
      <c r="CG80" s="148">
        <v>0</v>
      </c>
      <c r="CH80" s="148">
        <v>0</v>
      </c>
      <c r="CI80" s="148">
        <v>0</v>
      </c>
      <c r="CJ80" s="147"/>
      <c r="CK80" s="148">
        <v>669.99999999999989</v>
      </c>
      <c r="CL80" s="148">
        <v>0</v>
      </c>
      <c r="CM80" s="148">
        <v>0</v>
      </c>
      <c r="CN80" s="148">
        <v>0</v>
      </c>
      <c r="CO80" s="148">
        <v>0</v>
      </c>
      <c r="CP80" s="148">
        <v>0</v>
      </c>
      <c r="CQ80" s="148">
        <v>0</v>
      </c>
      <c r="CR80" s="148">
        <v>0</v>
      </c>
      <c r="CS80" s="148">
        <v>0</v>
      </c>
      <c r="CT80" s="148">
        <v>0</v>
      </c>
      <c r="CU80" s="148">
        <v>0</v>
      </c>
      <c r="CV80" s="148">
        <v>0</v>
      </c>
      <c r="CW80" s="147"/>
      <c r="CX80" s="148">
        <v>1530</v>
      </c>
      <c r="CY80" s="148">
        <v>0</v>
      </c>
      <c r="CZ80" s="148">
        <v>0</v>
      </c>
      <c r="DA80" s="148">
        <v>0</v>
      </c>
      <c r="DB80" s="148">
        <v>0</v>
      </c>
      <c r="DC80" s="148">
        <v>0</v>
      </c>
      <c r="DD80" s="148">
        <v>0</v>
      </c>
      <c r="DE80" s="148">
        <v>0</v>
      </c>
      <c r="DF80" s="148">
        <v>0</v>
      </c>
      <c r="DG80" s="148">
        <v>0</v>
      </c>
      <c r="DH80" s="148">
        <v>0</v>
      </c>
      <c r="DI80" s="148">
        <v>0</v>
      </c>
      <c r="DJ80" s="147"/>
      <c r="DK80" s="148">
        <v>9669.2650858278867</v>
      </c>
      <c r="DL80" s="148">
        <v>0</v>
      </c>
      <c r="DM80" s="148">
        <v>0</v>
      </c>
      <c r="DN80" s="148">
        <v>0</v>
      </c>
      <c r="DO80" s="148">
        <v>0</v>
      </c>
      <c r="DP80" s="148">
        <v>0</v>
      </c>
      <c r="DQ80" s="148">
        <v>0</v>
      </c>
      <c r="DR80" s="148">
        <v>0</v>
      </c>
      <c r="DS80" s="148">
        <v>0</v>
      </c>
      <c r="DT80" s="148">
        <v>0</v>
      </c>
      <c r="DU80" s="148">
        <v>0</v>
      </c>
      <c r="DV80" s="148">
        <v>0</v>
      </c>
      <c r="DX80" s="149">
        <f t="shared" si="116"/>
        <v>9669.2650858278867</v>
      </c>
      <c r="DZ80" s="19" t="b">
        <f t="shared" si="117"/>
        <v>1</v>
      </c>
      <c r="EG80" s="19"/>
    </row>
    <row r="81" spans="2:137" ht="14.15" hidden="1" customHeight="1" x14ac:dyDescent="0.4">
      <c r="C81" s="19" t="s">
        <v>71</v>
      </c>
      <c r="D81" s="145">
        <v>439</v>
      </c>
      <c r="E81" s="19" t="s">
        <v>72</v>
      </c>
      <c r="F81" s="19" t="s">
        <v>57</v>
      </c>
      <c r="H81" s="19" t="s">
        <v>112</v>
      </c>
      <c r="I81" s="19" t="s">
        <v>74</v>
      </c>
      <c r="K81" s="146">
        <v>4500</v>
      </c>
      <c r="L81" s="146">
        <v>4500</v>
      </c>
      <c r="M81" s="146">
        <v>4500</v>
      </c>
      <c r="N81" s="146">
        <v>5500</v>
      </c>
      <c r="O81" s="146">
        <v>5500</v>
      </c>
      <c r="P81" s="146">
        <v>5500</v>
      </c>
      <c r="Q81" s="146">
        <v>5500</v>
      </c>
      <c r="R81" s="146">
        <v>5500</v>
      </c>
      <c r="S81" s="146">
        <v>5500</v>
      </c>
      <c r="T81" s="146">
        <v>7000</v>
      </c>
      <c r="U81" s="146">
        <v>7000</v>
      </c>
      <c r="V81" s="146">
        <v>7000</v>
      </c>
      <c r="W81" s="147"/>
      <c r="X81" s="148">
        <v>4500</v>
      </c>
      <c r="Y81" s="148">
        <v>4500</v>
      </c>
      <c r="Z81" s="148">
        <v>4500</v>
      </c>
      <c r="AA81" s="148">
        <v>5500</v>
      </c>
      <c r="AB81" s="148">
        <v>5784.35</v>
      </c>
      <c r="AC81" s="148">
        <v>5784.35</v>
      </c>
      <c r="AD81" s="148">
        <v>5784.35</v>
      </c>
      <c r="AE81" s="148">
        <v>5784.35</v>
      </c>
      <c r="AF81" s="148">
        <v>5784.35</v>
      </c>
      <c r="AG81" s="148">
        <v>7361.9000000000005</v>
      </c>
      <c r="AH81" s="148">
        <v>7361.9000000000005</v>
      </c>
      <c r="AI81" s="148">
        <v>7361.9000000000005</v>
      </c>
      <c r="AJ81" s="147"/>
      <c r="AK81" s="148">
        <v>238.10317499999985</v>
      </c>
      <c r="AL81" s="148">
        <v>238.10317499999985</v>
      </c>
      <c r="AM81" s="148">
        <v>238.10317499999985</v>
      </c>
      <c r="AN81" s="148">
        <v>444.3893250000001</v>
      </c>
      <c r="AO81" s="148">
        <v>511.63810000000012</v>
      </c>
      <c r="AP81" s="148">
        <v>511.63810000000012</v>
      </c>
      <c r="AQ81" s="148">
        <v>511.63810000000012</v>
      </c>
      <c r="AR81" s="148">
        <v>511.63810000000012</v>
      </c>
      <c r="AS81" s="148">
        <v>511.63810000000012</v>
      </c>
      <c r="AT81" s="148">
        <v>884.72867500000029</v>
      </c>
      <c r="AU81" s="148">
        <v>884.72867500000029</v>
      </c>
      <c r="AV81" s="148">
        <v>884.72867500000029</v>
      </c>
      <c r="AW81" s="147"/>
      <c r="AX81" s="148">
        <v>439.59700000000004</v>
      </c>
      <c r="AY81" s="148">
        <v>439.59700000000004</v>
      </c>
      <c r="AZ81" s="148">
        <v>439.59700000000004</v>
      </c>
      <c r="BA81" s="148">
        <v>579.59699999999998</v>
      </c>
      <c r="BB81" s="148">
        <v>619.40599999999995</v>
      </c>
      <c r="BC81" s="148">
        <v>619.40599999999995</v>
      </c>
      <c r="BD81" s="148">
        <v>619.40599999999995</v>
      </c>
      <c r="BE81" s="148">
        <v>619.40599999999995</v>
      </c>
      <c r="BF81" s="148">
        <v>619.40599999999995</v>
      </c>
      <c r="BG81" s="148">
        <v>840.26300000000015</v>
      </c>
      <c r="BH81" s="148">
        <v>840.26300000000015</v>
      </c>
      <c r="BI81" s="148">
        <v>840.26300000000015</v>
      </c>
      <c r="BJ81" s="147"/>
      <c r="BK81" s="148">
        <v>502.5</v>
      </c>
      <c r="BL81" s="148">
        <v>502.5</v>
      </c>
      <c r="BM81" s="148">
        <v>502.5</v>
      </c>
      <c r="BN81" s="148">
        <v>614.16666666666663</v>
      </c>
      <c r="BO81" s="148">
        <v>645.91908333333333</v>
      </c>
      <c r="BP81" s="148">
        <v>645.91908333333333</v>
      </c>
      <c r="BQ81" s="148">
        <v>645.91908333333333</v>
      </c>
      <c r="BR81" s="148">
        <v>645.91908333333333</v>
      </c>
      <c r="BS81" s="148">
        <v>645.91908333333333</v>
      </c>
      <c r="BT81" s="148">
        <v>822.07883333333336</v>
      </c>
      <c r="BU81" s="148">
        <v>822.07883333333336</v>
      </c>
      <c r="BV81" s="148">
        <v>822.07883333333336</v>
      </c>
      <c r="BW81" s="147"/>
      <c r="BX81" s="148">
        <v>2466.7650858278876</v>
      </c>
      <c r="BY81" s="148">
        <v>2466.7650858278876</v>
      </c>
      <c r="BZ81" s="148">
        <v>2466.7650858278876</v>
      </c>
      <c r="CA81" s="148">
        <v>2538.2948773451958</v>
      </c>
      <c r="CB81" s="148">
        <v>2558.6343735631426</v>
      </c>
      <c r="CC81" s="148">
        <v>2558.6343735631426</v>
      </c>
      <c r="CD81" s="148">
        <v>2558.6343735631426</v>
      </c>
      <c r="CE81" s="148">
        <v>2558.6343735631426</v>
      </c>
      <c r="CF81" s="148">
        <v>2558.6343735631426</v>
      </c>
      <c r="CG81" s="148">
        <v>2671.4761961712725</v>
      </c>
      <c r="CH81" s="148">
        <v>2671.4761961712725</v>
      </c>
      <c r="CI81" s="148">
        <v>2671.4761961712725</v>
      </c>
      <c r="CJ81" s="147"/>
      <c r="CK81" s="148">
        <v>669.99999999999989</v>
      </c>
      <c r="CL81" s="148">
        <v>669.99999999999989</v>
      </c>
      <c r="CM81" s="148">
        <v>669.99999999999989</v>
      </c>
      <c r="CN81" s="148">
        <v>818.8888888888888</v>
      </c>
      <c r="CO81" s="148">
        <v>861.22544444444441</v>
      </c>
      <c r="CP81" s="148">
        <v>861.22544444444441</v>
      </c>
      <c r="CQ81" s="148">
        <v>861.22544444444441</v>
      </c>
      <c r="CR81" s="148">
        <v>861.22544444444441</v>
      </c>
      <c r="CS81" s="148">
        <v>861.22544444444441</v>
      </c>
      <c r="CT81" s="148">
        <v>1096.105111111111</v>
      </c>
      <c r="CU81" s="148">
        <v>1096.105111111111</v>
      </c>
      <c r="CV81" s="148">
        <v>1096.105111111111</v>
      </c>
      <c r="CW81" s="147"/>
      <c r="CX81" s="148">
        <v>1530</v>
      </c>
      <c r="CY81" s="148">
        <v>1530</v>
      </c>
      <c r="CZ81" s="148">
        <v>1530</v>
      </c>
      <c r="DA81" s="148">
        <v>1870.0000000000002</v>
      </c>
      <c r="DB81" s="148">
        <v>1966.6790000000003</v>
      </c>
      <c r="DC81" s="148">
        <v>1966.6790000000003</v>
      </c>
      <c r="DD81" s="148">
        <v>1966.6790000000003</v>
      </c>
      <c r="DE81" s="148">
        <v>1966.6790000000003</v>
      </c>
      <c r="DF81" s="148">
        <v>1966.6790000000003</v>
      </c>
      <c r="DG81" s="148">
        <v>2503.0460000000003</v>
      </c>
      <c r="DH81" s="148">
        <v>2503.0460000000003</v>
      </c>
      <c r="DI81" s="148">
        <v>2503.0460000000003</v>
      </c>
      <c r="DJ81" s="147"/>
      <c r="DK81" s="148">
        <v>9669.2650858278867</v>
      </c>
      <c r="DL81" s="148">
        <v>9669.2650858278867</v>
      </c>
      <c r="DM81" s="148">
        <v>9669.2650858278867</v>
      </c>
      <c r="DN81" s="148">
        <v>11341.350432900752</v>
      </c>
      <c r="DO81" s="148">
        <v>11816.807901340921</v>
      </c>
      <c r="DP81" s="148">
        <v>11816.807901340921</v>
      </c>
      <c r="DQ81" s="148">
        <v>11816.807901340921</v>
      </c>
      <c r="DR81" s="148">
        <v>11816.807901340921</v>
      </c>
      <c r="DS81" s="148">
        <v>11816.807901340921</v>
      </c>
      <c r="DT81" s="148">
        <v>14454.606140615717</v>
      </c>
      <c r="DU81" s="148">
        <v>14454.606140615717</v>
      </c>
      <c r="DV81" s="148">
        <v>14454.606140615717</v>
      </c>
      <c r="DX81" s="149">
        <f t="shared" si="116"/>
        <v>142797.00361893614</v>
      </c>
      <c r="DZ81" s="19" t="b">
        <f t="shared" si="117"/>
        <v>1</v>
      </c>
      <c r="EG81" s="19"/>
    </row>
    <row r="82" spans="2:137" ht="14.15" hidden="1" customHeight="1" x14ac:dyDescent="0.4">
      <c r="C82" s="19" t="s">
        <v>71</v>
      </c>
      <c r="D82" s="145">
        <v>361</v>
      </c>
      <c r="E82" s="19" t="s">
        <v>72</v>
      </c>
      <c r="F82" s="19" t="s">
        <v>57</v>
      </c>
      <c r="H82" s="19" t="s">
        <v>128</v>
      </c>
      <c r="I82" s="19" t="s">
        <v>74</v>
      </c>
      <c r="K82" s="146">
        <v>4523</v>
      </c>
      <c r="L82" s="146">
        <v>4523</v>
      </c>
      <c r="M82" s="146">
        <v>4523</v>
      </c>
      <c r="N82" s="146">
        <v>4523</v>
      </c>
      <c r="O82" s="146">
        <v>4523</v>
      </c>
      <c r="P82" s="146">
        <v>4523</v>
      </c>
      <c r="Q82" s="146">
        <v>4523</v>
      </c>
      <c r="R82" s="146">
        <v>5200</v>
      </c>
      <c r="S82" s="146">
        <v>5200</v>
      </c>
      <c r="T82" s="146">
        <v>5200</v>
      </c>
      <c r="U82" s="146">
        <v>5200</v>
      </c>
      <c r="V82" s="146">
        <v>5200</v>
      </c>
      <c r="W82" s="147"/>
      <c r="X82" s="148">
        <v>4523</v>
      </c>
      <c r="Y82" s="148">
        <v>4523</v>
      </c>
      <c r="Z82" s="148">
        <v>4523</v>
      </c>
      <c r="AA82" s="148">
        <v>4523</v>
      </c>
      <c r="AB82" s="148">
        <v>4756.8391000000001</v>
      </c>
      <c r="AC82" s="148">
        <v>4756.8391000000001</v>
      </c>
      <c r="AD82" s="148">
        <v>4756.8391000000001</v>
      </c>
      <c r="AE82" s="148">
        <v>5468.84</v>
      </c>
      <c r="AF82" s="148">
        <v>5468.84</v>
      </c>
      <c r="AG82" s="148">
        <v>5468.84</v>
      </c>
      <c r="AH82" s="148">
        <v>5468.84</v>
      </c>
      <c r="AI82" s="148">
        <v>5468.84</v>
      </c>
      <c r="AJ82" s="147"/>
      <c r="AK82" s="148">
        <v>242.553675</v>
      </c>
      <c r="AL82" s="148">
        <v>242.553675</v>
      </c>
      <c r="AM82" s="148">
        <v>242.553675</v>
      </c>
      <c r="AN82" s="148">
        <v>242.553675</v>
      </c>
      <c r="AO82" s="148">
        <v>287.80154085000004</v>
      </c>
      <c r="AP82" s="148">
        <v>287.80154085000004</v>
      </c>
      <c r="AQ82" s="148">
        <v>287.80154085000004</v>
      </c>
      <c r="AR82" s="148">
        <v>437.01998500000013</v>
      </c>
      <c r="AS82" s="148">
        <v>437.01998500000013</v>
      </c>
      <c r="AT82" s="148">
        <v>437.01998500000013</v>
      </c>
      <c r="AU82" s="148">
        <v>437.01998500000013</v>
      </c>
      <c r="AV82" s="148">
        <v>437.01998500000013</v>
      </c>
      <c r="AW82" s="147"/>
      <c r="AX82" s="148">
        <v>442.81699999999995</v>
      </c>
      <c r="AY82" s="148">
        <v>442.81699999999995</v>
      </c>
      <c r="AZ82" s="148">
        <v>442.81699999999995</v>
      </c>
      <c r="BA82" s="148">
        <v>442.81699999999995</v>
      </c>
      <c r="BB82" s="148">
        <v>475.55447399999997</v>
      </c>
      <c r="BC82" s="148">
        <v>475.55447399999997</v>
      </c>
      <c r="BD82" s="148">
        <v>475.55447399999997</v>
      </c>
      <c r="BE82" s="148">
        <v>575.2346</v>
      </c>
      <c r="BF82" s="148">
        <v>575.2346</v>
      </c>
      <c r="BG82" s="148">
        <v>575.2346</v>
      </c>
      <c r="BH82" s="148">
        <v>575.2346</v>
      </c>
      <c r="BI82" s="148">
        <v>575.2346</v>
      </c>
      <c r="BJ82" s="147"/>
      <c r="BK82" s="148">
        <v>505.06833333333333</v>
      </c>
      <c r="BL82" s="148">
        <v>505.06833333333333</v>
      </c>
      <c r="BM82" s="148">
        <v>505.06833333333333</v>
      </c>
      <c r="BN82" s="148">
        <v>505.06833333333333</v>
      </c>
      <c r="BO82" s="148">
        <v>531.18036616666666</v>
      </c>
      <c r="BP82" s="148">
        <v>531.18036616666666</v>
      </c>
      <c r="BQ82" s="148">
        <v>531.18036616666666</v>
      </c>
      <c r="BR82" s="148">
        <v>610.68713333333335</v>
      </c>
      <c r="BS82" s="148">
        <v>610.68713333333335</v>
      </c>
      <c r="BT82" s="148">
        <v>610.68713333333335</v>
      </c>
      <c r="BU82" s="148">
        <v>610.68713333333335</v>
      </c>
      <c r="BV82" s="148">
        <v>610.68713333333335</v>
      </c>
      <c r="BW82" s="147"/>
      <c r="BX82" s="148">
        <v>2468.4102710327857</v>
      </c>
      <c r="BY82" s="148">
        <v>2468.4102710327857</v>
      </c>
      <c r="BZ82" s="148">
        <v>2468.4102710327857</v>
      </c>
      <c r="CA82" s="148">
        <v>2468.4102710327857</v>
      </c>
      <c r="CB82" s="148">
        <v>2485.1367331043807</v>
      </c>
      <c r="CC82" s="148">
        <v>2485.1367331043807</v>
      </c>
      <c r="CD82" s="148">
        <v>2485.1367331043807</v>
      </c>
      <c r="CE82" s="148">
        <v>2536.0660090415167</v>
      </c>
      <c r="CF82" s="148">
        <v>2536.0660090415167</v>
      </c>
      <c r="CG82" s="148">
        <v>2536.0660090415167</v>
      </c>
      <c r="CH82" s="148">
        <v>2536.0660090415167</v>
      </c>
      <c r="CI82" s="148">
        <v>2536.0660090415167</v>
      </c>
      <c r="CJ82" s="147"/>
      <c r="CK82" s="148">
        <v>673.42444444444436</v>
      </c>
      <c r="CL82" s="148">
        <v>673.42444444444436</v>
      </c>
      <c r="CM82" s="148">
        <v>673.42444444444436</v>
      </c>
      <c r="CN82" s="148">
        <v>673.42444444444436</v>
      </c>
      <c r="CO82" s="148">
        <v>708.24048822222221</v>
      </c>
      <c r="CP82" s="148">
        <v>708.24048822222221</v>
      </c>
      <c r="CQ82" s="148">
        <v>708.24048822222221</v>
      </c>
      <c r="CR82" s="148">
        <v>814.24951111111102</v>
      </c>
      <c r="CS82" s="148">
        <v>814.24951111111102</v>
      </c>
      <c r="CT82" s="148">
        <v>814.24951111111102</v>
      </c>
      <c r="CU82" s="148">
        <v>814.24951111111102</v>
      </c>
      <c r="CV82" s="148">
        <v>814.24951111111102</v>
      </c>
      <c r="CW82" s="147"/>
      <c r="CX82" s="148">
        <v>1537.8200000000002</v>
      </c>
      <c r="CY82" s="148">
        <v>1537.8200000000002</v>
      </c>
      <c r="CZ82" s="148">
        <v>1537.8200000000002</v>
      </c>
      <c r="DA82" s="148">
        <v>1537.8200000000002</v>
      </c>
      <c r="DB82" s="148">
        <v>1617.3252940000002</v>
      </c>
      <c r="DC82" s="148">
        <v>1617.3252940000002</v>
      </c>
      <c r="DD82" s="148">
        <v>1617.3252940000002</v>
      </c>
      <c r="DE82" s="148">
        <v>1859.4056000000003</v>
      </c>
      <c r="DF82" s="148">
        <v>1859.4056000000003</v>
      </c>
      <c r="DG82" s="148">
        <v>1859.4056000000003</v>
      </c>
      <c r="DH82" s="148">
        <v>1859.4056000000003</v>
      </c>
      <c r="DI82" s="148">
        <v>1859.4056000000003</v>
      </c>
      <c r="DJ82" s="147"/>
      <c r="DK82" s="148">
        <v>9707.7230488105633</v>
      </c>
      <c r="DL82" s="148">
        <v>9707.7230488105633</v>
      </c>
      <c r="DM82" s="148">
        <v>9707.7230488105633</v>
      </c>
      <c r="DN82" s="148">
        <v>9707.7230488105633</v>
      </c>
      <c r="DO82" s="148">
        <v>10098.721981493269</v>
      </c>
      <c r="DP82" s="148">
        <v>10098.721981493269</v>
      </c>
      <c r="DQ82" s="148">
        <v>10098.721981493269</v>
      </c>
      <c r="DR82" s="148">
        <v>11289.248253485961</v>
      </c>
      <c r="DS82" s="148">
        <v>11289.248253485961</v>
      </c>
      <c r="DT82" s="148">
        <v>11289.248253485961</v>
      </c>
      <c r="DU82" s="148">
        <v>11289.248253485961</v>
      </c>
      <c r="DV82" s="148">
        <v>11289.248253485961</v>
      </c>
      <c r="DX82" s="149">
        <f t="shared" si="116"/>
        <v>125573.29940715186</v>
      </c>
      <c r="DZ82" s="19" t="b">
        <f t="shared" si="117"/>
        <v>1</v>
      </c>
      <c r="EG82" s="19"/>
    </row>
    <row r="83" spans="2:137" ht="14.15" hidden="1" customHeight="1" x14ac:dyDescent="0.4">
      <c r="C83" s="19" t="s">
        <v>71</v>
      </c>
      <c r="D83" s="145">
        <v>522</v>
      </c>
      <c r="E83" s="19" t="s">
        <v>72</v>
      </c>
      <c r="F83" s="19" t="s">
        <v>57</v>
      </c>
      <c r="H83" s="19" t="s">
        <v>128</v>
      </c>
      <c r="I83" s="19" t="s">
        <v>74</v>
      </c>
      <c r="K83" s="146">
        <v>4558</v>
      </c>
      <c r="L83" s="146">
        <v>4558</v>
      </c>
      <c r="M83" s="146">
        <v>4558</v>
      </c>
      <c r="N83" s="146">
        <v>4558</v>
      </c>
      <c r="O83" s="146">
        <v>4558</v>
      </c>
      <c r="P83" s="146">
        <v>4558</v>
      </c>
      <c r="Q83" s="146">
        <v>4558</v>
      </c>
      <c r="R83" s="146">
        <v>5200</v>
      </c>
      <c r="S83" s="146">
        <v>5200</v>
      </c>
      <c r="T83" s="146">
        <v>5200</v>
      </c>
      <c r="U83" s="146">
        <v>5200</v>
      </c>
      <c r="V83" s="146">
        <v>5200</v>
      </c>
      <c r="W83" s="147"/>
      <c r="X83" s="148">
        <v>4558</v>
      </c>
      <c r="Y83" s="148">
        <v>4558</v>
      </c>
      <c r="Z83" s="148">
        <v>4558</v>
      </c>
      <c r="AA83" s="148">
        <v>4558</v>
      </c>
      <c r="AB83" s="148">
        <v>4793.6486000000004</v>
      </c>
      <c r="AC83" s="148">
        <v>4793.6486000000004</v>
      </c>
      <c r="AD83" s="148">
        <v>4793.6486000000004</v>
      </c>
      <c r="AE83" s="148">
        <v>5468.84</v>
      </c>
      <c r="AF83" s="148">
        <v>5468.84</v>
      </c>
      <c r="AG83" s="148">
        <v>5468.84</v>
      </c>
      <c r="AH83" s="148">
        <v>5468.84</v>
      </c>
      <c r="AI83" s="148">
        <v>5468.84</v>
      </c>
      <c r="AJ83" s="147"/>
      <c r="AK83" s="148">
        <v>249.32617500000003</v>
      </c>
      <c r="AL83" s="148">
        <v>249.32617500000003</v>
      </c>
      <c r="AM83" s="148">
        <v>249.32617500000003</v>
      </c>
      <c r="AN83" s="148">
        <v>249.32617500000003</v>
      </c>
      <c r="AO83" s="148">
        <v>294.92417910000017</v>
      </c>
      <c r="AP83" s="148">
        <v>294.92417910000017</v>
      </c>
      <c r="AQ83" s="148">
        <v>294.92417910000017</v>
      </c>
      <c r="AR83" s="148">
        <v>437.01998500000013</v>
      </c>
      <c r="AS83" s="148">
        <v>437.01998500000013</v>
      </c>
      <c r="AT83" s="148">
        <v>437.01998500000013</v>
      </c>
      <c r="AU83" s="148">
        <v>437.01998500000013</v>
      </c>
      <c r="AV83" s="148">
        <v>437.01998500000013</v>
      </c>
      <c r="AW83" s="147"/>
      <c r="AX83" s="148">
        <v>447.71699999999993</v>
      </c>
      <c r="AY83" s="148">
        <v>447.71699999999993</v>
      </c>
      <c r="AZ83" s="148">
        <v>447.71699999999993</v>
      </c>
      <c r="BA83" s="148">
        <v>447.71699999999993</v>
      </c>
      <c r="BB83" s="148">
        <v>480.70780400000007</v>
      </c>
      <c r="BC83" s="148">
        <v>480.70780400000007</v>
      </c>
      <c r="BD83" s="148">
        <v>480.70780400000007</v>
      </c>
      <c r="BE83" s="148">
        <v>575.2346</v>
      </c>
      <c r="BF83" s="148">
        <v>575.2346</v>
      </c>
      <c r="BG83" s="148">
        <v>575.2346</v>
      </c>
      <c r="BH83" s="148">
        <v>575.2346</v>
      </c>
      <c r="BI83" s="148">
        <v>575.2346</v>
      </c>
      <c r="BJ83" s="147"/>
      <c r="BK83" s="148">
        <v>508.97666666666663</v>
      </c>
      <c r="BL83" s="148">
        <v>508.97666666666663</v>
      </c>
      <c r="BM83" s="148">
        <v>508.97666666666663</v>
      </c>
      <c r="BN83" s="148">
        <v>508.97666666666663</v>
      </c>
      <c r="BO83" s="148">
        <v>535.29076033333342</v>
      </c>
      <c r="BP83" s="148">
        <v>535.29076033333342</v>
      </c>
      <c r="BQ83" s="148">
        <v>535.29076033333342</v>
      </c>
      <c r="BR83" s="148">
        <v>610.68713333333335</v>
      </c>
      <c r="BS83" s="148">
        <v>610.68713333333335</v>
      </c>
      <c r="BT83" s="148">
        <v>610.68713333333335</v>
      </c>
      <c r="BU83" s="148">
        <v>610.68713333333335</v>
      </c>
      <c r="BV83" s="148">
        <v>610.68713333333335</v>
      </c>
      <c r="BW83" s="147"/>
      <c r="BX83" s="148">
        <v>2470.9138137358914</v>
      </c>
      <c r="BY83" s="148">
        <v>2470.9138137358914</v>
      </c>
      <c r="BZ83" s="148">
        <v>2470.9138137358914</v>
      </c>
      <c r="CA83" s="148">
        <v>2470.9138137358914</v>
      </c>
      <c r="CB83" s="148">
        <v>2487.769708965237</v>
      </c>
      <c r="CC83" s="148">
        <v>2487.769708965237</v>
      </c>
      <c r="CD83" s="148">
        <v>2487.769708965237</v>
      </c>
      <c r="CE83" s="148">
        <v>2536.0660090415167</v>
      </c>
      <c r="CF83" s="148">
        <v>2536.0660090415167</v>
      </c>
      <c r="CG83" s="148">
        <v>2536.0660090415167</v>
      </c>
      <c r="CH83" s="148">
        <v>2536.0660090415167</v>
      </c>
      <c r="CI83" s="148">
        <v>2536.0660090415167</v>
      </c>
      <c r="CJ83" s="147"/>
      <c r="CK83" s="148">
        <v>678.63555555555547</v>
      </c>
      <c r="CL83" s="148">
        <v>678.63555555555547</v>
      </c>
      <c r="CM83" s="148">
        <v>678.63555555555547</v>
      </c>
      <c r="CN83" s="148">
        <v>678.63555555555547</v>
      </c>
      <c r="CO83" s="148">
        <v>713.72101377777778</v>
      </c>
      <c r="CP83" s="148">
        <v>713.72101377777778</v>
      </c>
      <c r="CQ83" s="148">
        <v>713.72101377777778</v>
      </c>
      <c r="CR83" s="148">
        <v>814.24951111111102</v>
      </c>
      <c r="CS83" s="148">
        <v>814.24951111111102</v>
      </c>
      <c r="CT83" s="148">
        <v>814.24951111111102</v>
      </c>
      <c r="CU83" s="148">
        <v>814.24951111111102</v>
      </c>
      <c r="CV83" s="148">
        <v>814.24951111111102</v>
      </c>
      <c r="CW83" s="147"/>
      <c r="CX83" s="148">
        <v>1549.72</v>
      </c>
      <c r="CY83" s="148">
        <v>1549.72</v>
      </c>
      <c r="CZ83" s="148">
        <v>1549.72</v>
      </c>
      <c r="DA83" s="148">
        <v>1549.72</v>
      </c>
      <c r="DB83" s="148">
        <v>1629.8405240000002</v>
      </c>
      <c r="DC83" s="148">
        <v>1629.8405240000002</v>
      </c>
      <c r="DD83" s="148">
        <v>1629.8405240000002</v>
      </c>
      <c r="DE83" s="148">
        <v>1859.4056000000003</v>
      </c>
      <c r="DF83" s="148">
        <v>1859.4056000000003</v>
      </c>
      <c r="DG83" s="148">
        <v>1859.4056000000003</v>
      </c>
      <c r="DH83" s="148">
        <v>1859.4056000000003</v>
      </c>
      <c r="DI83" s="148">
        <v>1859.4056000000003</v>
      </c>
      <c r="DJ83" s="147"/>
      <c r="DK83" s="148">
        <v>9766.2460359581128</v>
      </c>
      <c r="DL83" s="148">
        <v>9766.2460359581128</v>
      </c>
      <c r="DM83" s="148">
        <v>9766.2460359581128</v>
      </c>
      <c r="DN83" s="148">
        <v>9766.2460359581128</v>
      </c>
      <c r="DO83" s="148">
        <v>10160.270607076349</v>
      </c>
      <c r="DP83" s="148">
        <v>10160.270607076349</v>
      </c>
      <c r="DQ83" s="148">
        <v>10160.270607076349</v>
      </c>
      <c r="DR83" s="148">
        <v>11289.248253485961</v>
      </c>
      <c r="DS83" s="148">
        <v>11289.248253485961</v>
      </c>
      <c r="DT83" s="148">
        <v>11289.248253485961</v>
      </c>
      <c r="DU83" s="148">
        <v>11289.248253485961</v>
      </c>
      <c r="DV83" s="148">
        <v>11289.248253485961</v>
      </c>
      <c r="DX83" s="149">
        <f t="shared" si="116"/>
        <v>125992.0372324913</v>
      </c>
      <c r="DZ83" s="19" t="b">
        <f t="shared" si="117"/>
        <v>1</v>
      </c>
      <c r="EG83" s="19"/>
    </row>
    <row r="84" spans="2:137" ht="14.15" hidden="1" customHeight="1" x14ac:dyDescent="0.4">
      <c r="C84" s="19" t="s">
        <v>71</v>
      </c>
      <c r="D84" s="145">
        <v>532</v>
      </c>
      <c r="E84" s="19" t="s">
        <v>72</v>
      </c>
      <c r="F84" s="19" t="s">
        <v>57</v>
      </c>
      <c r="H84" s="19" t="s">
        <v>128</v>
      </c>
      <c r="I84" s="19" t="s">
        <v>74</v>
      </c>
      <c r="K84" s="146">
        <v>4558</v>
      </c>
      <c r="L84" s="146">
        <v>4558</v>
      </c>
      <c r="M84" s="146">
        <v>4558</v>
      </c>
      <c r="N84" s="146">
        <v>4558</v>
      </c>
      <c r="O84" s="146">
        <v>4558</v>
      </c>
      <c r="P84" s="146">
        <v>4558</v>
      </c>
      <c r="Q84" s="146">
        <v>4558</v>
      </c>
      <c r="R84" s="146">
        <v>5200</v>
      </c>
      <c r="S84" s="146">
        <v>5200</v>
      </c>
      <c r="T84" s="146">
        <v>5200</v>
      </c>
      <c r="U84" s="146">
        <v>5200</v>
      </c>
      <c r="V84" s="146">
        <v>5200</v>
      </c>
      <c r="W84" s="147"/>
      <c r="X84" s="148">
        <v>4558</v>
      </c>
      <c r="Y84" s="148">
        <v>4558</v>
      </c>
      <c r="Z84" s="148">
        <v>4558</v>
      </c>
      <c r="AA84" s="148">
        <v>4558</v>
      </c>
      <c r="AB84" s="148">
        <v>4793.6486000000004</v>
      </c>
      <c r="AC84" s="148">
        <v>4793.6486000000004</v>
      </c>
      <c r="AD84" s="148">
        <v>4793.6486000000004</v>
      </c>
      <c r="AE84" s="148">
        <v>5468.84</v>
      </c>
      <c r="AF84" s="148">
        <v>5468.84</v>
      </c>
      <c r="AG84" s="148">
        <v>5468.84</v>
      </c>
      <c r="AH84" s="148">
        <v>5468.84</v>
      </c>
      <c r="AI84" s="148">
        <v>5468.84</v>
      </c>
      <c r="AJ84" s="147"/>
      <c r="AK84" s="148">
        <v>249.32617500000003</v>
      </c>
      <c r="AL84" s="148">
        <v>249.32617500000003</v>
      </c>
      <c r="AM84" s="148">
        <v>249.32617500000003</v>
      </c>
      <c r="AN84" s="148">
        <v>249.32617500000003</v>
      </c>
      <c r="AO84" s="148">
        <v>294.92417910000017</v>
      </c>
      <c r="AP84" s="148">
        <v>294.92417910000017</v>
      </c>
      <c r="AQ84" s="148">
        <v>294.92417910000017</v>
      </c>
      <c r="AR84" s="148">
        <v>437.01998500000013</v>
      </c>
      <c r="AS84" s="148">
        <v>437.01998500000013</v>
      </c>
      <c r="AT84" s="148">
        <v>437.01998500000013</v>
      </c>
      <c r="AU84" s="148">
        <v>437.01998500000013</v>
      </c>
      <c r="AV84" s="148">
        <v>437.01998500000013</v>
      </c>
      <c r="AW84" s="147"/>
      <c r="AX84" s="148">
        <v>447.71699999999993</v>
      </c>
      <c r="AY84" s="148">
        <v>447.71699999999993</v>
      </c>
      <c r="AZ84" s="148">
        <v>447.71699999999993</v>
      </c>
      <c r="BA84" s="148">
        <v>447.71699999999993</v>
      </c>
      <c r="BB84" s="148">
        <v>480.70780400000007</v>
      </c>
      <c r="BC84" s="148">
        <v>480.70780400000007</v>
      </c>
      <c r="BD84" s="148">
        <v>480.70780400000007</v>
      </c>
      <c r="BE84" s="148">
        <v>575.2346</v>
      </c>
      <c r="BF84" s="148">
        <v>575.2346</v>
      </c>
      <c r="BG84" s="148">
        <v>575.2346</v>
      </c>
      <c r="BH84" s="148">
        <v>575.2346</v>
      </c>
      <c r="BI84" s="148">
        <v>575.2346</v>
      </c>
      <c r="BJ84" s="147"/>
      <c r="BK84" s="148">
        <v>508.97666666666663</v>
      </c>
      <c r="BL84" s="148">
        <v>508.97666666666663</v>
      </c>
      <c r="BM84" s="148">
        <v>508.97666666666663</v>
      </c>
      <c r="BN84" s="148">
        <v>508.97666666666663</v>
      </c>
      <c r="BO84" s="148">
        <v>535.29076033333342</v>
      </c>
      <c r="BP84" s="148">
        <v>535.29076033333342</v>
      </c>
      <c r="BQ84" s="148">
        <v>535.29076033333342</v>
      </c>
      <c r="BR84" s="148">
        <v>610.68713333333335</v>
      </c>
      <c r="BS84" s="148">
        <v>610.68713333333335</v>
      </c>
      <c r="BT84" s="148">
        <v>610.68713333333335</v>
      </c>
      <c r="BU84" s="148">
        <v>610.68713333333335</v>
      </c>
      <c r="BV84" s="148">
        <v>610.68713333333335</v>
      </c>
      <c r="BW84" s="147"/>
      <c r="BX84" s="148">
        <v>2470.9138137358914</v>
      </c>
      <c r="BY84" s="148">
        <v>2470.9138137358914</v>
      </c>
      <c r="BZ84" s="148">
        <v>2470.9138137358914</v>
      </c>
      <c r="CA84" s="148">
        <v>2470.9138137358914</v>
      </c>
      <c r="CB84" s="148">
        <v>2487.769708965237</v>
      </c>
      <c r="CC84" s="148">
        <v>2487.769708965237</v>
      </c>
      <c r="CD84" s="148">
        <v>2487.769708965237</v>
      </c>
      <c r="CE84" s="148">
        <v>2536.0660090415167</v>
      </c>
      <c r="CF84" s="148">
        <v>2536.0660090415167</v>
      </c>
      <c r="CG84" s="148">
        <v>2536.0660090415167</v>
      </c>
      <c r="CH84" s="148">
        <v>2536.0660090415167</v>
      </c>
      <c r="CI84" s="148">
        <v>2536.0660090415167</v>
      </c>
      <c r="CJ84" s="147"/>
      <c r="CK84" s="148">
        <v>678.63555555555547</v>
      </c>
      <c r="CL84" s="148">
        <v>678.63555555555547</v>
      </c>
      <c r="CM84" s="148">
        <v>678.63555555555547</v>
      </c>
      <c r="CN84" s="148">
        <v>678.63555555555547</v>
      </c>
      <c r="CO84" s="148">
        <v>713.72101377777778</v>
      </c>
      <c r="CP84" s="148">
        <v>713.72101377777778</v>
      </c>
      <c r="CQ84" s="148">
        <v>713.72101377777778</v>
      </c>
      <c r="CR84" s="148">
        <v>814.24951111111102</v>
      </c>
      <c r="CS84" s="148">
        <v>814.24951111111102</v>
      </c>
      <c r="CT84" s="148">
        <v>814.24951111111102</v>
      </c>
      <c r="CU84" s="148">
        <v>814.24951111111102</v>
      </c>
      <c r="CV84" s="148">
        <v>814.24951111111102</v>
      </c>
      <c r="CW84" s="147"/>
      <c r="CX84" s="148">
        <v>1549.72</v>
      </c>
      <c r="CY84" s="148">
        <v>1549.72</v>
      </c>
      <c r="CZ84" s="148">
        <v>1549.72</v>
      </c>
      <c r="DA84" s="148">
        <v>1549.72</v>
      </c>
      <c r="DB84" s="148">
        <v>1629.8405240000002</v>
      </c>
      <c r="DC84" s="148">
        <v>1629.8405240000002</v>
      </c>
      <c r="DD84" s="148">
        <v>1629.8405240000002</v>
      </c>
      <c r="DE84" s="148">
        <v>1859.4056000000003</v>
      </c>
      <c r="DF84" s="148">
        <v>1859.4056000000003</v>
      </c>
      <c r="DG84" s="148">
        <v>1859.4056000000003</v>
      </c>
      <c r="DH84" s="148">
        <v>1859.4056000000003</v>
      </c>
      <c r="DI84" s="148">
        <v>1859.4056000000003</v>
      </c>
      <c r="DJ84" s="147"/>
      <c r="DK84" s="148">
        <v>9766.2460359581128</v>
      </c>
      <c r="DL84" s="148">
        <v>9766.2460359581128</v>
      </c>
      <c r="DM84" s="148">
        <v>9766.2460359581128</v>
      </c>
      <c r="DN84" s="148">
        <v>9766.2460359581128</v>
      </c>
      <c r="DO84" s="148">
        <v>10160.270607076349</v>
      </c>
      <c r="DP84" s="148">
        <v>10160.270607076349</v>
      </c>
      <c r="DQ84" s="148">
        <v>10160.270607076349</v>
      </c>
      <c r="DR84" s="148">
        <v>11289.248253485961</v>
      </c>
      <c r="DS84" s="148">
        <v>11289.248253485961</v>
      </c>
      <c r="DT84" s="148">
        <v>11289.248253485961</v>
      </c>
      <c r="DU84" s="148">
        <v>11289.248253485961</v>
      </c>
      <c r="DV84" s="148">
        <v>11289.248253485961</v>
      </c>
      <c r="DX84" s="149">
        <f t="shared" si="116"/>
        <v>125992.0372324913</v>
      </c>
      <c r="DZ84" s="19" t="b">
        <f t="shared" si="117"/>
        <v>1</v>
      </c>
      <c r="EG84" s="19"/>
    </row>
    <row r="85" spans="2:137" ht="14.15" hidden="1" customHeight="1" x14ac:dyDescent="0.4">
      <c r="C85" s="19" t="s">
        <v>71</v>
      </c>
      <c r="D85" s="145">
        <v>539</v>
      </c>
      <c r="E85" s="19" t="s">
        <v>72</v>
      </c>
      <c r="F85" s="19" t="s">
        <v>57</v>
      </c>
      <c r="H85" s="19" t="s">
        <v>128</v>
      </c>
      <c r="I85" s="19" t="s">
        <v>74</v>
      </c>
      <c r="K85" s="146">
        <v>4558</v>
      </c>
      <c r="L85" s="146">
        <v>4558</v>
      </c>
      <c r="M85" s="146">
        <v>4558</v>
      </c>
      <c r="N85" s="146">
        <v>4558</v>
      </c>
      <c r="O85" s="146">
        <v>4558</v>
      </c>
      <c r="P85" s="146">
        <v>4558</v>
      </c>
      <c r="Q85" s="146">
        <v>4558</v>
      </c>
      <c r="R85" s="146">
        <v>5200</v>
      </c>
      <c r="S85" s="146">
        <v>5200</v>
      </c>
      <c r="T85" s="146">
        <v>5200</v>
      </c>
      <c r="U85" s="146">
        <v>5200</v>
      </c>
      <c r="V85" s="146">
        <v>5200</v>
      </c>
      <c r="W85" s="147"/>
      <c r="X85" s="148">
        <v>4558</v>
      </c>
      <c r="Y85" s="148">
        <v>4558</v>
      </c>
      <c r="Z85" s="148">
        <v>4558</v>
      </c>
      <c r="AA85" s="148">
        <v>4558</v>
      </c>
      <c r="AB85" s="148">
        <v>4793.6486000000004</v>
      </c>
      <c r="AC85" s="148">
        <v>4793.6486000000004</v>
      </c>
      <c r="AD85" s="148">
        <v>4793.6486000000004</v>
      </c>
      <c r="AE85" s="148">
        <v>5468.84</v>
      </c>
      <c r="AF85" s="148">
        <v>5468.84</v>
      </c>
      <c r="AG85" s="148">
        <v>5468.84</v>
      </c>
      <c r="AH85" s="148">
        <v>5468.84</v>
      </c>
      <c r="AI85" s="148">
        <v>5468.84</v>
      </c>
      <c r="AJ85" s="147"/>
      <c r="AK85" s="148">
        <v>249.32617500000003</v>
      </c>
      <c r="AL85" s="148">
        <v>249.32617500000003</v>
      </c>
      <c r="AM85" s="148">
        <v>249.32617500000003</v>
      </c>
      <c r="AN85" s="148">
        <v>249.32617500000003</v>
      </c>
      <c r="AO85" s="148">
        <v>294.92417910000017</v>
      </c>
      <c r="AP85" s="148">
        <v>294.92417910000017</v>
      </c>
      <c r="AQ85" s="148">
        <v>294.92417910000017</v>
      </c>
      <c r="AR85" s="148">
        <v>437.01998500000013</v>
      </c>
      <c r="AS85" s="148">
        <v>437.01998500000013</v>
      </c>
      <c r="AT85" s="148">
        <v>437.01998500000013</v>
      </c>
      <c r="AU85" s="148">
        <v>437.01998500000013</v>
      </c>
      <c r="AV85" s="148">
        <v>437.01998500000013</v>
      </c>
      <c r="AW85" s="147"/>
      <c r="AX85" s="148">
        <v>447.71699999999993</v>
      </c>
      <c r="AY85" s="148">
        <v>447.71699999999993</v>
      </c>
      <c r="AZ85" s="148">
        <v>447.71699999999993</v>
      </c>
      <c r="BA85" s="148">
        <v>447.71699999999993</v>
      </c>
      <c r="BB85" s="148">
        <v>480.70780400000007</v>
      </c>
      <c r="BC85" s="148">
        <v>480.70780400000007</v>
      </c>
      <c r="BD85" s="148">
        <v>480.70780400000007</v>
      </c>
      <c r="BE85" s="148">
        <v>575.2346</v>
      </c>
      <c r="BF85" s="148">
        <v>575.2346</v>
      </c>
      <c r="BG85" s="148">
        <v>575.2346</v>
      </c>
      <c r="BH85" s="148">
        <v>575.2346</v>
      </c>
      <c r="BI85" s="148">
        <v>575.2346</v>
      </c>
      <c r="BJ85" s="147"/>
      <c r="BK85" s="148">
        <v>508.97666666666663</v>
      </c>
      <c r="BL85" s="148">
        <v>508.97666666666663</v>
      </c>
      <c r="BM85" s="148">
        <v>508.97666666666663</v>
      </c>
      <c r="BN85" s="148">
        <v>508.97666666666663</v>
      </c>
      <c r="BO85" s="148">
        <v>535.29076033333342</v>
      </c>
      <c r="BP85" s="148">
        <v>535.29076033333342</v>
      </c>
      <c r="BQ85" s="148">
        <v>535.29076033333342</v>
      </c>
      <c r="BR85" s="148">
        <v>610.68713333333335</v>
      </c>
      <c r="BS85" s="148">
        <v>610.68713333333335</v>
      </c>
      <c r="BT85" s="148">
        <v>610.68713333333335</v>
      </c>
      <c r="BU85" s="148">
        <v>610.68713333333335</v>
      </c>
      <c r="BV85" s="148">
        <v>610.68713333333335</v>
      </c>
      <c r="BW85" s="147"/>
      <c r="BX85" s="148">
        <v>2470.9138137358914</v>
      </c>
      <c r="BY85" s="148">
        <v>2470.9138137358914</v>
      </c>
      <c r="BZ85" s="148">
        <v>2470.9138137358914</v>
      </c>
      <c r="CA85" s="148">
        <v>2470.9138137358914</v>
      </c>
      <c r="CB85" s="148">
        <v>2487.769708965237</v>
      </c>
      <c r="CC85" s="148">
        <v>2487.769708965237</v>
      </c>
      <c r="CD85" s="148">
        <v>2487.769708965237</v>
      </c>
      <c r="CE85" s="148">
        <v>2536.0660090415167</v>
      </c>
      <c r="CF85" s="148">
        <v>2536.0660090415167</v>
      </c>
      <c r="CG85" s="148">
        <v>2536.0660090415167</v>
      </c>
      <c r="CH85" s="148">
        <v>2536.0660090415167</v>
      </c>
      <c r="CI85" s="148">
        <v>2536.0660090415167</v>
      </c>
      <c r="CJ85" s="147"/>
      <c r="CK85" s="148">
        <v>678.63555555555547</v>
      </c>
      <c r="CL85" s="148">
        <v>678.63555555555547</v>
      </c>
      <c r="CM85" s="148">
        <v>678.63555555555547</v>
      </c>
      <c r="CN85" s="148">
        <v>678.63555555555547</v>
      </c>
      <c r="CO85" s="148">
        <v>713.72101377777778</v>
      </c>
      <c r="CP85" s="148">
        <v>713.72101377777778</v>
      </c>
      <c r="CQ85" s="148">
        <v>713.72101377777778</v>
      </c>
      <c r="CR85" s="148">
        <v>814.24951111111102</v>
      </c>
      <c r="CS85" s="148">
        <v>814.24951111111102</v>
      </c>
      <c r="CT85" s="148">
        <v>814.24951111111102</v>
      </c>
      <c r="CU85" s="148">
        <v>814.24951111111102</v>
      </c>
      <c r="CV85" s="148">
        <v>814.24951111111102</v>
      </c>
      <c r="CW85" s="147"/>
      <c r="CX85" s="148">
        <v>1549.72</v>
      </c>
      <c r="CY85" s="148">
        <v>1549.72</v>
      </c>
      <c r="CZ85" s="148">
        <v>1549.72</v>
      </c>
      <c r="DA85" s="148">
        <v>1549.72</v>
      </c>
      <c r="DB85" s="148">
        <v>1629.8405240000002</v>
      </c>
      <c r="DC85" s="148">
        <v>1629.8405240000002</v>
      </c>
      <c r="DD85" s="148">
        <v>1629.8405240000002</v>
      </c>
      <c r="DE85" s="148">
        <v>1859.4056000000003</v>
      </c>
      <c r="DF85" s="148">
        <v>1859.4056000000003</v>
      </c>
      <c r="DG85" s="148">
        <v>1859.4056000000003</v>
      </c>
      <c r="DH85" s="148">
        <v>1859.4056000000003</v>
      </c>
      <c r="DI85" s="148">
        <v>1859.4056000000003</v>
      </c>
      <c r="DJ85" s="147"/>
      <c r="DK85" s="148">
        <v>9766.2460359581128</v>
      </c>
      <c r="DL85" s="148">
        <v>9766.2460359581128</v>
      </c>
      <c r="DM85" s="148">
        <v>9766.2460359581128</v>
      </c>
      <c r="DN85" s="148">
        <v>9766.2460359581128</v>
      </c>
      <c r="DO85" s="148">
        <v>10160.270607076349</v>
      </c>
      <c r="DP85" s="148">
        <v>10160.270607076349</v>
      </c>
      <c r="DQ85" s="148">
        <v>10160.270607076349</v>
      </c>
      <c r="DR85" s="148">
        <v>11289.248253485961</v>
      </c>
      <c r="DS85" s="148">
        <v>11289.248253485961</v>
      </c>
      <c r="DT85" s="148">
        <v>11289.248253485961</v>
      </c>
      <c r="DU85" s="148">
        <v>11289.248253485961</v>
      </c>
      <c r="DV85" s="148">
        <v>11289.248253485961</v>
      </c>
      <c r="DX85" s="149">
        <f t="shared" ref="DX85:DX148" si="119">SUM(DK85:DV85)</f>
        <v>125992.0372324913</v>
      </c>
      <c r="DZ85" s="19" t="b">
        <f t="shared" ref="DZ85:DZ148" si="120">ROUND(SUM(X85:AI85,BK85:BV85,BX85:CI85,CX85:DI85,CK85:CV85),2)=ROUND(SUM(DK85:DV85),2)</f>
        <v>1</v>
      </c>
      <c r="EG85" s="19"/>
    </row>
    <row r="86" spans="2:137" ht="14.15" hidden="1" customHeight="1" x14ac:dyDescent="0.4">
      <c r="C86" s="19" t="s">
        <v>71</v>
      </c>
      <c r="D86" s="145">
        <v>547</v>
      </c>
      <c r="E86" s="19" t="s">
        <v>72</v>
      </c>
      <c r="F86" s="19" t="s">
        <v>57</v>
      </c>
      <c r="H86" s="19" t="s">
        <v>128</v>
      </c>
      <c r="I86" s="19" t="s">
        <v>74</v>
      </c>
      <c r="K86" s="146">
        <v>4558</v>
      </c>
      <c r="L86" s="146">
        <v>4558</v>
      </c>
      <c r="M86" s="146">
        <v>4558</v>
      </c>
      <c r="N86" s="146">
        <v>4558</v>
      </c>
      <c r="O86" s="146">
        <v>4558</v>
      </c>
      <c r="P86" s="146">
        <v>4558</v>
      </c>
      <c r="Q86" s="146">
        <v>4558</v>
      </c>
      <c r="R86" s="146">
        <v>4558</v>
      </c>
      <c r="S86" s="146">
        <v>4558</v>
      </c>
      <c r="T86" s="146">
        <v>4558</v>
      </c>
      <c r="U86" s="146">
        <v>4558</v>
      </c>
      <c r="V86" s="146">
        <v>4558</v>
      </c>
      <c r="W86" s="147"/>
      <c r="X86" s="148">
        <v>4558</v>
      </c>
      <c r="Y86" s="148">
        <v>4558</v>
      </c>
      <c r="Z86" s="148">
        <v>4558</v>
      </c>
      <c r="AA86" s="148">
        <v>4558</v>
      </c>
      <c r="AB86" s="148">
        <v>4793.6486000000004</v>
      </c>
      <c r="AC86" s="148">
        <v>4793.6486000000004</v>
      </c>
      <c r="AD86" s="148">
        <v>4793.6486000000004</v>
      </c>
      <c r="AE86" s="148">
        <v>4793.6486000000004</v>
      </c>
      <c r="AF86" s="148">
        <v>4793.6486000000004</v>
      </c>
      <c r="AG86" s="148">
        <v>4793.6486000000004</v>
      </c>
      <c r="AH86" s="148">
        <v>4793.6486000000004</v>
      </c>
      <c r="AI86" s="148">
        <v>4793.6486000000004</v>
      </c>
      <c r="AJ86" s="147"/>
      <c r="AK86" s="148">
        <v>249.32617500000003</v>
      </c>
      <c r="AL86" s="148">
        <v>249.32617500000003</v>
      </c>
      <c r="AM86" s="148">
        <v>249.32617500000003</v>
      </c>
      <c r="AN86" s="148">
        <v>249.32617500000003</v>
      </c>
      <c r="AO86" s="148">
        <v>294.92417910000017</v>
      </c>
      <c r="AP86" s="148">
        <v>294.92417910000017</v>
      </c>
      <c r="AQ86" s="148">
        <v>294.92417910000017</v>
      </c>
      <c r="AR86" s="148">
        <v>294.92417910000017</v>
      </c>
      <c r="AS86" s="148">
        <v>294.92417910000017</v>
      </c>
      <c r="AT86" s="148">
        <v>294.92417910000017</v>
      </c>
      <c r="AU86" s="148">
        <v>294.92417910000017</v>
      </c>
      <c r="AV86" s="148">
        <v>294.92417910000017</v>
      </c>
      <c r="AW86" s="147"/>
      <c r="AX86" s="148">
        <v>447.71699999999993</v>
      </c>
      <c r="AY86" s="148">
        <v>447.71699999999993</v>
      </c>
      <c r="AZ86" s="148">
        <v>447.71699999999993</v>
      </c>
      <c r="BA86" s="148">
        <v>447.71699999999993</v>
      </c>
      <c r="BB86" s="148">
        <v>480.70780400000007</v>
      </c>
      <c r="BC86" s="148">
        <v>480.70780400000007</v>
      </c>
      <c r="BD86" s="148">
        <v>480.70780400000007</v>
      </c>
      <c r="BE86" s="148">
        <v>480.70780400000007</v>
      </c>
      <c r="BF86" s="148">
        <v>480.70780400000007</v>
      </c>
      <c r="BG86" s="148">
        <v>480.70780400000007</v>
      </c>
      <c r="BH86" s="148">
        <v>480.70780400000007</v>
      </c>
      <c r="BI86" s="148">
        <v>480.70780400000007</v>
      </c>
      <c r="BJ86" s="147"/>
      <c r="BK86" s="148">
        <v>508.97666666666663</v>
      </c>
      <c r="BL86" s="148">
        <v>508.97666666666663</v>
      </c>
      <c r="BM86" s="148">
        <v>508.97666666666663</v>
      </c>
      <c r="BN86" s="148">
        <v>508.97666666666663</v>
      </c>
      <c r="BO86" s="148">
        <v>535.29076033333342</v>
      </c>
      <c r="BP86" s="148">
        <v>535.29076033333342</v>
      </c>
      <c r="BQ86" s="148">
        <v>535.29076033333342</v>
      </c>
      <c r="BR86" s="148">
        <v>535.29076033333342</v>
      </c>
      <c r="BS86" s="148">
        <v>535.29076033333342</v>
      </c>
      <c r="BT86" s="148">
        <v>535.29076033333342</v>
      </c>
      <c r="BU86" s="148">
        <v>535.29076033333342</v>
      </c>
      <c r="BV86" s="148">
        <v>535.29076033333342</v>
      </c>
      <c r="BW86" s="147"/>
      <c r="BX86" s="148">
        <v>2470.9138137358914</v>
      </c>
      <c r="BY86" s="148">
        <v>2470.9138137358914</v>
      </c>
      <c r="BZ86" s="148">
        <v>2470.9138137358914</v>
      </c>
      <c r="CA86" s="148">
        <v>2470.9138137358914</v>
      </c>
      <c r="CB86" s="148">
        <v>2487.769708965237</v>
      </c>
      <c r="CC86" s="148">
        <v>2487.769708965237</v>
      </c>
      <c r="CD86" s="148">
        <v>2487.769708965237</v>
      </c>
      <c r="CE86" s="148">
        <v>2487.769708965237</v>
      </c>
      <c r="CF86" s="148">
        <v>2487.769708965237</v>
      </c>
      <c r="CG86" s="148">
        <v>2487.769708965237</v>
      </c>
      <c r="CH86" s="148">
        <v>2487.769708965237</v>
      </c>
      <c r="CI86" s="148">
        <v>2487.769708965237</v>
      </c>
      <c r="CJ86" s="147"/>
      <c r="CK86" s="148">
        <v>678.63555555555547</v>
      </c>
      <c r="CL86" s="148">
        <v>678.63555555555547</v>
      </c>
      <c r="CM86" s="148">
        <v>678.63555555555547</v>
      </c>
      <c r="CN86" s="148">
        <v>678.63555555555547</v>
      </c>
      <c r="CO86" s="148">
        <v>713.72101377777778</v>
      </c>
      <c r="CP86" s="148">
        <v>713.72101377777778</v>
      </c>
      <c r="CQ86" s="148">
        <v>713.72101377777778</v>
      </c>
      <c r="CR86" s="148">
        <v>713.72101377777778</v>
      </c>
      <c r="CS86" s="148">
        <v>713.72101377777778</v>
      </c>
      <c r="CT86" s="148">
        <v>713.72101377777778</v>
      </c>
      <c r="CU86" s="148">
        <v>713.72101377777778</v>
      </c>
      <c r="CV86" s="148">
        <v>713.72101377777778</v>
      </c>
      <c r="CW86" s="147"/>
      <c r="CX86" s="148">
        <v>1549.72</v>
      </c>
      <c r="CY86" s="148">
        <v>1549.72</v>
      </c>
      <c r="CZ86" s="148">
        <v>1549.72</v>
      </c>
      <c r="DA86" s="148">
        <v>1549.72</v>
      </c>
      <c r="DB86" s="148">
        <v>1629.8405240000002</v>
      </c>
      <c r="DC86" s="148">
        <v>1629.8405240000002</v>
      </c>
      <c r="DD86" s="148">
        <v>1629.8405240000002</v>
      </c>
      <c r="DE86" s="148">
        <v>1629.8405240000002</v>
      </c>
      <c r="DF86" s="148">
        <v>1629.8405240000002</v>
      </c>
      <c r="DG86" s="148">
        <v>1629.8405240000002</v>
      </c>
      <c r="DH86" s="148">
        <v>1629.8405240000002</v>
      </c>
      <c r="DI86" s="148">
        <v>1629.8405240000002</v>
      </c>
      <c r="DJ86" s="147"/>
      <c r="DK86" s="148">
        <v>9766.2460359581128</v>
      </c>
      <c r="DL86" s="148">
        <v>9766.2460359581128</v>
      </c>
      <c r="DM86" s="148">
        <v>9766.2460359581128</v>
      </c>
      <c r="DN86" s="148">
        <v>9766.2460359581128</v>
      </c>
      <c r="DO86" s="148">
        <v>10160.270607076349</v>
      </c>
      <c r="DP86" s="148">
        <v>10160.270607076349</v>
      </c>
      <c r="DQ86" s="148">
        <v>10160.270607076349</v>
      </c>
      <c r="DR86" s="148">
        <v>10160.270607076349</v>
      </c>
      <c r="DS86" s="148">
        <v>10160.270607076349</v>
      </c>
      <c r="DT86" s="148">
        <v>10160.270607076349</v>
      </c>
      <c r="DU86" s="148">
        <v>10160.270607076349</v>
      </c>
      <c r="DV86" s="148">
        <v>10160.270607076349</v>
      </c>
      <c r="DX86" s="149">
        <f t="shared" si="119"/>
        <v>120347.14900044327</v>
      </c>
      <c r="DZ86" s="19" t="b">
        <f t="shared" si="120"/>
        <v>1</v>
      </c>
      <c r="EG86" s="19"/>
    </row>
    <row r="87" spans="2:137" ht="14.15" customHeight="1" x14ac:dyDescent="0.4">
      <c r="B87" s="19" t="s">
        <v>86</v>
      </c>
      <c r="C87" s="19" t="s">
        <v>71</v>
      </c>
      <c r="D87" s="145" t="s">
        <v>130</v>
      </c>
      <c r="E87" s="19" t="s">
        <v>72</v>
      </c>
      <c r="F87" s="19" t="s">
        <v>57</v>
      </c>
      <c r="H87" s="151" t="s">
        <v>14</v>
      </c>
      <c r="I87" s="19" t="s">
        <v>74</v>
      </c>
      <c r="K87" s="146">
        <v>4600</v>
      </c>
      <c r="L87" s="146">
        <v>4600</v>
      </c>
      <c r="M87" s="146">
        <v>4600</v>
      </c>
      <c r="N87" s="146">
        <v>4600</v>
      </c>
      <c r="O87" s="146">
        <v>4600</v>
      </c>
      <c r="P87" s="146">
        <v>4600</v>
      </c>
      <c r="Q87" s="146">
        <v>4600</v>
      </c>
      <c r="R87" s="146">
        <v>4600</v>
      </c>
      <c r="S87" s="146">
        <v>4600</v>
      </c>
      <c r="T87" s="146">
        <v>4600</v>
      </c>
      <c r="U87" s="146">
        <v>4600</v>
      </c>
      <c r="V87" s="146">
        <v>4600</v>
      </c>
      <c r="W87" s="147"/>
      <c r="X87" s="148">
        <v>4600</v>
      </c>
      <c r="Y87" s="148">
        <v>4600</v>
      </c>
      <c r="Z87" s="148">
        <v>4600</v>
      </c>
      <c r="AA87" s="148">
        <v>4600</v>
      </c>
      <c r="AB87" s="148">
        <v>4837.8200000000006</v>
      </c>
      <c r="AC87" s="148">
        <v>4837.8200000000006</v>
      </c>
      <c r="AD87" s="148">
        <v>4837.8200000000006</v>
      </c>
      <c r="AE87" s="148">
        <v>4837.8200000000006</v>
      </c>
      <c r="AF87" s="148">
        <v>4837.8200000000006</v>
      </c>
      <c r="AG87" s="148">
        <v>4837.8200000000006</v>
      </c>
      <c r="AH87" s="148">
        <v>4837.8200000000006</v>
      </c>
      <c r="AI87" s="148">
        <v>4837.8200000000006</v>
      </c>
      <c r="AJ87" s="147"/>
      <c r="AK87" s="148">
        <v>257.45317499999999</v>
      </c>
      <c r="AL87" s="148">
        <v>257.45317499999999</v>
      </c>
      <c r="AM87" s="148">
        <v>257.45317499999999</v>
      </c>
      <c r="AN87" s="148">
        <v>257.45317499999999</v>
      </c>
      <c r="AO87" s="148">
        <v>303.47134500000004</v>
      </c>
      <c r="AP87" s="148">
        <v>303.47134500000004</v>
      </c>
      <c r="AQ87" s="148">
        <v>303.47134500000004</v>
      </c>
      <c r="AR87" s="148">
        <v>303.47134500000004</v>
      </c>
      <c r="AS87" s="148">
        <v>303.47134500000004</v>
      </c>
      <c r="AT87" s="148">
        <v>303.47134500000004</v>
      </c>
      <c r="AU87" s="148">
        <v>303.47134500000004</v>
      </c>
      <c r="AV87" s="148">
        <v>303.47134500000004</v>
      </c>
      <c r="AW87" s="147"/>
      <c r="AX87" s="148">
        <v>453.59700000000004</v>
      </c>
      <c r="AY87" s="148">
        <v>453.59700000000004</v>
      </c>
      <c r="AZ87" s="148">
        <v>453.59700000000004</v>
      </c>
      <c r="BA87" s="148">
        <v>453.59700000000004</v>
      </c>
      <c r="BB87" s="148">
        <v>486.89180000000005</v>
      </c>
      <c r="BC87" s="148">
        <v>486.89180000000005</v>
      </c>
      <c r="BD87" s="148">
        <v>486.89180000000005</v>
      </c>
      <c r="BE87" s="148">
        <v>486.89180000000005</v>
      </c>
      <c r="BF87" s="148">
        <v>486.89180000000005</v>
      </c>
      <c r="BG87" s="148">
        <v>486.89180000000005</v>
      </c>
      <c r="BH87" s="148">
        <v>486.89180000000005</v>
      </c>
      <c r="BI87" s="148">
        <v>486.89180000000005</v>
      </c>
      <c r="BJ87" s="147"/>
      <c r="BK87" s="148">
        <v>513.66666666666663</v>
      </c>
      <c r="BL87" s="148">
        <v>513.66666666666663</v>
      </c>
      <c r="BM87" s="148">
        <v>513.66666666666663</v>
      </c>
      <c r="BN87" s="148">
        <v>513.66666666666663</v>
      </c>
      <c r="BO87" s="148">
        <v>540.22323333333338</v>
      </c>
      <c r="BP87" s="148">
        <v>540.22323333333338</v>
      </c>
      <c r="BQ87" s="148">
        <v>540.22323333333338</v>
      </c>
      <c r="BR87" s="148">
        <v>540.22323333333338</v>
      </c>
      <c r="BS87" s="148">
        <v>540.22323333333338</v>
      </c>
      <c r="BT87" s="148">
        <v>540.22323333333338</v>
      </c>
      <c r="BU87" s="148">
        <v>540.22323333333338</v>
      </c>
      <c r="BV87" s="148">
        <v>540.22323333333338</v>
      </c>
      <c r="BW87" s="147"/>
      <c r="BX87" s="148">
        <v>2473.9180649796185</v>
      </c>
      <c r="BY87" s="148">
        <v>2473.9180649796185</v>
      </c>
      <c r="BZ87" s="148">
        <v>2473.9180649796185</v>
      </c>
      <c r="CA87" s="148">
        <v>2473.9180649796185</v>
      </c>
      <c r="CB87" s="148">
        <v>2490.929279998265</v>
      </c>
      <c r="CC87" s="148">
        <v>2490.929279998265</v>
      </c>
      <c r="CD87" s="148">
        <v>2490.929279998265</v>
      </c>
      <c r="CE87" s="148">
        <v>2490.929279998265</v>
      </c>
      <c r="CF87" s="148">
        <v>2490.929279998265</v>
      </c>
      <c r="CG87" s="148">
        <v>2490.929279998265</v>
      </c>
      <c r="CH87" s="148">
        <v>2490.929279998265</v>
      </c>
      <c r="CI87" s="148">
        <v>2490.929279998265</v>
      </c>
      <c r="CJ87" s="147"/>
      <c r="CK87" s="148">
        <v>684.8888888888888</v>
      </c>
      <c r="CL87" s="148">
        <v>684.8888888888888</v>
      </c>
      <c r="CM87" s="148">
        <v>684.8888888888888</v>
      </c>
      <c r="CN87" s="148">
        <v>684.8888888888888</v>
      </c>
      <c r="CO87" s="148">
        <v>720.29764444444447</v>
      </c>
      <c r="CP87" s="148">
        <v>720.29764444444447</v>
      </c>
      <c r="CQ87" s="148">
        <v>720.29764444444447</v>
      </c>
      <c r="CR87" s="148">
        <v>720.29764444444447</v>
      </c>
      <c r="CS87" s="148">
        <v>720.29764444444447</v>
      </c>
      <c r="CT87" s="148">
        <v>720.29764444444447</v>
      </c>
      <c r="CU87" s="148">
        <v>720.29764444444447</v>
      </c>
      <c r="CV87" s="148">
        <v>720.29764444444447</v>
      </c>
      <c r="CW87" s="147"/>
      <c r="CX87" s="148">
        <v>1564</v>
      </c>
      <c r="CY87" s="148">
        <v>1564</v>
      </c>
      <c r="CZ87" s="148">
        <v>1564</v>
      </c>
      <c r="DA87" s="148">
        <v>1564</v>
      </c>
      <c r="DB87" s="148">
        <v>1644.8588000000004</v>
      </c>
      <c r="DC87" s="148">
        <v>1644.8588000000004</v>
      </c>
      <c r="DD87" s="148">
        <v>1644.8588000000004</v>
      </c>
      <c r="DE87" s="148">
        <v>1644.8588000000004</v>
      </c>
      <c r="DF87" s="148">
        <v>1644.8588000000004</v>
      </c>
      <c r="DG87" s="148">
        <v>1644.8588000000004</v>
      </c>
      <c r="DH87" s="148">
        <v>1644.8588000000004</v>
      </c>
      <c r="DI87" s="148">
        <v>1644.8588000000004</v>
      </c>
      <c r="DJ87" s="147"/>
      <c r="DK87" s="148">
        <v>9836.4736205351728</v>
      </c>
      <c r="DL87" s="148">
        <v>9836.4736205351728</v>
      </c>
      <c r="DM87" s="148">
        <v>9836.4736205351728</v>
      </c>
      <c r="DN87" s="148">
        <v>9836.4736205351728</v>
      </c>
      <c r="DO87" s="148">
        <v>10234.128957776044</v>
      </c>
      <c r="DP87" s="148">
        <v>10234.128957776044</v>
      </c>
      <c r="DQ87" s="148">
        <v>10234.128957776044</v>
      </c>
      <c r="DR87" s="148">
        <v>10234.128957776044</v>
      </c>
      <c r="DS87" s="148">
        <v>10234.128957776044</v>
      </c>
      <c r="DT87" s="148">
        <v>10234.128957776044</v>
      </c>
      <c r="DU87" s="148">
        <v>10234.128957776044</v>
      </c>
      <c r="DV87" s="148">
        <v>10234.128957776044</v>
      </c>
      <c r="DX87" s="149">
        <f t="shared" si="119"/>
        <v>121218.92614434907</v>
      </c>
      <c r="DZ87" s="19" t="b">
        <f t="shared" si="120"/>
        <v>1</v>
      </c>
      <c r="EG87" s="19"/>
    </row>
    <row r="88" spans="2:137" ht="14.15" hidden="1" customHeight="1" x14ac:dyDescent="0.4">
      <c r="C88" s="19" t="s">
        <v>71</v>
      </c>
      <c r="D88" s="145">
        <v>374</v>
      </c>
      <c r="E88" s="19" t="s">
        <v>72</v>
      </c>
      <c r="F88" s="19" t="s">
        <v>57</v>
      </c>
      <c r="H88" s="19" t="s">
        <v>117</v>
      </c>
      <c r="I88" s="19" t="s">
        <v>74</v>
      </c>
      <c r="K88" s="146">
        <v>4881</v>
      </c>
      <c r="L88" s="146">
        <v>4881</v>
      </c>
      <c r="M88" s="146">
        <v>5500</v>
      </c>
      <c r="N88" s="146">
        <v>5500</v>
      </c>
      <c r="O88" s="146">
        <v>5500</v>
      </c>
      <c r="P88" s="146">
        <v>5500</v>
      </c>
      <c r="Q88" s="146">
        <v>5500</v>
      </c>
      <c r="R88" s="146">
        <v>5500</v>
      </c>
      <c r="S88" s="146">
        <v>5500</v>
      </c>
      <c r="T88" s="146">
        <v>5500</v>
      </c>
      <c r="U88" s="146">
        <v>5500</v>
      </c>
      <c r="V88" s="146">
        <v>5500</v>
      </c>
      <c r="W88" s="147"/>
      <c r="X88" s="148">
        <v>4881</v>
      </c>
      <c r="Y88" s="148">
        <v>4881</v>
      </c>
      <c r="Z88" s="148">
        <v>5500</v>
      </c>
      <c r="AA88" s="148">
        <v>5500</v>
      </c>
      <c r="AB88" s="148">
        <v>5784.35</v>
      </c>
      <c r="AC88" s="148">
        <v>5784.35</v>
      </c>
      <c r="AD88" s="148">
        <v>5784.35</v>
      </c>
      <c r="AE88" s="148">
        <v>5784.35</v>
      </c>
      <c r="AF88" s="148">
        <v>5784.35</v>
      </c>
      <c r="AG88" s="148">
        <v>5784.35</v>
      </c>
      <c r="AH88" s="148">
        <v>5784.35</v>
      </c>
      <c r="AI88" s="148">
        <v>5784.35</v>
      </c>
      <c r="AJ88" s="147"/>
      <c r="AK88" s="148">
        <v>311.82667500000002</v>
      </c>
      <c r="AL88" s="148">
        <v>311.82667500000002</v>
      </c>
      <c r="AM88" s="148">
        <v>444.3893250000001</v>
      </c>
      <c r="AN88" s="148">
        <v>444.3893250000001</v>
      </c>
      <c r="AO88" s="148">
        <v>511.63810000000012</v>
      </c>
      <c r="AP88" s="148">
        <v>511.63810000000012</v>
      </c>
      <c r="AQ88" s="148">
        <v>511.63810000000012</v>
      </c>
      <c r="AR88" s="148">
        <v>511.63810000000012</v>
      </c>
      <c r="AS88" s="148">
        <v>511.63810000000012</v>
      </c>
      <c r="AT88" s="148">
        <v>511.63810000000012</v>
      </c>
      <c r="AU88" s="148">
        <v>511.63810000000012</v>
      </c>
      <c r="AV88" s="148">
        <v>511.63810000000012</v>
      </c>
      <c r="AW88" s="147"/>
      <c r="AX88" s="148">
        <v>492.93699999999995</v>
      </c>
      <c r="AY88" s="148">
        <v>492.93699999999995</v>
      </c>
      <c r="AZ88" s="148">
        <v>579.59699999999998</v>
      </c>
      <c r="BA88" s="148">
        <v>579.59699999999998</v>
      </c>
      <c r="BB88" s="148">
        <v>619.40599999999995</v>
      </c>
      <c r="BC88" s="148">
        <v>619.40599999999995</v>
      </c>
      <c r="BD88" s="148">
        <v>619.40599999999995</v>
      </c>
      <c r="BE88" s="148">
        <v>619.40599999999995</v>
      </c>
      <c r="BF88" s="148">
        <v>619.40599999999995</v>
      </c>
      <c r="BG88" s="148">
        <v>619.40599999999995</v>
      </c>
      <c r="BH88" s="148">
        <v>619.40599999999995</v>
      </c>
      <c r="BI88" s="148">
        <v>619.40599999999995</v>
      </c>
      <c r="BJ88" s="147"/>
      <c r="BK88" s="148">
        <v>545.04499999999996</v>
      </c>
      <c r="BL88" s="148">
        <v>545.04499999999996</v>
      </c>
      <c r="BM88" s="148">
        <v>614.16666666666663</v>
      </c>
      <c r="BN88" s="148">
        <v>614.16666666666663</v>
      </c>
      <c r="BO88" s="148">
        <v>645.91908333333333</v>
      </c>
      <c r="BP88" s="148">
        <v>645.91908333333333</v>
      </c>
      <c r="BQ88" s="148">
        <v>645.91908333333333</v>
      </c>
      <c r="BR88" s="148">
        <v>645.91908333333333</v>
      </c>
      <c r="BS88" s="148">
        <v>645.91908333333333</v>
      </c>
      <c r="BT88" s="148">
        <v>645.91908333333333</v>
      </c>
      <c r="BU88" s="148">
        <v>645.91908333333333</v>
      </c>
      <c r="BV88" s="148">
        <v>645.91908333333333</v>
      </c>
      <c r="BW88" s="147"/>
      <c r="BX88" s="148">
        <v>2494.0179363959824</v>
      </c>
      <c r="BY88" s="148">
        <v>2494.0179363959824</v>
      </c>
      <c r="BZ88" s="148">
        <v>2538.2948773451958</v>
      </c>
      <c r="CA88" s="148">
        <v>2538.2948773451958</v>
      </c>
      <c r="CB88" s="148">
        <v>2558.6343735631426</v>
      </c>
      <c r="CC88" s="148">
        <v>2558.6343735631426</v>
      </c>
      <c r="CD88" s="148">
        <v>2558.6343735631426</v>
      </c>
      <c r="CE88" s="148">
        <v>2558.6343735631426</v>
      </c>
      <c r="CF88" s="148">
        <v>2558.6343735631426</v>
      </c>
      <c r="CG88" s="148">
        <v>2558.6343735631426</v>
      </c>
      <c r="CH88" s="148">
        <v>2558.6343735631426</v>
      </c>
      <c r="CI88" s="148">
        <v>2558.6343735631426</v>
      </c>
      <c r="CJ88" s="147"/>
      <c r="CK88" s="148">
        <v>726.72666666666657</v>
      </c>
      <c r="CL88" s="148">
        <v>726.72666666666657</v>
      </c>
      <c r="CM88" s="148">
        <v>818.8888888888888</v>
      </c>
      <c r="CN88" s="148">
        <v>818.8888888888888</v>
      </c>
      <c r="CO88" s="148">
        <v>861.22544444444441</v>
      </c>
      <c r="CP88" s="148">
        <v>861.22544444444441</v>
      </c>
      <c r="CQ88" s="148">
        <v>861.22544444444441</v>
      </c>
      <c r="CR88" s="148">
        <v>861.22544444444441</v>
      </c>
      <c r="CS88" s="148">
        <v>861.22544444444441</v>
      </c>
      <c r="CT88" s="148">
        <v>861.22544444444441</v>
      </c>
      <c r="CU88" s="148">
        <v>861.22544444444441</v>
      </c>
      <c r="CV88" s="148">
        <v>861.22544444444441</v>
      </c>
      <c r="CW88" s="147"/>
      <c r="CX88" s="148">
        <v>1659.5400000000002</v>
      </c>
      <c r="CY88" s="148">
        <v>1659.5400000000002</v>
      </c>
      <c r="CZ88" s="148">
        <v>1870.0000000000002</v>
      </c>
      <c r="DA88" s="148">
        <v>1870.0000000000002</v>
      </c>
      <c r="DB88" s="148">
        <v>1966.6790000000003</v>
      </c>
      <c r="DC88" s="148">
        <v>1966.6790000000003</v>
      </c>
      <c r="DD88" s="148">
        <v>1966.6790000000003</v>
      </c>
      <c r="DE88" s="148">
        <v>1966.6790000000003</v>
      </c>
      <c r="DF88" s="148">
        <v>1966.6790000000003</v>
      </c>
      <c r="DG88" s="148">
        <v>1966.6790000000003</v>
      </c>
      <c r="DH88" s="148">
        <v>1966.6790000000003</v>
      </c>
      <c r="DI88" s="148">
        <v>1966.6790000000003</v>
      </c>
      <c r="DJ88" s="147"/>
      <c r="DK88" s="148">
        <v>10306.329603062648</v>
      </c>
      <c r="DL88" s="148">
        <v>10306.329603062648</v>
      </c>
      <c r="DM88" s="148">
        <v>11341.350432900752</v>
      </c>
      <c r="DN88" s="148">
        <v>11341.350432900752</v>
      </c>
      <c r="DO88" s="148">
        <v>11816.807901340921</v>
      </c>
      <c r="DP88" s="148">
        <v>11816.807901340921</v>
      </c>
      <c r="DQ88" s="148">
        <v>11816.807901340921</v>
      </c>
      <c r="DR88" s="148">
        <v>11816.807901340921</v>
      </c>
      <c r="DS88" s="148">
        <v>11816.807901340921</v>
      </c>
      <c r="DT88" s="148">
        <v>11816.807901340921</v>
      </c>
      <c r="DU88" s="148">
        <v>11816.807901340921</v>
      </c>
      <c r="DV88" s="148">
        <v>11816.807901340921</v>
      </c>
      <c r="DX88" s="149">
        <f t="shared" si="119"/>
        <v>137829.82328265414</v>
      </c>
      <c r="DZ88" s="19" t="b">
        <f t="shared" si="120"/>
        <v>1</v>
      </c>
      <c r="EG88" s="19"/>
    </row>
    <row r="89" spans="2:137" ht="14.15" hidden="1" customHeight="1" x14ac:dyDescent="0.4">
      <c r="C89" s="19" t="s">
        <v>71</v>
      </c>
      <c r="D89" s="145">
        <v>380</v>
      </c>
      <c r="E89" s="19" t="s">
        <v>72</v>
      </c>
      <c r="F89" s="19" t="s">
        <v>57</v>
      </c>
      <c r="H89" s="19" t="s">
        <v>131</v>
      </c>
      <c r="I89" s="19" t="s">
        <v>74</v>
      </c>
      <c r="K89" s="146">
        <v>5000</v>
      </c>
      <c r="L89" s="146">
        <v>5000</v>
      </c>
      <c r="M89" s="146">
        <v>5000</v>
      </c>
      <c r="N89" s="146">
        <v>5000</v>
      </c>
      <c r="O89" s="146">
        <v>5000</v>
      </c>
      <c r="P89" s="146">
        <v>5000</v>
      </c>
      <c r="Q89" s="146">
        <v>5000</v>
      </c>
      <c r="R89" s="146">
        <v>5000</v>
      </c>
      <c r="S89" s="146">
        <v>5000</v>
      </c>
      <c r="T89" s="146">
        <v>5000</v>
      </c>
      <c r="U89" s="146">
        <v>5000</v>
      </c>
      <c r="V89" s="146">
        <v>5000</v>
      </c>
      <c r="W89" s="147"/>
      <c r="X89" s="148">
        <v>5000</v>
      </c>
      <c r="Y89" s="148">
        <v>5000</v>
      </c>
      <c r="Z89" s="148">
        <v>5000</v>
      </c>
      <c r="AA89" s="148">
        <v>5000</v>
      </c>
      <c r="AB89" s="148">
        <v>5258.5</v>
      </c>
      <c r="AC89" s="148">
        <v>5258.5</v>
      </c>
      <c r="AD89" s="148">
        <v>5258.5</v>
      </c>
      <c r="AE89" s="148">
        <v>5258.5</v>
      </c>
      <c r="AF89" s="148">
        <v>5258.5</v>
      </c>
      <c r="AG89" s="148">
        <v>5258.5</v>
      </c>
      <c r="AH89" s="148">
        <v>5258.5</v>
      </c>
      <c r="AI89" s="148">
        <v>5258.5</v>
      </c>
      <c r="AJ89" s="147"/>
      <c r="AK89" s="148">
        <v>334.85317499999996</v>
      </c>
      <c r="AL89" s="148">
        <v>334.85317499999996</v>
      </c>
      <c r="AM89" s="148">
        <v>334.85317499999996</v>
      </c>
      <c r="AN89" s="148">
        <v>334.85317499999996</v>
      </c>
      <c r="AO89" s="148">
        <v>387.27457499999991</v>
      </c>
      <c r="AP89" s="148">
        <v>387.27457499999991</v>
      </c>
      <c r="AQ89" s="148">
        <v>387.27457499999991</v>
      </c>
      <c r="AR89" s="148">
        <v>387.27457499999991</v>
      </c>
      <c r="AS89" s="148">
        <v>387.27457499999991</v>
      </c>
      <c r="AT89" s="148">
        <v>387.27457499999991</v>
      </c>
      <c r="AU89" s="148">
        <v>387.27457499999991</v>
      </c>
      <c r="AV89" s="148">
        <v>387.27457499999991</v>
      </c>
      <c r="AW89" s="147"/>
      <c r="AX89" s="148">
        <v>509.59700000000004</v>
      </c>
      <c r="AY89" s="148">
        <v>509.59700000000004</v>
      </c>
      <c r="AZ89" s="148">
        <v>509.59700000000004</v>
      </c>
      <c r="BA89" s="148">
        <v>509.59700000000004</v>
      </c>
      <c r="BB89" s="148">
        <v>545.78700000000003</v>
      </c>
      <c r="BC89" s="148">
        <v>545.78700000000003</v>
      </c>
      <c r="BD89" s="148">
        <v>545.78700000000003</v>
      </c>
      <c r="BE89" s="148">
        <v>545.78700000000003</v>
      </c>
      <c r="BF89" s="148">
        <v>545.78700000000003</v>
      </c>
      <c r="BG89" s="148">
        <v>545.78700000000003</v>
      </c>
      <c r="BH89" s="148">
        <v>545.78700000000003</v>
      </c>
      <c r="BI89" s="148">
        <v>545.78700000000003</v>
      </c>
      <c r="BJ89" s="147"/>
      <c r="BK89" s="148">
        <v>558.33333333333337</v>
      </c>
      <c r="BL89" s="148">
        <v>558.33333333333337</v>
      </c>
      <c r="BM89" s="148">
        <v>558.33333333333337</v>
      </c>
      <c r="BN89" s="148">
        <v>558.33333333333337</v>
      </c>
      <c r="BO89" s="148">
        <v>587.19916666666666</v>
      </c>
      <c r="BP89" s="148">
        <v>587.19916666666666</v>
      </c>
      <c r="BQ89" s="148">
        <v>587.19916666666666</v>
      </c>
      <c r="BR89" s="148">
        <v>587.19916666666666</v>
      </c>
      <c r="BS89" s="148">
        <v>587.19916666666666</v>
      </c>
      <c r="BT89" s="148">
        <v>587.19916666666666</v>
      </c>
      <c r="BU89" s="148">
        <v>587.19916666666666</v>
      </c>
      <c r="BV89" s="148">
        <v>587.19916666666666</v>
      </c>
      <c r="BW89" s="147"/>
      <c r="BX89" s="148">
        <v>2502.5299815865419</v>
      </c>
      <c r="BY89" s="148">
        <v>2502.5299815865419</v>
      </c>
      <c r="BZ89" s="148">
        <v>2502.5299815865419</v>
      </c>
      <c r="CA89" s="148">
        <v>2502.5299815865419</v>
      </c>
      <c r="CB89" s="148">
        <v>2521.020432693766</v>
      </c>
      <c r="CC89" s="148">
        <v>2521.020432693766</v>
      </c>
      <c r="CD89" s="148">
        <v>2521.020432693766</v>
      </c>
      <c r="CE89" s="148">
        <v>2521.020432693766</v>
      </c>
      <c r="CF89" s="148">
        <v>2521.020432693766</v>
      </c>
      <c r="CG89" s="148">
        <v>2521.020432693766</v>
      </c>
      <c r="CH89" s="148">
        <v>2521.020432693766</v>
      </c>
      <c r="CI89" s="148">
        <v>2521.020432693766</v>
      </c>
      <c r="CJ89" s="147"/>
      <c r="CK89" s="148">
        <v>744.44444444444434</v>
      </c>
      <c r="CL89" s="148">
        <v>744.44444444444434</v>
      </c>
      <c r="CM89" s="148">
        <v>744.44444444444434</v>
      </c>
      <c r="CN89" s="148">
        <v>744.44444444444434</v>
      </c>
      <c r="CO89" s="148">
        <v>782.93222222222221</v>
      </c>
      <c r="CP89" s="148">
        <v>782.93222222222221</v>
      </c>
      <c r="CQ89" s="148">
        <v>782.93222222222221</v>
      </c>
      <c r="CR89" s="148">
        <v>782.93222222222221</v>
      </c>
      <c r="CS89" s="148">
        <v>782.93222222222221</v>
      </c>
      <c r="CT89" s="148">
        <v>782.93222222222221</v>
      </c>
      <c r="CU89" s="148">
        <v>782.93222222222221</v>
      </c>
      <c r="CV89" s="148">
        <v>782.93222222222221</v>
      </c>
      <c r="CW89" s="147"/>
      <c r="CX89" s="148">
        <v>1700.0000000000002</v>
      </c>
      <c r="CY89" s="148">
        <v>1700.0000000000002</v>
      </c>
      <c r="CZ89" s="148">
        <v>1700.0000000000002</v>
      </c>
      <c r="DA89" s="148">
        <v>1700.0000000000002</v>
      </c>
      <c r="DB89" s="148">
        <v>1787.89</v>
      </c>
      <c r="DC89" s="148">
        <v>1787.89</v>
      </c>
      <c r="DD89" s="148">
        <v>1787.89</v>
      </c>
      <c r="DE89" s="148">
        <v>1787.89</v>
      </c>
      <c r="DF89" s="148">
        <v>1787.89</v>
      </c>
      <c r="DG89" s="148">
        <v>1787.89</v>
      </c>
      <c r="DH89" s="148">
        <v>1787.89</v>
      </c>
      <c r="DI89" s="148">
        <v>1787.89</v>
      </c>
      <c r="DJ89" s="147"/>
      <c r="DK89" s="148">
        <v>10505.307759364319</v>
      </c>
      <c r="DL89" s="148">
        <v>10505.307759364319</v>
      </c>
      <c r="DM89" s="148">
        <v>10505.307759364319</v>
      </c>
      <c r="DN89" s="148">
        <v>10505.307759364319</v>
      </c>
      <c r="DO89" s="148">
        <v>10937.541821582654</v>
      </c>
      <c r="DP89" s="148">
        <v>10937.541821582654</v>
      </c>
      <c r="DQ89" s="148">
        <v>10937.541821582654</v>
      </c>
      <c r="DR89" s="148">
        <v>10937.541821582654</v>
      </c>
      <c r="DS89" s="148">
        <v>10937.541821582654</v>
      </c>
      <c r="DT89" s="148">
        <v>10937.541821582654</v>
      </c>
      <c r="DU89" s="148">
        <v>10937.541821582654</v>
      </c>
      <c r="DV89" s="148">
        <v>10937.541821582654</v>
      </c>
      <c r="DX89" s="149">
        <f t="shared" si="119"/>
        <v>129521.56561011849</v>
      </c>
      <c r="DZ89" s="19" t="b">
        <f t="shared" si="120"/>
        <v>1</v>
      </c>
      <c r="EG89" s="19"/>
    </row>
    <row r="90" spans="2:137" ht="14.15" hidden="1" customHeight="1" x14ac:dyDescent="0.4">
      <c r="C90" s="19" t="s">
        <v>71</v>
      </c>
      <c r="D90" s="145" t="s">
        <v>132</v>
      </c>
      <c r="E90" s="19" t="s">
        <v>133</v>
      </c>
      <c r="F90" s="19" t="s">
        <v>57</v>
      </c>
      <c r="H90" s="19" t="s">
        <v>79</v>
      </c>
      <c r="I90" s="19" t="s">
        <v>74</v>
      </c>
      <c r="K90" s="146">
        <v>5000</v>
      </c>
      <c r="L90" s="146">
        <f t="shared" ref="L90:V90" si="121">K90+5000</f>
        <v>10000</v>
      </c>
      <c r="M90" s="146">
        <f t="shared" si="121"/>
        <v>15000</v>
      </c>
      <c r="N90" s="146">
        <f t="shared" si="121"/>
        <v>20000</v>
      </c>
      <c r="O90" s="146">
        <f t="shared" si="121"/>
        <v>25000</v>
      </c>
      <c r="P90" s="146">
        <f t="shared" si="121"/>
        <v>30000</v>
      </c>
      <c r="Q90" s="146">
        <f t="shared" si="121"/>
        <v>35000</v>
      </c>
      <c r="R90" s="146">
        <f t="shared" si="121"/>
        <v>40000</v>
      </c>
      <c r="S90" s="146">
        <f t="shared" si="121"/>
        <v>45000</v>
      </c>
      <c r="T90" s="146">
        <f t="shared" si="121"/>
        <v>50000</v>
      </c>
      <c r="U90" s="146">
        <f t="shared" si="121"/>
        <v>55000</v>
      </c>
      <c r="V90" s="146">
        <f t="shared" si="121"/>
        <v>60000</v>
      </c>
      <c r="W90" s="147"/>
      <c r="X90" s="148">
        <v>5000</v>
      </c>
      <c r="Y90" s="148">
        <v>10000</v>
      </c>
      <c r="Z90" s="148">
        <v>15000</v>
      </c>
      <c r="AA90" s="148">
        <v>20000</v>
      </c>
      <c r="AB90" s="148">
        <v>25000</v>
      </c>
      <c r="AC90" s="148">
        <v>30000</v>
      </c>
      <c r="AD90" s="148">
        <v>35000</v>
      </c>
      <c r="AE90" s="148">
        <v>40000</v>
      </c>
      <c r="AF90" s="148">
        <v>45000</v>
      </c>
      <c r="AG90" s="148">
        <v>50000</v>
      </c>
      <c r="AH90" s="148">
        <v>55000</v>
      </c>
      <c r="AI90" s="148">
        <v>60000</v>
      </c>
      <c r="AJ90" s="147"/>
      <c r="AK90" s="148">
        <v>0</v>
      </c>
      <c r="AL90" s="148">
        <v>0</v>
      </c>
      <c r="AM90" s="148">
        <v>0</v>
      </c>
      <c r="AN90" s="148">
        <v>0</v>
      </c>
      <c r="AO90" s="148">
        <v>0</v>
      </c>
      <c r="AP90" s="148">
        <v>0</v>
      </c>
      <c r="AQ90" s="148">
        <v>0</v>
      </c>
      <c r="AR90" s="148">
        <v>0</v>
      </c>
      <c r="AS90" s="148">
        <v>0</v>
      </c>
      <c r="AT90" s="148">
        <v>0</v>
      </c>
      <c r="AU90" s="148">
        <v>0</v>
      </c>
      <c r="AV90" s="148">
        <v>0</v>
      </c>
      <c r="AW90" s="147"/>
      <c r="AX90" s="148">
        <v>0</v>
      </c>
      <c r="AY90" s="148">
        <v>0</v>
      </c>
      <c r="AZ90" s="148">
        <v>0</v>
      </c>
      <c r="BA90" s="148">
        <v>0</v>
      </c>
      <c r="BB90" s="148">
        <v>0</v>
      </c>
      <c r="BC90" s="148">
        <v>0</v>
      </c>
      <c r="BD90" s="148">
        <v>0</v>
      </c>
      <c r="BE90" s="148">
        <v>0</v>
      </c>
      <c r="BF90" s="148">
        <v>0</v>
      </c>
      <c r="BG90" s="148">
        <v>0</v>
      </c>
      <c r="BH90" s="148">
        <v>0</v>
      </c>
      <c r="BI90" s="148">
        <v>0</v>
      </c>
      <c r="BJ90" s="147"/>
      <c r="BK90" s="148">
        <v>558.33333333333337</v>
      </c>
      <c r="BL90" s="148">
        <v>1116.6666666666667</v>
      </c>
      <c r="BM90" s="148">
        <v>1675</v>
      </c>
      <c r="BN90" s="148">
        <v>2233.3333333333335</v>
      </c>
      <c r="BO90" s="148">
        <v>2791.6666666666665</v>
      </c>
      <c r="BP90" s="148">
        <v>3350</v>
      </c>
      <c r="BQ90" s="148">
        <v>3908.333333333333</v>
      </c>
      <c r="BR90" s="148">
        <v>4466.666666666667</v>
      </c>
      <c r="BS90" s="148">
        <v>5025</v>
      </c>
      <c r="BT90" s="148">
        <v>5583.333333333333</v>
      </c>
      <c r="BU90" s="148">
        <v>6141.666666666667</v>
      </c>
      <c r="BV90" s="148">
        <v>6700</v>
      </c>
      <c r="BW90" s="147"/>
      <c r="BX90" s="148">
        <v>0</v>
      </c>
      <c r="BY90" s="148">
        <v>0</v>
      </c>
      <c r="BZ90" s="148">
        <v>0</v>
      </c>
      <c r="CA90" s="148">
        <v>0</v>
      </c>
      <c r="CB90" s="148">
        <v>0</v>
      </c>
      <c r="CC90" s="148">
        <v>0</v>
      </c>
      <c r="CD90" s="148">
        <v>0</v>
      </c>
      <c r="CE90" s="148">
        <v>0</v>
      </c>
      <c r="CF90" s="148">
        <v>0</v>
      </c>
      <c r="CG90" s="148">
        <v>0</v>
      </c>
      <c r="CH90" s="148">
        <v>0</v>
      </c>
      <c r="CI90" s="148">
        <v>0</v>
      </c>
      <c r="CJ90" s="147"/>
      <c r="CK90" s="148">
        <v>744.44444444444434</v>
      </c>
      <c r="CL90" s="148">
        <v>1488.8888888888887</v>
      </c>
      <c r="CM90" s="148">
        <v>2233.333333333333</v>
      </c>
      <c r="CN90" s="148">
        <v>2977.7777777777774</v>
      </c>
      <c r="CO90" s="148">
        <v>3722.2222222222217</v>
      </c>
      <c r="CP90" s="148">
        <v>4466.6666666666661</v>
      </c>
      <c r="CQ90" s="148">
        <v>5211.1111111111104</v>
      </c>
      <c r="CR90" s="148">
        <v>5955.5555555555547</v>
      </c>
      <c r="CS90" s="148">
        <v>6699.9999999999991</v>
      </c>
      <c r="CT90" s="148">
        <v>7444.4444444444434</v>
      </c>
      <c r="CU90" s="148">
        <v>8188.8888888888878</v>
      </c>
      <c r="CV90" s="148">
        <v>8933.3333333333321</v>
      </c>
      <c r="CW90" s="147"/>
      <c r="CX90" s="148">
        <v>1700.0000000000002</v>
      </c>
      <c r="CY90" s="148">
        <v>3400.0000000000005</v>
      </c>
      <c r="CZ90" s="148">
        <v>5100</v>
      </c>
      <c r="DA90" s="148">
        <v>6800.0000000000009</v>
      </c>
      <c r="DB90" s="148">
        <v>8500</v>
      </c>
      <c r="DC90" s="148">
        <v>10200</v>
      </c>
      <c r="DD90" s="148">
        <v>11900</v>
      </c>
      <c r="DE90" s="148">
        <v>13600.000000000002</v>
      </c>
      <c r="DF90" s="148">
        <v>15300.000000000002</v>
      </c>
      <c r="DG90" s="148">
        <v>17000</v>
      </c>
      <c r="DH90" s="148">
        <v>18700</v>
      </c>
      <c r="DI90" s="148">
        <v>20400</v>
      </c>
      <c r="DJ90" s="147"/>
      <c r="DK90" s="148">
        <v>8002.7777777777774</v>
      </c>
      <c r="DL90" s="148">
        <v>16005.555555555555</v>
      </c>
      <c r="DM90" s="148">
        <v>24008.333333333332</v>
      </c>
      <c r="DN90" s="148">
        <v>32011.111111111109</v>
      </c>
      <c r="DO90" s="148">
        <v>40013.888888888891</v>
      </c>
      <c r="DP90" s="148">
        <v>48016.666666666664</v>
      </c>
      <c r="DQ90" s="148">
        <v>56019.444444444445</v>
      </c>
      <c r="DR90" s="148">
        <v>64022.222222222219</v>
      </c>
      <c r="DS90" s="148">
        <v>72025</v>
      </c>
      <c r="DT90" s="148">
        <v>80027.777777777781</v>
      </c>
      <c r="DU90" s="148">
        <v>88030.555555555547</v>
      </c>
      <c r="DV90" s="148">
        <v>96033.333333333328</v>
      </c>
      <c r="DX90" s="149">
        <f t="shared" si="119"/>
        <v>624216.66666666663</v>
      </c>
      <c r="DZ90" s="19" t="b">
        <f t="shared" si="120"/>
        <v>1</v>
      </c>
      <c r="EG90" s="19"/>
    </row>
    <row r="91" spans="2:137" ht="14.15" hidden="1" customHeight="1" x14ac:dyDescent="0.4">
      <c r="C91" s="19" t="s">
        <v>71</v>
      </c>
      <c r="D91" s="145">
        <v>302</v>
      </c>
      <c r="E91" s="19" t="s">
        <v>72</v>
      </c>
      <c r="F91" s="19" t="s">
        <v>57</v>
      </c>
      <c r="H91" s="19" t="s">
        <v>113</v>
      </c>
      <c r="I91" s="19" t="s">
        <v>74</v>
      </c>
      <c r="K91" s="146">
        <v>5049</v>
      </c>
      <c r="L91" s="146">
        <v>5049</v>
      </c>
      <c r="M91" s="146">
        <v>5800</v>
      </c>
      <c r="N91" s="146">
        <v>5800</v>
      </c>
      <c r="O91" s="146">
        <v>5800</v>
      </c>
      <c r="P91" s="146">
        <v>5800</v>
      </c>
      <c r="Q91" s="146">
        <v>5800</v>
      </c>
      <c r="R91" s="146">
        <v>5800</v>
      </c>
      <c r="S91" s="146">
        <v>5800</v>
      </c>
      <c r="T91" s="146">
        <v>5800</v>
      </c>
      <c r="U91" s="146">
        <v>5800</v>
      </c>
      <c r="V91" s="146">
        <v>5800</v>
      </c>
      <c r="W91" s="147"/>
      <c r="X91" s="148">
        <v>5049</v>
      </c>
      <c r="Y91" s="148">
        <v>5049</v>
      </c>
      <c r="Z91" s="148">
        <v>5800</v>
      </c>
      <c r="AA91" s="148">
        <v>5800</v>
      </c>
      <c r="AB91" s="148">
        <v>6099.8600000000006</v>
      </c>
      <c r="AC91" s="148">
        <v>6099.8600000000006</v>
      </c>
      <c r="AD91" s="148">
        <v>6099.8600000000006</v>
      </c>
      <c r="AE91" s="148">
        <v>6099.8600000000006</v>
      </c>
      <c r="AF91" s="148">
        <v>6099.8600000000006</v>
      </c>
      <c r="AG91" s="148">
        <v>6099.8600000000006</v>
      </c>
      <c r="AH91" s="148">
        <v>6099.8600000000006</v>
      </c>
      <c r="AI91" s="148">
        <v>6099.8600000000006</v>
      </c>
      <c r="AJ91" s="147"/>
      <c r="AK91" s="148">
        <v>344.33467499999983</v>
      </c>
      <c r="AL91" s="148">
        <v>344.33467499999983</v>
      </c>
      <c r="AM91" s="148">
        <v>515.33932500000014</v>
      </c>
      <c r="AN91" s="148">
        <v>515.33932500000014</v>
      </c>
      <c r="AO91" s="148">
        <v>586.25621500000011</v>
      </c>
      <c r="AP91" s="148">
        <v>586.25621500000011</v>
      </c>
      <c r="AQ91" s="148">
        <v>586.25621500000011</v>
      </c>
      <c r="AR91" s="148">
        <v>586.25621500000011</v>
      </c>
      <c r="AS91" s="148">
        <v>586.25621500000011</v>
      </c>
      <c r="AT91" s="148">
        <v>586.25621500000011</v>
      </c>
      <c r="AU91" s="148">
        <v>586.25621500000011</v>
      </c>
      <c r="AV91" s="148">
        <v>586.25621500000011</v>
      </c>
      <c r="AW91" s="147"/>
      <c r="AX91" s="148">
        <v>516.45699999999988</v>
      </c>
      <c r="AY91" s="148">
        <v>516.45699999999988</v>
      </c>
      <c r="AZ91" s="148">
        <v>621.59699999999998</v>
      </c>
      <c r="BA91" s="148">
        <v>621.59699999999998</v>
      </c>
      <c r="BB91" s="148">
        <v>663.57740000000013</v>
      </c>
      <c r="BC91" s="148">
        <v>663.57740000000013</v>
      </c>
      <c r="BD91" s="148">
        <v>663.57740000000013</v>
      </c>
      <c r="BE91" s="148">
        <v>663.57740000000013</v>
      </c>
      <c r="BF91" s="148">
        <v>663.57740000000013</v>
      </c>
      <c r="BG91" s="148">
        <v>663.57740000000013</v>
      </c>
      <c r="BH91" s="148">
        <v>663.57740000000013</v>
      </c>
      <c r="BI91" s="148">
        <v>663.57740000000013</v>
      </c>
      <c r="BJ91" s="147"/>
      <c r="BK91" s="148">
        <v>563.80499999999995</v>
      </c>
      <c r="BL91" s="148">
        <v>563.80499999999995</v>
      </c>
      <c r="BM91" s="148">
        <v>647.66666666666663</v>
      </c>
      <c r="BN91" s="148">
        <v>647.66666666666663</v>
      </c>
      <c r="BO91" s="148">
        <v>681.15103333333343</v>
      </c>
      <c r="BP91" s="148">
        <v>681.15103333333343</v>
      </c>
      <c r="BQ91" s="148">
        <v>681.15103333333343</v>
      </c>
      <c r="BR91" s="148">
        <v>681.15103333333343</v>
      </c>
      <c r="BS91" s="148">
        <v>681.15103333333343</v>
      </c>
      <c r="BT91" s="148">
        <v>681.15103333333343</v>
      </c>
      <c r="BU91" s="148">
        <v>681.15103333333343</v>
      </c>
      <c r="BV91" s="148">
        <v>681.15103333333343</v>
      </c>
      <c r="BW91" s="147"/>
      <c r="BX91" s="148">
        <v>2506.03494137089</v>
      </c>
      <c r="BY91" s="148">
        <v>2506.03494137089</v>
      </c>
      <c r="BZ91" s="148">
        <v>2559.7538148003887</v>
      </c>
      <c r="CA91" s="148">
        <v>2559.7538148003887</v>
      </c>
      <c r="CB91" s="148">
        <v>2581.2027380847685</v>
      </c>
      <c r="CC91" s="148">
        <v>2581.2027380847685</v>
      </c>
      <c r="CD91" s="148">
        <v>2581.2027380847685</v>
      </c>
      <c r="CE91" s="148">
        <v>2581.2027380847685</v>
      </c>
      <c r="CF91" s="148">
        <v>2581.2027380847685</v>
      </c>
      <c r="CG91" s="148">
        <v>2581.2027380847685</v>
      </c>
      <c r="CH91" s="148">
        <v>2581.2027380847685</v>
      </c>
      <c r="CI91" s="148">
        <v>2581.2027380847685</v>
      </c>
      <c r="CJ91" s="147"/>
      <c r="CK91" s="148">
        <v>751.7399999999999</v>
      </c>
      <c r="CL91" s="148">
        <v>751.7399999999999</v>
      </c>
      <c r="CM91" s="148">
        <v>863.55555555555543</v>
      </c>
      <c r="CN91" s="148">
        <v>863.55555555555543</v>
      </c>
      <c r="CO91" s="148">
        <v>908.20137777777779</v>
      </c>
      <c r="CP91" s="148">
        <v>908.20137777777779</v>
      </c>
      <c r="CQ91" s="148">
        <v>908.20137777777779</v>
      </c>
      <c r="CR91" s="148">
        <v>908.20137777777779</v>
      </c>
      <c r="CS91" s="148">
        <v>908.20137777777779</v>
      </c>
      <c r="CT91" s="148">
        <v>908.20137777777779</v>
      </c>
      <c r="CU91" s="148">
        <v>908.20137777777779</v>
      </c>
      <c r="CV91" s="148">
        <v>908.20137777777779</v>
      </c>
      <c r="CW91" s="147"/>
      <c r="CX91" s="148">
        <v>1716.66</v>
      </c>
      <c r="CY91" s="148">
        <v>1716.66</v>
      </c>
      <c r="CZ91" s="148">
        <v>1972.0000000000002</v>
      </c>
      <c r="DA91" s="148">
        <v>1972.0000000000002</v>
      </c>
      <c r="DB91" s="148">
        <v>2073.9524000000001</v>
      </c>
      <c r="DC91" s="148">
        <v>2073.9524000000001</v>
      </c>
      <c r="DD91" s="148">
        <v>2073.9524000000001</v>
      </c>
      <c r="DE91" s="148">
        <v>2073.9524000000001</v>
      </c>
      <c r="DF91" s="148">
        <v>2073.9524000000001</v>
      </c>
      <c r="DG91" s="148">
        <v>2073.9524000000001</v>
      </c>
      <c r="DH91" s="148">
        <v>2073.9524000000001</v>
      </c>
      <c r="DI91" s="148">
        <v>2073.9524000000001</v>
      </c>
      <c r="DJ91" s="147"/>
      <c r="DK91" s="148">
        <v>10587.23994137089</v>
      </c>
      <c r="DL91" s="148">
        <v>10587.23994137089</v>
      </c>
      <c r="DM91" s="148">
        <v>11842.97603702261</v>
      </c>
      <c r="DN91" s="148">
        <v>11842.97603702261</v>
      </c>
      <c r="DO91" s="148">
        <v>12344.36754919588</v>
      </c>
      <c r="DP91" s="148">
        <v>12344.36754919588</v>
      </c>
      <c r="DQ91" s="148">
        <v>12344.36754919588</v>
      </c>
      <c r="DR91" s="148">
        <v>12344.36754919588</v>
      </c>
      <c r="DS91" s="148">
        <v>12344.36754919588</v>
      </c>
      <c r="DT91" s="148">
        <v>12344.36754919588</v>
      </c>
      <c r="DU91" s="148">
        <v>12344.36754919588</v>
      </c>
      <c r="DV91" s="148">
        <v>12344.36754919588</v>
      </c>
      <c r="DX91" s="149">
        <f t="shared" si="119"/>
        <v>143615.37235035407</v>
      </c>
      <c r="DZ91" s="19" t="b">
        <f t="shared" si="120"/>
        <v>1</v>
      </c>
      <c r="EG91" s="19"/>
    </row>
    <row r="92" spans="2:137" ht="14.15" hidden="1" customHeight="1" x14ac:dyDescent="0.4">
      <c r="C92" s="19" t="s">
        <v>71</v>
      </c>
      <c r="D92" s="145">
        <v>338</v>
      </c>
      <c r="E92" s="19" t="s">
        <v>72</v>
      </c>
      <c r="F92" s="19" t="s">
        <v>57</v>
      </c>
      <c r="H92" s="19" t="s">
        <v>124</v>
      </c>
      <c r="I92" s="19" t="s">
        <v>74</v>
      </c>
      <c r="K92" s="146">
        <v>5200</v>
      </c>
      <c r="L92" s="146">
        <v>5200</v>
      </c>
      <c r="M92" s="146">
        <v>5200</v>
      </c>
      <c r="N92" s="146">
        <v>5200</v>
      </c>
      <c r="O92" s="146">
        <v>5200</v>
      </c>
      <c r="P92" s="146">
        <v>5200</v>
      </c>
      <c r="Q92" s="146">
        <v>5200</v>
      </c>
      <c r="R92" s="146">
        <v>5200</v>
      </c>
      <c r="S92" s="146">
        <v>5200</v>
      </c>
      <c r="T92" s="146">
        <v>5200</v>
      </c>
      <c r="U92" s="146">
        <v>5200</v>
      </c>
      <c r="V92" s="146">
        <v>5200</v>
      </c>
      <c r="W92" s="147"/>
      <c r="X92" s="148">
        <v>5200</v>
      </c>
      <c r="Y92" s="148">
        <v>5200</v>
      </c>
      <c r="Z92" s="148">
        <v>5200</v>
      </c>
      <c r="AA92" s="148">
        <v>5200</v>
      </c>
      <c r="AB92" s="148">
        <v>5468.84</v>
      </c>
      <c r="AC92" s="148">
        <v>5468.84</v>
      </c>
      <c r="AD92" s="148">
        <v>5468.84</v>
      </c>
      <c r="AE92" s="148">
        <v>5468.84</v>
      </c>
      <c r="AF92" s="148">
        <v>5468.84</v>
      </c>
      <c r="AG92" s="148">
        <v>5468.84</v>
      </c>
      <c r="AH92" s="148">
        <v>5468.84</v>
      </c>
      <c r="AI92" s="148">
        <v>5468.84</v>
      </c>
      <c r="AJ92" s="147"/>
      <c r="AK92" s="148">
        <v>373.55317500000012</v>
      </c>
      <c r="AL92" s="148">
        <v>373.55317500000012</v>
      </c>
      <c r="AM92" s="148">
        <v>373.55317500000012</v>
      </c>
      <c r="AN92" s="148">
        <v>373.55317500000012</v>
      </c>
      <c r="AO92" s="148">
        <v>437.01998500000013</v>
      </c>
      <c r="AP92" s="148">
        <v>437.01998500000013</v>
      </c>
      <c r="AQ92" s="148">
        <v>437.01998500000013</v>
      </c>
      <c r="AR92" s="148">
        <v>437.01998500000013</v>
      </c>
      <c r="AS92" s="148">
        <v>437.01998500000013</v>
      </c>
      <c r="AT92" s="148">
        <v>437.01998500000013</v>
      </c>
      <c r="AU92" s="148">
        <v>437.01998500000013</v>
      </c>
      <c r="AV92" s="148">
        <v>437.01998500000013</v>
      </c>
      <c r="AW92" s="147"/>
      <c r="AX92" s="148">
        <v>537.59699999999998</v>
      </c>
      <c r="AY92" s="148">
        <v>537.59699999999998</v>
      </c>
      <c r="AZ92" s="148">
        <v>537.59699999999998</v>
      </c>
      <c r="BA92" s="148">
        <v>537.59699999999998</v>
      </c>
      <c r="BB92" s="148">
        <v>575.2346</v>
      </c>
      <c r="BC92" s="148">
        <v>575.2346</v>
      </c>
      <c r="BD92" s="148">
        <v>575.2346</v>
      </c>
      <c r="BE92" s="148">
        <v>575.2346</v>
      </c>
      <c r="BF92" s="148">
        <v>575.2346</v>
      </c>
      <c r="BG92" s="148">
        <v>575.2346</v>
      </c>
      <c r="BH92" s="148">
        <v>575.2346</v>
      </c>
      <c r="BI92" s="148">
        <v>575.2346</v>
      </c>
      <c r="BJ92" s="147"/>
      <c r="BK92" s="148">
        <v>580.66666666666663</v>
      </c>
      <c r="BL92" s="148">
        <v>580.66666666666663</v>
      </c>
      <c r="BM92" s="148">
        <v>580.66666666666663</v>
      </c>
      <c r="BN92" s="148">
        <v>580.66666666666663</v>
      </c>
      <c r="BO92" s="148">
        <v>610.68713333333335</v>
      </c>
      <c r="BP92" s="148">
        <v>610.68713333333335</v>
      </c>
      <c r="BQ92" s="148">
        <v>610.68713333333335</v>
      </c>
      <c r="BR92" s="148">
        <v>610.68713333333335</v>
      </c>
      <c r="BS92" s="148">
        <v>610.68713333333335</v>
      </c>
      <c r="BT92" s="148">
        <v>610.68713333333335</v>
      </c>
      <c r="BU92" s="148">
        <v>610.68713333333335</v>
      </c>
      <c r="BV92" s="148">
        <v>610.68713333333335</v>
      </c>
      <c r="BW92" s="147"/>
      <c r="BX92" s="148">
        <v>2516.8359398900034</v>
      </c>
      <c r="BY92" s="148">
        <v>2516.8359398900034</v>
      </c>
      <c r="BZ92" s="148">
        <v>2516.8359398900034</v>
      </c>
      <c r="CA92" s="148">
        <v>2516.8359398900034</v>
      </c>
      <c r="CB92" s="148">
        <v>2536.0660090415167</v>
      </c>
      <c r="CC92" s="148">
        <v>2536.0660090415167</v>
      </c>
      <c r="CD92" s="148">
        <v>2536.0660090415167</v>
      </c>
      <c r="CE92" s="148">
        <v>2536.0660090415167</v>
      </c>
      <c r="CF92" s="148">
        <v>2536.0660090415167</v>
      </c>
      <c r="CG92" s="148">
        <v>2536.0660090415167</v>
      </c>
      <c r="CH92" s="148">
        <v>2536.0660090415167</v>
      </c>
      <c r="CI92" s="148">
        <v>2536.0660090415167</v>
      </c>
      <c r="CJ92" s="147"/>
      <c r="CK92" s="148">
        <v>774.22222222222217</v>
      </c>
      <c r="CL92" s="148">
        <v>774.22222222222217</v>
      </c>
      <c r="CM92" s="148">
        <v>774.22222222222217</v>
      </c>
      <c r="CN92" s="148">
        <v>774.22222222222217</v>
      </c>
      <c r="CO92" s="148">
        <v>814.24951111111102</v>
      </c>
      <c r="CP92" s="148">
        <v>814.24951111111102</v>
      </c>
      <c r="CQ92" s="148">
        <v>814.24951111111102</v>
      </c>
      <c r="CR92" s="148">
        <v>814.24951111111102</v>
      </c>
      <c r="CS92" s="148">
        <v>814.24951111111102</v>
      </c>
      <c r="CT92" s="148">
        <v>814.24951111111102</v>
      </c>
      <c r="CU92" s="148">
        <v>814.24951111111102</v>
      </c>
      <c r="CV92" s="148">
        <v>814.24951111111102</v>
      </c>
      <c r="CW92" s="147"/>
      <c r="CX92" s="148">
        <v>1768.0000000000002</v>
      </c>
      <c r="CY92" s="148">
        <v>1768.0000000000002</v>
      </c>
      <c r="CZ92" s="148">
        <v>1768.0000000000002</v>
      </c>
      <c r="DA92" s="148">
        <v>1768.0000000000002</v>
      </c>
      <c r="DB92" s="148">
        <v>1859.4056000000003</v>
      </c>
      <c r="DC92" s="148">
        <v>1859.4056000000003</v>
      </c>
      <c r="DD92" s="148">
        <v>1859.4056000000003</v>
      </c>
      <c r="DE92" s="148">
        <v>1859.4056000000003</v>
      </c>
      <c r="DF92" s="148">
        <v>1859.4056000000003</v>
      </c>
      <c r="DG92" s="148">
        <v>1859.4056000000003</v>
      </c>
      <c r="DH92" s="148">
        <v>1859.4056000000003</v>
      </c>
      <c r="DI92" s="148">
        <v>1859.4056000000003</v>
      </c>
      <c r="DJ92" s="147"/>
      <c r="DK92" s="148">
        <v>10839.724828778892</v>
      </c>
      <c r="DL92" s="148">
        <v>10839.724828778892</v>
      </c>
      <c r="DM92" s="148">
        <v>10839.724828778892</v>
      </c>
      <c r="DN92" s="148">
        <v>10839.724828778892</v>
      </c>
      <c r="DO92" s="148">
        <v>11289.248253485961</v>
      </c>
      <c r="DP92" s="148">
        <v>11289.248253485961</v>
      </c>
      <c r="DQ92" s="148">
        <v>11289.248253485961</v>
      </c>
      <c r="DR92" s="148">
        <v>11289.248253485961</v>
      </c>
      <c r="DS92" s="148">
        <v>11289.248253485961</v>
      </c>
      <c r="DT92" s="148">
        <v>11289.248253485961</v>
      </c>
      <c r="DU92" s="148">
        <v>11289.248253485961</v>
      </c>
      <c r="DV92" s="148">
        <v>11289.248253485961</v>
      </c>
      <c r="DX92" s="149">
        <f t="shared" si="119"/>
        <v>133672.88534300326</v>
      </c>
      <c r="DZ92" s="19" t="b">
        <f t="shared" si="120"/>
        <v>1</v>
      </c>
      <c r="EG92" s="19"/>
    </row>
    <row r="93" spans="2:137" ht="14.15" hidden="1" customHeight="1" x14ac:dyDescent="0.4">
      <c r="C93" s="19" t="s">
        <v>71</v>
      </c>
      <c r="D93" s="145">
        <v>415</v>
      </c>
      <c r="E93" s="19" t="s">
        <v>72</v>
      </c>
      <c r="F93" s="19" t="s">
        <v>57</v>
      </c>
      <c r="H93" s="19" t="s">
        <v>128</v>
      </c>
      <c r="I93" s="19" t="s">
        <v>74</v>
      </c>
      <c r="K93" s="146">
        <v>5200</v>
      </c>
      <c r="L93" s="146">
        <v>5200</v>
      </c>
      <c r="M93" s="146">
        <v>5200</v>
      </c>
      <c r="N93" s="146">
        <v>5200</v>
      </c>
      <c r="O93" s="146">
        <v>5200</v>
      </c>
      <c r="P93" s="146">
        <v>5800</v>
      </c>
      <c r="Q93" s="146">
        <v>5800</v>
      </c>
      <c r="R93" s="146">
        <v>5800</v>
      </c>
      <c r="S93" s="146">
        <v>5800</v>
      </c>
      <c r="T93" s="146">
        <v>5800</v>
      </c>
      <c r="U93" s="146">
        <v>5800</v>
      </c>
      <c r="V93" s="146">
        <v>5800</v>
      </c>
      <c r="W93" s="147"/>
      <c r="X93" s="148">
        <v>5200</v>
      </c>
      <c r="Y93" s="148">
        <v>5200</v>
      </c>
      <c r="Z93" s="148">
        <v>5200</v>
      </c>
      <c r="AA93" s="148">
        <v>5200</v>
      </c>
      <c r="AB93" s="148">
        <v>5468.84</v>
      </c>
      <c r="AC93" s="148">
        <v>6099.8600000000006</v>
      </c>
      <c r="AD93" s="148">
        <v>6099.8600000000006</v>
      </c>
      <c r="AE93" s="148">
        <v>6099.8600000000006</v>
      </c>
      <c r="AF93" s="148">
        <v>6099.8600000000006</v>
      </c>
      <c r="AG93" s="148">
        <v>6099.8600000000006</v>
      </c>
      <c r="AH93" s="148">
        <v>6099.8600000000006</v>
      </c>
      <c r="AI93" s="148">
        <v>6099.8600000000006</v>
      </c>
      <c r="AJ93" s="147"/>
      <c r="AK93" s="148">
        <v>373.55317500000012</v>
      </c>
      <c r="AL93" s="148">
        <v>373.55317500000012</v>
      </c>
      <c r="AM93" s="148">
        <v>373.55317500000012</v>
      </c>
      <c r="AN93" s="148">
        <v>373.55317500000012</v>
      </c>
      <c r="AO93" s="148">
        <v>437.01998500000013</v>
      </c>
      <c r="AP93" s="148">
        <v>586.25621500000011</v>
      </c>
      <c r="AQ93" s="148">
        <v>586.25621500000011</v>
      </c>
      <c r="AR93" s="148">
        <v>586.25621500000011</v>
      </c>
      <c r="AS93" s="148">
        <v>586.25621500000011</v>
      </c>
      <c r="AT93" s="148">
        <v>586.25621500000011</v>
      </c>
      <c r="AU93" s="148">
        <v>586.25621500000011</v>
      </c>
      <c r="AV93" s="148">
        <v>586.25621500000011</v>
      </c>
      <c r="AW93" s="147"/>
      <c r="AX93" s="148">
        <v>537.59699999999998</v>
      </c>
      <c r="AY93" s="148">
        <v>537.59699999999998</v>
      </c>
      <c r="AZ93" s="148">
        <v>537.59699999999998</v>
      </c>
      <c r="BA93" s="148">
        <v>537.59699999999998</v>
      </c>
      <c r="BB93" s="148">
        <v>575.2346</v>
      </c>
      <c r="BC93" s="148">
        <v>663.57740000000013</v>
      </c>
      <c r="BD93" s="148">
        <v>663.57740000000013</v>
      </c>
      <c r="BE93" s="148">
        <v>663.57740000000013</v>
      </c>
      <c r="BF93" s="148">
        <v>663.57740000000013</v>
      </c>
      <c r="BG93" s="148">
        <v>663.57740000000013</v>
      </c>
      <c r="BH93" s="148">
        <v>663.57740000000013</v>
      </c>
      <c r="BI93" s="148">
        <v>663.57740000000013</v>
      </c>
      <c r="BJ93" s="147"/>
      <c r="BK93" s="148">
        <v>580.66666666666663</v>
      </c>
      <c r="BL93" s="148">
        <v>580.66666666666663</v>
      </c>
      <c r="BM93" s="148">
        <v>580.66666666666663</v>
      </c>
      <c r="BN93" s="148">
        <v>580.66666666666663</v>
      </c>
      <c r="BO93" s="148">
        <v>610.68713333333335</v>
      </c>
      <c r="BP93" s="148">
        <v>681.15103333333343</v>
      </c>
      <c r="BQ93" s="148">
        <v>681.15103333333343</v>
      </c>
      <c r="BR93" s="148">
        <v>681.15103333333343</v>
      </c>
      <c r="BS93" s="148">
        <v>681.15103333333343</v>
      </c>
      <c r="BT93" s="148">
        <v>681.15103333333343</v>
      </c>
      <c r="BU93" s="148">
        <v>681.15103333333343</v>
      </c>
      <c r="BV93" s="148">
        <v>681.15103333333343</v>
      </c>
      <c r="BW93" s="147"/>
      <c r="BX93" s="148">
        <v>2516.8359398900034</v>
      </c>
      <c r="BY93" s="148">
        <v>2516.8359398900034</v>
      </c>
      <c r="BZ93" s="148">
        <v>2516.8359398900034</v>
      </c>
      <c r="CA93" s="148">
        <v>2516.8359398900034</v>
      </c>
      <c r="CB93" s="148">
        <v>2536.0660090415167</v>
      </c>
      <c r="CC93" s="148">
        <v>2581.2027380847685</v>
      </c>
      <c r="CD93" s="148">
        <v>2581.2027380847685</v>
      </c>
      <c r="CE93" s="148">
        <v>2581.2027380847685</v>
      </c>
      <c r="CF93" s="148">
        <v>2581.2027380847685</v>
      </c>
      <c r="CG93" s="148">
        <v>2581.2027380847685</v>
      </c>
      <c r="CH93" s="148">
        <v>2581.2027380847685</v>
      </c>
      <c r="CI93" s="148">
        <v>2581.2027380847685</v>
      </c>
      <c r="CJ93" s="147"/>
      <c r="CK93" s="148">
        <v>774.22222222222217</v>
      </c>
      <c r="CL93" s="148">
        <v>774.22222222222217</v>
      </c>
      <c r="CM93" s="148">
        <v>774.22222222222217</v>
      </c>
      <c r="CN93" s="148">
        <v>774.22222222222217</v>
      </c>
      <c r="CO93" s="148">
        <v>814.24951111111102</v>
      </c>
      <c r="CP93" s="148">
        <v>908.20137777777779</v>
      </c>
      <c r="CQ93" s="148">
        <v>908.20137777777779</v>
      </c>
      <c r="CR93" s="148">
        <v>908.20137777777779</v>
      </c>
      <c r="CS93" s="148">
        <v>908.20137777777779</v>
      </c>
      <c r="CT93" s="148">
        <v>908.20137777777779</v>
      </c>
      <c r="CU93" s="148">
        <v>908.20137777777779</v>
      </c>
      <c r="CV93" s="148">
        <v>908.20137777777779</v>
      </c>
      <c r="CW93" s="147"/>
      <c r="CX93" s="148">
        <v>1768.0000000000002</v>
      </c>
      <c r="CY93" s="148">
        <v>1768.0000000000002</v>
      </c>
      <c r="CZ93" s="148">
        <v>1768.0000000000002</v>
      </c>
      <c r="DA93" s="148">
        <v>1768.0000000000002</v>
      </c>
      <c r="DB93" s="148">
        <v>1859.4056000000003</v>
      </c>
      <c r="DC93" s="148">
        <v>2073.9524000000001</v>
      </c>
      <c r="DD93" s="148">
        <v>2073.9524000000001</v>
      </c>
      <c r="DE93" s="148">
        <v>2073.9524000000001</v>
      </c>
      <c r="DF93" s="148">
        <v>2073.9524000000001</v>
      </c>
      <c r="DG93" s="148">
        <v>2073.9524000000001</v>
      </c>
      <c r="DH93" s="148">
        <v>2073.9524000000001</v>
      </c>
      <c r="DI93" s="148">
        <v>2073.9524000000001</v>
      </c>
      <c r="DJ93" s="147"/>
      <c r="DK93" s="148">
        <v>10839.724828778892</v>
      </c>
      <c r="DL93" s="148">
        <v>10839.724828778892</v>
      </c>
      <c r="DM93" s="148">
        <v>10839.724828778892</v>
      </c>
      <c r="DN93" s="148">
        <v>10839.724828778892</v>
      </c>
      <c r="DO93" s="148">
        <v>11289.248253485961</v>
      </c>
      <c r="DP93" s="148">
        <v>12344.36754919588</v>
      </c>
      <c r="DQ93" s="148">
        <v>12344.36754919588</v>
      </c>
      <c r="DR93" s="148">
        <v>12344.36754919588</v>
      </c>
      <c r="DS93" s="148">
        <v>12344.36754919588</v>
      </c>
      <c r="DT93" s="148">
        <v>12344.36754919588</v>
      </c>
      <c r="DU93" s="148">
        <v>12344.36754919588</v>
      </c>
      <c r="DV93" s="148">
        <v>12344.36754919588</v>
      </c>
      <c r="DX93" s="149">
        <f t="shared" si="119"/>
        <v>141058.7204129727</v>
      </c>
      <c r="DZ93" s="19" t="b">
        <f t="shared" si="120"/>
        <v>1</v>
      </c>
      <c r="EG93" s="19"/>
    </row>
    <row r="94" spans="2:137" ht="14.15" hidden="1" customHeight="1" x14ac:dyDescent="0.4">
      <c r="C94" s="19" t="s">
        <v>71</v>
      </c>
      <c r="D94" s="145">
        <v>502</v>
      </c>
      <c r="E94" s="19" t="s">
        <v>72</v>
      </c>
      <c r="F94" s="19" t="s">
        <v>57</v>
      </c>
      <c r="H94" s="19" t="s">
        <v>128</v>
      </c>
      <c r="I94" s="19" t="s">
        <v>74</v>
      </c>
      <c r="K94" s="146">
        <v>5200</v>
      </c>
      <c r="L94" s="146">
        <v>5200</v>
      </c>
      <c r="M94" s="146">
        <v>5200</v>
      </c>
      <c r="N94" s="146">
        <v>5200</v>
      </c>
      <c r="O94" s="146">
        <v>5200</v>
      </c>
      <c r="P94" s="146">
        <v>5800</v>
      </c>
      <c r="Q94" s="146">
        <v>5800</v>
      </c>
      <c r="R94" s="146">
        <v>5800</v>
      </c>
      <c r="S94" s="146">
        <v>5800</v>
      </c>
      <c r="T94" s="146">
        <v>5800</v>
      </c>
      <c r="U94" s="146">
        <v>5800</v>
      </c>
      <c r="V94" s="146">
        <v>5800</v>
      </c>
      <c r="W94" s="147"/>
      <c r="X94" s="148">
        <v>5200</v>
      </c>
      <c r="Y94" s="148">
        <v>5200</v>
      </c>
      <c r="Z94" s="148">
        <v>5200</v>
      </c>
      <c r="AA94" s="148">
        <v>5200</v>
      </c>
      <c r="AB94" s="148">
        <v>5468.84</v>
      </c>
      <c r="AC94" s="148">
        <v>6099.8600000000006</v>
      </c>
      <c r="AD94" s="148">
        <v>6099.8600000000006</v>
      </c>
      <c r="AE94" s="148">
        <v>6099.8600000000006</v>
      </c>
      <c r="AF94" s="148">
        <v>6099.8600000000006</v>
      </c>
      <c r="AG94" s="148">
        <v>6099.8600000000006</v>
      </c>
      <c r="AH94" s="148">
        <v>6099.8600000000006</v>
      </c>
      <c r="AI94" s="148">
        <v>6099.8600000000006</v>
      </c>
      <c r="AJ94" s="147"/>
      <c r="AK94" s="148">
        <v>373.55317500000012</v>
      </c>
      <c r="AL94" s="148">
        <v>373.55317500000012</v>
      </c>
      <c r="AM94" s="148">
        <v>373.55317500000012</v>
      </c>
      <c r="AN94" s="148">
        <v>373.55317500000012</v>
      </c>
      <c r="AO94" s="148">
        <v>437.01998500000013</v>
      </c>
      <c r="AP94" s="148">
        <v>586.25621500000011</v>
      </c>
      <c r="AQ94" s="148">
        <v>586.25621500000011</v>
      </c>
      <c r="AR94" s="148">
        <v>586.25621500000011</v>
      </c>
      <c r="AS94" s="148">
        <v>586.25621500000011</v>
      </c>
      <c r="AT94" s="148">
        <v>586.25621500000011</v>
      </c>
      <c r="AU94" s="148">
        <v>586.25621500000011</v>
      </c>
      <c r="AV94" s="148">
        <v>586.25621500000011</v>
      </c>
      <c r="AW94" s="147"/>
      <c r="AX94" s="148">
        <v>537.59699999999998</v>
      </c>
      <c r="AY94" s="148">
        <v>537.59699999999998</v>
      </c>
      <c r="AZ94" s="148">
        <v>537.59699999999998</v>
      </c>
      <c r="BA94" s="148">
        <v>537.59699999999998</v>
      </c>
      <c r="BB94" s="148">
        <v>575.2346</v>
      </c>
      <c r="BC94" s="148">
        <v>663.57740000000013</v>
      </c>
      <c r="BD94" s="148">
        <v>663.57740000000013</v>
      </c>
      <c r="BE94" s="148">
        <v>663.57740000000013</v>
      </c>
      <c r="BF94" s="148">
        <v>663.57740000000013</v>
      </c>
      <c r="BG94" s="148">
        <v>663.57740000000013</v>
      </c>
      <c r="BH94" s="148">
        <v>663.57740000000013</v>
      </c>
      <c r="BI94" s="148">
        <v>663.57740000000013</v>
      </c>
      <c r="BJ94" s="147"/>
      <c r="BK94" s="148">
        <v>580.66666666666663</v>
      </c>
      <c r="BL94" s="148">
        <v>580.66666666666663</v>
      </c>
      <c r="BM94" s="148">
        <v>580.66666666666663</v>
      </c>
      <c r="BN94" s="148">
        <v>580.66666666666663</v>
      </c>
      <c r="BO94" s="148">
        <v>610.68713333333335</v>
      </c>
      <c r="BP94" s="148">
        <v>681.15103333333343</v>
      </c>
      <c r="BQ94" s="148">
        <v>681.15103333333343</v>
      </c>
      <c r="BR94" s="148">
        <v>681.15103333333343</v>
      </c>
      <c r="BS94" s="148">
        <v>681.15103333333343</v>
      </c>
      <c r="BT94" s="148">
        <v>681.15103333333343</v>
      </c>
      <c r="BU94" s="148">
        <v>681.15103333333343</v>
      </c>
      <c r="BV94" s="148">
        <v>681.15103333333343</v>
      </c>
      <c r="BW94" s="147"/>
      <c r="BX94" s="148">
        <v>2516.8359398900034</v>
      </c>
      <c r="BY94" s="148">
        <v>2516.8359398900034</v>
      </c>
      <c r="BZ94" s="148">
        <v>2516.8359398900034</v>
      </c>
      <c r="CA94" s="148">
        <v>2516.8359398900034</v>
      </c>
      <c r="CB94" s="148">
        <v>2536.0660090415167</v>
      </c>
      <c r="CC94" s="148">
        <v>2581.2027380847685</v>
      </c>
      <c r="CD94" s="148">
        <v>2581.2027380847685</v>
      </c>
      <c r="CE94" s="148">
        <v>2581.2027380847685</v>
      </c>
      <c r="CF94" s="148">
        <v>2581.2027380847685</v>
      </c>
      <c r="CG94" s="148">
        <v>2581.2027380847685</v>
      </c>
      <c r="CH94" s="148">
        <v>2581.2027380847685</v>
      </c>
      <c r="CI94" s="148">
        <v>2581.2027380847685</v>
      </c>
      <c r="CJ94" s="147"/>
      <c r="CK94" s="148">
        <v>774.22222222222217</v>
      </c>
      <c r="CL94" s="148">
        <v>774.22222222222217</v>
      </c>
      <c r="CM94" s="148">
        <v>774.22222222222217</v>
      </c>
      <c r="CN94" s="148">
        <v>774.22222222222217</v>
      </c>
      <c r="CO94" s="148">
        <v>814.24951111111102</v>
      </c>
      <c r="CP94" s="148">
        <v>908.20137777777779</v>
      </c>
      <c r="CQ94" s="148">
        <v>908.20137777777779</v>
      </c>
      <c r="CR94" s="148">
        <v>908.20137777777779</v>
      </c>
      <c r="CS94" s="148">
        <v>908.20137777777779</v>
      </c>
      <c r="CT94" s="148">
        <v>908.20137777777779</v>
      </c>
      <c r="CU94" s="148">
        <v>908.20137777777779</v>
      </c>
      <c r="CV94" s="148">
        <v>908.20137777777779</v>
      </c>
      <c r="CW94" s="147"/>
      <c r="CX94" s="148">
        <v>1768.0000000000002</v>
      </c>
      <c r="CY94" s="148">
        <v>1768.0000000000002</v>
      </c>
      <c r="CZ94" s="148">
        <v>1768.0000000000002</v>
      </c>
      <c r="DA94" s="148">
        <v>1768.0000000000002</v>
      </c>
      <c r="DB94" s="148">
        <v>1859.4056000000003</v>
      </c>
      <c r="DC94" s="148">
        <v>2073.9524000000001</v>
      </c>
      <c r="DD94" s="148">
        <v>2073.9524000000001</v>
      </c>
      <c r="DE94" s="148">
        <v>2073.9524000000001</v>
      </c>
      <c r="DF94" s="148">
        <v>2073.9524000000001</v>
      </c>
      <c r="DG94" s="148">
        <v>2073.9524000000001</v>
      </c>
      <c r="DH94" s="148">
        <v>2073.9524000000001</v>
      </c>
      <c r="DI94" s="148">
        <v>2073.9524000000001</v>
      </c>
      <c r="DJ94" s="147"/>
      <c r="DK94" s="148">
        <v>10839.724828778892</v>
      </c>
      <c r="DL94" s="148">
        <v>10839.724828778892</v>
      </c>
      <c r="DM94" s="148">
        <v>10839.724828778892</v>
      </c>
      <c r="DN94" s="148">
        <v>10839.724828778892</v>
      </c>
      <c r="DO94" s="148">
        <v>11289.248253485961</v>
      </c>
      <c r="DP94" s="148">
        <v>12344.36754919588</v>
      </c>
      <c r="DQ94" s="148">
        <v>12344.36754919588</v>
      </c>
      <c r="DR94" s="148">
        <v>12344.36754919588</v>
      </c>
      <c r="DS94" s="148">
        <v>12344.36754919588</v>
      </c>
      <c r="DT94" s="148">
        <v>12344.36754919588</v>
      </c>
      <c r="DU94" s="148">
        <v>12344.36754919588</v>
      </c>
      <c r="DV94" s="148">
        <v>12344.36754919588</v>
      </c>
      <c r="DX94" s="149">
        <f t="shared" si="119"/>
        <v>141058.7204129727</v>
      </c>
      <c r="DZ94" s="19" t="b">
        <f t="shared" si="120"/>
        <v>1</v>
      </c>
      <c r="EG94" s="19"/>
    </row>
    <row r="95" spans="2:137" ht="14.15" hidden="1" customHeight="1" x14ac:dyDescent="0.4">
      <c r="C95" s="19" t="s">
        <v>71</v>
      </c>
      <c r="D95" s="145">
        <v>507</v>
      </c>
      <c r="E95" s="19" t="s">
        <v>72</v>
      </c>
      <c r="F95" s="19" t="s">
        <v>57</v>
      </c>
      <c r="H95" s="19" t="s">
        <v>128</v>
      </c>
      <c r="I95" s="19" t="s">
        <v>74</v>
      </c>
      <c r="K95" s="146">
        <v>5200</v>
      </c>
      <c r="L95" s="146">
        <v>5200</v>
      </c>
      <c r="M95" s="146">
        <v>5200</v>
      </c>
      <c r="N95" s="146">
        <v>5200</v>
      </c>
      <c r="O95" s="146">
        <v>5200</v>
      </c>
      <c r="P95" s="146">
        <v>5800</v>
      </c>
      <c r="Q95" s="146">
        <v>5800</v>
      </c>
      <c r="R95" s="146">
        <v>5800</v>
      </c>
      <c r="S95" s="146">
        <v>5800</v>
      </c>
      <c r="T95" s="146">
        <v>5800</v>
      </c>
      <c r="U95" s="146">
        <v>5800</v>
      </c>
      <c r="V95" s="146">
        <v>5800</v>
      </c>
      <c r="W95" s="147"/>
      <c r="X95" s="148">
        <v>5200</v>
      </c>
      <c r="Y95" s="148">
        <v>5200</v>
      </c>
      <c r="Z95" s="148">
        <v>5200</v>
      </c>
      <c r="AA95" s="148">
        <v>5200</v>
      </c>
      <c r="AB95" s="148">
        <v>5468.84</v>
      </c>
      <c r="AC95" s="148">
        <v>6099.8600000000006</v>
      </c>
      <c r="AD95" s="148">
        <v>6099.8600000000006</v>
      </c>
      <c r="AE95" s="148">
        <v>6099.8600000000006</v>
      </c>
      <c r="AF95" s="148">
        <v>6099.8600000000006</v>
      </c>
      <c r="AG95" s="148">
        <v>6099.8600000000006</v>
      </c>
      <c r="AH95" s="148">
        <v>6099.8600000000006</v>
      </c>
      <c r="AI95" s="148">
        <v>6099.8600000000006</v>
      </c>
      <c r="AJ95" s="147"/>
      <c r="AK95" s="148">
        <v>373.55317500000012</v>
      </c>
      <c r="AL95" s="148">
        <v>373.55317500000012</v>
      </c>
      <c r="AM95" s="148">
        <v>373.55317500000012</v>
      </c>
      <c r="AN95" s="148">
        <v>373.55317500000012</v>
      </c>
      <c r="AO95" s="148">
        <v>437.01998500000013</v>
      </c>
      <c r="AP95" s="148">
        <v>586.25621500000011</v>
      </c>
      <c r="AQ95" s="148">
        <v>586.25621500000011</v>
      </c>
      <c r="AR95" s="148">
        <v>586.25621500000011</v>
      </c>
      <c r="AS95" s="148">
        <v>586.25621500000011</v>
      </c>
      <c r="AT95" s="148">
        <v>586.25621500000011</v>
      </c>
      <c r="AU95" s="148">
        <v>586.25621500000011</v>
      </c>
      <c r="AV95" s="148">
        <v>586.25621500000011</v>
      </c>
      <c r="AW95" s="147"/>
      <c r="AX95" s="148">
        <v>537.59699999999998</v>
      </c>
      <c r="AY95" s="148">
        <v>537.59699999999998</v>
      </c>
      <c r="AZ95" s="148">
        <v>537.59699999999998</v>
      </c>
      <c r="BA95" s="148">
        <v>537.59699999999998</v>
      </c>
      <c r="BB95" s="148">
        <v>575.2346</v>
      </c>
      <c r="BC95" s="148">
        <v>663.57740000000013</v>
      </c>
      <c r="BD95" s="148">
        <v>663.57740000000013</v>
      </c>
      <c r="BE95" s="148">
        <v>663.57740000000013</v>
      </c>
      <c r="BF95" s="148">
        <v>663.57740000000013</v>
      </c>
      <c r="BG95" s="148">
        <v>663.57740000000013</v>
      </c>
      <c r="BH95" s="148">
        <v>663.57740000000013</v>
      </c>
      <c r="BI95" s="148">
        <v>663.57740000000013</v>
      </c>
      <c r="BJ95" s="147"/>
      <c r="BK95" s="148">
        <v>580.66666666666663</v>
      </c>
      <c r="BL95" s="148">
        <v>580.66666666666663</v>
      </c>
      <c r="BM95" s="148">
        <v>580.66666666666663</v>
      </c>
      <c r="BN95" s="148">
        <v>580.66666666666663</v>
      </c>
      <c r="BO95" s="148">
        <v>610.68713333333335</v>
      </c>
      <c r="BP95" s="148">
        <v>681.15103333333343</v>
      </c>
      <c r="BQ95" s="148">
        <v>681.15103333333343</v>
      </c>
      <c r="BR95" s="148">
        <v>681.15103333333343</v>
      </c>
      <c r="BS95" s="148">
        <v>681.15103333333343</v>
      </c>
      <c r="BT95" s="148">
        <v>681.15103333333343</v>
      </c>
      <c r="BU95" s="148">
        <v>681.15103333333343</v>
      </c>
      <c r="BV95" s="148">
        <v>681.15103333333343</v>
      </c>
      <c r="BW95" s="147"/>
      <c r="BX95" s="148">
        <v>2516.8359398900034</v>
      </c>
      <c r="BY95" s="148">
        <v>2516.8359398900034</v>
      </c>
      <c r="BZ95" s="148">
        <v>2516.8359398900034</v>
      </c>
      <c r="CA95" s="148">
        <v>2516.8359398900034</v>
      </c>
      <c r="CB95" s="148">
        <v>2536.0660090415167</v>
      </c>
      <c r="CC95" s="148">
        <v>2581.2027380847685</v>
      </c>
      <c r="CD95" s="148">
        <v>2581.2027380847685</v>
      </c>
      <c r="CE95" s="148">
        <v>2581.2027380847685</v>
      </c>
      <c r="CF95" s="148">
        <v>2581.2027380847685</v>
      </c>
      <c r="CG95" s="148">
        <v>2581.2027380847685</v>
      </c>
      <c r="CH95" s="148">
        <v>2581.2027380847685</v>
      </c>
      <c r="CI95" s="148">
        <v>2581.2027380847685</v>
      </c>
      <c r="CJ95" s="147"/>
      <c r="CK95" s="148">
        <v>774.22222222222217</v>
      </c>
      <c r="CL95" s="148">
        <v>774.22222222222217</v>
      </c>
      <c r="CM95" s="148">
        <v>774.22222222222217</v>
      </c>
      <c r="CN95" s="148">
        <v>774.22222222222217</v>
      </c>
      <c r="CO95" s="148">
        <v>814.24951111111102</v>
      </c>
      <c r="CP95" s="148">
        <v>908.20137777777779</v>
      </c>
      <c r="CQ95" s="148">
        <v>908.20137777777779</v>
      </c>
      <c r="CR95" s="148">
        <v>908.20137777777779</v>
      </c>
      <c r="CS95" s="148">
        <v>908.20137777777779</v>
      </c>
      <c r="CT95" s="148">
        <v>908.20137777777779</v>
      </c>
      <c r="CU95" s="148">
        <v>908.20137777777779</v>
      </c>
      <c r="CV95" s="148">
        <v>908.20137777777779</v>
      </c>
      <c r="CW95" s="147"/>
      <c r="CX95" s="148">
        <v>1768.0000000000002</v>
      </c>
      <c r="CY95" s="148">
        <v>1768.0000000000002</v>
      </c>
      <c r="CZ95" s="148">
        <v>1768.0000000000002</v>
      </c>
      <c r="DA95" s="148">
        <v>1768.0000000000002</v>
      </c>
      <c r="DB95" s="148">
        <v>1859.4056000000003</v>
      </c>
      <c r="DC95" s="148">
        <v>2073.9524000000001</v>
      </c>
      <c r="DD95" s="148">
        <v>2073.9524000000001</v>
      </c>
      <c r="DE95" s="148">
        <v>2073.9524000000001</v>
      </c>
      <c r="DF95" s="148">
        <v>2073.9524000000001</v>
      </c>
      <c r="DG95" s="148">
        <v>2073.9524000000001</v>
      </c>
      <c r="DH95" s="148">
        <v>2073.9524000000001</v>
      </c>
      <c r="DI95" s="148">
        <v>2073.9524000000001</v>
      </c>
      <c r="DJ95" s="147"/>
      <c r="DK95" s="148">
        <v>10839.724828778892</v>
      </c>
      <c r="DL95" s="148">
        <v>10839.724828778892</v>
      </c>
      <c r="DM95" s="148">
        <v>10839.724828778892</v>
      </c>
      <c r="DN95" s="148">
        <v>10839.724828778892</v>
      </c>
      <c r="DO95" s="148">
        <v>11289.248253485961</v>
      </c>
      <c r="DP95" s="148">
        <v>12344.36754919588</v>
      </c>
      <c r="DQ95" s="148">
        <v>12344.36754919588</v>
      </c>
      <c r="DR95" s="148">
        <v>12344.36754919588</v>
      </c>
      <c r="DS95" s="148">
        <v>12344.36754919588</v>
      </c>
      <c r="DT95" s="148">
        <v>12344.36754919588</v>
      </c>
      <c r="DU95" s="148">
        <v>12344.36754919588</v>
      </c>
      <c r="DV95" s="148">
        <v>12344.36754919588</v>
      </c>
      <c r="DX95" s="149">
        <f t="shared" si="119"/>
        <v>141058.7204129727</v>
      </c>
      <c r="DZ95" s="19" t="b">
        <f t="shared" si="120"/>
        <v>1</v>
      </c>
      <c r="EG95" s="19"/>
    </row>
    <row r="96" spans="2:137" ht="14.15" hidden="1" customHeight="1" x14ac:dyDescent="0.4">
      <c r="C96" s="19" t="s">
        <v>71</v>
      </c>
      <c r="D96" s="145">
        <v>546</v>
      </c>
      <c r="E96" s="19" t="s">
        <v>72</v>
      </c>
      <c r="F96" s="19" t="s">
        <v>57</v>
      </c>
      <c r="H96" s="19" t="s">
        <v>128</v>
      </c>
      <c r="I96" s="19" t="s">
        <v>74</v>
      </c>
      <c r="K96" s="146">
        <v>5200</v>
      </c>
      <c r="L96" s="146">
        <v>5200</v>
      </c>
      <c r="M96" s="146">
        <v>5200</v>
      </c>
      <c r="N96" s="146">
        <v>5200</v>
      </c>
      <c r="O96" s="146">
        <v>5200</v>
      </c>
      <c r="P96" s="146">
        <v>5200</v>
      </c>
      <c r="Q96" s="146">
        <v>5200</v>
      </c>
      <c r="R96" s="146">
        <v>5200</v>
      </c>
      <c r="S96" s="146">
        <v>5200</v>
      </c>
      <c r="T96" s="146">
        <v>5200</v>
      </c>
      <c r="U96" s="146">
        <v>5200</v>
      </c>
      <c r="V96" s="146">
        <v>5200</v>
      </c>
      <c r="W96" s="147"/>
      <c r="X96" s="148">
        <v>5200</v>
      </c>
      <c r="Y96" s="148">
        <v>5200</v>
      </c>
      <c r="Z96" s="148">
        <v>5200</v>
      </c>
      <c r="AA96" s="148">
        <v>5200</v>
      </c>
      <c r="AB96" s="148">
        <v>5468.84</v>
      </c>
      <c r="AC96" s="148">
        <v>5468.84</v>
      </c>
      <c r="AD96" s="148">
        <v>5468.84</v>
      </c>
      <c r="AE96" s="148">
        <v>5468.84</v>
      </c>
      <c r="AF96" s="148">
        <v>5468.84</v>
      </c>
      <c r="AG96" s="148">
        <v>5468.84</v>
      </c>
      <c r="AH96" s="148">
        <v>5468.84</v>
      </c>
      <c r="AI96" s="148">
        <v>5468.84</v>
      </c>
      <c r="AJ96" s="147"/>
      <c r="AK96" s="148">
        <v>373.55317500000012</v>
      </c>
      <c r="AL96" s="148">
        <v>373.55317500000012</v>
      </c>
      <c r="AM96" s="148">
        <v>373.55317500000012</v>
      </c>
      <c r="AN96" s="148">
        <v>373.55317500000012</v>
      </c>
      <c r="AO96" s="148">
        <v>437.01998500000013</v>
      </c>
      <c r="AP96" s="148">
        <v>437.01998500000013</v>
      </c>
      <c r="AQ96" s="148">
        <v>437.01998500000013</v>
      </c>
      <c r="AR96" s="148">
        <v>437.01998500000013</v>
      </c>
      <c r="AS96" s="148">
        <v>437.01998500000013</v>
      </c>
      <c r="AT96" s="148">
        <v>437.01998500000013</v>
      </c>
      <c r="AU96" s="148">
        <v>437.01998500000013</v>
      </c>
      <c r="AV96" s="148">
        <v>437.01998500000013</v>
      </c>
      <c r="AW96" s="147"/>
      <c r="AX96" s="148">
        <v>537.59699999999998</v>
      </c>
      <c r="AY96" s="148">
        <v>537.59699999999998</v>
      </c>
      <c r="AZ96" s="148">
        <v>537.59699999999998</v>
      </c>
      <c r="BA96" s="148">
        <v>537.59699999999998</v>
      </c>
      <c r="BB96" s="148">
        <v>575.2346</v>
      </c>
      <c r="BC96" s="148">
        <v>575.2346</v>
      </c>
      <c r="BD96" s="148">
        <v>575.2346</v>
      </c>
      <c r="BE96" s="148">
        <v>575.2346</v>
      </c>
      <c r="BF96" s="148">
        <v>575.2346</v>
      </c>
      <c r="BG96" s="148">
        <v>575.2346</v>
      </c>
      <c r="BH96" s="148">
        <v>575.2346</v>
      </c>
      <c r="BI96" s="148">
        <v>575.2346</v>
      </c>
      <c r="BJ96" s="147"/>
      <c r="BK96" s="148">
        <v>580.66666666666663</v>
      </c>
      <c r="BL96" s="148">
        <v>580.66666666666663</v>
      </c>
      <c r="BM96" s="148">
        <v>580.66666666666663</v>
      </c>
      <c r="BN96" s="148">
        <v>580.66666666666663</v>
      </c>
      <c r="BO96" s="148">
        <v>610.68713333333335</v>
      </c>
      <c r="BP96" s="148">
        <v>610.68713333333335</v>
      </c>
      <c r="BQ96" s="148">
        <v>610.68713333333335</v>
      </c>
      <c r="BR96" s="148">
        <v>610.68713333333335</v>
      </c>
      <c r="BS96" s="148">
        <v>610.68713333333335</v>
      </c>
      <c r="BT96" s="148">
        <v>610.68713333333335</v>
      </c>
      <c r="BU96" s="148">
        <v>610.68713333333335</v>
      </c>
      <c r="BV96" s="148">
        <v>610.68713333333335</v>
      </c>
      <c r="BW96" s="147"/>
      <c r="BX96" s="148">
        <v>2516.8359398900034</v>
      </c>
      <c r="BY96" s="148">
        <v>2516.8359398900034</v>
      </c>
      <c r="BZ96" s="148">
        <v>2516.8359398900034</v>
      </c>
      <c r="CA96" s="148">
        <v>2516.8359398900034</v>
      </c>
      <c r="CB96" s="148">
        <v>2536.0660090415167</v>
      </c>
      <c r="CC96" s="148">
        <v>2536.0660090415167</v>
      </c>
      <c r="CD96" s="148">
        <v>2536.0660090415167</v>
      </c>
      <c r="CE96" s="148">
        <v>2536.0660090415167</v>
      </c>
      <c r="CF96" s="148">
        <v>2536.0660090415167</v>
      </c>
      <c r="CG96" s="148">
        <v>2536.0660090415167</v>
      </c>
      <c r="CH96" s="148">
        <v>2536.0660090415167</v>
      </c>
      <c r="CI96" s="148">
        <v>2536.0660090415167</v>
      </c>
      <c r="CJ96" s="147"/>
      <c r="CK96" s="148">
        <v>774.22222222222217</v>
      </c>
      <c r="CL96" s="148">
        <v>774.22222222222217</v>
      </c>
      <c r="CM96" s="148">
        <v>774.22222222222217</v>
      </c>
      <c r="CN96" s="148">
        <v>774.22222222222217</v>
      </c>
      <c r="CO96" s="148">
        <v>814.24951111111102</v>
      </c>
      <c r="CP96" s="148">
        <v>814.24951111111102</v>
      </c>
      <c r="CQ96" s="148">
        <v>814.24951111111102</v>
      </c>
      <c r="CR96" s="148">
        <v>814.24951111111102</v>
      </c>
      <c r="CS96" s="148">
        <v>814.24951111111102</v>
      </c>
      <c r="CT96" s="148">
        <v>814.24951111111102</v>
      </c>
      <c r="CU96" s="148">
        <v>814.24951111111102</v>
      </c>
      <c r="CV96" s="148">
        <v>814.24951111111102</v>
      </c>
      <c r="CW96" s="147"/>
      <c r="CX96" s="148">
        <v>1768.0000000000002</v>
      </c>
      <c r="CY96" s="148">
        <v>1768.0000000000002</v>
      </c>
      <c r="CZ96" s="148">
        <v>1768.0000000000002</v>
      </c>
      <c r="DA96" s="148">
        <v>1768.0000000000002</v>
      </c>
      <c r="DB96" s="148">
        <v>1859.4056000000003</v>
      </c>
      <c r="DC96" s="148">
        <v>1859.4056000000003</v>
      </c>
      <c r="DD96" s="148">
        <v>1859.4056000000003</v>
      </c>
      <c r="DE96" s="148">
        <v>1859.4056000000003</v>
      </c>
      <c r="DF96" s="148">
        <v>1859.4056000000003</v>
      </c>
      <c r="DG96" s="148">
        <v>1859.4056000000003</v>
      </c>
      <c r="DH96" s="148">
        <v>1859.4056000000003</v>
      </c>
      <c r="DI96" s="148">
        <v>1859.4056000000003</v>
      </c>
      <c r="DJ96" s="147"/>
      <c r="DK96" s="148">
        <v>10839.724828778892</v>
      </c>
      <c r="DL96" s="148">
        <v>10839.724828778892</v>
      </c>
      <c r="DM96" s="148">
        <v>10839.724828778892</v>
      </c>
      <c r="DN96" s="148">
        <v>10839.724828778892</v>
      </c>
      <c r="DO96" s="148">
        <v>11289.248253485961</v>
      </c>
      <c r="DP96" s="148">
        <v>11289.248253485961</v>
      </c>
      <c r="DQ96" s="148">
        <v>11289.248253485961</v>
      </c>
      <c r="DR96" s="148">
        <v>11289.248253485961</v>
      </c>
      <c r="DS96" s="148">
        <v>11289.248253485961</v>
      </c>
      <c r="DT96" s="148">
        <v>11289.248253485961</v>
      </c>
      <c r="DU96" s="148">
        <v>11289.248253485961</v>
      </c>
      <c r="DV96" s="148">
        <v>11289.248253485961</v>
      </c>
      <c r="DX96" s="149">
        <f t="shared" si="119"/>
        <v>133672.88534300326</v>
      </c>
      <c r="DZ96" s="19" t="b">
        <f t="shared" si="120"/>
        <v>1</v>
      </c>
      <c r="EG96" s="19"/>
    </row>
    <row r="97" spans="2:137" ht="14.15" customHeight="1" x14ac:dyDescent="0.4">
      <c r="B97" s="19" t="s">
        <v>80</v>
      </c>
      <c r="C97" s="19" t="s">
        <v>71</v>
      </c>
      <c r="D97" s="145" t="s">
        <v>134</v>
      </c>
      <c r="E97" s="19" t="s">
        <v>72</v>
      </c>
      <c r="F97" s="19" t="s">
        <v>57</v>
      </c>
      <c r="H97" s="151" t="s">
        <v>14</v>
      </c>
      <c r="I97" s="19" t="s">
        <v>74</v>
      </c>
      <c r="K97" s="146">
        <v>5200</v>
      </c>
      <c r="L97" s="146">
        <v>5200</v>
      </c>
      <c r="M97" s="146">
        <v>5200</v>
      </c>
      <c r="N97" s="146">
        <v>5200</v>
      </c>
      <c r="O97" s="146">
        <v>5200</v>
      </c>
      <c r="P97" s="146">
        <v>5200</v>
      </c>
      <c r="Q97" s="146">
        <v>5200</v>
      </c>
      <c r="R97" s="146">
        <v>5200</v>
      </c>
      <c r="S97" s="146">
        <v>5200</v>
      </c>
      <c r="T97" s="146">
        <v>5200</v>
      </c>
      <c r="U97" s="146">
        <v>5200</v>
      </c>
      <c r="V97" s="146">
        <v>5200</v>
      </c>
      <c r="W97" s="147"/>
      <c r="X97" s="148">
        <v>5200</v>
      </c>
      <c r="Y97" s="148">
        <v>5200</v>
      </c>
      <c r="Z97" s="148">
        <v>5200</v>
      </c>
      <c r="AA97" s="148">
        <v>5200</v>
      </c>
      <c r="AB97" s="148">
        <v>5468.84</v>
      </c>
      <c r="AC97" s="148">
        <v>5468.84</v>
      </c>
      <c r="AD97" s="148">
        <v>5468.84</v>
      </c>
      <c r="AE97" s="148">
        <v>5468.84</v>
      </c>
      <c r="AF97" s="148">
        <v>5468.84</v>
      </c>
      <c r="AG97" s="148">
        <v>5468.84</v>
      </c>
      <c r="AH97" s="148">
        <v>5468.84</v>
      </c>
      <c r="AI97" s="148">
        <v>5468.84</v>
      </c>
      <c r="AJ97" s="147"/>
      <c r="AK97" s="148">
        <v>373.55317500000012</v>
      </c>
      <c r="AL97" s="148">
        <v>373.55317500000012</v>
      </c>
      <c r="AM97" s="148">
        <v>373.55317500000012</v>
      </c>
      <c r="AN97" s="148">
        <v>373.55317500000012</v>
      </c>
      <c r="AO97" s="148">
        <v>437.01998500000013</v>
      </c>
      <c r="AP97" s="148">
        <v>437.01998500000013</v>
      </c>
      <c r="AQ97" s="148">
        <v>437.01998500000013</v>
      </c>
      <c r="AR97" s="148">
        <v>437.01998500000013</v>
      </c>
      <c r="AS97" s="148">
        <v>437.01998500000013</v>
      </c>
      <c r="AT97" s="148">
        <v>437.01998500000013</v>
      </c>
      <c r="AU97" s="148">
        <v>437.01998500000013</v>
      </c>
      <c r="AV97" s="148">
        <v>437.01998500000013</v>
      </c>
      <c r="AW97" s="147"/>
      <c r="AX97" s="148">
        <v>537.59699999999998</v>
      </c>
      <c r="AY97" s="148">
        <v>537.59699999999998</v>
      </c>
      <c r="AZ97" s="148">
        <v>537.59699999999998</v>
      </c>
      <c r="BA97" s="148">
        <v>537.59699999999998</v>
      </c>
      <c r="BB97" s="148">
        <v>575.2346</v>
      </c>
      <c r="BC97" s="148">
        <v>575.2346</v>
      </c>
      <c r="BD97" s="148">
        <v>575.2346</v>
      </c>
      <c r="BE97" s="148">
        <v>575.2346</v>
      </c>
      <c r="BF97" s="148">
        <v>575.2346</v>
      </c>
      <c r="BG97" s="148">
        <v>575.2346</v>
      </c>
      <c r="BH97" s="148">
        <v>575.2346</v>
      </c>
      <c r="BI97" s="148">
        <v>575.2346</v>
      </c>
      <c r="BJ97" s="147"/>
      <c r="BK97" s="148">
        <v>580.66666666666663</v>
      </c>
      <c r="BL97" s="148">
        <v>580.66666666666663</v>
      </c>
      <c r="BM97" s="148">
        <v>580.66666666666663</v>
      </c>
      <c r="BN97" s="148">
        <v>580.66666666666663</v>
      </c>
      <c r="BO97" s="148">
        <v>610.68713333333335</v>
      </c>
      <c r="BP97" s="148">
        <v>610.68713333333335</v>
      </c>
      <c r="BQ97" s="148">
        <v>610.68713333333335</v>
      </c>
      <c r="BR97" s="148">
        <v>610.68713333333335</v>
      </c>
      <c r="BS97" s="148">
        <v>610.68713333333335</v>
      </c>
      <c r="BT97" s="148">
        <v>610.68713333333335</v>
      </c>
      <c r="BU97" s="148">
        <v>610.68713333333335</v>
      </c>
      <c r="BV97" s="148">
        <v>610.68713333333335</v>
      </c>
      <c r="BW97" s="147"/>
      <c r="BX97" s="148">
        <v>2516.8359398900034</v>
      </c>
      <c r="BY97" s="148">
        <v>2516.8359398900034</v>
      </c>
      <c r="BZ97" s="148">
        <v>2516.8359398900034</v>
      </c>
      <c r="CA97" s="148">
        <v>2516.8359398900034</v>
      </c>
      <c r="CB97" s="148">
        <v>2536.0660090415167</v>
      </c>
      <c r="CC97" s="148">
        <v>2536.0660090415167</v>
      </c>
      <c r="CD97" s="148">
        <v>2536.0660090415167</v>
      </c>
      <c r="CE97" s="148">
        <v>2536.0660090415167</v>
      </c>
      <c r="CF97" s="148">
        <v>2536.0660090415167</v>
      </c>
      <c r="CG97" s="148">
        <v>2536.0660090415167</v>
      </c>
      <c r="CH97" s="148">
        <v>2536.0660090415167</v>
      </c>
      <c r="CI97" s="148">
        <v>2536.0660090415167</v>
      </c>
      <c r="CJ97" s="147"/>
      <c r="CK97" s="148">
        <v>774.22222222222217</v>
      </c>
      <c r="CL97" s="148">
        <v>774.22222222222217</v>
      </c>
      <c r="CM97" s="148">
        <v>774.22222222222217</v>
      </c>
      <c r="CN97" s="148">
        <v>774.22222222222217</v>
      </c>
      <c r="CO97" s="148">
        <v>814.24951111111102</v>
      </c>
      <c r="CP97" s="148">
        <v>814.24951111111102</v>
      </c>
      <c r="CQ97" s="148">
        <v>814.24951111111102</v>
      </c>
      <c r="CR97" s="148">
        <v>814.24951111111102</v>
      </c>
      <c r="CS97" s="148">
        <v>814.24951111111102</v>
      </c>
      <c r="CT97" s="148">
        <v>814.24951111111102</v>
      </c>
      <c r="CU97" s="148">
        <v>814.24951111111102</v>
      </c>
      <c r="CV97" s="148">
        <v>814.24951111111102</v>
      </c>
      <c r="CW97" s="147"/>
      <c r="CX97" s="148">
        <v>1768.0000000000002</v>
      </c>
      <c r="CY97" s="148">
        <v>1768.0000000000002</v>
      </c>
      <c r="CZ97" s="148">
        <v>1768.0000000000002</v>
      </c>
      <c r="DA97" s="148">
        <v>1768.0000000000002</v>
      </c>
      <c r="DB97" s="148">
        <v>1859.4056000000003</v>
      </c>
      <c r="DC97" s="148">
        <v>1859.4056000000003</v>
      </c>
      <c r="DD97" s="148">
        <v>1859.4056000000003</v>
      </c>
      <c r="DE97" s="148">
        <v>1859.4056000000003</v>
      </c>
      <c r="DF97" s="148">
        <v>1859.4056000000003</v>
      </c>
      <c r="DG97" s="148">
        <v>1859.4056000000003</v>
      </c>
      <c r="DH97" s="148">
        <v>1859.4056000000003</v>
      </c>
      <c r="DI97" s="148">
        <v>1859.4056000000003</v>
      </c>
      <c r="DJ97" s="147"/>
      <c r="DK97" s="148">
        <v>10839.724828778892</v>
      </c>
      <c r="DL97" s="148">
        <v>10839.724828778892</v>
      </c>
      <c r="DM97" s="148">
        <v>10839.724828778892</v>
      </c>
      <c r="DN97" s="148">
        <v>10839.724828778892</v>
      </c>
      <c r="DO97" s="148">
        <v>11289.248253485961</v>
      </c>
      <c r="DP97" s="148">
        <v>11289.248253485961</v>
      </c>
      <c r="DQ97" s="148">
        <v>11289.248253485961</v>
      </c>
      <c r="DR97" s="148">
        <v>11289.248253485961</v>
      </c>
      <c r="DS97" s="148">
        <v>11289.248253485961</v>
      </c>
      <c r="DT97" s="148">
        <v>11289.248253485961</v>
      </c>
      <c r="DU97" s="148">
        <v>11289.248253485961</v>
      </c>
      <c r="DV97" s="148">
        <v>11289.248253485961</v>
      </c>
      <c r="DX97" s="149">
        <f t="shared" si="119"/>
        <v>133672.88534300326</v>
      </c>
      <c r="DZ97" s="19" t="b">
        <f t="shared" si="120"/>
        <v>1</v>
      </c>
      <c r="EG97" s="19"/>
    </row>
    <row r="98" spans="2:137" ht="14.15" hidden="1" customHeight="1" x14ac:dyDescent="0.4">
      <c r="C98" s="19" t="s">
        <v>71</v>
      </c>
      <c r="D98" s="145">
        <v>426</v>
      </c>
      <c r="E98" s="19" t="s">
        <v>82</v>
      </c>
      <c r="F98" s="19" t="s">
        <v>57</v>
      </c>
      <c r="H98" s="19" t="s">
        <v>114</v>
      </c>
      <c r="I98" s="19" t="s">
        <v>83</v>
      </c>
      <c r="K98" s="146">
        <v>5260</v>
      </c>
      <c r="L98" s="146">
        <v>5260</v>
      </c>
      <c r="M98" s="146">
        <v>5260</v>
      </c>
      <c r="N98" s="146">
        <v>5260</v>
      </c>
      <c r="O98" s="146">
        <v>5260</v>
      </c>
      <c r="P98" s="146">
        <v>5260</v>
      </c>
      <c r="Q98" s="146">
        <v>5260</v>
      </c>
      <c r="R98" s="146">
        <v>5260</v>
      </c>
      <c r="S98" s="146">
        <v>5260</v>
      </c>
      <c r="T98" s="146">
        <v>5260</v>
      </c>
      <c r="U98" s="146">
        <v>5260</v>
      </c>
      <c r="V98" s="146">
        <v>5260</v>
      </c>
      <c r="W98" s="147"/>
      <c r="X98" s="148">
        <v>5260</v>
      </c>
      <c r="Y98" s="148">
        <v>5260</v>
      </c>
      <c r="Z98" s="148">
        <v>5260</v>
      </c>
      <c r="AA98" s="148">
        <v>5260</v>
      </c>
      <c r="AB98" s="148">
        <v>5260</v>
      </c>
      <c r="AC98" s="148">
        <v>5260</v>
      </c>
      <c r="AD98" s="148">
        <v>5260</v>
      </c>
      <c r="AE98" s="148">
        <v>5260</v>
      </c>
      <c r="AF98" s="148">
        <v>5260</v>
      </c>
      <c r="AG98" s="148">
        <v>5260</v>
      </c>
      <c r="AH98" s="148">
        <v>5260</v>
      </c>
      <c r="AI98" s="148">
        <v>5260</v>
      </c>
      <c r="AJ98" s="147"/>
      <c r="AK98" s="148">
        <v>0</v>
      </c>
      <c r="AL98" s="148">
        <v>0</v>
      </c>
      <c r="AM98" s="148">
        <v>0</v>
      </c>
      <c r="AN98" s="148">
        <v>0</v>
      </c>
      <c r="AO98" s="148">
        <v>0</v>
      </c>
      <c r="AP98" s="148">
        <v>0</v>
      </c>
      <c r="AQ98" s="148">
        <v>0</v>
      </c>
      <c r="AR98" s="148">
        <v>0</v>
      </c>
      <c r="AS98" s="148">
        <v>0</v>
      </c>
      <c r="AT98" s="148">
        <v>0</v>
      </c>
      <c r="AU98" s="148">
        <v>0</v>
      </c>
      <c r="AV98" s="148">
        <v>0</v>
      </c>
      <c r="AW98" s="147"/>
      <c r="AX98" s="148">
        <v>0</v>
      </c>
      <c r="AY98" s="148">
        <v>0</v>
      </c>
      <c r="AZ98" s="148">
        <v>0</v>
      </c>
      <c r="BA98" s="148">
        <v>0</v>
      </c>
      <c r="BB98" s="148">
        <v>0</v>
      </c>
      <c r="BC98" s="148">
        <v>0</v>
      </c>
      <c r="BD98" s="148">
        <v>0</v>
      </c>
      <c r="BE98" s="148">
        <v>0</v>
      </c>
      <c r="BF98" s="148">
        <v>0</v>
      </c>
      <c r="BG98" s="148">
        <v>0</v>
      </c>
      <c r="BH98" s="148">
        <v>0</v>
      </c>
      <c r="BI98" s="148">
        <v>0</v>
      </c>
      <c r="BJ98" s="147"/>
      <c r="BK98" s="148">
        <v>0</v>
      </c>
      <c r="BL98" s="148">
        <v>0</v>
      </c>
      <c r="BM98" s="148">
        <v>0</v>
      </c>
      <c r="BN98" s="148">
        <v>0</v>
      </c>
      <c r="BO98" s="148">
        <v>0</v>
      </c>
      <c r="BP98" s="148">
        <v>0</v>
      </c>
      <c r="BQ98" s="148">
        <v>0</v>
      </c>
      <c r="BR98" s="148">
        <v>0</v>
      </c>
      <c r="BS98" s="148">
        <v>0</v>
      </c>
      <c r="BT98" s="148">
        <v>0</v>
      </c>
      <c r="BU98" s="148">
        <v>0</v>
      </c>
      <c r="BV98" s="148">
        <v>0</v>
      </c>
      <c r="BW98" s="147"/>
      <c r="BX98" s="148">
        <v>1100</v>
      </c>
      <c r="BY98" s="148">
        <v>1100</v>
      </c>
      <c r="BZ98" s="148">
        <v>1100</v>
      </c>
      <c r="CA98" s="148">
        <v>1100</v>
      </c>
      <c r="CB98" s="148">
        <v>1100</v>
      </c>
      <c r="CC98" s="148">
        <v>1100</v>
      </c>
      <c r="CD98" s="148">
        <v>1100</v>
      </c>
      <c r="CE98" s="148">
        <v>1100</v>
      </c>
      <c r="CF98" s="148">
        <v>1100</v>
      </c>
      <c r="CG98" s="148">
        <v>1100</v>
      </c>
      <c r="CH98" s="148">
        <v>1100</v>
      </c>
      <c r="CI98" s="148">
        <v>1100</v>
      </c>
      <c r="CJ98" s="147"/>
      <c r="CK98" s="148">
        <v>438.33333333333331</v>
      </c>
      <c r="CL98" s="148">
        <v>438.33333333333331</v>
      </c>
      <c r="CM98" s="148">
        <v>438.33333333333331</v>
      </c>
      <c r="CN98" s="148">
        <v>438.33333333333331</v>
      </c>
      <c r="CO98" s="148">
        <v>438.33333333333331</v>
      </c>
      <c r="CP98" s="148">
        <v>438.33333333333331</v>
      </c>
      <c r="CQ98" s="148">
        <v>438.33333333333331</v>
      </c>
      <c r="CR98" s="148">
        <v>438.33333333333331</v>
      </c>
      <c r="CS98" s="148">
        <v>438.33333333333331</v>
      </c>
      <c r="CT98" s="148">
        <v>438.33333333333331</v>
      </c>
      <c r="CU98" s="148">
        <v>438.33333333333331</v>
      </c>
      <c r="CV98" s="148">
        <v>438.33333333333331</v>
      </c>
      <c r="CW98" s="147"/>
      <c r="CX98" s="148">
        <v>0</v>
      </c>
      <c r="CY98" s="148">
        <v>0</v>
      </c>
      <c r="CZ98" s="148">
        <v>0</v>
      </c>
      <c r="DA98" s="148">
        <v>0</v>
      </c>
      <c r="DB98" s="148">
        <v>0</v>
      </c>
      <c r="DC98" s="148">
        <v>0</v>
      </c>
      <c r="DD98" s="148">
        <v>0</v>
      </c>
      <c r="DE98" s="148">
        <v>0</v>
      </c>
      <c r="DF98" s="148">
        <v>0</v>
      </c>
      <c r="DG98" s="148">
        <v>0</v>
      </c>
      <c r="DH98" s="148">
        <v>0</v>
      </c>
      <c r="DI98" s="148">
        <v>0</v>
      </c>
      <c r="DJ98" s="147"/>
      <c r="DK98" s="148">
        <v>6798.333333333333</v>
      </c>
      <c r="DL98" s="148">
        <v>6798.333333333333</v>
      </c>
      <c r="DM98" s="148">
        <v>6798.333333333333</v>
      </c>
      <c r="DN98" s="148">
        <v>6798.333333333333</v>
      </c>
      <c r="DO98" s="148">
        <v>6798.333333333333</v>
      </c>
      <c r="DP98" s="148">
        <v>6798.333333333333</v>
      </c>
      <c r="DQ98" s="148">
        <v>6798.333333333333</v>
      </c>
      <c r="DR98" s="148">
        <v>6798.333333333333</v>
      </c>
      <c r="DS98" s="148">
        <v>6798.333333333333</v>
      </c>
      <c r="DT98" s="148">
        <v>6798.333333333333</v>
      </c>
      <c r="DU98" s="148">
        <v>6798.333333333333</v>
      </c>
      <c r="DV98" s="148">
        <v>6798.333333333333</v>
      </c>
      <c r="DX98" s="149">
        <f t="shared" si="119"/>
        <v>81580</v>
      </c>
      <c r="DZ98" s="19" t="b">
        <f t="shared" si="120"/>
        <v>1</v>
      </c>
      <c r="EG98" s="19"/>
    </row>
    <row r="99" spans="2:137" ht="14.15" hidden="1" customHeight="1" x14ac:dyDescent="0.4">
      <c r="C99" s="19" t="s">
        <v>71</v>
      </c>
      <c r="D99" s="145">
        <v>428</v>
      </c>
      <c r="E99" s="19" t="s">
        <v>72</v>
      </c>
      <c r="F99" s="19" t="s">
        <v>57</v>
      </c>
      <c r="H99" s="19" t="s">
        <v>114</v>
      </c>
      <c r="I99" s="19" t="s">
        <v>83</v>
      </c>
      <c r="K99" s="146">
        <v>5260</v>
      </c>
      <c r="L99" s="146">
        <v>5260</v>
      </c>
      <c r="M99" s="146">
        <v>5260</v>
      </c>
      <c r="N99" s="146">
        <v>5260</v>
      </c>
      <c r="O99" s="146">
        <v>5260</v>
      </c>
      <c r="P99" s="146">
        <v>5260</v>
      </c>
      <c r="Q99" s="146">
        <v>5260</v>
      </c>
      <c r="R99" s="146">
        <v>5260</v>
      </c>
      <c r="S99" s="146">
        <v>5260</v>
      </c>
      <c r="T99" s="146">
        <v>5260</v>
      </c>
      <c r="U99" s="146">
        <v>5260</v>
      </c>
      <c r="V99" s="146">
        <v>5260</v>
      </c>
      <c r="W99" s="147"/>
      <c r="X99" s="148">
        <v>5260</v>
      </c>
      <c r="Y99" s="148">
        <v>5260</v>
      </c>
      <c r="Z99" s="148">
        <v>5260</v>
      </c>
      <c r="AA99" s="148">
        <v>5260</v>
      </c>
      <c r="AB99" s="148">
        <v>5531.942</v>
      </c>
      <c r="AC99" s="148">
        <v>5531.942</v>
      </c>
      <c r="AD99" s="148">
        <v>5531.942</v>
      </c>
      <c r="AE99" s="148">
        <v>5531.942</v>
      </c>
      <c r="AF99" s="148">
        <v>5531.942</v>
      </c>
      <c r="AG99" s="148">
        <v>5531.942</v>
      </c>
      <c r="AH99" s="148">
        <v>5531.942</v>
      </c>
      <c r="AI99" s="148">
        <v>5531.942</v>
      </c>
      <c r="AJ99" s="147"/>
      <c r="AK99" s="148">
        <v>387.62932499999988</v>
      </c>
      <c r="AL99" s="148">
        <v>387.62932499999988</v>
      </c>
      <c r="AM99" s="148">
        <v>387.62932499999988</v>
      </c>
      <c r="AN99" s="148">
        <v>387.62932499999988</v>
      </c>
      <c r="AO99" s="148">
        <v>451.94360800000004</v>
      </c>
      <c r="AP99" s="148">
        <v>451.94360800000004</v>
      </c>
      <c r="AQ99" s="148">
        <v>451.94360800000004</v>
      </c>
      <c r="AR99" s="148">
        <v>451.94360800000004</v>
      </c>
      <c r="AS99" s="148">
        <v>451.94360800000004</v>
      </c>
      <c r="AT99" s="148">
        <v>451.94360800000004</v>
      </c>
      <c r="AU99" s="148">
        <v>451.94360800000004</v>
      </c>
      <c r="AV99" s="148">
        <v>451.94360800000004</v>
      </c>
      <c r="AW99" s="147"/>
      <c r="AX99" s="148">
        <v>545.99700000000007</v>
      </c>
      <c r="AY99" s="148">
        <v>545.99700000000007</v>
      </c>
      <c r="AZ99" s="148">
        <v>545.99700000000007</v>
      </c>
      <c r="BA99" s="148">
        <v>545.99700000000007</v>
      </c>
      <c r="BB99" s="148">
        <v>584.06888000000004</v>
      </c>
      <c r="BC99" s="148">
        <v>584.06888000000004</v>
      </c>
      <c r="BD99" s="148">
        <v>584.06888000000004</v>
      </c>
      <c r="BE99" s="148">
        <v>584.06888000000004</v>
      </c>
      <c r="BF99" s="148">
        <v>584.06888000000004</v>
      </c>
      <c r="BG99" s="148">
        <v>584.06888000000004</v>
      </c>
      <c r="BH99" s="148">
        <v>584.06888000000004</v>
      </c>
      <c r="BI99" s="148">
        <v>584.06888000000004</v>
      </c>
      <c r="BJ99" s="147"/>
      <c r="BK99" s="148">
        <v>587.36666666666667</v>
      </c>
      <c r="BL99" s="148">
        <v>587.36666666666667</v>
      </c>
      <c r="BM99" s="148">
        <v>587.36666666666667</v>
      </c>
      <c r="BN99" s="148">
        <v>587.36666666666667</v>
      </c>
      <c r="BO99" s="148">
        <v>617.73352333333332</v>
      </c>
      <c r="BP99" s="148">
        <v>617.73352333333332</v>
      </c>
      <c r="BQ99" s="148">
        <v>617.73352333333332</v>
      </c>
      <c r="BR99" s="148">
        <v>617.73352333333332</v>
      </c>
      <c r="BS99" s="148">
        <v>617.73352333333332</v>
      </c>
      <c r="BT99" s="148">
        <v>617.73352333333332</v>
      </c>
      <c r="BU99" s="148">
        <v>617.73352333333332</v>
      </c>
      <c r="BV99" s="148">
        <v>617.73352333333332</v>
      </c>
      <c r="BW99" s="147"/>
      <c r="BX99" s="148">
        <v>2521.127727381042</v>
      </c>
      <c r="BY99" s="148">
        <v>2521.127727381042</v>
      </c>
      <c r="BZ99" s="148">
        <v>2521.127727381042</v>
      </c>
      <c r="CA99" s="148">
        <v>2521.127727381042</v>
      </c>
      <c r="CB99" s="148">
        <v>2540.5796819458419</v>
      </c>
      <c r="CC99" s="148">
        <v>2540.5796819458419</v>
      </c>
      <c r="CD99" s="148">
        <v>2540.5796819458419</v>
      </c>
      <c r="CE99" s="148">
        <v>2540.5796819458419</v>
      </c>
      <c r="CF99" s="148">
        <v>2540.5796819458419</v>
      </c>
      <c r="CG99" s="148">
        <v>2540.5796819458419</v>
      </c>
      <c r="CH99" s="148">
        <v>2540.5796819458419</v>
      </c>
      <c r="CI99" s="148">
        <v>2540.5796819458419</v>
      </c>
      <c r="CJ99" s="147"/>
      <c r="CK99" s="148">
        <v>783.15555555555545</v>
      </c>
      <c r="CL99" s="148">
        <v>783.15555555555545</v>
      </c>
      <c r="CM99" s="148">
        <v>783.15555555555545</v>
      </c>
      <c r="CN99" s="148">
        <v>783.15555555555545</v>
      </c>
      <c r="CO99" s="148">
        <v>823.64469777777776</v>
      </c>
      <c r="CP99" s="148">
        <v>823.64469777777776</v>
      </c>
      <c r="CQ99" s="148">
        <v>823.64469777777776</v>
      </c>
      <c r="CR99" s="148">
        <v>823.64469777777776</v>
      </c>
      <c r="CS99" s="148">
        <v>823.64469777777776</v>
      </c>
      <c r="CT99" s="148">
        <v>823.64469777777776</v>
      </c>
      <c r="CU99" s="148">
        <v>823.64469777777776</v>
      </c>
      <c r="CV99" s="148">
        <v>823.64469777777776</v>
      </c>
      <c r="CW99" s="147"/>
      <c r="CX99" s="148">
        <v>1788.4</v>
      </c>
      <c r="CY99" s="148">
        <v>1788.4</v>
      </c>
      <c r="CZ99" s="148">
        <v>1788.4</v>
      </c>
      <c r="DA99" s="148">
        <v>1788.4</v>
      </c>
      <c r="DB99" s="148">
        <v>1880.8602800000001</v>
      </c>
      <c r="DC99" s="148">
        <v>1880.8602800000001</v>
      </c>
      <c r="DD99" s="148">
        <v>1880.8602800000001</v>
      </c>
      <c r="DE99" s="148">
        <v>1880.8602800000001</v>
      </c>
      <c r="DF99" s="148">
        <v>1880.8602800000001</v>
      </c>
      <c r="DG99" s="148">
        <v>1880.8602800000001</v>
      </c>
      <c r="DH99" s="148">
        <v>1880.8602800000001</v>
      </c>
      <c r="DI99" s="148">
        <v>1880.8602800000001</v>
      </c>
      <c r="DJ99" s="147"/>
      <c r="DK99" s="148">
        <v>10940.049949603264</v>
      </c>
      <c r="DL99" s="148">
        <v>10940.049949603264</v>
      </c>
      <c r="DM99" s="148">
        <v>10940.049949603264</v>
      </c>
      <c r="DN99" s="148">
        <v>10940.049949603264</v>
      </c>
      <c r="DO99" s="148">
        <v>11394.760183056953</v>
      </c>
      <c r="DP99" s="148">
        <v>11394.760183056953</v>
      </c>
      <c r="DQ99" s="148">
        <v>11394.760183056953</v>
      </c>
      <c r="DR99" s="148">
        <v>11394.760183056953</v>
      </c>
      <c r="DS99" s="148">
        <v>11394.760183056953</v>
      </c>
      <c r="DT99" s="148">
        <v>11394.760183056953</v>
      </c>
      <c r="DU99" s="148">
        <v>11394.760183056953</v>
      </c>
      <c r="DV99" s="148">
        <v>11394.760183056953</v>
      </c>
      <c r="DX99" s="149">
        <f t="shared" si="119"/>
        <v>134918.28126286867</v>
      </c>
      <c r="DZ99" s="19" t="b">
        <f t="shared" si="120"/>
        <v>1</v>
      </c>
      <c r="EG99" s="19"/>
    </row>
    <row r="100" spans="2:137" ht="14.15" hidden="1" customHeight="1" x14ac:dyDescent="0.4">
      <c r="C100" s="19" t="s">
        <v>71</v>
      </c>
      <c r="D100" s="145">
        <v>429</v>
      </c>
      <c r="E100" s="19" t="s">
        <v>72</v>
      </c>
      <c r="F100" s="19" t="s">
        <v>57</v>
      </c>
      <c r="H100" s="19" t="s">
        <v>114</v>
      </c>
      <c r="I100" s="19" t="s">
        <v>83</v>
      </c>
      <c r="K100" s="146">
        <v>5260</v>
      </c>
      <c r="L100" s="146">
        <v>5260</v>
      </c>
      <c r="M100" s="146">
        <v>5260</v>
      </c>
      <c r="N100" s="146">
        <v>5260</v>
      </c>
      <c r="O100" s="146">
        <v>5260</v>
      </c>
      <c r="P100" s="146">
        <v>5260</v>
      </c>
      <c r="Q100" s="146">
        <v>5260</v>
      </c>
      <c r="R100" s="146">
        <v>5260</v>
      </c>
      <c r="S100" s="146">
        <v>5260</v>
      </c>
      <c r="T100" s="146">
        <v>5260</v>
      </c>
      <c r="U100" s="146">
        <v>5260</v>
      </c>
      <c r="V100" s="146">
        <v>5260</v>
      </c>
      <c r="W100" s="147"/>
      <c r="X100" s="148">
        <v>5260</v>
      </c>
      <c r="Y100" s="148">
        <v>5260</v>
      </c>
      <c r="Z100" s="148">
        <v>5260</v>
      </c>
      <c r="AA100" s="148">
        <v>5260</v>
      </c>
      <c r="AB100" s="148">
        <v>5531.942</v>
      </c>
      <c r="AC100" s="148">
        <v>5531.942</v>
      </c>
      <c r="AD100" s="148">
        <v>5531.942</v>
      </c>
      <c r="AE100" s="148">
        <v>5531.942</v>
      </c>
      <c r="AF100" s="148">
        <v>5531.942</v>
      </c>
      <c r="AG100" s="148">
        <v>5531.942</v>
      </c>
      <c r="AH100" s="148">
        <v>5531.942</v>
      </c>
      <c r="AI100" s="148">
        <v>5531.942</v>
      </c>
      <c r="AJ100" s="147"/>
      <c r="AK100" s="148">
        <v>387.62932499999988</v>
      </c>
      <c r="AL100" s="148">
        <v>387.62932499999988</v>
      </c>
      <c r="AM100" s="148">
        <v>387.62932499999988</v>
      </c>
      <c r="AN100" s="148">
        <v>387.62932499999988</v>
      </c>
      <c r="AO100" s="148">
        <v>451.94360800000004</v>
      </c>
      <c r="AP100" s="148">
        <v>451.94360800000004</v>
      </c>
      <c r="AQ100" s="148">
        <v>451.94360800000004</v>
      </c>
      <c r="AR100" s="148">
        <v>451.94360800000004</v>
      </c>
      <c r="AS100" s="148">
        <v>451.94360800000004</v>
      </c>
      <c r="AT100" s="148">
        <v>451.94360800000004</v>
      </c>
      <c r="AU100" s="148">
        <v>451.94360800000004</v>
      </c>
      <c r="AV100" s="148">
        <v>451.94360800000004</v>
      </c>
      <c r="AW100" s="147"/>
      <c r="AX100" s="148">
        <v>545.99700000000007</v>
      </c>
      <c r="AY100" s="148">
        <v>545.99700000000007</v>
      </c>
      <c r="AZ100" s="148">
        <v>545.99700000000007</v>
      </c>
      <c r="BA100" s="148">
        <v>545.99700000000007</v>
      </c>
      <c r="BB100" s="148">
        <v>584.06888000000004</v>
      </c>
      <c r="BC100" s="148">
        <v>584.06888000000004</v>
      </c>
      <c r="BD100" s="148">
        <v>584.06888000000004</v>
      </c>
      <c r="BE100" s="148">
        <v>584.06888000000004</v>
      </c>
      <c r="BF100" s="148">
        <v>584.06888000000004</v>
      </c>
      <c r="BG100" s="148">
        <v>584.06888000000004</v>
      </c>
      <c r="BH100" s="148">
        <v>584.06888000000004</v>
      </c>
      <c r="BI100" s="148">
        <v>584.06888000000004</v>
      </c>
      <c r="BJ100" s="147"/>
      <c r="BK100" s="148">
        <v>587.36666666666667</v>
      </c>
      <c r="BL100" s="148">
        <v>587.36666666666667</v>
      </c>
      <c r="BM100" s="148">
        <v>587.36666666666667</v>
      </c>
      <c r="BN100" s="148">
        <v>587.36666666666667</v>
      </c>
      <c r="BO100" s="148">
        <v>617.73352333333332</v>
      </c>
      <c r="BP100" s="148">
        <v>617.73352333333332</v>
      </c>
      <c r="BQ100" s="148">
        <v>617.73352333333332</v>
      </c>
      <c r="BR100" s="148">
        <v>617.73352333333332</v>
      </c>
      <c r="BS100" s="148">
        <v>617.73352333333332</v>
      </c>
      <c r="BT100" s="148">
        <v>617.73352333333332</v>
      </c>
      <c r="BU100" s="148">
        <v>617.73352333333332</v>
      </c>
      <c r="BV100" s="148">
        <v>617.73352333333332</v>
      </c>
      <c r="BW100" s="147"/>
      <c r="BX100" s="148">
        <v>2521.127727381042</v>
      </c>
      <c r="BY100" s="148">
        <v>2521.127727381042</v>
      </c>
      <c r="BZ100" s="148">
        <v>2521.127727381042</v>
      </c>
      <c r="CA100" s="148">
        <v>2521.127727381042</v>
      </c>
      <c r="CB100" s="148">
        <v>2540.5796819458419</v>
      </c>
      <c r="CC100" s="148">
        <v>2540.5796819458419</v>
      </c>
      <c r="CD100" s="148">
        <v>2540.5796819458419</v>
      </c>
      <c r="CE100" s="148">
        <v>2540.5796819458419</v>
      </c>
      <c r="CF100" s="148">
        <v>2540.5796819458419</v>
      </c>
      <c r="CG100" s="148">
        <v>2540.5796819458419</v>
      </c>
      <c r="CH100" s="148">
        <v>2540.5796819458419</v>
      </c>
      <c r="CI100" s="148">
        <v>2540.5796819458419</v>
      </c>
      <c r="CJ100" s="147"/>
      <c r="CK100" s="148">
        <v>783.15555555555545</v>
      </c>
      <c r="CL100" s="148">
        <v>783.15555555555545</v>
      </c>
      <c r="CM100" s="148">
        <v>783.15555555555545</v>
      </c>
      <c r="CN100" s="148">
        <v>783.15555555555545</v>
      </c>
      <c r="CO100" s="148">
        <v>823.64469777777776</v>
      </c>
      <c r="CP100" s="148">
        <v>823.64469777777776</v>
      </c>
      <c r="CQ100" s="148">
        <v>823.64469777777776</v>
      </c>
      <c r="CR100" s="148">
        <v>823.64469777777776</v>
      </c>
      <c r="CS100" s="148">
        <v>823.64469777777776</v>
      </c>
      <c r="CT100" s="148">
        <v>823.64469777777776</v>
      </c>
      <c r="CU100" s="148">
        <v>823.64469777777776</v>
      </c>
      <c r="CV100" s="148">
        <v>823.64469777777776</v>
      </c>
      <c r="CW100" s="147"/>
      <c r="CX100" s="148">
        <v>1788.4</v>
      </c>
      <c r="CY100" s="148">
        <v>1788.4</v>
      </c>
      <c r="CZ100" s="148">
        <v>1788.4</v>
      </c>
      <c r="DA100" s="148">
        <v>1788.4</v>
      </c>
      <c r="DB100" s="148">
        <v>1880.8602800000001</v>
      </c>
      <c r="DC100" s="148">
        <v>1880.8602800000001</v>
      </c>
      <c r="DD100" s="148">
        <v>1880.8602800000001</v>
      </c>
      <c r="DE100" s="148">
        <v>1880.8602800000001</v>
      </c>
      <c r="DF100" s="148">
        <v>1880.8602800000001</v>
      </c>
      <c r="DG100" s="148">
        <v>1880.8602800000001</v>
      </c>
      <c r="DH100" s="148">
        <v>1880.8602800000001</v>
      </c>
      <c r="DI100" s="148">
        <v>1880.8602800000001</v>
      </c>
      <c r="DJ100" s="147"/>
      <c r="DK100" s="148">
        <v>10940.049949603264</v>
      </c>
      <c r="DL100" s="148">
        <v>10940.049949603264</v>
      </c>
      <c r="DM100" s="148">
        <v>10940.049949603264</v>
      </c>
      <c r="DN100" s="148">
        <v>10940.049949603264</v>
      </c>
      <c r="DO100" s="148">
        <v>11394.760183056953</v>
      </c>
      <c r="DP100" s="148">
        <v>11394.760183056953</v>
      </c>
      <c r="DQ100" s="148">
        <v>11394.760183056953</v>
      </c>
      <c r="DR100" s="148">
        <v>11394.760183056953</v>
      </c>
      <c r="DS100" s="148">
        <v>11394.760183056953</v>
      </c>
      <c r="DT100" s="148">
        <v>11394.760183056953</v>
      </c>
      <c r="DU100" s="148">
        <v>11394.760183056953</v>
      </c>
      <c r="DV100" s="148">
        <v>11394.760183056953</v>
      </c>
      <c r="DX100" s="149">
        <f t="shared" si="119"/>
        <v>134918.28126286867</v>
      </c>
      <c r="DZ100" s="19" t="b">
        <f t="shared" si="120"/>
        <v>1</v>
      </c>
      <c r="EG100" s="19"/>
    </row>
    <row r="101" spans="2:137" ht="14.15" hidden="1" customHeight="1" x14ac:dyDescent="0.4">
      <c r="C101" s="19" t="s">
        <v>71</v>
      </c>
      <c r="D101" s="145">
        <v>486</v>
      </c>
      <c r="E101" s="19" t="s">
        <v>72</v>
      </c>
      <c r="F101" s="19" t="s">
        <v>57</v>
      </c>
      <c r="H101" s="19" t="s">
        <v>114</v>
      </c>
      <c r="I101" s="19" t="s">
        <v>83</v>
      </c>
      <c r="K101" s="146">
        <v>5260</v>
      </c>
      <c r="L101" s="146">
        <v>5260</v>
      </c>
      <c r="M101" s="146">
        <v>5260</v>
      </c>
      <c r="N101" s="146">
        <v>5260</v>
      </c>
      <c r="O101" s="146">
        <v>5260</v>
      </c>
      <c r="P101" s="146">
        <v>5260</v>
      </c>
      <c r="Q101" s="146">
        <v>5260</v>
      </c>
      <c r="R101" s="146">
        <v>5260</v>
      </c>
      <c r="S101" s="146">
        <v>5260</v>
      </c>
      <c r="T101" s="146">
        <v>5260</v>
      </c>
      <c r="U101" s="146">
        <v>5260</v>
      </c>
      <c r="V101" s="146">
        <v>5260</v>
      </c>
      <c r="W101" s="147"/>
      <c r="X101" s="148">
        <v>5260</v>
      </c>
      <c r="Y101" s="148">
        <v>5260</v>
      </c>
      <c r="Z101" s="148">
        <v>5260</v>
      </c>
      <c r="AA101" s="148">
        <v>5260</v>
      </c>
      <c r="AB101" s="148">
        <v>5531.942</v>
      </c>
      <c r="AC101" s="148">
        <v>5531.942</v>
      </c>
      <c r="AD101" s="148">
        <v>5531.942</v>
      </c>
      <c r="AE101" s="148">
        <v>5531.942</v>
      </c>
      <c r="AF101" s="148">
        <v>5531.942</v>
      </c>
      <c r="AG101" s="148">
        <v>5531.942</v>
      </c>
      <c r="AH101" s="148">
        <v>5531.942</v>
      </c>
      <c r="AI101" s="148">
        <v>5531.942</v>
      </c>
      <c r="AJ101" s="147"/>
      <c r="AK101" s="148">
        <v>387.62932499999988</v>
      </c>
      <c r="AL101" s="148">
        <v>387.62932499999988</v>
      </c>
      <c r="AM101" s="148">
        <v>387.62932499999988</v>
      </c>
      <c r="AN101" s="148">
        <v>387.62932499999988</v>
      </c>
      <c r="AO101" s="148">
        <v>451.94360800000004</v>
      </c>
      <c r="AP101" s="148">
        <v>451.94360800000004</v>
      </c>
      <c r="AQ101" s="148">
        <v>451.94360800000004</v>
      </c>
      <c r="AR101" s="148">
        <v>451.94360800000004</v>
      </c>
      <c r="AS101" s="148">
        <v>451.94360800000004</v>
      </c>
      <c r="AT101" s="148">
        <v>451.94360800000004</v>
      </c>
      <c r="AU101" s="148">
        <v>451.94360800000004</v>
      </c>
      <c r="AV101" s="148">
        <v>451.94360800000004</v>
      </c>
      <c r="AW101" s="147"/>
      <c r="AX101" s="148">
        <v>545.99700000000007</v>
      </c>
      <c r="AY101" s="148">
        <v>545.99700000000007</v>
      </c>
      <c r="AZ101" s="148">
        <v>545.99700000000007</v>
      </c>
      <c r="BA101" s="148">
        <v>545.99700000000007</v>
      </c>
      <c r="BB101" s="148">
        <v>584.06888000000004</v>
      </c>
      <c r="BC101" s="148">
        <v>584.06888000000004</v>
      </c>
      <c r="BD101" s="148">
        <v>584.06888000000004</v>
      </c>
      <c r="BE101" s="148">
        <v>584.06888000000004</v>
      </c>
      <c r="BF101" s="148">
        <v>584.06888000000004</v>
      </c>
      <c r="BG101" s="148">
        <v>584.06888000000004</v>
      </c>
      <c r="BH101" s="148">
        <v>584.06888000000004</v>
      </c>
      <c r="BI101" s="148">
        <v>584.06888000000004</v>
      </c>
      <c r="BJ101" s="147"/>
      <c r="BK101" s="148">
        <v>587.36666666666667</v>
      </c>
      <c r="BL101" s="148">
        <v>587.36666666666667</v>
      </c>
      <c r="BM101" s="148">
        <v>587.36666666666667</v>
      </c>
      <c r="BN101" s="148">
        <v>587.36666666666667</v>
      </c>
      <c r="BO101" s="148">
        <v>617.73352333333332</v>
      </c>
      <c r="BP101" s="148">
        <v>617.73352333333332</v>
      </c>
      <c r="BQ101" s="148">
        <v>617.73352333333332</v>
      </c>
      <c r="BR101" s="148">
        <v>617.73352333333332</v>
      </c>
      <c r="BS101" s="148">
        <v>617.73352333333332</v>
      </c>
      <c r="BT101" s="148">
        <v>617.73352333333332</v>
      </c>
      <c r="BU101" s="148">
        <v>617.73352333333332</v>
      </c>
      <c r="BV101" s="148">
        <v>617.73352333333332</v>
      </c>
      <c r="BW101" s="147"/>
      <c r="BX101" s="148">
        <v>2521.127727381042</v>
      </c>
      <c r="BY101" s="148">
        <v>2521.127727381042</v>
      </c>
      <c r="BZ101" s="148">
        <v>2521.127727381042</v>
      </c>
      <c r="CA101" s="148">
        <v>2521.127727381042</v>
      </c>
      <c r="CB101" s="148">
        <v>2540.5796819458419</v>
      </c>
      <c r="CC101" s="148">
        <v>2540.5796819458419</v>
      </c>
      <c r="CD101" s="148">
        <v>2540.5796819458419</v>
      </c>
      <c r="CE101" s="148">
        <v>2540.5796819458419</v>
      </c>
      <c r="CF101" s="148">
        <v>2540.5796819458419</v>
      </c>
      <c r="CG101" s="148">
        <v>2540.5796819458419</v>
      </c>
      <c r="CH101" s="148">
        <v>2540.5796819458419</v>
      </c>
      <c r="CI101" s="148">
        <v>2540.5796819458419</v>
      </c>
      <c r="CJ101" s="147"/>
      <c r="CK101" s="148">
        <v>783.15555555555545</v>
      </c>
      <c r="CL101" s="148">
        <v>783.15555555555545</v>
      </c>
      <c r="CM101" s="148">
        <v>783.15555555555545</v>
      </c>
      <c r="CN101" s="148">
        <v>783.15555555555545</v>
      </c>
      <c r="CO101" s="148">
        <v>823.64469777777776</v>
      </c>
      <c r="CP101" s="148">
        <v>823.64469777777776</v>
      </c>
      <c r="CQ101" s="148">
        <v>823.64469777777776</v>
      </c>
      <c r="CR101" s="148">
        <v>823.64469777777776</v>
      </c>
      <c r="CS101" s="148">
        <v>823.64469777777776</v>
      </c>
      <c r="CT101" s="148">
        <v>823.64469777777776</v>
      </c>
      <c r="CU101" s="148">
        <v>823.64469777777776</v>
      </c>
      <c r="CV101" s="148">
        <v>823.64469777777776</v>
      </c>
      <c r="CW101" s="147"/>
      <c r="CX101" s="148">
        <v>1788.4</v>
      </c>
      <c r="CY101" s="148">
        <v>1788.4</v>
      </c>
      <c r="CZ101" s="148">
        <v>1788.4</v>
      </c>
      <c r="DA101" s="148">
        <v>1788.4</v>
      </c>
      <c r="DB101" s="148">
        <v>1880.8602800000001</v>
      </c>
      <c r="DC101" s="148">
        <v>1880.8602800000001</v>
      </c>
      <c r="DD101" s="148">
        <v>1880.8602800000001</v>
      </c>
      <c r="DE101" s="148">
        <v>1880.8602800000001</v>
      </c>
      <c r="DF101" s="148">
        <v>1880.8602800000001</v>
      </c>
      <c r="DG101" s="148">
        <v>1880.8602800000001</v>
      </c>
      <c r="DH101" s="148">
        <v>1880.8602800000001</v>
      </c>
      <c r="DI101" s="148">
        <v>1880.8602800000001</v>
      </c>
      <c r="DJ101" s="147"/>
      <c r="DK101" s="148">
        <v>10940.049949603264</v>
      </c>
      <c r="DL101" s="148">
        <v>10940.049949603264</v>
      </c>
      <c r="DM101" s="148">
        <v>10940.049949603264</v>
      </c>
      <c r="DN101" s="148">
        <v>10940.049949603264</v>
      </c>
      <c r="DO101" s="148">
        <v>11394.760183056953</v>
      </c>
      <c r="DP101" s="148">
        <v>11394.760183056953</v>
      </c>
      <c r="DQ101" s="148">
        <v>11394.760183056953</v>
      </c>
      <c r="DR101" s="148">
        <v>11394.760183056953</v>
      </c>
      <c r="DS101" s="148">
        <v>11394.760183056953</v>
      </c>
      <c r="DT101" s="148">
        <v>11394.760183056953</v>
      </c>
      <c r="DU101" s="148">
        <v>11394.760183056953</v>
      </c>
      <c r="DV101" s="148">
        <v>11394.760183056953</v>
      </c>
      <c r="DX101" s="149">
        <f t="shared" si="119"/>
        <v>134918.28126286867</v>
      </c>
      <c r="DZ101" s="19" t="b">
        <f t="shared" si="120"/>
        <v>1</v>
      </c>
      <c r="EG101" s="19"/>
    </row>
    <row r="102" spans="2:137" ht="14.15" hidden="1" customHeight="1" x14ac:dyDescent="0.4">
      <c r="C102" s="19" t="s">
        <v>71</v>
      </c>
      <c r="D102" s="145">
        <v>509</v>
      </c>
      <c r="E102" s="19" t="s">
        <v>72</v>
      </c>
      <c r="F102" s="19" t="s">
        <v>57</v>
      </c>
      <c r="H102" s="19" t="s">
        <v>114</v>
      </c>
      <c r="I102" s="19" t="s">
        <v>83</v>
      </c>
      <c r="K102" s="146">
        <v>5260</v>
      </c>
      <c r="L102" s="146">
        <v>5260</v>
      </c>
      <c r="M102" s="146">
        <v>5260</v>
      </c>
      <c r="N102" s="146">
        <v>5260</v>
      </c>
      <c r="O102" s="146">
        <v>5260</v>
      </c>
      <c r="P102" s="146">
        <v>5260</v>
      </c>
      <c r="Q102" s="146">
        <v>7700</v>
      </c>
      <c r="R102" s="146">
        <v>7700</v>
      </c>
      <c r="S102" s="146">
        <v>7700</v>
      </c>
      <c r="T102" s="146">
        <v>7700</v>
      </c>
      <c r="U102" s="146">
        <v>7700</v>
      </c>
      <c r="V102" s="146">
        <v>7700</v>
      </c>
      <c r="W102" s="147"/>
      <c r="X102" s="148">
        <v>5260</v>
      </c>
      <c r="Y102" s="148">
        <v>5260</v>
      </c>
      <c r="Z102" s="148">
        <v>5260</v>
      </c>
      <c r="AA102" s="148">
        <v>5260</v>
      </c>
      <c r="AB102" s="148">
        <v>5531.942</v>
      </c>
      <c r="AC102" s="148">
        <v>5531.942</v>
      </c>
      <c r="AD102" s="148">
        <v>8098.0900000000011</v>
      </c>
      <c r="AE102" s="148">
        <v>8098.0900000000011</v>
      </c>
      <c r="AF102" s="148">
        <v>8098.0900000000011</v>
      </c>
      <c r="AG102" s="148">
        <v>8098.0900000000011</v>
      </c>
      <c r="AH102" s="148">
        <v>8098.0900000000011</v>
      </c>
      <c r="AI102" s="148">
        <v>8098.0900000000011</v>
      </c>
      <c r="AJ102" s="147"/>
      <c r="AK102" s="148">
        <v>387.62932499999988</v>
      </c>
      <c r="AL102" s="148">
        <v>387.62932499999988</v>
      </c>
      <c r="AM102" s="148">
        <v>387.62932499999988</v>
      </c>
      <c r="AN102" s="148">
        <v>387.62932499999988</v>
      </c>
      <c r="AO102" s="148">
        <v>451.94360800000004</v>
      </c>
      <c r="AP102" s="148">
        <v>451.94360800000004</v>
      </c>
      <c r="AQ102" s="148">
        <v>1058.8376100000003</v>
      </c>
      <c r="AR102" s="148">
        <v>1058.8376100000003</v>
      </c>
      <c r="AS102" s="148">
        <v>1058.8376100000003</v>
      </c>
      <c r="AT102" s="148">
        <v>1058.8376100000003</v>
      </c>
      <c r="AU102" s="148">
        <v>1058.8376100000003</v>
      </c>
      <c r="AV102" s="148">
        <v>1058.8376100000003</v>
      </c>
      <c r="AW102" s="147"/>
      <c r="AX102" s="148">
        <v>545.99700000000007</v>
      </c>
      <c r="AY102" s="148">
        <v>545.99700000000007</v>
      </c>
      <c r="AZ102" s="148">
        <v>545.99700000000007</v>
      </c>
      <c r="BA102" s="148">
        <v>545.99700000000007</v>
      </c>
      <c r="BB102" s="148">
        <v>584.06888000000004</v>
      </c>
      <c r="BC102" s="148">
        <v>584.06888000000004</v>
      </c>
      <c r="BD102" s="148">
        <v>943.32960000000026</v>
      </c>
      <c r="BE102" s="148">
        <v>943.32960000000026</v>
      </c>
      <c r="BF102" s="148">
        <v>943.32960000000026</v>
      </c>
      <c r="BG102" s="148">
        <v>943.32960000000026</v>
      </c>
      <c r="BH102" s="148">
        <v>943.32960000000026</v>
      </c>
      <c r="BI102" s="148">
        <v>943.32960000000026</v>
      </c>
      <c r="BJ102" s="147"/>
      <c r="BK102" s="148">
        <v>587.36666666666667</v>
      </c>
      <c r="BL102" s="148">
        <v>587.36666666666667</v>
      </c>
      <c r="BM102" s="148">
        <v>587.36666666666667</v>
      </c>
      <c r="BN102" s="148">
        <v>587.36666666666667</v>
      </c>
      <c r="BO102" s="148">
        <v>617.73352333333332</v>
      </c>
      <c r="BP102" s="148">
        <v>617.73352333333332</v>
      </c>
      <c r="BQ102" s="148">
        <v>904.28671666666673</v>
      </c>
      <c r="BR102" s="148">
        <v>904.28671666666673</v>
      </c>
      <c r="BS102" s="148">
        <v>904.28671666666673</v>
      </c>
      <c r="BT102" s="148">
        <v>904.28671666666673</v>
      </c>
      <c r="BU102" s="148">
        <v>904.28671666666673</v>
      </c>
      <c r="BV102" s="148">
        <v>904.28671666666673</v>
      </c>
      <c r="BW102" s="147"/>
      <c r="BX102" s="148">
        <v>2521.127727381042</v>
      </c>
      <c r="BY102" s="148">
        <v>2521.127727381042</v>
      </c>
      <c r="BZ102" s="148">
        <v>2521.127727381042</v>
      </c>
      <c r="CA102" s="148">
        <v>2521.127727381042</v>
      </c>
      <c r="CB102" s="148">
        <v>2540.5796819458419</v>
      </c>
      <c r="CC102" s="148">
        <v>2540.5796819458419</v>
      </c>
      <c r="CD102" s="148">
        <v>2724.1357133883994</v>
      </c>
      <c r="CE102" s="148">
        <v>2724.1357133883994</v>
      </c>
      <c r="CF102" s="148">
        <v>2724.1357133883994</v>
      </c>
      <c r="CG102" s="148">
        <v>2724.1357133883994</v>
      </c>
      <c r="CH102" s="148">
        <v>2724.1357133883994</v>
      </c>
      <c r="CI102" s="148">
        <v>2724.1357133883994</v>
      </c>
      <c r="CJ102" s="147"/>
      <c r="CK102" s="148">
        <v>783.15555555555545</v>
      </c>
      <c r="CL102" s="148">
        <v>783.15555555555545</v>
      </c>
      <c r="CM102" s="148">
        <v>783.15555555555545</v>
      </c>
      <c r="CN102" s="148">
        <v>783.15555555555545</v>
      </c>
      <c r="CO102" s="148">
        <v>823.64469777777776</v>
      </c>
      <c r="CP102" s="148">
        <v>823.64469777777776</v>
      </c>
      <c r="CQ102" s="148">
        <v>1205.7156222222222</v>
      </c>
      <c r="CR102" s="148">
        <v>1205.7156222222222</v>
      </c>
      <c r="CS102" s="148">
        <v>1205.7156222222222</v>
      </c>
      <c r="CT102" s="148">
        <v>1205.7156222222222</v>
      </c>
      <c r="CU102" s="148">
        <v>1205.7156222222222</v>
      </c>
      <c r="CV102" s="148">
        <v>1205.7156222222222</v>
      </c>
      <c r="CW102" s="147"/>
      <c r="CX102" s="148">
        <v>1788.4</v>
      </c>
      <c r="CY102" s="148">
        <v>1788.4</v>
      </c>
      <c r="CZ102" s="148">
        <v>1788.4</v>
      </c>
      <c r="DA102" s="148">
        <v>1788.4</v>
      </c>
      <c r="DB102" s="148">
        <v>1880.8602800000001</v>
      </c>
      <c r="DC102" s="148">
        <v>1880.8602800000001</v>
      </c>
      <c r="DD102" s="148">
        <v>2753.3506000000007</v>
      </c>
      <c r="DE102" s="148">
        <v>2753.3506000000007</v>
      </c>
      <c r="DF102" s="148">
        <v>2753.3506000000007</v>
      </c>
      <c r="DG102" s="148">
        <v>2753.3506000000007</v>
      </c>
      <c r="DH102" s="148">
        <v>2753.3506000000007</v>
      </c>
      <c r="DI102" s="148">
        <v>2753.3506000000007</v>
      </c>
      <c r="DJ102" s="147"/>
      <c r="DK102" s="148">
        <v>10940.049949603264</v>
      </c>
      <c r="DL102" s="148">
        <v>10940.049949603264</v>
      </c>
      <c r="DM102" s="148">
        <v>10940.049949603264</v>
      </c>
      <c r="DN102" s="148">
        <v>10940.049949603264</v>
      </c>
      <c r="DO102" s="148">
        <v>11394.760183056953</v>
      </c>
      <c r="DP102" s="148">
        <v>11394.760183056953</v>
      </c>
      <c r="DQ102" s="148">
        <v>15685.578652277291</v>
      </c>
      <c r="DR102" s="148">
        <v>15685.578652277291</v>
      </c>
      <c r="DS102" s="148">
        <v>15685.578652277291</v>
      </c>
      <c r="DT102" s="148">
        <v>15685.578652277291</v>
      </c>
      <c r="DU102" s="148">
        <v>15685.578652277291</v>
      </c>
      <c r="DV102" s="148">
        <v>15685.578652277291</v>
      </c>
      <c r="DX102" s="149">
        <f t="shared" si="119"/>
        <v>160663.19207819074</v>
      </c>
      <c r="DZ102" s="19" t="b">
        <f t="shared" si="120"/>
        <v>1</v>
      </c>
      <c r="EG102" s="19"/>
    </row>
    <row r="103" spans="2:137" ht="14.15" hidden="1" customHeight="1" x14ac:dyDescent="0.4">
      <c r="C103" s="19" t="s">
        <v>71</v>
      </c>
      <c r="D103" s="145" t="s">
        <v>135</v>
      </c>
      <c r="E103" s="19" t="s">
        <v>72</v>
      </c>
      <c r="F103" s="19" t="s">
        <v>57</v>
      </c>
      <c r="H103" s="19" t="s">
        <v>114</v>
      </c>
      <c r="I103" s="19" t="s">
        <v>83</v>
      </c>
      <c r="K103" s="146">
        <v>5260</v>
      </c>
      <c r="L103" s="146">
        <v>5260</v>
      </c>
      <c r="M103" s="146">
        <v>5260</v>
      </c>
      <c r="N103" s="146">
        <v>7700</v>
      </c>
      <c r="O103" s="146">
        <v>7700</v>
      </c>
      <c r="P103" s="146">
        <v>7700</v>
      </c>
      <c r="Q103" s="146">
        <v>7700</v>
      </c>
      <c r="R103" s="146">
        <v>7700</v>
      </c>
      <c r="S103" s="146">
        <v>7700</v>
      </c>
      <c r="T103" s="146">
        <v>7700</v>
      </c>
      <c r="U103" s="146">
        <v>7700</v>
      </c>
      <c r="V103" s="146">
        <v>7700</v>
      </c>
      <c r="W103" s="147"/>
      <c r="X103" s="148">
        <v>5260</v>
      </c>
      <c r="Y103" s="148">
        <v>5260</v>
      </c>
      <c r="Z103" s="148">
        <v>5260</v>
      </c>
      <c r="AA103" s="148">
        <v>7700</v>
      </c>
      <c r="AB103" s="148">
        <v>8098.0900000000011</v>
      </c>
      <c r="AC103" s="148">
        <v>8098.0900000000011</v>
      </c>
      <c r="AD103" s="148">
        <v>8098.0900000000011</v>
      </c>
      <c r="AE103" s="148">
        <v>8098.0900000000011</v>
      </c>
      <c r="AF103" s="148">
        <v>8098.0900000000011</v>
      </c>
      <c r="AG103" s="148">
        <v>8098.0900000000011</v>
      </c>
      <c r="AH103" s="148">
        <v>8098.0900000000011</v>
      </c>
      <c r="AI103" s="148">
        <v>8098.0900000000011</v>
      </c>
      <c r="AJ103" s="147"/>
      <c r="AK103" s="148">
        <v>387.62932499999988</v>
      </c>
      <c r="AL103" s="148">
        <v>387.62932499999988</v>
      </c>
      <c r="AM103" s="148">
        <v>387.62932499999988</v>
      </c>
      <c r="AN103" s="148">
        <v>964.68932500000005</v>
      </c>
      <c r="AO103" s="148">
        <v>1058.8376100000003</v>
      </c>
      <c r="AP103" s="148">
        <v>1058.8376100000003</v>
      </c>
      <c r="AQ103" s="148">
        <v>1058.8376100000003</v>
      </c>
      <c r="AR103" s="148">
        <v>1058.8376100000003</v>
      </c>
      <c r="AS103" s="148">
        <v>1058.8376100000003</v>
      </c>
      <c r="AT103" s="148">
        <v>1058.8376100000003</v>
      </c>
      <c r="AU103" s="148">
        <v>1058.8376100000003</v>
      </c>
      <c r="AV103" s="148">
        <v>1058.8376100000003</v>
      </c>
      <c r="AW103" s="147"/>
      <c r="AX103" s="148">
        <v>545.99700000000007</v>
      </c>
      <c r="AY103" s="148">
        <v>545.99700000000007</v>
      </c>
      <c r="AZ103" s="148">
        <v>545.99700000000007</v>
      </c>
      <c r="BA103" s="148">
        <v>887.59699999999998</v>
      </c>
      <c r="BB103" s="148">
        <v>943.32960000000026</v>
      </c>
      <c r="BC103" s="148">
        <v>943.32960000000026</v>
      </c>
      <c r="BD103" s="148">
        <v>943.32960000000026</v>
      </c>
      <c r="BE103" s="148">
        <v>943.32960000000026</v>
      </c>
      <c r="BF103" s="148">
        <v>943.32960000000026</v>
      </c>
      <c r="BG103" s="148">
        <v>943.32960000000026</v>
      </c>
      <c r="BH103" s="148">
        <v>943.32960000000026</v>
      </c>
      <c r="BI103" s="148">
        <v>943.32960000000026</v>
      </c>
      <c r="BJ103" s="147"/>
      <c r="BK103" s="148">
        <v>587.36666666666667</v>
      </c>
      <c r="BL103" s="148">
        <v>587.36666666666667</v>
      </c>
      <c r="BM103" s="148">
        <v>587.36666666666667</v>
      </c>
      <c r="BN103" s="148">
        <v>859.83333333333326</v>
      </c>
      <c r="BO103" s="148">
        <v>904.28671666666673</v>
      </c>
      <c r="BP103" s="148">
        <v>904.28671666666673</v>
      </c>
      <c r="BQ103" s="148">
        <v>904.28671666666673</v>
      </c>
      <c r="BR103" s="148">
        <v>904.28671666666673</v>
      </c>
      <c r="BS103" s="148">
        <v>904.28671666666673</v>
      </c>
      <c r="BT103" s="148">
        <v>904.28671666666673</v>
      </c>
      <c r="BU103" s="148">
        <v>904.28671666666673</v>
      </c>
      <c r="BV103" s="148">
        <v>904.28671666666673</v>
      </c>
      <c r="BW103" s="147"/>
      <c r="BX103" s="148">
        <v>2521.127727381042</v>
      </c>
      <c r="BY103" s="148">
        <v>2521.127727381042</v>
      </c>
      <c r="BZ103" s="148">
        <v>2521.127727381042</v>
      </c>
      <c r="CA103" s="148">
        <v>2695.6604186832742</v>
      </c>
      <c r="CB103" s="148">
        <v>2724.1357133883994</v>
      </c>
      <c r="CC103" s="148">
        <v>2724.1357133883994</v>
      </c>
      <c r="CD103" s="148">
        <v>2724.1357133883994</v>
      </c>
      <c r="CE103" s="148">
        <v>2724.1357133883994</v>
      </c>
      <c r="CF103" s="148">
        <v>2724.1357133883994</v>
      </c>
      <c r="CG103" s="148">
        <v>2724.1357133883994</v>
      </c>
      <c r="CH103" s="148">
        <v>2724.1357133883994</v>
      </c>
      <c r="CI103" s="148">
        <v>2724.1357133883994</v>
      </c>
      <c r="CJ103" s="147"/>
      <c r="CK103" s="148">
        <v>783.15555555555545</v>
      </c>
      <c r="CL103" s="148">
        <v>783.15555555555545</v>
      </c>
      <c r="CM103" s="148">
        <v>783.15555555555545</v>
      </c>
      <c r="CN103" s="148">
        <v>1146.4444444444443</v>
      </c>
      <c r="CO103" s="148">
        <v>1205.7156222222222</v>
      </c>
      <c r="CP103" s="148">
        <v>1205.7156222222222</v>
      </c>
      <c r="CQ103" s="148">
        <v>1205.7156222222222</v>
      </c>
      <c r="CR103" s="148">
        <v>1205.7156222222222</v>
      </c>
      <c r="CS103" s="148">
        <v>1205.7156222222222</v>
      </c>
      <c r="CT103" s="148">
        <v>1205.7156222222222</v>
      </c>
      <c r="CU103" s="148">
        <v>1205.7156222222222</v>
      </c>
      <c r="CV103" s="148">
        <v>1205.7156222222222</v>
      </c>
      <c r="CW103" s="147"/>
      <c r="CX103" s="148">
        <v>1788.4</v>
      </c>
      <c r="CY103" s="148">
        <v>1788.4</v>
      </c>
      <c r="CZ103" s="148">
        <v>1788.4</v>
      </c>
      <c r="DA103" s="148">
        <v>2618</v>
      </c>
      <c r="DB103" s="148">
        <v>2753.3506000000007</v>
      </c>
      <c r="DC103" s="148">
        <v>2753.3506000000007</v>
      </c>
      <c r="DD103" s="148">
        <v>2753.3506000000007</v>
      </c>
      <c r="DE103" s="148">
        <v>2753.3506000000007</v>
      </c>
      <c r="DF103" s="148">
        <v>2753.3506000000007</v>
      </c>
      <c r="DG103" s="148">
        <v>2753.3506000000007</v>
      </c>
      <c r="DH103" s="148">
        <v>2753.3506000000007</v>
      </c>
      <c r="DI103" s="148">
        <v>2753.3506000000007</v>
      </c>
      <c r="DJ103" s="147"/>
      <c r="DK103" s="148">
        <v>10940.049949603264</v>
      </c>
      <c r="DL103" s="148">
        <v>10940.049949603264</v>
      </c>
      <c r="DM103" s="148">
        <v>10940.049949603264</v>
      </c>
      <c r="DN103" s="148">
        <v>15019.938196461051</v>
      </c>
      <c r="DO103" s="148">
        <v>15685.578652277291</v>
      </c>
      <c r="DP103" s="148">
        <v>15685.578652277291</v>
      </c>
      <c r="DQ103" s="148">
        <v>15685.578652277291</v>
      </c>
      <c r="DR103" s="148">
        <v>15685.578652277291</v>
      </c>
      <c r="DS103" s="148">
        <v>15685.578652277291</v>
      </c>
      <c r="DT103" s="148">
        <v>15685.578652277291</v>
      </c>
      <c r="DU103" s="148">
        <v>15685.578652277291</v>
      </c>
      <c r="DV103" s="148">
        <v>15685.578652277291</v>
      </c>
      <c r="DX103" s="149">
        <f t="shared" si="119"/>
        <v>173324.7172634892</v>
      </c>
      <c r="DZ103" s="19" t="b">
        <f t="shared" si="120"/>
        <v>1</v>
      </c>
      <c r="EG103" s="19"/>
    </row>
    <row r="104" spans="2:137" ht="14.15" hidden="1" customHeight="1" x14ac:dyDescent="0.4">
      <c r="C104" s="19" t="s">
        <v>71</v>
      </c>
      <c r="D104" s="145">
        <v>487</v>
      </c>
      <c r="E104" s="19" t="s">
        <v>72</v>
      </c>
      <c r="F104" s="19" t="s">
        <v>57</v>
      </c>
      <c r="H104" s="19" t="s">
        <v>114</v>
      </c>
      <c r="I104" s="19" t="s">
        <v>83</v>
      </c>
      <c r="K104" s="146">
        <v>5500</v>
      </c>
      <c r="L104" s="146">
        <v>5500</v>
      </c>
      <c r="M104" s="146">
        <v>5500</v>
      </c>
      <c r="N104" s="146">
        <v>5500</v>
      </c>
      <c r="O104" s="146">
        <v>5500</v>
      </c>
      <c r="P104" s="146">
        <v>5500</v>
      </c>
      <c r="Q104" s="146">
        <v>5500</v>
      </c>
      <c r="R104" s="146">
        <v>5500</v>
      </c>
      <c r="S104" s="146">
        <v>5500</v>
      </c>
      <c r="T104" s="146">
        <v>5500</v>
      </c>
      <c r="U104" s="146">
        <v>5500</v>
      </c>
      <c r="V104" s="146">
        <v>5500</v>
      </c>
      <c r="W104" s="147"/>
      <c r="X104" s="148">
        <v>5500</v>
      </c>
      <c r="Y104" s="148">
        <v>5500</v>
      </c>
      <c r="Z104" s="148">
        <v>5500</v>
      </c>
      <c r="AA104" s="148">
        <v>5500</v>
      </c>
      <c r="AB104" s="148">
        <v>5784.35</v>
      </c>
      <c r="AC104" s="148">
        <v>5784.35</v>
      </c>
      <c r="AD104" s="148">
        <v>5784.35</v>
      </c>
      <c r="AE104" s="148">
        <v>5784.35</v>
      </c>
      <c r="AF104" s="148">
        <v>5784.35</v>
      </c>
      <c r="AG104" s="148">
        <v>5784.35</v>
      </c>
      <c r="AH104" s="148">
        <v>5784.35</v>
      </c>
      <c r="AI104" s="148">
        <v>5784.35</v>
      </c>
      <c r="AJ104" s="147"/>
      <c r="AK104" s="148">
        <v>444.3893250000001</v>
      </c>
      <c r="AL104" s="148">
        <v>444.3893250000001</v>
      </c>
      <c r="AM104" s="148">
        <v>444.3893250000001</v>
      </c>
      <c r="AN104" s="148">
        <v>444.3893250000001</v>
      </c>
      <c r="AO104" s="148">
        <v>511.63810000000012</v>
      </c>
      <c r="AP104" s="148">
        <v>511.63810000000012</v>
      </c>
      <c r="AQ104" s="148">
        <v>511.63810000000012</v>
      </c>
      <c r="AR104" s="148">
        <v>511.63810000000012</v>
      </c>
      <c r="AS104" s="148">
        <v>511.63810000000012</v>
      </c>
      <c r="AT104" s="148">
        <v>511.63810000000012</v>
      </c>
      <c r="AU104" s="148">
        <v>511.63810000000012</v>
      </c>
      <c r="AV104" s="148">
        <v>511.63810000000012</v>
      </c>
      <c r="AW104" s="147"/>
      <c r="AX104" s="148">
        <v>579.59699999999998</v>
      </c>
      <c r="AY104" s="148">
        <v>579.59699999999998</v>
      </c>
      <c r="AZ104" s="148">
        <v>579.59699999999998</v>
      </c>
      <c r="BA104" s="148">
        <v>579.59699999999998</v>
      </c>
      <c r="BB104" s="148">
        <v>619.40599999999995</v>
      </c>
      <c r="BC104" s="148">
        <v>619.40599999999995</v>
      </c>
      <c r="BD104" s="148">
        <v>619.40599999999995</v>
      </c>
      <c r="BE104" s="148">
        <v>619.40599999999995</v>
      </c>
      <c r="BF104" s="148">
        <v>619.40599999999995</v>
      </c>
      <c r="BG104" s="148">
        <v>619.40599999999995</v>
      </c>
      <c r="BH104" s="148">
        <v>619.40599999999995</v>
      </c>
      <c r="BI104" s="148">
        <v>619.40599999999995</v>
      </c>
      <c r="BJ104" s="147"/>
      <c r="BK104" s="148">
        <v>614.16666666666663</v>
      </c>
      <c r="BL104" s="148">
        <v>614.16666666666663</v>
      </c>
      <c r="BM104" s="148">
        <v>614.16666666666663</v>
      </c>
      <c r="BN104" s="148">
        <v>614.16666666666663</v>
      </c>
      <c r="BO104" s="148">
        <v>645.91908333333333</v>
      </c>
      <c r="BP104" s="148">
        <v>645.91908333333333</v>
      </c>
      <c r="BQ104" s="148">
        <v>645.91908333333333</v>
      </c>
      <c r="BR104" s="148">
        <v>645.91908333333333</v>
      </c>
      <c r="BS104" s="148">
        <v>645.91908333333333</v>
      </c>
      <c r="BT104" s="148">
        <v>645.91908333333333</v>
      </c>
      <c r="BU104" s="148">
        <v>645.91908333333333</v>
      </c>
      <c r="BV104" s="148">
        <v>645.91908333333333</v>
      </c>
      <c r="BW104" s="147"/>
      <c r="BX104" s="148">
        <v>2538.2948773451958</v>
      </c>
      <c r="BY104" s="148">
        <v>2538.2948773451958</v>
      </c>
      <c r="BZ104" s="148">
        <v>2538.2948773451958</v>
      </c>
      <c r="CA104" s="148">
        <v>2538.2948773451958</v>
      </c>
      <c r="CB104" s="148">
        <v>2558.6343735631426</v>
      </c>
      <c r="CC104" s="148">
        <v>2558.6343735631426</v>
      </c>
      <c r="CD104" s="148">
        <v>2558.6343735631426</v>
      </c>
      <c r="CE104" s="148">
        <v>2558.6343735631426</v>
      </c>
      <c r="CF104" s="148">
        <v>2558.6343735631426</v>
      </c>
      <c r="CG104" s="148">
        <v>2558.6343735631426</v>
      </c>
      <c r="CH104" s="148">
        <v>2558.6343735631426</v>
      </c>
      <c r="CI104" s="148">
        <v>2558.6343735631426</v>
      </c>
      <c r="CJ104" s="147"/>
      <c r="CK104" s="148">
        <v>818.8888888888888</v>
      </c>
      <c r="CL104" s="148">
        <v>818.8888888888888</v>
      </c>
      <c r="CM104" s="148">
        <v>818.8888888888888</v>
      </c>
      <c r="CN104" s="148">
        <v>818.8888888888888</v>
      </c>
      <c r="CO104" s="148">
        <v>861.22544444444441</v>
      </c>
      <c r="CP104" s="148">
        <v>861.22544444444441</v>
      </c>
      <c r="CQ104" s="148">
        <v>861.22544444444441</v>
      </c>
      <c r="CR104" s="148">
        <v>861.22544444444441</v>
      </c>
      <c r="CS104" s="148">
        <v>861.22544444444441</v>
      </c>
      <c r="CT104" s="148">
        <v>861.22544444444441</v>
      </c>
      <c r="CU104" s="148">
        <v>861.22544444444441</v>
      </c>
      <c r="CV104" s="148">
        <v>861.22544444444441</v>
      </c>
      <c r="CW104" s="147"/>
      <c r="CX104" s="148">
        <v>1870.0000000000002</v>
      </c>
      <c r="CY104" s="148">
        <v>1870.0000000000002</v>
      </c>
      <c r="CZ104" s="148">
        <v>1870.0000000000002</v>
      </c>
      <c r="DA104" s="148">
        <v>1870.0000000000002</v>
      </c>
      <c r="DB104" s="148">
        <v>1966.6790000000003</v>
      </c>
      <c r="DC104" s="148">
        <v>1966.6790000000003</v>
      </c>
      <c r="DD104" s="148">
        <v>1966.6790000000003</v>
      </c>
      <c r="DE104" s="148">
        <v>1966.6790000000003</v>
      </c>
      <c r="DF104" s="148">
        <v>1966.6790000000003</v>
      </c>
      <c r="DG104" s="148">
        <v>1966.6790000000003</v>
      </c>
      <c r="DH104" s="148">
        <v>1966.6790000000003</v>
      </c>
      <c r="DI104" s="148">
        <v>1966.6790000000003</v>
      </c>
      <c r="DJ104" s="147"/>
      <c r="DK104" s="148">
        <v>11341.350432900752</v>
      </c>
      <c r="DL104" s="148">
        <v>11341.350432900752</v>
      </c>
      <c r="DM104" s="148">
        <v>11341.350432900752</v>
      </c>
      <c r="DN104" s="148">
        <v>11341.350432900752</v>
      </c>
      <c r="DO104" s="148">
        <v>11816.807901340921</v>
      </c>
      <c r="DP104" s="148">
        <v>11816.807901340921</v>
      </c>
      <c r="DQ104" s="148">
        <v>11816.807901340921</v>
      </c>
      <c r="DR104" s="148">
        <v>11816.807901340921</v>
      </c>
      <c r="DS104" s="148">
        <v>11816.807901340921</v>
      </c>
      <c r="DT104" s="148">
        <v>11816.807901340921</v>
      </c>
      <c r="DU104" s="148">
        <v>11816.807901340921</v>
      </c>
      <c r="DV104" s="148">
        <v>11816.807901340921</v>
      </c>
      <c r="DX104" s="149">
        <f t="shared" si="119"/>
        <v>139899.86494233034</v>
      </c>
      <c r="DZ104" s="19" t="b">
        <f t="shared" si="120"/>
        <v>1</v>
      </c>
      <c r="EG104" s="19"/>
    </row>
    <row r="105" spans="2:137" ht="14.15" customHeight="1" x14ac:dyDescent="0.4">
      <c r="B105" s="19" t="s">
        <v>80</v>
      </c>
      <c r="C105" s="19" t="s">
        <v>71</v>
      </c>
      <c r="D105" s="145" t="s">
        <v>136</v>
      </c>
      <c r="E105" s="19" t="s">
        <v>72</v>
      </c>
      <c r="F105" s="19" t="s">
        <v>57</v>
      </c>
      <c r="H105" s="151" t="s">
        <v>10</v>
      </c>
      <c r="I105" s="19" t="s">
        <v>74</v>
      </c>
      <c r="K105" s="146">
        <v>5500</v>
      </c>
      <c r="L105" s="146">
        <v>5500</v>
      </c>
      <c r="M105" s="146">
        <v>5500</v>
      </c>
      <c r="N105" s="146">
        <v>5500</v>
      </c>
      <c r="O105" s="146">
        <v>5500</v>
      </c>
      <c r="P105" s="146">
        <v>5500</v>
      </c>
      <c r="Q105" s="146">
        <v>5500</v>
      </c>
      <c r="R105" s="146">
        <v>5500</v>
      </c>
      <c r="S105" s="146">
        <v>5500</v>
      </c>
      <c r="T105" s="146">
        <v>5500</v>
      </c>
      <c r="U105" s="146">
        <v>5500</v>
      </c>
      <c r="V105" s="146">
        <v>5500</v>
      </c>
      <c r="W105" s="147"/>
      <c r="X105" s="148">
        <v>5500</v>
      </c>
      <c r="Y105" s="148">
        <v>5500</v>
      </c>
      <c r="Z105" s="148">
        <v>5500</v>
      </c>
      <c r="AA105" s="148">
        <v>5500</v>
      </c>
      <c r="AB105" s="148">
        <v>5784.35</v>
      </c>
      <c r="AC105" s="148">
        <v>5784.35</v>
      </c>
      <c r="AD105" s="148">
        <v>5784.35</v>
      </c>
      <c r="AE105" s="148">
        <v>5784.35</v>
      </c>
      <c r="AF105" s="148">
        <v>5784.35</v>
      </c>
      <c r="AG105" s="148">
        <v>5784.35</v>
      </c>
      <c r="AH105" s="148">
        <v>5784.35</v>
      </c>
      <c r="AI105" s="148">
        <v>5784.35</v>
      </c>
      <c r="AJ105" s="147"/>
      <c r="AK105" s="148">
        <v>444.3893250000001</v>
      </c>
      <c r="AL105" s="148">
        <v>444.3893250000001</v>
      </c>
      <c r="AM105" s="148">
        <v>444.3893250000001</v>
      </c>
      <c r="AN105" s="148">
        <v>444.3893250000001</v>
      </c>
      <c r="AO105" s="148">
        <v>511.63810000000012</v>
      </c>
      <c r="AP105" s="148">
        <v>511.63810000000012</v>
      </c>
      <c r="AQ105" s="148">
        <v>511.63810000000012</v>
      </c>
      <c r="AR105" s="148">
        <v>511.63810000000012</v>
      </c>
      <c r="AS105" s="148">
        <v>511.63810000000012</v>
      </c>
      <c r="AT105" s="148">
        <v>511.63810000000012</v>
      </c>
      <c r="AU105" s="148">
        <v>511.63810000000012</v>
      </c>
      <c r="AV105" s="148">
        <v>511.63810000000012</v>
      </c>
      <c r="AW105" s="147"/>
      <c r="AX105" s="148">
        <v>579.59699999999998</v>
      </c>
      <c r="AY105" s="148">
        <v>579.59699999999998</v>
      </c>
      <c r="AZ105" s="148">
        <v>579.59699999999998</v>
      </c>
      <c r="BA105" s="148">
        <v>579.59699999999998</v>
      </c>
      <c r="BB105" s="148">
        <v>619.40599999999995</v>
      </c>
      <c r="BC105" s="148">
        <v>619.40599999999995</v>
      </c>
      <c r="BD105" s="148">
        <v>619.40599999999995</v>
      </c>
      <c r="BE105" s="148">
        <v>619.40599999999995</v>
      </c>
      <c r="BF105" s="148">
        <v>619.40599999999995</v>
      </c>
      <c r="BG105" s="148">
        <v>619.40599999999995</v>
      </c>
      <c r="BH105" s="148">
        <v>619.40599999999995</v>
      </c>
      <c r="BI105" s="148">
        <v>619.40599999999995</v>
      </c>
      <c r="BJ105" s="147"/>
      <c r="BK105" s="148">
        <v>614.16666666666663</v>
      </c>
      <c r="BL105" s="148">
        <v>614.16666666666663</v>
      </c>
      <c r="BM105" s="148">
        <v>614.16666666666663</v>
      </c>
      <c r="BN105" s="148">
        <v>614.16666666666663</v>
      </c>
      <c r="BO105" s="148">
        <v>645.91908333333333</v>
      </c>
      <c r="BP105" s="148">
        <v>645.91908333333333</v>
      </c>
      <c r="BQ105" s="148">
        <v>645.91908333333333</v>
      </c>
      <c r="BR105" s="148">
        <v>645.91908333333333</v>
      </c>
      <c r="BS105" s="148">
        <v>645.91908333333333</v>
      </c>
      <c r="BT105" s="148">
        <v>645.91908333333333</v>
      </c>
      <c r="BU105" s="148">
        <v>645.91908333333333</v>
      </c>
      <c r="BV105" s="148">
        <v>645.91908333333333</v>
      </c>
      <c r="BW105" s="147"/>
      <c r="BX105" s="148">
        <v>2538.2948773451958</v>
      </c>
      <c r="BY105" s="148">
        <v>2538.2948773451958</v>
      </c>
      <c r="BZ105" s="148">
        <v>2538.2948773451958</v>
      </c>
      <c r="CA105" s="148">
        <v>2538.2948773451958</v>
      </c>
      <c r="CB105" s="148">
        <v>2558.6343735631426</v>
      </c>
      <c r="CC105" s="148">
        <v>2558.6343735631426</v>
      </c>
      <c r="CD105" s="148">
        <v>2558.6343735631426</v>
      </c>
      <c r="CE105" s="148">
        <v>2558.6343735631426</v>
      </c>
      <c r="CF105" s="148">
        <v>2558.6343735631426</v>
      </c>
      <c r="CG105" s="148">
        <v>2558.6343735631426</v>
      </c>
      <c r="CH105" s="148">
        <v>2558.6343735631426</v>
      </c>
      <c r="CI105" s="148">
        <v>2558.6343735631426</v>
      </c>
      <c r="CJ105" s="147"/>
      <c r="CK105" s="148">
        <v>818.8888888888888</v>
      </c>
      <c r="CL105" s="148">
        <v>818.8888888888888</v>
      </c>
      <c r="CM105" s="148">
        <v>818.8888888888888</v>
      </c>
      <c r="CN105" s="148">
        <v>818.8888888888888</v>
      </c>
      <c r="CO105" s="148">
        <v>861.22544444444441</v>
      </c>
      <c r="CP105" s="148">
        <v>861.22544444444441</v>
      </c>
      <c r="CQ105" s="148">
        <v>861.22544444444441</v>
      </c>
      <c r="CR105" s="148">
        <v>861.22544444444441</v>
      </c>
      <c r="CS105" s="148">
        <v>861.22544444444441</v>
      </c>
      <c r="CT105" s="148">
        <v>861.22544444444441</v>
      </c>
      <c r="CU105" s="148">
        <v>861.22544444444441</v>
      </c>
      <c r="CV105" s="148">
        <v>861.22544444444441</v>
      </c>
      <c r="CW105" s="147"/>
      <c r="CX105" s="148">
        <v>1870.0000000000002</v>
      </c>
      <c r="CY105" s="148">
        <v>1870.0000000000002</v>
      </c>
      <c r="CZ105" s="148">
        <v>1870.0000000000002</v>
      </c>
      <c r="DA105" s="148">
        <v>1870.0000000000002</v>
      </c>
      <c r="DB105" s="148">
        <v>1966.6790000000003</v>
      </c>
      <c r="DC105" s="148">
        <v>1966.6790000000003</v>
      </c>
      <c r="DD105" s="148">
        <v>1966.6790000000003</v>
      </c>
      <c r="DE105" s="148">
        <v>1966.6790000000003</v>
      </c>
      <c r="DF105" s="148">
        <v>1966.6790000000003</v>
      </c>
      <c r="DG105" s="148">
        <v>1966.6790000000003</v>
      </c>
      <c r="DH105" s="148">
        <v>1966.6790000000003</v>
      </c>
      <c r="DI105" s="148">
        <v>1966.6790000000003</v>
      </c>
      <c r="DJ105" s="147"/>
      <c r="DK105" s="148">
        <v>11341.350432900752</v>
      </c>
      <c r="DL105" s="148">
        <v>11341.350432900752</v>
      </c>
      <c r="DM105" s="148">
        <v>11341.350432900752</v>
      </c>
      <c r="DN105" s="148">
        <v>11341.350432900752</v>
      </c>
      <c r="DO105" s="148">
        <v>11816.807901340921</v>
      </c>
      <c r="DP105" s="148">
        <v>11816.807901340921</v>
      </c>
      <c r="DQ105" s="148">
        <v>11816.807901340921</v>
      </c>
      <c r="DR105" s="148">
        <v>11816.807901340921</v>
      </c>
      <c r="DS105" s="148">
        <v>11816.807901340921</v>
      </c>
      <c r="DT105" s="148">
        <v>11816.807901340921</v>
      </c>
      <c r="DU105" s="148">
        <v>11816.807901340921</v>
      </c>
      <c r="DV105" s="148">
        <v>11816.807901340921</v>
      </c>
      <c r="DX105" s="149">
        <f t="shared" si="119"/>
        <v>139899.86494233034</v>
      </c>
      <c r="DZ105" s="19" t="b">
        <f t="shared" si="120"/>
        <v>1</v>
      </c>
      <c r="EG105" s="19"/>
    </row>
    <row r="106" spans="2:137" ht="14.15" customHeight="1" x14ac:dyDescent="0.4">
      <c r="B106" s="19" t="s">
        <v>86</v>
      </c>
      <c r="C106" s="19" t="s">
        <v>71</v>
      </c>
      <c r="D106" s="145" t="s">
        <v>137</v>
      </c>
      <c r="E106" s="19" t="s">
        <v>72</v>
      </c>
      <c r="F106" s="19" t="s">
        <v>57</v>
      </c>
      <c r="H106" s="151" t="s">
        <v>10</v>
      </c>
      <c r="I106" s="19" t="s">
        <v>74</v>
      </c>
      <c r="K106" s="146">
        <v>5500</v>
      </c>
      <c r="L106" s="146">
        <v>5500</v>
      </c>
      <c r="M106" s="146">
        <v>5500</v>
      </c>
      <c r="N106" s="146">
        <v>5500</v>
      </c>
      <c r="O106" s="146">
        <v>5500</v>
      </c>
      <c r="P106" s="146">
        <v>5500</v>
      </c>
      <c r="Q106" s="146">
        <v>5500</v>
      </c>
      <c r="R106" s="146">
        <v>5500</v>
      </c>
      <c r="S106" s="146">
        <v>5500</v>
      </c>
      <c r="T106" s="146">
        <v>5500</v>
      </c>
      <c r="U106" s="146">
        <v>5500</v>
      </c>
      <c r="V106" s="146">
        <v>5500</v>
      </c>
      <c r="W106" s="147"/>
      <c r="X106" s="148">
        <v>5500</v>
      </c>
      <c r="Y106" s="148">
        <v>5500</v>
      </c>
      <c r="Z106" s="148">
        <v>5500</v>
      </c>
      <c r="AA106" s="148">
        <v>5500</v>
      </c>
      <c r="AB106" s="148">
        <v>5784.35</v>
      </c>
      <c r="AC106" s="148">
        <v>5784.35</v>
      </c>
      <c r="AD106" s="148">
        <v>5784.35</v>
      </c>
      <c r="AE106" s="148">
        <v>5784.35</v>
      </c>
      <c r="AF106" s="148">
        <v>5784.35</v>
      </c>
      <c r="AG106" s="148">
        <v>5784.35</v>
      </c>
      <c r="AH106" s="148">
        <v>5784.35</v>
      </c>
      <c r="AI106" s="148">
        <v>5784.35</v>
      </c>
      <c r="AJ106" s="147"/>
      <c r="AK106" s="148">
        <v>444.3893250000001</v>
      </c>
      <c r="AL106" s="148">
        <v>444.3893250000001</v>
      </c>
      <c r="AM106" s="148">
        <v>444.3893250000001</v>
      </c>
      <c r="AN106" s="148">
        <v>444.3893250000001</v>
      </c>
      <c r="AO106" s="148">
        <v>511.63810000000012</v>
      </c>
      <c r="AP106" s="148">
        <v>511.63810000000012</v>
      </c>
      <c r="AQ106" s="148">
        <v>511.63810000000012</v>
      </c>
      <c r="AR106" s="148">
        <v>511.63810000000012</v>
      </c>
      <c r="AS106" s="148">
        <v>511.63810000000012</v>
      </c>
      <c r="AT106" s="148">
        <v>511.63810000000012</v>
      </c>
      <c r="AU106" s="148">
        <v>511.63810000000012</v>
      </c>
      <c r="AV106" s="148">
        <v>511.63810000000012</v>
      </c>
      <c r="AW106" s="147"/>
      <c r="AX106" s="148">
        <v>579.59699999999998</v>
      </c>
      <c r="AY106" s="148">
        <v>579.59699999999998</v>
      </c>
      <c r="AZ106" s="148">
        <v>579.59699999999998</v>
      </c>
      <c r="BA106" s="148">
        <v>579.59699999999998</v>
      </c>
      <c r="BB106" s="148">
        <v>619.40599999999995</v>
      </c>
      <c r="BC106" s="148">
        <v>619.40599999999995</v>
      </c>
      <c r="BD106" s="148">
        <v>619.40599999999995</v>
      </c>
      <c r="BE106" s="148">
        <v>619.40599999999995</v>
      </c>
      <c r="BF106" s="148">
        <v>619.40599999999995</v>
      </c>
      <c r="BG106" s="148">
        <v>619.40599999999995</v>
      </c>
      <c r="BH106" s="148">
        <v>619.40599999999995</v>
      </c>
      <c r="BI106" s="148">
        <v>619.40599999999995</v>
      </c>
      <c r="BJ106" s="147"/>
      <c r="BK106" s="148">
        <v>614.16666666666663</v>
      </c>
      <c r="BL106" s="148">
        <v>614.16666666666663</v>
      </c>
      <c r="BM106" s="148">
        <v>614.16666666666663</v>
      </c>
      <c r="BN106" s="148">
        <v>614.16666666666663</v>
      </c>
      <c r="BO106" s="148">
        <v>645.91908333333333</v>
      </c>
      <c r="BP106" s="148">
        <v>645.91908333333333</v>
      </c>
      <c r="BQ106" s="148">
        <v>645.91908333333333</v>
      </c>
      <c r="BR106" s="148">
        <v>645.91908333333333</v>
      </c>
      <c r="BS106" s="148">
        <v>645.91908333333333</v>
      </c>
      <c r="BT106" s="148">
        <v>645.91908333333333</v>
      </c>
      <c r="BU106" s="148">
        <v>645.91908333333333</v>
      </c>
      <c r="BV106" s="148">
        <v>645.91908333333333</v>
      </c>
      <c r="BW106" s="147"/>
      <c r="BX106" s="148">
        <v>2538.2948773451958</v>
      </c>
      <c r="BY106" s="148">
        <v>2538.2948773451958</v>
      </c>
      <c r="BZ106" s="148">
        <v>2538.2948773451958</v>
      </c>
      <c r="CA106" s="148">
        <v>2538.2948773451958</v>
      </c>
      <c r="CB106" s="148">
        <v>2558.6343735631426</v>
      </c>
      <c r="CC106" s="148">
        <v>2558.6343735631426</v>
      </c>
      <c r="CD106" s="148">
        <v>2558.6343735631426</v>
      </c>
      <c r="CE106" s="148">
        <v>2558.6343735631426</v>
      </c>
      <c r="CF106" s="148">
        <v>2558.6343735631426</v>
      </c>
      <c r="CG106" s="148">
        <v>2558.6343735631426</v>
      </c>
      <c r="CH106" s="148">
        <v>2558.6343735631426</v>
      </c>
      <c r="CI106" s="148">
        <v>2558.6343735631426</v>
      </c>
      <c r="CJ106" s="147"/>
      <c r="CK106" s="148">
        <v>818.8888888888888</v>
      </c>
      <c r="CL106" s="148">
        <v>818.8888888888888</v>
      </c>
      <c r="CM106" s="148">
        <v>818.8888888888888</v>
      </c>
      <c r="CN106" s="148">
        <v>818.8888888888888</v>
      </c>
      <c r="CO106" s="148">
        <v>861.22544444444441</v>
      </c>
      <c r="CP106" s="148">
        <v>861.22544444444441</v>
      </c>
      <c r="CQ106" s="148">
        <v>861.22544444444441</v>
      </c>
      <c r="CR106" s="148">
        <v>861.22544444444441</v>
      </c>
      <c r="CS106" s="148">
        <v>861.22544444444441</v>
      </c>
      <c r="CT106" s="148">
        <v>861.22544444444441</v>
      </c>
      <c r="CU106" s="148">
        <v>861.22544444444441</v>
      </c>
      <c r="CV106" s="148">
        <v>861.22544444444441</v>
      </c>
      <c r="CW106" s="147"/>
      <c r="CX106" s="148">
        <v>1870.0000000000002</v>
      </c>
      <c r="CY106" s="148">
        <v>1870.0000000000002</v>
      </c>
      <c r="CZ106" s="148">
        <v>1870.0000000000002</v>
      </c>
      <c r="DA106" s="148">
        <v>1870.0000000000002</v>
      </c>
      <c r="DB106" s="148">
        <v>1966.6790000000003</v>
      </c>
      <c r="DC106" s="148">
        <v>1966.6790000000003</v>
      </c>
      <c r="DD106" s="148">
        <v>1966.6790000000003</v>
      </c>
      <c r="DE106" s="148">
        <v>1966.6790000000003</v>
      </c>
      <c r="DF106" s="148">
        <v>1966.6790000000003</v>
      </c>
      <c r="DG106" s="148">
        <v>1966.6790000000003</v>
      </c>
      <c r="DH106" s="148">
        <v>1966.6790000000003</v>
      </c>
      <c r="DI106" s="148">
        <v>1966.6790000000003</v>
      </c>
      <c r="DJ106" s="147"/>
      <c r="DK106" s="148">
        <v>11341.350432900752</v>
      </c>
      <c r="DL106" s="148">
        <v>11341.350432900752</v>
      </c>
      <c r="DM106" s="148">
        <v>11341.350432900752</v>
      </c>
      <c r="DN106" s="148">
        <v>11341.350432900752</v>
      </c>
      <c r="DO106" s="148">
        <v>11816.807901340921</v>
      </c>
      <c r="DP106" s="148">
        <v>11816.807901340921</v>
      </c>
      <c r="DQ106" s="148">
        <v>11816.807901340921</v>
      </c>
      <c r="DR106" s="148">
        <v>11816.807901340921</v>
      </c>
      <c r="DS106" s="148">
        <v>11816.807901340921</v>
      </c>
      <c r="DT106" s="148">
        <v>11816.807901340921</v>
      </c>
      <c r="DU106" s="148">
        <v>11816.807901340921</v>
      </c>
      <c r="DV106" s="148">
        <v>11816.807901340921</v>
      </c>
      <c r="DX106" s="149">
        <f t="shared" si="119"/>
        <v>139899.86494233034</v>
      </c>
      <c r="DZ106" s="19" t="b">
        <f t="shared" si="120"/>
        <v>1</v>
      </c>
      <c r="EG106" s="19"/>
    </row>
    <row r="107" spans="2:137" ht="14.15" hidden="1" customHeight="1" x14ac:dyDescent="0.4">
      <c r="C107" s="19" t="s">
        <v>71</v>
      </c>
      <c r="D107" s="145">
        <v>324</v>
      </c>
      <c r="E107" s="19" t="s">
        <v>72</v>
      </c>
      <c r="F107" s="19" t="s">
        <v>57</v>
      </c>
      <c r="H107" s="19" t="s">
        <v>113</v>
      </c>
      <c r="I107" s="19" t="s">
        <v>74</v>
      </c>
      <c r="K107" s="146">
        <v>5807</v>
      </c>
      <c r="L107" s="146">
        <v>5807</v>
      </c>
      <c r="M107" s="146">
        <v>5807</v>
      </c>
      <c r="N107" s="146">
        <v>5807</v>
      </c>
      <c r="O107" s="146">
        <v>5807</v>
      </c>
      <c r="P107" s="146">
        <v>5807</v>
      </c>
      <c r="Q107" s="146">
        <v>5807</v>
      </c>
      <c r="R107" s="146">
        <v>5807</v>
      </c>
      <c r="S107" s="146">
        <v>5807</v>
      </c>
      <c r="T107" s="146">
        <v>5807</v>
      </c>
      <c r="U107" s="146">
        <v>5807</v>
      </c>
      <c r="V107" s="146">
        <v>5807</v>
      </c>
      <c r="W107" s="147"/>
      <c r="X107" s="148">
        <v>5807</v>
      </c>
      <c r="Y107" s="148">
        <v>5807</v>
      </c>
      <c r="Z107" s="148">
        <v>5807</v>
      </c>
      <c r="AA107" s="148">
        <v>5807</v>
      </c>
      <c r="AB107" s="148">
        <v>6107.2219000000005</v>
      </c>
      <c r="AC107" s="148">
        <v>6107.2219000000005</v>
      </c>
      <c r="AD107" s="148">
        <v>6107.2219000000005</v>
      </c>
      <c r="AE107" s="148">
        <v>6107.2219000000005</v>
      </c>
      <c r="AF107" s="148">
        <v>6107.2219000000005</v>
      </c>
      <c r="AG107" s="148">
        <v>6107.2219000000005</v>
      </c>
      <c r="AH107" s="148">
        <v>6107.2219000000005</v>
      </c>
      <c r="AI107" s="148">
        <v>6107.2219000000005</v>
      </c>
      <c r="AJ107" s="147"/>
      <c r="AK107" s="148">
        <v>516.99482499999999</v>
      </c>
      <c r="AL107" s="148">
        <v>516.99482499999999</v>
      </c>
      <c r="AM107" s="148">
        <v>516.99482499999999</v>
      </c>
      <c r="AN107" s="148">
        <v>516.99482499999999</v>
      </c>
      <c r="AO107" s="148">
        <v>587.99730435000015</v>
      </c>
      <c r="AP107" s="148">
        <v>587.99730435000015</v>
      </c>
      <c r="AQ107" s="148">
        <v>587.99730435000015</v>
      </c>
      <c r="AR107" s="148">
        <v>587.99730435000015</v>
      </c>
      <c r="AS107" s="148">
        <v>587.99730435000015</v>
      </c>
      <c r="AT107" s="148">
        <v>587.99730435000015</v>
      </c>
      <c r="AU107" s="148">
        <v>587.99730435000015</v>
      </c>
      <c r="AV107" s="148">
        <v>587.99730435000015</v>
      </c>
      <c r="AW107" s="147"/>
      <c r="AX107" s="148">
        <v>622.577</v>
      </c>
      <c r="AY107" s="148">
        <v>622.577</v>
      </c>
      <c r="AZ107" s="148">
        <v>622.577</v>
      </c>
      <c r="BA107" s="148">
        <v>622.577</v>
      </c>
      <c r="BB107" s="148">
        <v>664.60806600000001</v>
      </c>
      <c r="BC107" s="148">
        <v>664.60806600000001</v>
      </c>
      <c r="BD107" s="148">
        <v>664.60806600000001</v>
      </c>
      <c r="BE107" s="148">
        <v>664.60806600000001</v>
      </c>
      <c r="BF107" s="148">
        <v>664.60806600000001</v>
      </c>
      <c r="BG107" s="148">
        <v>664.60806600000001</v>
      </c>
      <c r="BH107" s="148">
        <v>664.60806600000001</v>
      </c>
      <c r="BI107" s="148">
        <v>664.60806600000001</v>
      </c>
      <c r="BJ107" s="147"/>
      <c r="BK107" s="148">
        <v>648.44833333333327</v>
      </c>
      <c r="BL107" s="148">
        <v>648.44833333333327</v>
      </c>
      <c r="BM107" s="148">
        <v>648.44833333333327</v>
      </c>
      <c r="BN107" s="148">
        <v>648.44833333333327</v>
      </c>
      <c r="BO107" s="148">
        <v>681.97311216666674</v>
      </c>
      <c r="BP107" s="148">
        <v>681.97311216666674</v>
      </c>
      <c r="BQ107" s="148">
        <v>681.97311216666674</v>
      </c>
      <c r="BR107" s="148">
        <v>681.97311216666674</v>
      </c>
      <c r="BS107" s="148">
        <v>681.97311216666674</v>
      </c>
      <c r="BT107" s="148">
        <v>681.97311216666674</v>
      </c>
      <c r="BU107" s="148">
        <v>681.97311216666674</v>
      </c>
      <c r="BV107" s="148">
        <v>681.97311216666674</v>
      </c>
      <c r="BW107" s="147"/>
      <c r="BX107" s="148">
        <v>2560.2545233410096</v>
      </c>
      <c r="BY107" s="148">
        <v>2560.2545233410096</v>
      </c>
      <c r="BZ107" s="148">
        <v>2560.2545233410096</v>
      </c>
      <c r="CA107" s="148">
        <v>2560.2545233410096</v>
      </c>
      <c r="CB107" s="148">
        <v>2581.7293332569398</v>
      </c>
      <c r="CC107" s="148">
        <v>2581.7293332569398</v>
      </c>
      <c r="CD107" s="148">
        <v>2581.7293332569398</v>
      </c>
      <c r="CE107" s="148">
        <v>2581.7293332569398</v>
      </c>
      <c r="CF107" s="148">
        <v>2581.7293332569398</v>
      </c>
      <c r="CG107" s="148">
        <v>2581.7293332569398</v>
      </c>
      <c r="CH107" s="148">
        <v>2581.7293332569398</v>
      </c>
      <c r="CI107" s="148">
        <v>2581.7293332569398</v>
      </c>
      <c r="CJ107" s="147"/>
      <c r="CK107" s="148">
        <v>864.59777777777765</v>
      </c>
      <c r="CL107" s="148">
        <v>864.59777777777765</v>
      </c>
      <c r="CM107" s="148">
        <v>864.59777777777765</v>
      </c>
      <c r="CN107" s="148">
        <v>864.59777777777765</v>
      </c>
      <c r="CO107" s="148">
        <v>909.29748288888891</v>
      </c>
      <c r="CP107" s="148">
        <v>909.29748288888891</v>
      </c>
      <c r="CQ107" s="148">
        <v>909.29748288888891</v>
      </c>
      <c r="CR107" s="148">
        <v>909.29748288888891</v>
      </c>
      <c r="CS107" s="148">
        <v>909.29748288888891</v>
      </c>
      <c r="CT107" s="148">
        <v>909.29748288888891</v>
      </c>
      <c r="CU107" s="148">
        <v>909.29748288888891</v>
      </c>
      <c r="CV107" s="148">
        <v>909.29748288888891</v>
      </c>
      <c r="CW107" s="147"/>
      <c r="CX107" s="148">
        <v>1974.38</v>
      </c>
      <c r="CY107" s="148">
        <v>1974.38</v>
      </c>
      <c r="CZ107" s="148">
        <v>1974.38</v>
      </c>
      <c r="DA107" s="148">
        <v>1974.38</v>
      </c>
      <c r="DB107" s="148">
        <v>2076.4554460000004</v>
      </c>
      <c r="DC107" s="148">
        <v>2076.4554460000004</v>
      </c>
      <c r="DD107" s="148">
        <v>2076.4554460000004</v>
      </c>
      <c r="DE107" s="148">
        <v>2076.4554460000004</v>
      </c>
      <c r="DF107" s="148">
        <v>2076.4554460000004</v>
      </c>
      <c r="DG107" s="148">
        <v>2076.4554460000004</v>
      </c>
      <c r="DH107" s="148">
        <v>2076.4554460000004</v>
      </c>
      <c r="DI107" s="148">
        <v>2076.4554460000004</v>
      </c>
      <c r="DJ107" s="147"/>
      <c r="DK107" s="148">
        <v>11854.680634452121</v>
      </c>
      <c r="DL107" s="148">
        <v>11854.680634452121</v>
      </c>
      <c r="DM107" s="148">
        <v>11854.680634452121</v>
      </c>
      <c r="DN107" s="148">
        <v>11854.680634452121</v>
      </c>
      <c r="DO107" s="148">
        <v>12356.677274312497</v>
      </c>
      <c r="DP107" s="148">
        <v>12356.677274312497</v>
      </c>
      <c r="DQ107" s="148">
        <v>12356.677274312497</v>
      </c>
      <c r="DR107" s="148">
        <v>12356.677274312497</v>
      </c>
      <c r="DS107" s="148">
        <v>12356.677274312497</v>
      </c>
      <c r="DT107" s="148">
        <v>12356.677274312497</v>
      </c>
      <c r="DU107" s="148">
        <v>12356.677274312497</v>
      </c>
      <c r="DV107" s="148">
        <v>12356.677274312497</v>
      </c>
      <c r="DX107" s="149">
        <f t="shared" si="119"/>
        <v>146272.1407323085</v>
      </c>
      <c r="DZ107" s="19" t="b">
        <f t="shared" si="120"/>
        <v>1</v>
      </c>
      <c r="EG107" s="19"/>
    </row>
    <row r="108" spans="2:137" ht="14.15" hidden="1" customHeight="1" x14ac:dyDescent="0.4">
      <c r="C108" s="19" t="s">
        <v>71</v>
      </c>
      <c r="D108" s="145">
        <v>473</v>
      </c>
      <c r="E108" s="19" t="s">
        <v>72</v>
      </c>
      <c r="F108" s="19" t="s">
        <v>57</v>
      </c>
      <c r="H108" s="19" t="s">
        <v>10</v>
      </c>
      <c r="I108" s="19" t="s">
        <v>74</v>
      </c>
      <c r="K108" s="146">
        <v>6000</v>
      </c>
      <c r="L108" s="146">
        <v>6000</v>
      </c>
      <c r="M108" s="146">
        <v>6000</v>
      </c>
      <c r="N108" s="146">
        <v>6000</v>
      </c>
      <c r="O108" s="146">
        <v>6000</v>
      </c>
      <c r="P108" s="146">
        <v>6000</v>
      </c>
      <c r="Q108" s="146">
        <v>6000</v>
      </c>
      <c r="R108" s="146">
        <v>7000</v>
      </c>
      <c r="S108" s="146">
        <v>7000</v>
      </c>
      <c r="T108" s="146">
        <v>7000</v>
      </c>
      <c r="U108" s="146">
        <v>7000</v>
      </c>
      <c r="V108" s="146">
        <v>7000</v>
      </c>
      <c r="W108" s="147"/>
      <c r="X108" s="148">
        <v>6000</v>
      </c>
      <c r="Y108" s="148">
        <v>6000</v>
      </c>
      <c r="Z108" s="148">
        <v>6000</v>
      </c>
      <c r="AA108" s="148">
        <v>6000</v>
      </c>
      <c r="AB108" s="148">
        <v>6310.2000000000007</v>
      </c>
      <c r="AC108" s="148">
        <v>6310.2000000000007</v>
      </c>
      <c r="AD108" s="148">
        <v>6310.2000000000007</v>
      </c>
      <c r="AE108" s="148">
        <v>7361.9000000000005</v>
      </c>
      <c r="AF108" s="148">
        <v>7361.9000000000005</v>
      </c>
      <c r="AG108" s="148">
        <v>7361.9000000000005</v>
      </c>
      <c r="AH108" s="148">
        <v>7361.9000000000005</v>
      </c>
      <c r="AI108" s="148">
        <v>7361.9000000000005</v>
      </c>
      <c r="AJ108" s="147"/>
      <c r="AK108" s="148">
        <v>562.6393250000001</v>
      </c>
      <c r="AL108" s="148">
        <v>562.6393250000001</v>
      </c>
      <c r="AM108" s="148">
        <v>562.6393250000001</v>
      </c>
      <c r="AN108" s="148">
        <v>562.6393250000001</v>
      </c>
      <c r="AO108" s="148">
        <v>636.00162500000033</v>
      </c>
      <c r="AP108" s="148">
        <v>636.00162500000033</v>
      </c>
      <c r="AQ108" s="148">
        <v>636.00162500000033</v>
      </c>
      <c r="AR108" s="148">
        <v>884.72867500000029</v>
      </c>
      <c r="AS108" s="148">
        <v>884.72867500000029</v>
      </c>
      <c r="AT108" s="148">
        <v>884.72867500000029</v>
      </c>
      <c r="AU108" s="148">
        <v>884.72867500000029</v>
      </c>
      <c r="AV108" s="148">
        <v>884.72867500000029</v>
      </c>
      <c r="AW108" s="147"/>
      <c r="AX108" s="148">
        <v>649.59699999999998</v>
      </c>
      <c r="AY108" s="148">
        <v>649.59699999999998</v>
      </c>
      <c r="AZ108" s="148">
        <v>649.59699999999998</v>
      </c>
      <c r="BA108" s="148">
        <v>649.59699999999998</v>
      </c>
      <c r="BB108" s="148">
        <v>693.02500000000009</v>
      </c>
      <c r="BC108" s="148">
        <v>693.02500000000009</v>
      </c>
      <c r="BD108" s="148">
        <v>693.02500000000009</v>
      </c>
      <c r="BE108" s="148">
        <v>840.26300000000015</v>
      </c>
      <c r="BF108" s="148">
        <v>840.26300000000015</v>
      </c>
      <c r="BG108" s="148">
        <v>840.26300000000015</v>
      </c>
      <c r="BH108" s="148">
        <v>840.26300000000015</v>
      </c>
      <c r="BI108" s="148">
        <v>840.26300000000015</v>
      </c>
      <c r="BJ108" s="147"/>
      <c r="BK108" s="148">
        <v>670</v>
      </c>
      <c r="BL108" s="148">
        <v>670</v>
      </c>
      <c r="BM108" s="148">
        <v>670</v>
      </c>
      <c r="BN108" s="148">
        <v>670</v>
      </c>
      <c r="BO108" s="148">
        <v>704.63900000000001</v>
      </c>
      <c r="BP108" s="148">
        <v>704.63900000000001</v>
      </c>
      <c r="BQ108" s="148">
        <v>704.63900000000001</v>
      </c>
      <c r="BR108" s="148">
        <v>822.07883333333336</v>
      </c>
      <c r="BS108" s="148">
        <v>822.07883333333336</v>
      </c>
      <c r="BT108" s="148">
        <v>822.07883333333336</v>
      </c>
      <c r="BU108" s="148">
        <v>822.07883333333336</v>
      </c>
      <c r="BV108" s="148">
        <v>822.07883333333336</v>
      </c>
      <c r="BW108" s="147"/>
      <c r="BX108" s="148">
        <v>2574.0597731038501</v>
      </c>
      <c r="BY108" s="148">
        <v>2574.0597731038501</v>
      </c>
      <c r="BZ108" s="148">
        <v>2574.0597731038501</v>
      </c>
      <c r="CA108" s="148">
        <v>2574.0597731038501</v>
      </c>
      <c r="CB108" s="148">
        <v>2596.2483144325192</v>
      </c>
      <c r="CC108" s="148">
        <v>2596.2483144325192</v>
      </c>
      <c r="CD108" s="148">
        <v>2596.2483144325192</v>
      </c>
      <c r="CE108" s="148">
        <v>2671.4761961712725</v>
      </c>
      <c r="CF108" s="148">
        <v>2671.4761961712725</v>
      </c>
      <c r="CG108" s="148">
        <v>2671.4761961712725</v>
      </c>
      <c r="CH108" s="148">
        <v>2671.4761961712725</v>
      </c>
      <c r="CI108" s="148">
        <v>2671.4761961712725</v>
      </c>
      <c r="CJ108" s="147"/>
      <c r="CK108" s="148">
        <v>893.33333333333326</v>
      </c>
      <c r="CL108" s="148">
        <v>893.33333333333326</v>
      </c>
      <c r="CM108" s="148">
        <v>893.33333333333326</v>
      </c>
      <c r="CN108" s="148">
        <v>893.33333333333326</v>
      </c>
      <c r="CO108" s="148">
        <v>939.51866666666672</v>
      </c>
      <c r="CP108" s="148">
        <v>939.51866666666672</v>
      </c>
      <c r="CQ108" s="148">
        <v>939.51866666666672</v>
      </c>
      <c r="CR108" s="148">
        <v>1096.105111111111</v>
      </c>
      <c r="CS108" s="148">
        <v>1096.105111111111</v>
      </c>
      <c r="CT108" s="148">
        <v>1096.105111111111</v>
      </c>
      <c r="CU108" s="148">
        <v>1096.105111111111</v>
      </c>
      <c r="CV108" s="148">
        <v>1096.105111111111</v>
      </c>
      <c r="CW108" s="147"/>
      <c r="CX108" s="148">
        <v>2040.0000000000002</v>
      </c>
      <c r="CY108" s="148">
        <v>2040.0000000000002</v>
      </c>
      <c r="CZ108" s="148">
        <v>2040.0000000000002</v>
      </c>
      <c r="DA108" s="148">
        <v>2040.0000000000002</v>
      </c>
      <c r="DB108" s="148">
        <v>2145.4680000000003</v>
      </c>
      <c r="DC108" s="148">
        <v>2145.4680000000003</v>
      </c>
      <c r="DD108" s="148">
        <v>2145.4680000000003</v>
      </c>
      <c r="DE108" s="148">
        <v>2503.0460000000003</v>
      </c>
      <c r="DF108" s="148">
        <v>2503.0460000000003</v>
      </c>
      <c r="DG108" s="148">
        <v>2503.0460000000003</v>
      </c>
      <c r="DH108" s="148">
        <v>2503.0460000000003</v>
      </c>
      <c r="DI108" s="148">
        <v>2503.0460000000003</v>
      </c>
      <c r="DJ108" s="147"/>
      <c r="DK108" s="148">
        <v>12177.393106437183</v>
      </c>
      <c r="DL108" s="148">
        <v>12177.393106437183</v>
      </c>
      <c r="DM108" s="148">
        <v>12177.393106437183</v>
      </c>
      <c r="DN108" s="148">
        <v>12177.393106437183</v>
      </c>
      <c r="DO108" s="148">
        <v>12696.073981099187</v>
      </c>
      <c r="DP108" s="148">
        <v>12696.073981099187</v>
      </c>
      <c r="DQ108" s="148">
        <v>12696.073981099187</v>
      </c>
      <c r="DR108" s="148">
        <v>14454.606140615717</v>
      </c>
      <c r="DS108" s="148">
        <v>14454.606140615717</v>
      </c>
      <c r="DT108" s="148">
        <v>14454.606140615717</v>
      </c>
      <c r="DU108" s="148">
        <v>14454.606140615717</v>
      </c>
      <c r="DV108" s="148">
        <v>14454.606140615717</v>
      </c>
      <c r="DX108" s="149">
        <f t="shared" si="119"/>
        <v>159070.82507212483</v>
      </c>
      <c r="DZ108" s="19" t="b">
        <f t="shared" si="120"/>
        <v>1</v>
      </c>
      <c r="EG108" s="19"/>
    </row>
    <row r="109" spans="2:137" ht="14.15" hidden="1" customHeight="1" x14ac:dyDescent="0.4">
      <c r="C109" s="19" t="s">
        <v>71</v>
      </c>
      <c r="D109" s="145">
        <v>474</v>
      </c>
      <c r="E109" s="19" t="s">
        <v>72</v>
      </c>
      <c r="F109" s="19" t="s">
        <v>57</v>
      </c>
      <c r="H109" s="19" t="s">
        <v>116</v>
      </c>
      <c r="I109" s="19" t="s">
        <v>74</v>
      </c>
      <c r="K109" s="146">
        <v>6000</v>
      </c>
      <c r="L109" s="146">
        <v>6000</v>
      </c>
      <c r="M109" s="146">
        <v>6000</v>
      </c>
      <c r="N109" s="146">
        <v>6000</v>
      </c>
      <c r="O109" s="146">
        <v>6000</v>
      </c>
      <c r="P109" s="146">
        <v>6000</v>
      </c>
      <c r="Q109" s="146">
        <v>6000</v>
      </c>
      <c r="R109" s="146">
        <v>6000</v>
      </c>
      <c r="S109" s="146">
        <v>6000</v>
      </c>
      <c r="T109" s="146">
        <v>6000</v>
      </c>
      <c r="U109" s="146">
        <v>6000</v>
      </c>
      <c r="V109" s="146">
        <v>6000</v>
      </c>
      <c r="W109" s="147"/>
      <c r="X109" s="148">
        <v>6000</v>
      </c>
      <c r="Y109" s="148">
        <v>6000</v>
      </c>
      <c r="Z109" s="148">
        <v>6000</v>
      </c>
      <c r="AA109" s="148">
        <v>6000</v>
      </c>
      <c r="AB109" s="148">
        <v>6310.2000000000007</v>
      </c>
      <c r="AC109" s="148">
        <v>6310.2000000000007</v>
      </c>
      <c r="AD109" s="148">
        <v>6310.2000000000007</v>
      </c>
      <c r="AE109" s="148">
        <v>6310.2000000000007</v>
      </c>
      <c r="AF109" s="148">
        <v>6310.2000000000007</v>
      </c>
      <c r="AG109" s="148">
        <v>6310.2000000000007</v>
      </c>
      <c r="AH109" s="148">
        <v>6310.2000000000007</v>
      </c>
      <c r="AI109" s="148">
        <v>6310.2000000000007</v>
      </c>
      <c r="AJ109" s="147"/>
      <c r="AK109" s="148">
        <v>562.6393250000001</v>
      </c>
      <c r="AL109" s="148">
        <v>562.6393250000001</v>
      </c>
      <c r="AM109" s="148">
        <v>562.6393250000001</v>
      </c>
      <c r="AN109" s="148">
        <v>562.6393250000001</v>
      </c>
      <c r="AO109" s="148">
        <v>636.00162500000033</v>
      </c>
      <c r="AP109" s="148">
        <v>636.00162500000033</v>
      </c>
      <c r="AQ109" s="148">
        <v>636.00162500000033</v>
      </c>
      <c r="AR109" s="148">
        <v>636.00162500000033</v>
      </c>
      <c r="AS109" s="148">
        <v>636.00162500000033</v>
      </c>
      <c r="AT109" s="148">
        <v>636.00162500000033</v>
      </c>
      <c r="AU109" s="148">
        <v>636.00162500000033</v>
      </c>
      <c r="AV109" s="148">
        <v>636.00162500000033</v>
      </c>
      <c r="AW109" s="147"/>
      <c r="AX109" s="148">
        <v>649.59699999999998</v>
      </c>
      <c r="AY109" s="148">
        <v>649.59699999999998</v>
      </c>
      <c r="AZ109" s="148">
        <v>649.59699999999998</v>
      </c>
      <c r="BA109" s="148">
        <v>649.59699999999998</v>
      </c>
      <c r="BB109" s="148">
        <v>693.02500000000009</v>
      </c>
      <c r="BC109" s="148">
        <v>693.02500000000009</v>
      </c>
      <c r="BD109" s="148">
        <v>693.02500000000009</v>
      </c>
      <c r="BE109" s="148">
        <v>693.02500000000009</v>
      </c>
      <c r="BF109" s="148">
        <v>693.02500000000009</v>
      </c>
      <c r="BG109" s="148">
        <v>693.02500000000009</v>
      </c>
      <c r="BH109" s="148">
        <v>693.02500000000009</v>
      </c>
      <c r="BI109" s="148">
        <v>693.02500000000009</v>
      </c>
      <c r="BJ109" s="147"/>
      <c r="BK109" s="148">
        <v>670</v>
      </c>
      <c r="BL109" s="148">
        <v>670</v>
      </c>
      <c r="BM109" s="148">
        <v>670</v>
      </c>
      <c r="BN109" s="148">
        <v>670</v>
      </c>
      <c r="BO109" s="148">
        <v>704.63900000000001</v>
      </c>
      <c r="BP109" s="148">
        <v>704.63900000000001</v>
      </c>
      <c r="BQ109" s="148">
        <v>704.63900000000001</v>
      </c>
      <c r="BR109" s="148">
        <v>704.63900000000001</v>
      </c>
      <c r="BS109" s="148">
        <v>704.63900000000001</v>
      </c>
      <c r="BT109" s="148">
        <v>704.63900000000001</v>
      </c>
      <c r="BU109" s="148">
        <v>704.63900000000001</v>
      </c>
      <c r="BV109" s="148">
        <v>704.63900000000001</v>
      </c>
      <c r="BW109" s="147"/>
      <c r="BX109" s="148">
        <v>2574.0597731038501</v>
      </c>
      <c r="BY109" s="148">
        <v>2574.0597731038501</v>
      </c>
      <c r="BZ109" s="148">
        <v>2574.0597731038501</v>
      </c>
      <c r="CA109" s="148">
        <v>2574.0597731038501</v>
      </c>
      <c r="CB109" s="148">
        <v>2596.2483144325192</v>
      </c>
      <c r="CC109" s="148">
        <v>2596.2483144325192</v>
      </c>
      <c r="CD109" s="148">
        <v>2596.2483144325192</v>
      </c>
      <c r="CE109" s="148">
        <v>2596.2483144325192</v>
      </c>
      <c r="CF109" s="148">
        <v>2596.2483144325192</v>
      </c>
      <c r="CG109" s="148">
        <v>2596.2483144325192</v>
      </c>
      <c r="CH109" s="148">
        <v>2596.2483144325192</v>
      </c>
      <c r="CI109" s="148">
        <v>2596.2483144325192</v>
      </c>
      <c r="CJ109" s="147"/>
      <c r="CK109" s="148">
        <v>893.33333333333326</v>
      </c>
      <c r="CL109" s="148">
        <v>893.33333333333326</v>
      </c>
      <c r="CM109" s="148">
        <v>893.33333333333326</v>
      </c>
      <c r="CN109" s="148">
        <v>893.33333333333326</v>
      </c>
      <c r="CO109" s="148">
        <v>939.51866666666672</v>
      </c>
      <c r="CP109" s="148">
        <v>939.51866666666672</v>
      </c>
      <c r="CQ109" s="148">
        <v>939.51866666666672</v>
      </c>
      <c r="CR109" s="148">
        <v>939.51866666666672</v>
      </c>
      <c r="CS109" s="148">
        <v>939.51866666666672</v>
      </c>
      <c r="CT109" s="148">
        <v>939.51866666666672</v>
      </c>
      <c r="CU109" s="148">
        <v>939.51866666666672</v>
      </c>
      <c r="CV109" s="148">
        <v>939.51866666666672</v>
      </c>
      <c r="CW109" s="147"/>
      <c r="CX109" s="148">
        <v>2040.0000000000002</v>
      </c>
      <c r="CY109" s="148">
        <v>2040.0000000000002</v>
      </c>
      <c r="CZ109" s="148">
        <v>2040.0000000000002</v>
      </c>
      <c r="DA109" s="148">
        <v>2040.0000000000002</v>
      </c>
      <c r="DB109" s="148">
        <v>2145.4680000000003</v>
      </c>
      <c r="DC109" s="148">
        <v>2145.4680000000003</v>
      </c>
      <c r="DD109" s="148">
        <v>2145.4680000000003</v>
      </c>
      <c r="DE109" s="148">
        <v>2145.4680000000003</v>
      </c>
      <c r="DF109" s="148">
        <v>2145.4680000000003</v>
      </c>
      <c r="DG109" s="148">
        <v>2145.4680000000003</v>
      </c>
      <c r="DH109" s="148">
        <v>2145.4680000000003</v>
      </c>
      <c r="DI109" s="148">
        <v>2145.4680000000003</v>
      </c>
      <c r="DJ109" s="147"/>
      <c r="DK109" s="148">
        <v>12177.393106437183</v>
      </c>
      <c r="DL109" s="148">
        <v>12177.393106437183</v>
      </c>
      <c r="DM109" s="148">
        <v>12177.393106437183</v>
      </c>
      <c r="DN109" s="148">
        <v>12177.393106437183</v>
      </c>
      <c r="DO109" s="148">
        <v>12696.073981099187</v>
      </c>
      <c r="DP109" s="148">
        <v>12696.073981099187</v>
      </c>
      <c r="DQ109" s="148">
        <v>12696.073981099187</v>
      </c>
      <c r="DR109" s="148">
        <v>12696.073981099187</v>
      </c>
      <c r="DS109" s="148">
        <v>12696.073981099187</v>
      </c>
      <c r="DT109" s="148">
        <v>12696.073981099187</v>
      </c>
      <c r="DU109" s="148">
        <v>12696.073981099187</v>
      </c>
      <c r="DV109" s="148">
        <v>12696.073981099187</v>
      </c>
      <c r="DX109" s="149">
        <f t="shared" si="119"/>
        <v>150278.16427454219</v>
      </c>
      <c r="DZ109" s="19" t="b">
        <f t="shared" si="120"/>
        <v>1</v>
      </c>
      <c r="EG109" s="19"/>
    </row>
    <row r="110" spans="2:137" ht="14.15" hidden="1" customHeight="1" x14ac:dyDescent="0.4">
      <c r="C110" s="19" t="s">
        <v>71</v>
      </c>
      <c r="D110" s="145">
        <v>485</v>
      </c>
      <c r="E110" s="19" t="s">
        <v>72</v>
      </c>
      <c r="F110" s="19" t="s">
        <v>57</v>
      </c>
      <c r="H110" s="19" t="s">
        <v>117</v>
      </c>
      <c r="I110" s="19" t="s">
        <v>74</v>
      </c>
      <c r="K110" s="146">
        <v>6000</v>
      </c>
      <c r="L110" s="146">
        <v>6000</v>
      </c>
      <c r="M110" s="146">
        <v>6000</v>
      </c>
      <c r="N110" s="146">
        <v>6000</v>
      </c>
      <c r="O110" s="146">
        <v>6000</v>
      </c>
      <c r="P110" s="146">
        <v>6000</v>
      </c>
      <c r="Q110" s="146">
        <v>6000</v>
      </c>
      <c r="R110" s="146">
        <v>6000</v>
      </c>
      <c r="S110" s="146">
        <v>6000</v>
      </c>
      <c r="T110" s="146">
        <v>6000</v>
      </c>
      <c r="U110" s="146">
        <v>6000</v>
      </c>
      <c r="V110" s="146">
        <v>6000</v>
      </c>
      <c r="W110" s="147"/>
      <c r="X110" s="148">
        <v>6000</v>
      </c>
      <c r="Y110" s="148">
        <v>6000</v>
      </c>
      <c r="Z110" s="148">
        <v>6000</v>
      </c>
      <c r="AA110" s="148">
        <v>6000</v>
      </c>
      <c r="AB110" s="148">
        <v>6310.2000000000007</v>
      </c>
      <c r="AC110" s="148">
        <v>6310.2000000000007</v>
      </c>
      <c r="AD110" s="148">
        <v>6310.2000000000007</v>
      </c>
      <c r="AE110" s="148">
        <v>6310.2000000000007</v>
      </c>
      <c r="AF110" s="148">
        <v>6310.2000000000007</v>
      </c>
      <c r="AG110" s="148">
        <v>6310.2000000000007</v>
      </c>
      <c r="AH110" s="148">
        <v>6310.2000000000007</v>
      </c>
      <c r="AI110" s="148">
        <v>6310.2000000000007</v>
      </c>
      <c r="AJ110" s="147"/>
      <c r="AK110" s="148">
        <v>562.6393250000001</v>
      </c>
      <c r="AL110" s="148">
        <v>562.6393250000001</v>
      </c>
      <c r="AM110" s="148">
        <v>562.6393250000001</v>
      </c>
      <c r="AN110" s="148">
        <v>562.6393250000001</v>
      </c>
      <c r="AO110" s="148">
        <v>636.00162500000033</v>
      </c>
      <c r="AP110" s="148">
        <v>636.00162500000033</v>
      </c>
      <c r="AQ110" s="148">
        <v>636.00162500000033</v>
      </c>
      <c r="AR110" s="148">
        <v>636.00162500000033</v>
      </c>
      <c r="AS110" s="148">
        <v>636.00162500000033</v>
      </c>
      <c r="AT110" s="148">
        <v>636.00162500000033</v>
      </c>
      <c r="AU110" s="148">
        <v>636.00162500000033</v>
      </c>
      <c r="AV110" s="148">
        <v>636.00162500000033</v>
      </c>
      <c r="AW110" s="147"/>
      <c r="AX110" s="148">
        <v>649.59699999999998</v>
      </c>
      <c r="AY110" s="148">
        <v>649.59699999999998</v>
      </c>
      <c r="AZ110" s="148">
        <v>649.59699999999998</v>
      </c>
      <c r="BA110" s="148">
        <v>649.59699999999998</v>
      </c>
      <c r="BB110" s="148">
        <v>693.02500000000009</v>
      </c>
      <c r="BC110" s="148">
        <v>693.02500000000009</v>
      </c>
      <c r="BD110" s="148">
        <v>693.02500000000009</v>
      </c>
      <c r="BE110" s="148">
        <v>693.02500000000009</v>
      </c>
      <c r="BF110" s="148">
        <v>693.02500000000009</v>
      </c>
      <c r="BG110" s="148">
        <v>693.02500000000009</v>
      </c>
      <c r="BH110" s="148">
        <v>693.02500000000009</v>
      </c>
      <c r="BI110" s="148">
        <v>693.02500000000009</v>
      </c>
      <c r="BJ110" s="147"/>
      <c r="BK110" s="148">
        <v>670</v>
      </c>
      <c r="BL110" s="148">
        <v>670</v>
      </c>
      <c r="BM110" s="148">
        <v>670</v>
      </c>
      <c r="BN110" s="148">
        <v>670</v>
      </c>
      <c r="BO110" s="148">
        <v>704.63900000000001</v>
      </c>
      <c r="BP110" s="148">
        <v>704.63900000000001</v>
      </c>
      <c r="BQ110" s="148">
        <v>704.63900000000001</v>
      </c>
      <c r="BR110" s="148">
        <v>704.63900000000001</v>
      </c>
      <c r="BS110" s="148">
        <v>704.63900000000001</v>
      </c>
      <c r="BT110" s="148">
        <v>704.63900000000001</v>
      </c>
      <c r="BU110" s="148">
        <v>704.63900000000001</v>
      </c>
      <c r="BV110" s="148">
        <v>704.63900000000001</v>
      </c>
      <c r="BW110" s="147"/>
      <c r="BX110" s="148">
        <v>2574.0597731038501</v>
      </c>
      <c r="BY110" s="148">
        <v>2574.0597731038501</v>
      </c>
      <c r="BZ110" s="148">
        <v>2574.0597731038501</v>
      </c>
      <c r="CA110" s="148">
        <v>2574.0597731038501</v>
      </c>
      <c r="CB110" s="148">
        <v>2596.2483144325192</v>
      </c>
      <c r="CC110" s="148">
        <v>2596.2483144325192</v>
      </c>
      <c r="CD110" s="148">
        <v>2596.2483144325192</v>
      </c>
      <c r="CE110" s="148">
        <v>2596.2483144325192</v>
      </c>
      <c r="CF110" s="148">
        <v>2596.2483144325192</v>
      </c>
      <c r="CG110" s="148">
        <v>2596.2483144325192</v>
      </c>
      <c r="CH110" s="148">
        <v>2596.2483144325192</v>
      </c>
      <c r="CI110" s="148">
        <v>2596.2483144325192</v>
      </c>
      <c r="CJ110" s="147"/>
      <c r="CK110" s="148">
        <v>893.33333333333326</v>
      </c>
      <c r="CL110" s="148">
        <v>893.33333333333326</v>
      </c>
      <c r="CM110" s="148">
        <v>893.33333333333326</v>
      </c>
      <c r="CN110" s="148">
        <v>893.33333333333326</v>
      </c>
      <c r="CO110" s="148">
        <v>939.51866666666672</v>
      </c>
      <c r="CP110" s="148">
        <v>939.51866666666672</v>
      </c>
      <c r="CQ110" s="148">
        <v>939.51866666666672</v>
      </c>
      <c r="CR110" s="148">
        <v>939.51866666666672</v>
      </c>
      <c r="CS110" s="148">
        <v>939.51866666666672</v>
      </c>
      <c r="CT110" s="148">
        <v>939.51866666666672</v>
      </c>
      <c r="CU110" s="148">
        <v>939.51866666666672</v>
      </c>
      <c r="CV110" s="148">
        <v>939.51866666666672</v>
      </c>
      <c r="CW110" s="147"/>
      <c r="CX110" s="148">
        <v>2040.0000000000002</v>
      </c>
      <c r="CY110" s="148">
        <v>2040.0000000000002</v>
      </c>
      <c r="CZ110" s="148">
        <v>2040.0000000000002</v>
      </c>
      <c r="DA110" s="148">
        <v>2040.0000000000002</v>
      </c>
      <c r="DB110" s="148">
        <v>2145.4680000000003</v>
      </c>
      <c r="DC110" s="148">
        <v>2145.4680000000003</v>
      </c>
      <c r="DD110" s="148">
        <v>2145.4680000000003</v>
      </c>
      <c r="DE110" s="148">
        <v>2145.4680000000003</v>
      </c>
      <c r="DF110" s="148">
        <v>2145.4680000000003</v>
      </c>
      <c r="DG110" s="148">
        <v>2145.4680000000003</v>
      </c>
      <c r="DH110" s="148">
        <v>2145.4680000000003</v>
      </c>
      <c r="DI110" s="148">
        <v>2145.4680000000003</v>
      </c>
      <c r="DJ110" s="147"/>
      <c r="DK110" s="148">
        <v>12177.393106437183</v>
      </c>
      <c r="DL110" s="148">
        <v>12177.393106437183</v>
      </c>
      <c r="DM110" s="148">
        <v>12177.393106437183</v>
      </c>
      <c r="DN110" s="148">
        <v>12177.393106437183</v>
      </c>
      <c r="DO110" s="148">
        <v>12696.073981099187</v>
      </c>
      <c r="DP110" s="148">
        <v>12696.073981099187</v>
      </c>
      <c r="DQ110" s="148">
        <v>12696.073981099187</v>
      </c>
      <c r="DR110" s="148">
        <v>12696.073981099187</v>
      </c>
      <c r="DS110" s="148">
        <v>12696.073981099187</v>
      </c>
      <c r="DT110" s="148">
        <v>12696.073981099187</v>
      </c>
      <c r="DU110" s="148">
        <v>12696.073981099187</v>
      </c>
      <c r="DV110" s="148">
        <v>12696.073981099187</v>
      </c>
      <c r="DX110" s="149">
        <f t="shared" si="119"/>
        <v>150278.16427454219</v>
      </c>
      <c r="DZ110" s="19" t="b">
        <f t="shared" si="120"/>
        <v>1</v>
      </c>
      <c r="EG110" s="19"/>
    </row>
    <row r="111" spans="2:137" ht="14.15" hidden="1" customHeight="1" x14ac:dyDescent="0.4">
      <c r="C111" s="19" t="s">
        <v>71</v>
      </c>
      <c r="D111" s="145">
        <v>58</v>
      </c>
      <c r="E111" s="19" t="s">
        <v>72</v>
      </c>
      <c r="F111" s="19" t="s">
        <v>57</v>
      </c>
      <c r="H111" s="19" t="s">
        <v>138</v>
      </c>
      <c r="I111" s="19" t="s">
        <v>74</v>
      </c>
      <c r="K111" s="146">
        <v>6101</v>
      </c>
      <c r="L111" s="146">
        <v>6101</v>
      </c>
      <c r="M111" s="146">
        <v>7000</v>
      </c>
      <c r="N111" s="146">
        <v>7000</v>
      </c>
      <c r="O111" s="146">
        <v>7000</v>
      </c>
      <c r="P111" s="146">
        <v>7000</v>
      </c>
      <c r="Q111" s="146">
        <v>7000</v>
      </c>
      <c r="R111" s="146">
        <v>7000</v>
      </c>
      <c r="S111" s="146">
        <v>7000</v>
      </c>
      <c r="T111" s="146">
        <v>7000</v>
      </c>
      <c r="U111" s="146">
        <v>7000</v>
      </c>
      <c r="V111" s="146">
        <v>7000</v>
      </c>
      <c r="W111" s="147"/>
      <c r="X111" s="148">
        <v>6101</v>
      </c>
      <c r="Y111" s="148">
        <v>6101</v>
      </c>
      <c r="Z111" s="148">
        <v>7000</v>
      </c>
      <c r="AA111" s="148">
        <v>7000</v>
      </c>
      <c r="AB111" s="148">
        <v>7361.9000000000005</v>
      </c>
      <c r="AC111" s="148">
        <v>7361.9000000000005</v>
      </c>
      <c r="AD111" s="148">
        <v>7361.9000000000005</v>
      </c>
      <c r="AE111" s="148">
        <v>7361.9000000000005</v>
      </c>
      <c r="AF111" s="148">
        <v>7361.9000000000005</v>
      </c>
      <c r="AG111" s="148">
        <v>7361.9000000000005</v>
      </c>
      <c r="AH111" s="148">
        <v>7361.9000000000005</v>
      </c>
      <c r="AI111" s="148">
        <v>7361.9000000000005</v>
      </c>
      <c r="AJ111" s="147"/>
      <c r="AK111" s="148">
        <v>586.52582499999994</v>
      </c>
      <c r="AL111" s="148">
        <v>586.52582499999994</v>
      </c>
      <c r="AM111" s="148">
        <v>799.1393250000001</v>
      </c>
      <c r="AN111" s="148">
        <v>799.1393250000001</v>
      </c>
      <c r="AO111" s="148">
        <v>884.72867500000029</v>
      </c>
      <c r="AP111" s="148">
        <v>884.72867500000029</v>
      </c>
      <c r="AQ111" s="148">
        <v>884.72867500000029</v>
      </c>
      <c r="AR111" s="148">
        <v>884.72867500000029</v>
      </c>
      <c r="AS111" s="148">
        <v>884.72867500000029</v>
      </c>
      <c r="AT111" s="148">
        <v>884.72867500000029</v>
      </c>
      <c r="AU111" s="148">
        <v>884.72867500000029</v>
      </c>
      <c r="AV111" s="148">
        <v>884.72867500000029</v>
      </c>
      <c r="AW111" s="147"/>
      <c r="AX111" s="148">
        <v>663.73700000000008</v>
      </c>
      <c r="AY111" s="148">
        <v>663.73700000000008</v>
      </c>
      <c r="AZ111" s="148">
        <v>789.59699999999998</v>
      </c>
      <c r="BA111" s="148">
        <v>789.59699999999998</v>
      </c>
      <c r="BB111" s="148">
        <v>840.26300000000015</v>
      </c>
      <c r="BC111" s="148">
        <v>840.26300000000015</v>
      </c>
      <c r="BD111" s="148">
        <v>840.26300000000015</v>
      </c>
      <c r="BE111" s="148">
        <v>840.26300000000015</v>
      </c>
      <c r="BF111" s="148">
        <v>840.26300000000015</v>
      </c>
      <c r="BG111" s="148">
        <v>840.26300000000015</v>
      </c>
      <c r="BH111" s="148">
        <v>840.26300000000015</v>
      </c>
      <c r="BI111" s="148">
        <v>840.26300000000015</v>
      </c>
      <c r="BJ111" s="147"/>
      <c r="BK111" s="148">
        <v>681.27833333333331</v>
      </c>
      <c r="BL111" s="148">
        <v>681.27833333333331</v>
      </c>
      <c r="BM111" s="148">
        <v>781.66666666666663</v>
      </c>
      <c r="BN111" s="148">
        <v>781.66666666666663</v>
      </c>
      <c r="BO111" s="148">
        <v>822.07883333333336</v>
      </c>
      <c r="BP111" s="148">
        <v>822.07883333333336</v>
      </c>
      <c r="BQ111" s="148">
        <v>822.07883333333336</v>
      </c>
      <c r="BR111" s="148">
        <v>822.07883333333336</v>
      </c>
      <c r="BS111" s="148">
        <v>822.07883333333336</v>
      </c>
      <c r="BT111" s="148">
        <v>822.07883333333336</v>
      </c>
      <c r="BU111" s="148">
        <v>822.07883333333336</v>
      </c>
      <c r="BV111" s="148">
        <v>822.07883333333336</v>
      </c>
      <c r="BW111" s="147"/>
      <c r="BX111" s="148">
        <v>2581.2842820470983</v>
      </c>
      <c r="BY111" s="148">
        <v>2581.2842820470983</v>
      </c>
      <c r="BZ111" s="148">
        <v>2645.5895646211584</v>
      </c>
      <c r="CA111" s="148">
        <v>2645.5895646211584</v>
      </c>
      <c r="CB111" s="148">
        <v>2671.4761961712725</v>
      </c>
      <c r="CC111" s="148">
        <v>2671.4761961712725</v>
      </c>
      <c r="CD111" s="148">
        <v>2671.4761961712725</v>
      </c>
      <c r="CE111" s="148">
        <v>2671.4761961712725</v>
      </c>
      <c r="CF111" s="148">
        <v>2671.4761961712725</v>
      </c>
      <c r="CG111" s="148">
        <v>2671.4761961712725</v>
      </c>
      <c r="CH111" s="148">
        <v>2671.4761961712725</v>
      </c>
      <c r="CI111" s="148">
        <v>2671.4761961712725</v>
      </c>
      <c r="CJ111" s="147"/>
      <c r="CK111" s="148">
        <v>908.37111111111108</v>
      </c>
      <c r="CL111" s="148">
        <v>908.37111111111108</v>
      </c>
      <c r="CM111" s="148">
        <v>1042.2222222222222</v>
      </c>
      <c r="CN111" s="148">
        <v>1042.2222222222222</v>
      </c>
      <c r="CO111" s="148">
        <v>1096.105111111111</v>
      </c>
      <c r="CP111" s="148">
        <v>1096.105111111111</v>
      </c>
      <c r="CQ111" s="148">
        <v>1096.105111111111</v>
      </c>
      <c r="CR111" s="148">
        <v>1096.105111111111</v>
      </c>
      <c r="CS111" s="148">
        <v>1096.105111111111</v>
      </c>
      <c r="CT111" s="148">
        <v>1096.105111111111</v>
      </c>
      <c r="CU111" s="148">
        <v>1096.105111111111</v>
      </c>
      <c r="CV111" s="148">
        <v>1096.105111111111</v>
      </c>
      <c r="CW111" s="147"/>
      <c r="CX111" s="148">
        <v>2074.34</v>
      </c>
      <c r="CY111" s="148">
        <v>2074.34</v>
      </c>
      <c r="CZ111" s="148">
        <v>2380</v>
      </c>
      <c r="DA111" s="148">
        <v>2380</v>
      </c>
      <c r="DB111" s="148">
        <v>2503.0460000000003</v>
      </c>
      <c r="DC111" s="148">
        <v>2503.0460000000003</v>
      </c>
      <c r="DD111" s="148">
        <v>2503.0460000000003</v>
      </c>
      <c r="DE111" s="148">
        <v>2503.0460000000003</v>
      </c>
      <c r="DF111" s="148">
        <v>2503.0460000000003</v>
      </c>
      <c r="DG111" s="148">
        <v>2503.0460000000003</v>
      </c>
      <c r="DH111" s="148">
        <v>2503.0460000000003</v>
      </c>
      <c r="DI111" s="148">
        <v>2503.0460000000003</v>
      </c>
      <c r="DJ111" s="147"/>
      <c r="DK111" s="148">
        <v>12346.273726491543</v>
      </c>
      <c r="DL111" s="148">
        <v>12346.273726491543</v>
      </c>
      <c r="DM111" s="148">
        <v>13849.478453510046</v>
      </c>
      <c r="DN111" s="148">
        <v>13849.478453510046</v>
      </c>
      <c r="DO111" s="148">
        <v>14454.606140615717</v>
      </c>
      <c r="DP111" s="148">
        <v>14454.606140615717</v>
      </c>
      <c r="DQ111" s="148">
        <v>14454.606140615717</v>
      </c>
      <c r="DR111" s="148">
        <v>14454.606140615717</v>
      </c>
      <c r="DS111" s="148">
        <v>14454.606140615717</v>
      </c>
      <c r="DT111" s="148">
        <v>14454.606140615717</v>
      </c>
      <c r="DU111" s="148">
        <v>14454.606140615717</v>
      </c>
      <c r="DV111" s="148">
        <v>14454.606140615717</v>
      </c>
      <c r="DX111" s="149">
        <f t="shared" si="119"/>
        <v>168028.35348492887</v>
      </c>
      <c r="DZ111" s="19" t="b">
        <f t="shared" si="120"/>
        <v>1</v>
      </c>
      <c r="EG111" s="19"/>
    </row>
    <row r="112" spans="2:137" ht="14.15" hidden="1" customHeight="1" x14ac:dyDescent="0.4">
      <c r="C112" s="19" t="s">
        <v>71</v>
      </c>
      <c r="D112" s="145">
        <v>488</v>
      </c>
      <c r="E112" s="19" t="s">
        <v>72</v>
      </c>
      <c r="F112" s="19" t="s">
        <v>57</v>
      </c>
      <c r="H112" s="19" t="s">
        <v>117</v>
      </c>
      <c r="I112" s="19" t="s">
        <v>74</v>
      </c>
      <c r="K112" s="146">
        <v>6156</v>
      </c>
      <c r="L112" s="146">
        <v>6156</v>
      </c>
      <c r="M112" s="146">
        <v>6156</v>
      </c>
      <c r="N112" s="146">
        <v>6156</v>
      </c>
      <c r="O112" s="146">
        <v>6156</v>
      </c>
      <c r="P112" s="146">
        <v>6156</v>
      </c>
      <c r="Q112" s="146">
        <v>6156</v>
      </c>
      <c r="R112" s="146">
        <v>6156</v>
      </c>
      <c r="S112" s="146">
        <v>6156</v>
      </c>
      <c r="T112" s="146">
        <v>6156</v>
      </c>
      <c r="U112" s="146">
        <v>6156</v>
      </c>
      <c r="V112" s="146">
        <v>6156</v>
      </c>
      <c r="W112" s="147"/>
      <c r="X112" s="148">
        <v>6156</v>
      </c>
      <c r="Y112" s="148">
        <v>6156</v>
      </c>
      <c r="Z112" s="148">
        <v>6156</v>
      </c>
      <c r="AA112" s="148">
        <v>6156</v>
      </c>
      <c r="AB112" s="148">
        <v>6474.2652000000007</v>
      </c>
      <c r="AC112" s="148">
        <v>6474.2652000000007</v>
      </c>
      <c r="AD112" s="148">
        <v>6474.2652000000007</v>
      </c>
      <c r="AE112" s="148">
        <v>6474.2652000000007</v>
      </c>
      <c r="AF112" s="148">
        <v>6474.2652000000007</v>
      </c>
      <c r="AG112" s="148">
        <v>6474.2652000000007</v>
      </c>
      <c r="AH112" s="148">
        <v>6474.2652000000007</v>
      </c>
      <c r="AI112" s="148">
        <v>6474.2652000000007</v>
      </c>
      <c r="AJ112" s="147"/>
      <c r="AK112" s="148">
        <v>599.5333250000001</v>
      </c>
      <c r="AL112" s="148">
        <v>599.5333250000001</v>
      </c>
      <c r="AM112" s="148">
        <v>599.5333250000001</v>
      </c>
      <c r="AN112" s="148">
        <v>599.5333250000001</v>
      </c>
      <c r="AO112" s="148">
        <v>674.80304480000018</v>
      </c>
      <c r="AP112" s="148">
        <v>674.80304480000018</v>
      </c>
      <c r="AQ112" s="148">
        <v>674.80304480000018</v>
      </c>
      <c r="AR112" s="148">
        <v>674.80304480000018</v>
      </c>
      <c r="AS112" s="148">
        <v>674.80304480000018</v>
      </c>
      <c r="AT112" s="148">
        <v>674.80304480000018</v>
      </c>
      <c r="AU112" s="148">
        <v>674.80304480000018</v>
      </c>
      <c r="AV112" s="148">
        <v>674.80304480000018</v>
      </c>
      <c r="AW112" s="147"/>
      <c r="AX112" s="148">
        <v>671.4369999999999</v>
      </c>
      <c r="AY112" s="148">
        <v>671.4369999999999</v>
      </c>
      <c r="AZ112" s="148">
        <v>671.4369999999999</v>
      </c>
      <c r="BA112" s="148">
        <v>671.4369999999999</v>
      </c>
      <c r="BB112" s="148">
        <v>715.99412800000005</v>
      </c>
      <c r="BC112" s="148">
        <v>715.99412800000005</v>
      </c>
      <c r="BD112" s="148">
        <v>715.99412800000005</v>
      </c>
      <c r="BE112" s="148">
        <v>715.99412800000005</v>
      </c>
      <c r="BF112" s="148">
        <v>715.99412800000005</v>
      </c>
      <c r="BG112" s="148">
        <v>715.99412800000005</v>
      </c>
      <c r="BH112" s="148">
        <v>715.99412800000005</v>
      </c>
      <c r="BI112" s="148">
        <v>715.99412800000005</v>
      </c>
      <c r="BJ112" s="147"/>
      <c r="BK112" s="148">
        <v>687.42</v>
      </c>
      <c r="BL112" s="148">
        <v>687.42</v>
      </c>
      <c r="BM112" s="148">
        <v>687.42</v>
      </c>
      <c r="BN112" s="148">
        <v>687.42</v>
      </c>
      <c r="BO112" s="148">
        <v>722.9596140000001</v>
      </c>
      <c r="BP112" s="148">
        <v>722.9596140000001</v>
      </c>
      <c r="BQ112" s="148">
        <v>722.9596140000001</v>
      </c>
      <c r="BR112" s="148">
        <v>722.9596140000001</v>
      </c>
      <c r="BS112" s="148">
        <v>722.9596140000001</v>
      </c>
      <c r="BT112" s="148">
        <v>722.9596140000001</v>
      </c>
      <c r="BU112" s="148">
        <v>722.9596140000001</v>
      </c>
      <c r="BV112" s="148">
        <v>722.9596140000001</v>
      </c>
      <c r="BW112" s="147"/>
      <c r="BX112" s="148">
        <v>2585.2184205805502</v>
      </c>
      <c r="BY112" s="148">
        <v>2585.2184205805502</v>
      </c>
      <c r="BZ112" s="148">
        <v>2585.2184205805502</v>
      </c>
      <c r="CA112" s="148">
        <v>2585.2184205805502</v>
      </c>
      <c r="CB112" s="148">
        <v>2607.9838639837649</v>
      </c>
      <c r="CC112" s="148">
        <v>2607.9838639837649</v>
      </c>
      <c r="CD112" s="148">
        <v>2607.9838639837649</v>
      </c>
      <c r="CE112" s="148">
        <v>2607.9838639837649</v>
      </c>
      <c r="CF112" s="148">
        <v>2607.9838639837649</v>
      </c>
      <c r="CG112" s="148">
        <v>2607.9838639837649</v>
      </c>
      <c r="CH112" s="148">
        <v>2607.9838639837649</v>
      </c>
      <c r="CI112" s="148">
        <v>2607.9838639837649</v>
      </c>
      <c r="CJ112" s="147"/>
      <c r="CK112" s="148">
        <v>916.56</v>
      </c>
      <c r="CL112" s="148">
        <v>916.56</v>
      </c>
      <c r="CM112" s="148">
        <v>916.56</v>
      </c>
      <c r="CN112" s="148">
        <v>916.56</v>
      </c>
      <c r="CO112" s="148">
        <v>963.94615199999998</v>
      </c>
      <c r="CP112" s="148">
        <v>963.94615199999998</v>
      </c>
      <c r="CQ112" s="148">
        <v>963.94615199999998</v>
      </c>
      <c r="CR112" s="148">
        <v>963.94615199999998</v>
      </c>
      <c r="CS112" s="148">
        <v>963.94615199999998</v>
      </c>
      <c r="CT112" s="148">
        <v>963.94615199999998</v>
      </c>
      <c r="CU112" s="148">
        <v>963.94615199999998</v>
      </c>
      <c r="CV112" s="148">
        <v>963.94615199999998</v>
      </c>
      <c r="CW112" s="147"/>
      <c r="CX112" s="148">
        <v>2093.04</v>
      </c>
      <c r="CY112" s="148">
        <v>2093.04</v>
      </c>
      <c r="CZ112" s="148">
        <v>2093.04</v>
      </c>
      <c r="DA112" s="148">
        <v>2093.04</v>
      </c>
      <c r="DB112" s="148">
        <v>2201.2501680000005</v>
      </c>
      <c r="DC112" s="148">
        <v>2201.2501680000005</v>
      </c>
      <c r="DD112" s="148">
        <v>2201.2501680000005</v>
      </c>
      <c r="DE112" s="148">
        <v>2201.2501680000005</v>
      </c>
      <c r="DF112" s="148">
        <v>2201.2501680000005</v>
      </c>
      <c r="DG112" s="148">
        <v>2201.2501680000005</v>
      </c>
      <c r="DH112" s="148">
        <v>2201.2501680000005</v>
      </c>
      <c r="DI112" s="148">
        <v>2201.2501680000005</v>
      </c>
      <c r="DJ112" s="147"/>
      <c r="DK112" s="148">
        <v>12438.23842058055</v>
      </c>
      <c r="DL112" s="148">
        <v>12438.23842058055</v>
      </c>
      <c r="DM112" s="148">
        <v>12438.23842058055</v>
      </c>
      <c r="DN112" s="148">
        <v>12438.23842058055</v>
      </c>
      <c r="DO112" s="148">
        <v>12970.404997983765</v>
      </c>
      <c r="DP112" s="148">
        <v>12970.404997983765</v>
      </c>
      <c r="DQ112" s="148">
        <v>12970.404997983765</v>
      </c>
      <c r="DR112" s="148">
        <v>12970.404997983765</v>
      </c>
      <c r="DS112" s="148">
        <v>12970.404997983765</v>
      </c>
      <c r="DT112" s="148">
        <v>12970.404997983765</v>
      </c>
      <c r="DU112" s="148">
        <v>12970.404997983765</v>
      </c>
      <c r="DV112" s="148">
        <v>12970.404997983765</v>
      </c>
      <c r="DX112" s="149">
        <f t="shared" si="119"/>
        <v>153516.19366619235</v>
      </c>
      <c r="DZ112" s="19" t="b">
        <f t="shared" si="120"/>
        <v>1</v>
      </c>
      <c r="EG112" s="19"/>
    </row>
    <row r="113" spans="2:137" ht="14.15" hidden="1" customHeight="1" x14ac:dyDescent="0.4">
      <c r="C113" s="19" t="s">
        <v>71</v>
      </c>
      <c r="D113" s="145">
        <v>339</v>
      </c>
      <c r="E113" s="19" t="s">
        <v>72</v>
      </c>
      <c r="F113" s="19" t="s">
        <v>57</v>
      </c>
      <c r="H113" s="19" t="s">
        <v>10</v>
      </c>
      <c r="I113" s="19" t="s">
        <v>74</v>
      </c>
      <c r="K113" s="146">
        <v>6200</v>
      </c>
      <c r="L113" s="146">
        <v>6200</v>
      </c>
      <c r="M113" s="146">
        <v>6200</v>
      </c>
      <c r="N113" s="146">
        <v>6200</v>
      </c>
      <c r="O113" s="146">
        <v>6200</v>
      </c>
      <c r="P113" s="146">
        <v>6200</v>
      </c>
      <c r="Q113" s="146">
        <v>6200</v>
      </c>
      <c r="R113" s="146">
        <v>6200</v>
      </c>
      <c r="S113" s="146">
        <v>6200</v>
      </c>
      <c r="T113" s="146">
        <v>6200</v>
      </c>
      <c r="U113" s="146">
        <v>6200</v>
      </c>
      <c r="V113" s="146">
        <v>6200</v>
      </c>
      <c r="W113" s="147"/>
      <c r="X113" s="148">
        <v>6200</v>
      </c>
      <c r="Y113" s="148">
        <v>6200</v>
      </c>
      <c r="Z113" s="148">
        <v>6200</v>
      </c>
      <c r="AA113" s="148">
        <v>6200</v>
      </c>
      <c r="AB113" s="148">
        <v>6520.5400000000009</v>
      </c>
      <c r="AC113" s="148">
        <v>6520.5400000000009</v>
      </c>
      <c r="AD113" s="148">
        <v>6520.5400000000009</v>
      </c>
      <c r="AE113" s="148">
        <v>6520.5400000000009</v>
      </c>
      <c r="AF113" s="148">
        <v>6520.5400000000009</v>
      </c>
      <c r="AG113" s="148">
        <v>6520.5400000000009</v>
      </c>
      <c r="AH113" s="148">
        <v>6520.5400000000009</v>
      </c>
      <c r="AI113" s="148">
        <v>6520.5400000000009</v>
      </c>
      <c r="AJ113" s="147"/>
      <c r="AK113" s="148">
        <v>609.93932500000005</v>
      </c>
      <c r="AL113" s="148">
        <v>609.93932500000005</v>
      </c>
      <c r="AM113" s="148">
        <v>609.93932500000005</v>
      </c>
      <c r="AN113" s="148">
        <v>609.93932500000005</v>
      </c>
      <c r="AO113" s="148">
        <v>685.74703500000032</v>
      </c>
      <c r="AP113" s="148">
        <v>685.74703500000032</v>
      </c>
      <c r="AQ113" s="148">
        <v>685.74703500000032</v>
      </c>
      <c r="AR113" s="148">
        <v>685.74703500000032</v>
      </c>
      <c r="AS113" s="148">
        <v>685.74703500000032</v>
      </c>
      <c r="AT113" s="148">
        <v>685.74703500000032</v>
      </c>
      <c r="AU113" s="148">
        <v>685.74703500000032</v>
      </c>
      <c r="AV113" s="148">
        <v>685.74703500000032</v>
      </c>
      <c r="AW113" s="147"/>
      <c r="AX113" s="148">
        <v>677.59699999999998</v>
      </c>
      <c r="AY113" s="148">
        <v>677.59699999999998</v>
      </c>
      <c r="AZ113" s="148">
        <v>677.59699999999998</v>
      </c>
      <c r="BA113" s="148">
        <v>677.59699999999998</v>
      </c>
      <c r="BB113" s="148">
        <v>722.47260000000006</v>
      </c>
      <c r="BC113" s="148">
        <v>722.47260000000006</v>
      </c>
      <c r="BD113" s="148">
        <v>722.47260000000006</v>
      </c>
      <c r="BE113" s="148">
        <v>722.47260000000006</v>
      </c>
      <c r="BF113" s="148">
        <v>722.47260000000006</v>
      </c>
      <c r="BG113" s="148">
        <v>722.47260000000006</v>
      </c>
      <c r="BH113" s="148">
        <v>722.47260000000006</v>
      </c>
      <c r="BI113" s="148">
        <v>722.47260000000006</v>
      </c>
      <c r="BJ113" s="147"/>
      <c r="BK113" s="148">
        <v>692.33333333333337</v>
      </c>
      <c r="BL113" s="148">
        <v>692.33333333333337</v>
      </c>
      <c r="BM113" s="148">
        <v>692.33333333333337</v>
      </c>
      <c r="BN113" s="148">
        <v>692.33333333333337</v>
      </c>
      <c r="BO113" s="148">
        <v>728.1269666666667</v>
      </c>
      <c r="BP113" s="148">
        <v>728.1269666666667</v>
      </c>
      <c r="BQ113" s="148">
        <v>728.1269666666667</v>
      </c>
      <c r="BR113" s="148">
        <v>728.1269666666667</v>
      </c>
      <c r="BS113" s="148">
        <v>728.1269666666667</v>
      </c>
      <c r="BT113" s="148">
        <v>728.1269666666667</v>
      </c>
      <c r="BU113" s="148">
        <v>728.1269666666667</v>
      </c>
      <c r="BV113" s="148">
        <v>728.1269666666667</v>
      </c>
      <c r="BW113" s="147"/>
      <c r="BX113" s="148">
        <v>2588.3657314073116</v>
      </c>
      <c r="BY113" s="148">
        <v>2588.3657314073116</v>
      </c>
      <c r="BZ113" s="148">
        <v>2588.3657314073116</v>
      </c>
      <c r="CA113" s="148">
        <v>2588.3657314073116</v>
      </c>
      <c r="CB113" s="148">
        <v>2611.29389078027</v>
      </c>
      <c r="CC113" s="148">
        <v>2611.29389078027</v>
      </c>
      <c r="CD113" s="148">
        <v>2611.29389078027</v>
      </c>
      <c r="CE113" s="148">
        <v>2611.29389078027</v>
      </c>
      <c r="CF113" s="148">
        <v>2611.29389078027</v>
      </c>
      <c r="CG113" s="148">
        <v>2611.29389078027</v>
      </c>
      <c r="CH113" s="148">
        <v>2611.29389078027</v>
      </c>
      <c r="CI113" s="148">
        <v>2611.29389078027</v>
      </c>
      <c r="CJ113" s="147"/>
      <c r="CK113" s="148">
        <v>923.11111111111109</v>
      </c>
      <c r="CL113" s="148">
        <v>923.11111111111109</v>
      </c>
      <c r="CM113" s="148">
        <v>923.11111111111109</v>
      </c>
      <c r="CN113" s="148">
        <v>923.11111111111109</v>
      </c>
      <c r="CO113" s="148">
        <v>970.83595555555564</v>
      </c>
      <c r="CP113" s="148">
        <v>970.83595555555564</v>
      </c>
      <c r="CQ113" s="148">
        <v>970.83595555555564</v>
      </c>
      <c r="CR113" s="148">
        <v>970.83595555555564</v>
      </c>
      <c r="CS113" s="148">
        <v>970.83595555555564</v>
      </c>
      <c r="CT113" s="148">
        <v>970.83595555555564</v>
      </c>
      <c r="CU113" s="148">
        <v>970.83595555555564</v>
      </c>
      <c r="CV113" s="148">
        <v>970.83595555555564</v>
      </c>
      <c r="CW113" s="147"/>
      <c r="CX113" s="148">
        <v>2108</v>
      </c>
      <c r="CY113" s="148">
        <v>2108</v>
      </c>
      <c r="CZ113" s="148">
        <v>2108</v>
      </c>
      <c r="DA113" s="148">
        <v>2108</v>
      </c>
      <c r="DB113" s="148">
        <v>2216.9836000000005</v>
      </c>
      <c r="DC113" s="148">
        <v>2216.9836000000005</v>
      </c>
      <c r="DD113" s="148">
        <v>2216.9836000000005</v>
      </c>
      <c r="DE113" s="148">
        <v>2216.9836000000005</v>
      </c>
      <c r="DF113" s="148">
        <v>2216.9836000000005</v>
      </c>
      <c r="DG113" s="148">
        <v>2216.9836000000005</v>
      </c>
      <c r="DH113" s="148">
        <v>2216.9836000000005</v>
      </c>
      <c r="DI113" s="148">
        <v>2216.9836000000005</v>
      </c>
      <c r="DJ113" s="147"/>
      <c r="DK113" s="148">
        <v>12511.810175851757</v>
      </c>
      <c r="DL113" s="148">
        <v>12511.810175851757</v>
      </c>
      <c r="DM113" s="148">
        <v>12511.810175851757</v>
      </c>
      <c r="DN113" s="148">
        <v>12511.810175851757</v>
      </c>
      <c r="DO113" s="148">
        <v>13047.780413002492</v>
      </c>
      <c r="DP113" s="148">
        <v>13047.780413002492</v>
      </c>
      <c r="DQ113" s="148">
        <v>13047.780413002492</v>
      </c>
      <c r="DR113" s="148">
        <v>13047.780413002492</v>
      </c>
      <c r="DS113" s="148">
        <v>13047.780413002492</v>
      </c>
      <c r="DT113" s="148">
        <v>13047.780413002492</v>
      </c>
      <c r="DU113" s="148">
        <v>13047.780413002492</v>
      </c>
      <c r="DV113" s="148">
        <v>13047.780413002492</v>
      </c>
      <c r="DX113" s="149">
        <f t="shared" si="119"/>
        <v>154429.48400742697</v>
      </c>
      <c r="DZ113" s="19" t="b">
        <f t="shared" si="120"/>
        <v>1</v>
      </c>
      <c r="EG113" s="19"/>
    </row>
    <row r="114" spans="2:137" ht="14.15" hidden="1" customHeight="1" x14ac:dyDescent="0.4">
      <c r="C114" s="19" t="s">
        <v>71</v>
      </c>
      <c r="D114" s="150">
        <v>318</v>
      </c>
      <c r="E114" s="19" t="s">
        <v>72</v>
      </c>
      <c r="F114" s="19" t="s">
        <v>57</v>
      </c>
      <c r="H114" s="19" t="s">
        <v>131</v>
      </c>
      <c r="I114" s="19" t="s">
        <v>74</v>
      </c>
      <c r="K114" s="146">
        <v>6500</v>
      </c>
      <c r="L114" s="146">
        <v>6500</v>
      </c>
      <c r="M114" s="146">
        <v>6500</v>
      </c>
      <c r="N114" s="146">
        <v>6500</v>
      </c>
      <c r="O114" s="146">
        <v>6500</v>
      </c>
      <c r="P114" s="146">
        <v>6500</v>
      </c>
      <c r="Q114" s="146">
        <v>6500</v>
      </c>
      <c r="R114" s="146">
        <v>6500</v>
      </c>
      <c r="S114" s="146">
        <v>6500</v>
      </c>
      <c r="T114" s="146">
        <v>6500</v>
      </c>
      <c r="U114" s="146">
        <v>6500</v>
      </c>
      <c r="V114" s="146">
        <v>6500</v>
      </c>
      <c r="W114" s="147"/>
      <c r="X114" s="148">
        <v>6500</v>
      </c>
      <c r="Y114" s="148">
        <v>6500</v>
      </c>
      <c r="Z114" s="148">
        <v>6500</v>
      </c>
      <c r="AA114" s="148">
        <v>6500</v>
      </c>
      <c r="AB114" s="148">
        <v>6836.05</v>
      </c>
      <c r="AC114" s="148">
        <v>6836.05</v>
      </c>
      <c r="AD114" s="148">
        <v>6836.05</v>
      </c>
      <c r="AE114" s="148">
        <v>6836.05</v>
      </c>
      <c r="AF114" s="148">
        <v>6836.05</v>
      </c>
      <c r="AG114" s="148">
        <v>6836.05</v>
      </c>
      <c r="AH114" s="148">
        <v>6836.05</v>
      </c>
      <c r="AI114" s="148">
        <v>6836.05</v>
      </c>
      <c r="AJ114" s="147"/>
      <c r="AK114" s="148">
        <v>680.8893250000001</v>
      </c>
      <c r="AL114" s="148">
        <v>680.8893250000001</v>
      </c>
      <c r="AM114" s="148">
        <v>680.8893250000001</v>
      </c>
      <c r="AN114" s="148">
        <v>680.8893250000001</v>
      </c>
      <c r="AO114" s="148">
        <v>760.36515000000009</v>
      </c>
      <c r="AP114" s="148">
        <v>760.36515000000009</v>
      </c>
      <c r="AQ114" s="148">
        <v>760.36515000000009</v>
      </c>
      <c r="AR114" s="148">
        <v>760.36515000000009</v>
      </c>
      <c r="AS114" s="148">
        <v>760.36515000000009</v>
      </c>
      <c r="AT114" s="148">
        <v>760.36515000000009</v>
      </c>
      <c r="AU114" s="148">
        <v>760.36515000000009</v>
      </c>
      <c r="AV114" s="148">
        <v>760.36515000000009</v>
      </c>
      <c r="AW114" s="147"/>
      <c r="AX114" s="148">
        <v>719.59699999999998</v>
      </c>
      <c r="AY114" s="148">
        <v>719.59699999999998</v>
      </c>
      <c r="AZ114" s="148">
        <v>719.59699999999998</v>
      </c>
      <c r="BA114" s="148">
        <v>719.59699999999998</v>
      </c>
      <c r="BB114" s="148">
        <v>766.64400000000001</v>
      </c>
      <c r="BC114" s="148">
        <v>766.64400000000001</v>
      </c>
      <c r="BD114" s="148">
        <v>766.64400000000001</v>
      </c>
      <c r="BE114" s="148">
        <v>766.64400000000001</v>
      </c>
      <c r="BF114" s="148">
        <v>766.64400000000001</v>
      </c>
      <c r="BG114" s="148">
        <v>766.64400000000001</v>
      </c>
      <c r="BH114" s="148">
        <v>766.64400000000001</v>
      </c>
      <c r="BI114" s="148">
        <v>766.64400000000001</v>
      </c>
      <c r="BJ114" s="147"/>
      <c r="BK114" s="148">
        <v>725.83333333333337</v>
      </c>
      <c r="BL114" s="148">
        <v>725.83333333333337</v>
      </c>
      <c r="BM114" s="148">
        <v>725.83333333333337</v>
      </c>
      <c r="BN114" s="148">
        <v>725.83333333333337</v>
      </c>
      <c r="BO114" s="148">
        <v>763.35891666666669</v>
      </c>
      <c r="BP114" s="148">
        <v>763.35891666666669</v>
      </c>
      <c r="BQ114" s="148">
        <v>763.35891666666669</v>
      </c>
      <c r="BR114" s="148">
        <v>763.35891666666669</v>
      </c>
      <c r="BS114" s="148">
        <v>763.35891666666669</v>
      </c>
      <c r="BT114" s="148">
        <v>763.35891666666669</v>
      </c>
      <c r="BU114" s="148">
        <v>763.35891666666669</v>
      </c>
      <c r="BV114" s="148">
        <v>763.35891666666669</v>
      </c>
      <c r="BW114" s="147"/>
      <c r="BX114" s="148">
        <v>2609.8246688625045</v>
      </c>
      <c r="BY114" s="148">
        <v>2609.8246688625045</v>
      </c>
      <c r="BZ114" s="148">
        <v>2609.8246688625045</v>
      </c>
      <c r="CA114" s="148">
        <v>2609.8246688625045</v>
      </c>
      <c r="CB114" s="148">
        <v>2633.8622553018959</v>
      </c>
      <c r="CC114" s="148">
        <v>2633.8622553018959</v>
      </c>
      <c r="CD114" s="148">
        <v>2633.8622553018959</v>
      </c>
      <c r="CE114" s="148">
        <v>2633.8622553018959</v>
      </c>
      <c r="CF114" s="148">
        <v>2633.8622553018959</v>
      </c>
      <c r="CG114" s="148">
        <v>2633.8622553018959</v>
      </c>
      <c r="CH114" s="148">
        <v>2633.8622553018959</v>
      </c>
      <c r="CI114" s="148">
        <v>2633.8622553018959</v>
      </c>
      <c r="CJ114" s="147"/>
      <c r="CK114" s="148">
        <v>967.77777777777771</v>
      </c>
      <c r="CL114" s="148">
        <v>967.77777777777771</v>
      </c>
      <c r="CM114" s="148">
        <v>967.77777777777771</v>
      </c>
      <c r="CN114" s="148">
        <v>967.77777777777771</v>
      </c>
      <c r="CO114" s="148">
        <v>1017.8118888888888</v>
      </c>
      <c r="CP114" s="148">
        <v>1017.8118888888888</v>
      </c>
      <c r="CQ114" s="148">
        <v>1017.8118888888888</v>
      </c>
      <c r="CR114" s="148">
        <v>1017.8118888888888</v>
      </c>
      <c r="CS114" s="148">
        <v>1017.8118888888888</v>
      </c>
      <c r="CT114" s="148">
        <v>1017.8118888888888</v>
      </c>
      <c r="CU114" s="148">
        <v>1017.8118888888888</v>
      </c>
      <c r="CV114" s="148">
        <v>1017.8118888888888</v>
      </c>
      <c r="CW114" s="147"/>
      <c r="CX114" s="148">
        <v>2210</v>
      </c>
      <c r="CY114" s="148">
        <v>2210</v>
      </c>
      <c r="CZ114" s="148">
        <v>2210</v>
      </c>
      <c r="DA114" s="148">
        <v>2210</v>
      </c>
      <c r="DB114" s="148">
        <v>2324.2570000000001</v>
      </c>
      <c r="DC114" s="148">
        <v>2324.2570000000001</v>
      </c>
      <c r="DD114" s="148">
        <v>2324.2570000000001</v>
      </c>
      <c r="DE114" s="148">
        <v>2324.2570000000001</v>
      </c>
      <c r="DF114" s="148">
        <v>2324.2570000000001</v>
      </c>
      <c r="DG114" s="148">
        <v>2324.2570000000001</v>
      </c>
      <c r="DH114" s="148">
        <v>2324.2570000000001</v>
      </c>
      <c r="DI114" s="148">
        <v>2324.2570000000001</v>
      </c>
      <c r="DJ114" s="147"/>
      <c r="DK114" s="148">
        <v>13013.435779973615</v>
      </c>
      <c r="DL114" s="148">
        <v>13013.435779973615</v>
      </c>
      <c r="DM114" s="148">
        <v>13013.435779973615</v>
      </c>
      <c r="DN114" s="148">
        <v>13013.435779973615</v>
      </c>
      <c r="DO114" s="148">
        <v>13575.340060857452</v>
      </c>
      <c r="DP114" s="148">
        <v>13575.340060857452</v>
      </c>
      <c r="DQ114" s="148">
        <v>13575.340060857452</v>
      </c>
      <c r="DR114" s="148">
        <v>13575.340060857452</v>
      </c>
      <c r="DS114" s="148">
        <v>13575.340060857452</v>
      </c>
      <c r="DT114" s="148">
        <v>13575.340060857452</v>
      </c>
      <c r="DU114" s="148">
        <v>13575.340060857452</v>
      </c>
      <c r="DV114" s="148">
        <v>13575.340060857452</v>
      </c>
      <c r="DX114" s="149">
        <f t="shared" si="119"/>
        <v>160656.46360675403</v>
      </c>
      <c r="DZ114" s="19" t="b">
        <f t="shared" si="120"/>
        <v>1</v>
      </c>
      <c r="EG114" s="19"/>
    </row>
    <row r="115" spans="2:137" ht="14.15" hidden="1" customHeight="1" x14ac:dyDescent="0.4">
      <c r="C115" s="19" t="s">
        <v>71</v>
      </c>
      <c r="D115" s="145">
        <v>418</v>
      </c>
      <c r="E115" s="19" t="s">
        <v>72</v>
      </c>
      <c r="F115" s="19" t="s">
        <v>57</v>
      </c>
      <c r="H115" s="19" t="s">
        <v>73</v>
      </c>
      <c r="I115" s="19" t="s">
        <v>74</v>
      </c>
      <c r="K115" s="146">
        <v>6500</v>
      </c>
      <c r="L115" s="146">
        <v>6500</v>
      </c>
      <c r="M115" s="146">
        <v>6500</v>
      </c>
      <c r="N115" s="146">
        <v>6500</v>
      </c>
      <c r="O115" s="146">
        <v>6500</v>
      </c>
      <c r="P115" s="146">
        <v>6500</v>
      </c>
      <c r="Q115" s="146">
        <v>6500</v>
      </c>
      <c r="R115" s="146">
        <v>7500</v>
      </c>
      <c r="S115" s="146">
        <v>7500</v>
      </c>
      <c r="T115" s="146">
        <v>7500</v>
      </c>
      <c r="U115" s="146">
        <v>7500</v>
      </c>
      <c r="V115" s="146">
        <v>7500</v>
      </c>
      <c r="W115" s="147"/>
      <c r="X115" s="148">
        <v>6500</v>
      </c>
      <c r="Y115" s="148">
        <v>6500</v>
      </c>
      <c r="Z115" s="148">
        <v>6500</v>
      </c>
      <c r="AA115" s="148">
        <v>6500</v>
      </c>
      <c r="AB115" s="148">
        <v>6836.05</v>
      </c>
      <c r="AC115" s="148">
        <v>6836.05</v>
      </c>
      <c r="AD115" s="148">
        <v>6836.05</v>
      </c>
      <c r="AE115" s="148">
        <v>7887.7500000000009</v>
      </c>
      <c r="AF115" s="148">
        <v>7887.7500000000009</v>
      </c>
      <c r="AG115" s="148">
        <v>7887.7500000000009</v>
      </c>
      <c r="AH115" s="148">
        <v>7887.7500000000009</v>
      </c>
      <c r="AI115" s="148">
        <v>7887.7500000000009</v>
      </c>
      <c r="AJ115" s="147"/>
      <c r="AK115" s="148">
        <v>680.8893250000001</v>
      </c>
      <c r="AL115" s="148">
        <v>680.8893250000001</v>
      </c>
      <c r="AM115" s="148">
        <v>680.8893250000001</v>
      </c>
      <c r="AN115" s="148">
        <v>680.8893250000001</v>
      </c>
      <c r="AO115" s="148">
        <v>760.36515000000009</v>
      </c>
      <c r="AP115" s="148">
        <v>760.36515000000009</v>
      </c>
      <c r="AQ115" s="148">
        <v>760.36515000000009</v>
      </c>
      <c r="AR115" s="148">
        <v>1009.0922</v>
      </c>
      <c r="AS115" s="148">
        <v>1009.0922</v>
      </c>
      <c r="AT115" s="148">
        <v>1009.0922</v>
      </c>
      <c r="AU115" s="148">
        <v>1009.0922</v>
      </c>
      <c r="AV115" s="148">
        <v>1009.0922</v>
      </c>
      <c r="AW115" s="147"/>
      <c r="AX115" s="148">
        <v>719.59699999999998</v>
      </c>
      <c r="AY115" s="148">
        <v>719.59699999999998</v>
      </c>
      <c r="AZ115" s="148">
        <v>719.59699999999998</v>
      </c>
      <c r="BA115" s="148">
        <v>719.59699999999998</v>
      </c>
      <c r="BB115" s="148">
        <v>766.64400000000001</v>
      </c>
      <c r="BC115" s="148">
        <v>766.64400000000001</v>
      </c>
      <c r="BD115" s="148">
        <v>766.64400000000001</v>
      </c>
      <c r="BE115" s="148">
        <v>913.88200000000029</v>
      </c>
      <c r="BF115" s="148">
        <v>913.88200000000029</v>
      </c>
      <c r="BG115" s="148">
        <v>913.88200000000029</v>
      </c>
      <c r="BH115" s="148">
        <v>913.88200000000029</v>
      </c>
      <c r="BI115" s="148">
        <v>913.88200000000029</v>
      </c>
      <c r="BJ115" s="147"/>
      <c r="BK115" s="148">
        <v>725.83333333333337</v>
      </c>
      <c r="BL115" s="148">
        <v>725.83333333333337</v>
      </c>
      <c r="BM115" s="148">
        <v>725.83333333333337</v>
      </c>
      <c r="BN115" s="148">
        <v>725.83333333333337</v>
      </c>
      <c r="BO115" s="148">
        <v>763.35891666666669</v>
      </c>
      <c r="BP115" s="148">
        <v>763.35891666666669</v>
      </c>
      <c r="BQ115" s="148">
        <v>763.35891666666669</v>
      </c>
      <c r="BR115" s="148">
        <v>880.79875000000004</v>
      </c>
      <c r="BS115" s="148">
        <v>880.79875000000004</v>
      </c>
      <c r="BT115" s="148">
        <v>880.79875000000004</v>
      </c>
      <c r="BU115" s="148">
        <v>880.79875000000004</v>
      </c>
      <c r="BV115" s="148">
        <v>880.79875000000004</v>
      </c>
      <c r="BW115" s="147"/>
      <c r="BX115" s="148">
        <v>2609.8246688625045</v>
      </c>
      <c r="BY115" s="148">
        <v>2609.8246688625045</v>
      </c>
      <c r="BZ115" s="148">
        <v>2609.8246688625045</v>
      </c>
      <c r="CA115" s="148">
        <v>2609.8246688625045</v>
      </c>
      <c r="CB115" s="148">
        <v>2633.8622553018959</v>
      </c>
      <c r="CC115" s="148">
        <v>2633.8622553018959</v>
      </c>
      <c r="CD115" s="148">
        <v>2633.8622553018959</v>
      </c>
      <c r="CE115" s="148">
        <v>2709.0901370406491</v>
      </c>
      <c r="CF115" s="148">
        <v>2709.0901370406491</v>
      </c>
      <c r="CG115" s="148">
        <v>2709.0901370406491</v>
      </c>
      <c r="CH115" s="148">
        <v>2709.0901370406491</v>
      </c>
      <c r="CI115" s="148">
        <v>2709.0901370406491</v>
      </c>
      <c r="CJ115" s="147"/>
      <c r="CK115" s="148">
        <v>967.77777777777771</v>
      </c>
      <c r="CL115" s="148">
        <v>967.77777777777771</v>
      </c>
      <c r="CM115" s="148">
        <v>967.77777777777771</v>
      </c>
      <c r="CN115" s="148">
        <v>967.77777777777771</v>
      </c>
      <c r="CO115" s="148">
        <v>1017.8118888888888</v>
      </c>
      <c r="CP115" s="148">
        <v>1017.8118888888888</v>
      </c>
      <c r="CQ115" s="148">
        <v>1017.8118888888888</v>
      </c>
      <c r="CR115" s="148">
        <v>1174.3983333333333</v>
      </c>
      <c r="CS115" s="148">
        <v>1174.3983333333333</v>
      </c>
      <c r="CT115" s="148">
        <v>1174.3983333333333</v>
      </c>
      <c r="CU115" s="148">
        <v>1174.3983333333333</v>
      </c>
      <c r="CV115" s="148">
        <v>1174.3983333333333</v>
      </c>
      <c r="CW115" s="147"/>
      <c r="CX115" s="148">
        <v>2210</v>
      </c>
      <c r="CY115" s="148">
        <v>2210</v>
      </c>
      <c r="CZ115" s="148">
        <v>2210</v>
      </c>
      <c r="DA115" s="148">
        <v>2210</v>
      </c>
      <c r="DB115" s="148">
        <v>2324.2570000000001</v>
      </c>
      <c r="DC115" s="148">
        <v>2324.2570000000001</v>
      </c>
      <c r="DD115" s="148">
        <v>2324.2570000000001</v>
      </c>
      <c r="DE115" s="148">
        <v>2681.8350000000005</v>
      </c>
      <c r="DF115" s="148">
        <v>2681.8350000000005</v>
      </c>
      <c r="DG115" s="148">
        <v>2681.8350000000005</v>
      </c>
      <c r="DH115" s="148">
        <v>2681.8350000000005</v>
      </c>
      <c r="DI115" s="148">
        <v>2681.8350000000005</v>
      </c>
      <c r="DJ115" s="147"/>
      <c r="DK115" s="148">
        <v>13013.435779973615</v>
      </c>
      <c r="DL115" s="148">
        <v>13013.435779973615</v>
      </c>
      <c r="DM115" s="148">
        <v>13013.435779973615</v>
      </c>
      <c r="DN115" s="148">
        <v>13013.435779973615</v>
      </c>
      <c r="DO115" s="148">
        <v>13575.340060857452</v>
      </c>
      <c r="DP115" s="148">
        <v>13575.340060857452</v>
      </c>
      <c r="DQ115" s="148">
        <v>13575.340060857452</v>
      </c>
      <c r="DR115" s="148">
        <v>15333.872220373984</v>
      </c>
      <c r="DS115" s="148">
        <v>15333.872220373984</v>
      </c>
      <c r="DT115" s="148">
        <v>15333.872220373984</v>
      </c>
      <c r="DU115" s="148">
        <v>15333.872220373984</v>
      </c>
      <c r="DV115" s="148">
        <v>15333.872220373984</v>
      </c>
      <c r="DX115" s="149">
        <f t="shared" si="119"/>
        <v>169449.1244043367</v>
      </c>
      <c r="DZ115" s="19" t="b">
        <f t="shared" si="120"/>
        <v>1</v>
      </c>
      <c r="EG115" s="19"/>
    </row>
    <row r="116" spans="2:137" ht="14.15" customHeight="1" x14ac:dyDescent="0.4">
      <c r="B116" s="19" t="s">
        <v>80</v>
      </c>
      <c r="C116" s="19" t="s">
        <v>71</v>
      </c>
      <c r="D116" s="145" t="s">
        <v>139</v>
      </c>
      <c r="E116" s="19" t="s">
        <v>72</v>
      </c>
      <c r="F116" s="19" t="s">
        <v>57</v>
      </c>
      <c r="H116" s="151" t="s">
        <v>16</v>
      </c>
      <c r="I116" s="19" t="s">
        <v>74</v>
      </c>
      <c r="K116" s="146">
        <v>6500</v>
      </c>
      <c r="L116" s="146">
        <v>6500</v>
      </c>
      <c r="M116" s="146">
        <v>6500</v>
      </c>
      <c r="N116" s="146">
        <v>6500</v>
      </c>
      <c r="O116" s="146">
        <v>6500</v>
      </c>
      <c r="P116" s="146">
        <v>6500</v>
      </c>
      <c r="Q116" s="146">
        <v>6500</v>
      </c>
      <c r="R116" s="146">
        <v>6500</v>
      </c>
      <c r="S116" s="146">
        <v>6500</v>
      </c>
      <c r="T116" s="146">
        <v>6500</v>
      </c>
      <c r="U116" s="146">
        <v>6500</v>
      </c>
      <c r="V116" s="146">
        <v>6500</v>
      </c>
      <c r="W116" s="147"/>
      <c r="X116" s="148">
        <v>6500</v>
      </c>
      <c r="Y116" s="148">
        <v>6500</v>
      </c>
      <c r="Z116" s="148">
        <v>6500</v>
      </c>
      <c r="AA116" s="148">
        <v>6500</v>
      </c>
      <c r="AB116" s="148">
        <v>6836.05</v>
      </c>
      <c r="AC116" s="148">
        <v>6836.05</v>
      </c>
      <c r="AD116" s="148">
        <v>6836.05</v>
      </c>
      <c r="AE116" s="148">
        <v>6836.05</v>
      </c>
      <c r="AF116" s="148">
        <v>6836.05</v>
      </c>
      <c r="AG116" s="148">
        <v>6836.05</v>
      </c>
      <c r="AH116" s="148">
        <v>6836.05</v>
      </c>
      <c r="AI116" s="148">
        <v>6836.05</v>
      </c>
      <c r="AJ116" s="147"/>
      <c r="AK116" s="148">
        <v>680.8893250000001</v>
      </c>
      <c r="AL116" s="148">
        <v>680.8893250000001</v>
      </c>
      <c r="AM116" s="148">
        <v>680.8893250000001</v>
      </c>
      <c r="AN116" s="148">
        <v>680.8893250000001</v>
      </c>
      <c r="AO116" s="148">
        <v>760.36515000000009</v>
      </c>
      <c r="AP116" s="148">
        <v>760.36515000000009</v>
      </c>
      <c r="AQ116" s="148">
        <v>760.36515000000009</v>
      </c>
      <c r="AR116" s="148">
        <v>760.36515000000009</v>
      </c>
      <c r="AS116" s="148">
        <v>760.36515000000009</v>
      </c>
      <c r="AT116" s="148">
        <v>760.36515000000009</v>
      </c>
      <c r="AU116" s="148">
        <v>760.36515000000009</v>
      </c>
      <c r="AV116" s="148">
        <v>760.36515000000009</v>
      </c>
      <c r="AW116" s="147"/>
      <c r="AX116" s="148">
        <v>719.59699999999998</v>
      </c>
      <c r="AY116" s="148">
        <v>719.59699999999998</v>
      </c>
      <c r="AZ116" s="148">
        <v>719.59699999999998</v>
      </c>
      <c r="BA116" s="148">
        <v>719.59699999999998</v>
      </c>
      <c r="BB116" s="148">
        <v>766.64400000000001</v>
      </c>
      <c r="BC116" s="148">
        <v>766.64400000000001</v>
      </c>
      <c r="BD116" s="148">
        <v>766.64400000000001</v>
      </c>
      <c r="BE116" s="148">
        <v>766.64400000000001</v>
      </c>
      <c r="BF116" s="148">
        <v>766.64400000000001</v>
      </c>
      <c r="BG116" s="148">
        <v>766.64400000000001</v>
      </c>
      <c r="BH116" s="148">
        <v>766.64400000000001</v>
      </c>
      <c r="BI116" s="148">
        <v>766.64400000000001</v>
      </c>
      <c r="BJ116" s="147"/>
      <c r="BK116" s="148">
        <v>725.83333333333337</v>
      </c>
      <c r="BL116" s="148">
        <v>725.83333333333337</v>
      </c>
      <c r="BM116" s="148">
        <v>725.83333333333337</v>
      </c>
      <c r="BN116" s="148">
        <v>725.83333333333337</v>
      </c>
      <c r="BO116" s="148">
        <v>763.35891666666669</v>
      </c>
      <c r="BP116" s="148">
        <v>763.35891666666669</v>
      </c>
      <c r="BQ116" s="148">
        <v>763.35891666666669</v>
      </c>
      <c r="BR116" s="148">
        <v>763.35891666666669</v>
      </c>
      <c r="BS116" s="148">
        <v>763.35891666666669</v>
      </c>
      <c r="BT116" s="148">
        <v>763.35891666666669</v>
      </c>
      <c r="BU116" s="148">
        <v>763.35891666666669</v>
      </c>
      <c r="BV116" s="148">
        <v>763.35891666666669</v>
      </c>
      <c r="BW116" s="147"/>
      <c r="BX116" s="148">
        <v>2609.8246688625045</v>
      </c>
      <c r="BY116" s="148">
        <v>2609.8246688625045</v>
      </c>
      <c r="BZ116" s="148">
        <v>2609.8246688625045</v>
      </c>
      <c r="CA116" s="148">
        <v>2609.8246688625045</v>
      </c>
      <c r="CB116" s="148">
        <v>2633.8622553018959</v>
      </c>
      <c r="CC116" s="148">
        <v>2633.8622553018959</v>
      </c>
      <c r="CD116" s="148">
        <v>2633.8622553018959</v>
      </c>
      <c r="CE116" s="148">
        <v>2633.8622553018959</v>
      </c>
      <c r="CF116" s="148">
        <v>2633.8622553018959</v>
      </c>
      <c r="CG116" s="148">
        <v>2633.8622553018959</v>
      </c>
      <c r="CH116" s="148">
        <v>2633.8622553018959</v>
      </c>
      <c r="CI116" s="148">
        <v>2633.8622553018959</v>
      </c>
      <c r="CJ116" s="147"/>
      <c r="CK116" s="148">
        <v>967.77777777777771</v>
      </c>
      <c r="CL116" s="148">
        <v>967.77777777777771</v>
      </c>
      <c r="CM116" s="148">
        <v>967.77777777777771</v>
      </c>
      <c r="CN116" s="148">
        <v>967.77777777777771</v>
      </c>
      <c r="CO116" s="148">
        <v>1017.8118888888888</v>
      </c>
      <c r="CP116" s="148">
        <v>1017.8118888888888</v>
      </c>
      <c r="CQ116" s="148">
        <v>1017.8118888888888</v>
      </c>
      <c r="CR116" s="148">
        <v>1017.8118888888888</v>
      </c>
      <c r="CS116" s="148">
        <v>1017.8118888888888</v>
      </c>
      <c r="CT116" s="148">
        <v>1017.8118888888888</v>
      </c>
      <c r="CU116" s="148">
        <v>1017.8118888888888</v>
      </c>
      <c r="CV116" s="148">
        <v>1017.8118888888888</v>
      </c>
      <c r="CW116" s="147"/>
      <c r="CX116" s="148">
        <v>2210</v>
      </c>
      <c r="CY116" s="148">
        <v>2210</v>
      </c>
      <c r="CZ116" s="148">
        <v>2210</v>
      </c>
      <c r="DA116" s="148">
        <v>2210</v>
      </c>
      <c r="DB116" s="148">
        <v>2324.2570000000001</v>
      </c>
      <c r="DC116" s="148">
        <v>2324.2570000000001</v>
      </c>
      <c r="DD116" s="148">
        <v>2324.2570000000001</v>
      </c>
      <c r="DE116" s="148">
        <v>2324.2570000000001</v>
      </c>
      <c r="DF116" s="148">
        <v>2324.2570000000001</v>
      </c>
      <c r="DG116" s="148">
        <v>2324.2570000000001</v>
      </c>
      <c r="DH116" s="148">
        <v>2324.2570000000001</v>
      </c>
      <c r="DI116" s="148">
        <v>2324.2570000000001</v>
      </c>
      <c r="DJ116" s="147"/>
      <c r="DK116" s="148">
        <v>13013.435779973615</v>
      </c>
      <c r="DL116" s="148">
        <v>13013.435779973615</v>
      </c>
      <c r="DM116" s="148">
        <v>13013.435779973615</v>
      </c>
      <c r="DN116" s="148">
        <v>13013.435779973615</v>
      </c>
      <c r="DO116" s="148">
        <v>13575.340060857452</v>
      </c>
      <c r="DP116" s="148">
        <v>13575.340060857452</v>
      </c>
      <c r="DQ116" s="148">
        <v>13575.340060857452</v>
      </c>
      <c r="DR116" s="148">
        <v>13575.340060857452</v>
      </c>
      <c r="DS116" s="148">
        <v>13575.340060857452</v>
      </c>
      <c r="DT116" s="148">
        <v>13575.340060857452</v>
      </c>
      <c r="DU116" s="148">
        <v>13575.340060857452</v>
      </c>
      <c r="DV116" s="148">
        <v>13575.340060857452</v>
      </c>
      <c r="DX116" s="149">
        <f t="shared" si="119"/>
        <v>160656.46360675403</v>
      </c>
      <c r="DZ116" s="19" t="b">
        <f t="shared" si="120"/>
        <v>1</v>
      </c>
      <c r="EG116" s="19"/>
    </row>
    <row r="117" spans="2:137" ht="14.15" hidden="1" customHeight="1" x14ac:dyDescent="0.4">
      <c r="C117" s="19" t="s">
        <v>71</v>
      </c>
      <c r="D117" s="145">
        <v>514</v>
      </c>
      <c r="E117" s="19" t="s">
        <v>72</v>
      </c>
      <c r="F117" s="19" t="s">
        <v>57</v>
      </c>
      <c r="H117" s="19" t="s">
        <v>98</v>
      </c>
      <c r="I117" s="19" t="s">
        <v>74</v>
      </c>
      <c r="K117" s="146">
        <v>6527</v>
      </c>
      <c r="L117" s="146">
        <v>6527</v>
      </c>
      <c r="M117" s="146">
        <v>6527</v>
      </c>
      <c r="N117" s="146">
        <v>7500</v>
      </c>
      <c r="O117" s="146">
        <v>7500</v>
      </c>
      <c r="P117" s="146">
        <v>7500</v>
      </c>
      <c r="Q117" s="146">
        <v>7500</v>
      </c>
      <c r="R117" s="146">
        <v>7500</v>
      </c>
      <c r="S117" s="146">
        <v>7500</v>
      </c>
      <c r="T117" s="146">
        <v>7500</v>
      </c>
      <c r="U117" s="146">
        <v>7500</v>
      </c>
      <c r="V117" s="146">
        <v>7500</v>
      </c>
      <c r="W117" s="147"/>
      <c r="X117" s="148">
        <v>6527</v>
      </c>
      <c r="Y117" s="148">
        <v>6527</v>
      </c>
      <c r="Z117" s="148">
        <v>6527</v>
      </c>
      <c r="AA117" s="148">
        <v>7500</v>
      </c>
      <c r="AB117" s="148">
        <v>7887.7500000000009</v>
      </c>
      <c r="AC117" s="148">
        <v>7887.7500000000009</v>
      </c>
      <c r="AD117" s="148">
        <v>7887.7500000000009</v>
      </c>
      <c r="AE117" s="148">
        <v>7887.7500000000009</v>
      </c>
      <c r="AF117" s="148">
        <v>7887.7500000000009</v>
      </c>
      <c r="AG117" s="148">
        <v>7887.7500000000009</v>
      </c>
      <c r="AH117" s="148">
        <v>7887.7500000000009</v>
      </c>
      <c r="AI117" s="148">
        <v>7887.7500000000009</v>
      </c>
      <c r="AJ117" s="147"/>
      <c r="AK117" s="148">
        <v>687.27482499999996</v>
      </c>
      <c r="AL117" s="148">
        <v>687.27482499999996</v>
      </c>
      <c r="AM117" s="148">
        <v>687.27482499999996</v>
      </c>
      <c r="AN117" s="148">
        <v>917.3893250000001</v>
      </c>
      <c r="AO117" s="148">
        <v>1009.0922</v>
      </c>
      <c r="AP117" s="148">
        <v>1009.0922</v>
      </c>
      <c r="AQ117" s="148">
        <v>1009.0922</v>
      </c>
      <c r="AR117" s="148">
        <v>1009.0922</v>
      </c>
      <c r="AS117" s="148">
        <v>1009.0922</v>
      </c>
      <c r="AT117" s="148">
        <v>1009.0922</v>
      </c>
      <c r="AU117" s="148">
        <v>1009.0922</v>
      </c>
      <c r="AV117" s="148">
        <v>1009.0922</v>
      </c>
      <c r="AW117" s="147"/>
      <c r="AX117" s="148">
        <v>723.37699999999995</v>
      </c>
      <c r="AY117" s="148">
        <v>723.37699999999995</v>
      </c>
      <c r="AZ117" s="148">
        <v>723.37699999999995</v>
      </c>
      <c r="BA117" s="148">
        <v>859.59699999999998</v>
      </c>
      <c r="BB117" s="148">
        <v>913.88200000000029</v>
      </c>
      <c r="BC117" s="148">
        <v>913.88200000000029</v>
      </c>
      <c r="BD117" s="148">
        <v>913.88200000000029</v>
      </c>
      <c r="BE117" s="148">
        <v>913.88200000000029</v>
      </c>
      <c r="BF117" s="148">
        <v>913.88200000000029</v>
      </c>
      <c r="BG117" s="148">
        <v>913.88200000000029</v>
      </c>
      <c r="BH117" s="148">
        <v>913.88200000000029</v>
      </c>
      <c r="BI117" s="148">
        <v>913.88200000000029</v>
      </c>
      <c r="BJ117" s="147"/>
      <c r="BK117" s="148">
        <v>728.84833333333336</v>
      </c>
      <c r="BL117" s="148">
        <v>728.84833333333336</v>
      </c>
      <c r="BM117" s="148">
        <v>728.84833333333336</v>
      </c>
      <c r="BN117" s="148">
        <v>837.5</v>
      </c>
      <c r="BO117" s="148">
        <v>880.79875000000004</v>
      </c>
      <c r="BP117" s="148">
        <v>880.79875000000004</v>
      </c>
      <c r="BQ117" s="148">
        <v>880.79875000000004</v>
      </c>
      <c r="BR117" s="148">
        <v>880.79875000000004</v>
      </c>
      <c r="BS117" s="148">
        <v>880.79875000000004</v>
      </c>
      <c r="BT117" s="148">
        <v>880.79875000000004</v>
      </c>
      <c r="BU117" s="148">
        <v>880.79875000000004</v>
      </c>
      <c r="BV117" s="148">
        <v>880.79875000000004</v>
      </c>
      <c r="BW117" s="147"/>
      <c r="BX117" s="148">
        <v>2611.7559732334717</v>
      </c>
      <c r="BY117" s="148">
        <v>2611.7559732334717</v>
      </c>
      <c r="BZ117" s="148">
        <v>2611.7559732334717</v>
      </c>
      <c r="CA117" s="148">
        <v>2681.3544603798127</v>
      </c>
      <c r="CB117" s="148">
        <v>2709.0901370406491</v>
      </c>
      <c r="CC117" s="148">
        <v>2709.0901370406491</v>
      </c>
      <c r="CD117" s="148">
        <v>2709.0901370406491</v>
      </c>
      <c r="CE117" s="148">
        <v>2709.0901370406491</v>
      </c>
      <c r="CF117" s="148">
        <v>2709.0901370406491</v>
      </c>
      <c r="CG117" s="148">
        <v>2709.0901370406491</v>
      </c>
      <c r="CH117" s="148">
        <v>2709.0901370406491</v>
      </c>
      <c r="CI117" s="148">
        <v>2709.0901370406491</v>
      </c>
      <c r="CJ117" s="147"/>
      <c r="CK117" s="148">
        <v>971.7977777777777</v>
      </c>
      <c r="CL117" s="148">
        <v>971.7977777777777</v>
      </c>
      <c r="CM117" s="148">
        <v>971.7977777777777</v>
      </c>
      <c r="CN117" s="148">
        <v>1116.6666666666665</v>
      </c>
      <c r="CO117" s="148">
        <v>1174.3983333333333</v>
      </c>
      <c r="CP117" s="148">
        <v>1174.3983333333333</v>
      </c>
      <c r="CQ117" s="148">
        <v>1174.3983333333333</v>
      </c>
      <c r="CR117" s="148">
        <v>1174.3983333333333</v>
      </c>
      <c r="CS117" s="148">
        <v>1174.3983333333333</v>
      </c>
      <c r="CT117" s="148">
        <v>1174.3983333333333</v>
      </c>
      <c r="CU117" s="148">
        <v>1174.3983333333333</v>
      </c>
      <c r="CV117" s="148">
        <v>1174.3983333333333</v>
      </c>
      <c r="CW117" s="147"/>
      <c r="CX117" s="148">
        <v>2219.1800000000003</v>
      </c>
      <c r="CY117" s="148">
        <v>2219.1800000000003</v>
      </c>
      <c r="CZ117" s="148">
        <v>2219.1800000000003</v>
      </c>
      <c r="DA117" s="148">
        <v>2550</v>
      </c>
      <c r="DB117" s="148">
        <v>2681.8350000000005</v>
      </c>
      <c r="DC117" s="148">
        <v>2681.8350000000005</v>
      </c>
      <c r="DD117" s="148">
        <v>2681.8350000000005</v>
      </c>
      <c r="DE117" s="148">
        <v>2681.8350000000005</v>
      </c>
      <c r="DF117" s="148">
        <v>2681.8350000000005</v>
      </c>
      <c r="DG117" s="148">
        <v>2681.8350000000005</v>
      </c>
      <c r="DH117" s="148">
        <v>2681.8350000000005</v>
      </c>
      <c r="DI117" s="148">
        <v>2681.8350000000005</v>
      </c>
      <c r="DJ117" s="147"/>
      <c r="DK117" s="148">
        <v>13058.582084344582</v>
      </c>
      <c r="DL117" s="148">
        <v>13058.582084344582</v>
      </c>
      <c r="DM117" s="148">
        <v>13058.582084344582</v>
      </c>
      <c r="DN117" s="148">
        <v>14685.521127046479</v>
      </c>
      <c r="DO117" s="148">
        <v>15333.872220373984</v>
      </c>
      <c r="DP117" s="148">
        <v>15333.872220373984</v>
      </c>
      <c r="DQ117" s="148">
        <v>15333.872220373984</v>
      </c>
      <c r="DR117" s="148">
        <v>15333.872220373984</v>
      </c>
      <c r="DS117" s="148">
        <v>15333.872220373984</v>
      </c>
      <c r="DT117" s="148">
        <v>15333.872220373984</v>
      </c>
      <c r="DU117" s="148">
        <v>15333.872220373984</v>
      </c>
      <c r="DV117" s="148">
        <v>15333.872220373984</v>
      </c>
      <c r="DX117" s="149">
        <f t="shared" si="119"/>
        <v>176532.2451430721</v>
      </c>
      <c r="DZ117" s="19" t="b">
        <f t="shared" si="120"/>
        <v>1</v>
      </c>
      <c r="EG117" s="19"/>
    </row>
    <row r="118" spans="2:137" ht="14.15" hidden="1" customHeight="1" x14ac:dyDescent="0.4">
      <c r="C118" s="19" t="s">
        <v>71</v>
      </c>
      <c r="D118" s="145">
        <v>379</v>
      </c>
      <c r="E118" s="19" t="s">
        <v>72</v>
      </c>
      <c r="F118" s="19" t="s">
        <v>57</v>
      </c>
      <c r="H118" s="19" t="s">
        <v>140</v>
      </c>
      <c r="I118" s="19" t="s">
        <v>74</v>
      </c>
      <c r="K118" s="146">
        <v>6793.44</v>
      </c>
      <c r="L118" s="146">
        <v>6793.44</v>
      </c>
      <c r="M118" s="146">
        <v>6793.44</v>
      </c>
      <c r="N118" s="146">
        <v>6793.44</v>
      </c>
      <c r="O118" s="146">
        <v>7146</v>
      </c>
      <c r="P118" s="146">
        <v>7146</v>
      </c>
      <c r="Q118" s="146">
        <v>7146</v>
      </c>
      <c r="R118" s="146">
        <v>7146</v>
      </c>
      <c r="S118" s="146">
        <v>7146</v>
      </c>
      <c r="T118" s="146">
        <v>7146</v>
      </c>
      <c r="U118" s="146">
        <v>7146</v>
      </c>
      <c r="V118" s="146">
        <v>7146</v>
      </c>
      <c r="W118" s="147"/>
      <c r="X118" s="148">
        <v>6793.44</v>
      </c>
      <c r="Y118" s="148">
        <v>6793.44</v>
      </c>
      <c r="Z118" s="148">
        <v>6793.44</v>
      </c>
      <c r="AA118" s="148">
        <v>6793.44</v>
      </c>
      <c r="AB118" s="148">
        <v>7515.4482000000007</v>
      </c>
      <c r="AC118" s="148">
        <v>7515.4482000000007</v>
      </c>
      <c r="AD118" s="148">
        <v>7515.4482000000007</v>
      </c>
      <c r="AE118" s="148">
        <v>7515.4482000000007</v>
      </c>
      <c r="AF118" s="148">
        <v>7515.4482000000007</v>
      </c>
      <c r="AG118" s="148">
        <v>7515.4482000000007</v>
      </c>
      <c r="AH118" s="148">
        <v>7515.4482000000007</v>
      </c>
      <c r="AI118" s="148">
        <v>7515.4482000000007</v>
      </c>
      <c r="AJ118" s="147"/>
      <c r="AK118" s="148">
        <v>750.28788499999996</v>
      </c>
      <c r="AL118" s="148">
        <v>750.28788499999996</v>
      </c>
      <c r="AM118" s="148">
        <v>750.28788499999996</v>
      </c>
      <c r="AN118" s="148">
        <v>750.28788499999996</v>
      </c>
      <c r="AO118" s="148">
        <v>921.04282430000012</v>
      </c>
      <c r="AP118" s="148">
        <v>921.04282430000012</v>
      </c>
      <c r="AQ118" s="148">
        <v>921.04282430000012</v>
      </c>
      <c r="AR118" s="148">
        <v>921.04282430000012</v>
      </c>
      <c r="AS118" s="148">
        <v>921.04282430000012</v>
      </c>
      <c r="AT118" s="148">
        <v>921.04282430000012</v>
      </c>
      <c r="AU118" s="148">
        <v>921.04282430000012</v>
      </c>
      <c r="AV118" s="148">
        <v>921.04282430000012</v>
      </c>
      <c r="AW118" s="147"/>
      <c r="AX118" s="148">
        <v>760.67859999999996</v>
      </c>
      <c r="AY118" s="148">
        <v>760.67859999999996</v>
      </c>
      <c r="AZ118" s="148">
        <v>760.67859999999996</v>
      </c>
      <c r="BA118" s="148">
        <v>760.67859999999996</v>
      </c>
      <c r="BB118" s="148">
        <v>861.75974800000017</v>
      </c>
      <c r="BC118" s="148">
        <v>861.75974800000017</v>
      </c>
      <c r="BD118" s="148">
        <v>861.75974800000017</v>
      </c>
      <c r="BE118" s="148">
        <v>861.75974800000017</v>
      </c>
      <c r="BF118" s="148">
        <v>861.75974800000017</v>
      </c>
      <c r="BG118" s="148">
        <v>861.75974800000017</v>
      </c>
      <c r="BH118" s="148">
        <v>861.75974800000017</v>
      </c>
      <c r="BI118" s="148">
        <v>861.75974800000017</v>
      </c>
      <c r="BJ118" s="147"/>
      <c r="BK118" s="148">
        <v>758.60079999999994</v>
      </c>
      <c r="BL118" s="148">
        <v>758.60079999999994</v>
      </c>
      <c r="BM118" s="148">
        <v>758.60079999999994</v>
      </c>
      <c r="BN118" s="148">
        <v>758.60079999999994</v>
      </c>
      <c r="BO118" s="148">
        <v>839.22504900000001</v>
      </c>
      <c r="BP118" s="148">
        <v>839.22504900000001</v>
      </c>
      <c r="BQ118" s="148">
        <v>839.22504900000001</v>
      </c>
      <c r="BR118" s="148">
        <v>839.22504900000001</v>
      </c>
      <c r="BS118" s="148">
        <v>839.22504900000001</v>
      </c>
      <c r="BT118" s="148">
        <v>839.22504900000001</v>
      </c>
      <c r="BU118" s="148">
        <v>839.22504900000001</v>
      </c>
      <c r="BV118" s="148">
        <v>839.22504900000001</v>
      </c>
      <c r="BW118" s="147"/>
      <c r="BX118" s="148">
        <v>2630.8143708853431</v>
      </c>
      <c r="BY118" s="148">
        <v>2630.8143708853431</v>
      </c>
      <c r="BZ118" s="148">
        <v>2630.8143708853431</v>
      </c>
      <c r="CA118" s="148">
        <v>2630.8143708853431</v>
      </c>
      <c r="CB118" s="148">
        <v>2682.4594669051303</v>
      </c>
      <c r="CC118" s="148">
        <v>2682.4594669051303</v>
      </c>
      <c r="CD118" s="148">
        <v>2682.4594669051303</v>
      </c>
      <c r="CE118" s="148">
        <v>2682.4594669051303</v>
      </c>
      <c r="CF118" s="148">
        <v>2682.4594669051303</v>
      </c>
      <c r="CG118" s="148">
        <v>2682.4594669051303</v>
      </c>
      <c r="CH118" s="148">
        <v>2682.4594669051303</v>
      </c>
      <c r="CI118" s="148">
        <v>2682.4594669051303</v>
      </c>
      <c r="CJ118" s="147"/>
      <c r="CK118" s="148">
        <v>1011.4677333333332</v>
      </c>
      <c r="CL118" s="148">
        <v>1011.4677333333332</v>
      </c>
      <c r="CM118" s="148">
        <v>1011.4677333333332</v>
      </c>
      <c r="CN118" s="148">
        <v>1011.4677333333332</v>
      </c>
      <c r="CO118" s="148">
        <v>1118.9667320000001</v>
      </c>
      <c r="CP118" s="148">
        <v>1118.9667320000001</v>
      </c>
      <c r="CQ118" s="148">
        <v>1118.9667320000001</v>
      </c>
      <c r="CR118" s="148">
        <v>1118.9667320000001</v>
      </c>
      <c r="CS118" s="148">
        <v>1118.9667320000001</v>
      </c>
      <c r="CT118" s="148">
        <v>1118.9667320000001</v>
      </c>
      <c r="CU118" s="148">
        <v>1118.9667320000001</v>
      </c>
      <c r="CV118" s="148">
        <v>1118.9667320000001</v>
      </c>
      <c r="CW118" s="147"/>
      <c r="CX118" s="148">
        <v>2309.7696000000001</v>
      </c>
      <c r="CY118" s="148">
        <v>2309.7696000000001</v>
      </c>
      <c r="CZ118" s="148">
        <v>2309.7696000000001</v>
      </c>
      <c r="DA118" s="148">
        <v>2309.7696000000001</v>
      </c>
      <c r="DB118" s="148">
        <v>2555.2523880000003</v>
      </c>
      <c r="DC118" s="148">
        <v>2555.2523880000003</v>
      </c>
      <c r="DD118" s="148">
        <v>2555.2523880000003</v>
      </c>
      <c r="DE118" s="148">
        <v>2555.2523880000003</v>
      </c>
      <c r="DF118" s="148">
        <v>2555.2523880000003</v>
      </c>
      <c r="DG118" s="148">
        <v>2555.2523880000003</v>
      </c>
      <c r="DH118" s="148">
        <v>2555.2523880000003</v>
      </c>
      <c r="DI118" s="148">
        <v>2555.2523880000003</v>
      </c>
      <c r="DJ118" s="147"/>
      <c r="DK118" s="148">
        <v>13504.092504218675</v>
      </c>
      <c r="DL118" s="148">
        <v>13504.092504218675</v>
      </c>
      <c r="DM118" s="148">
        <v>13504.092504218675</v>
      </c>
      <c r="DN118" s="148">
        <v>13504.092504218675</v>
      </c>
      <c r="DO118" s="148">
        <v>14711.35183590513</v>
      </c>
      <c r="DP118" s="148">
        <v>14711.35183590513</v>
      </c>
      <c r="DQ118" s="148">
        <v>14711.35183590513</v>
      </c>
      <c r="DR118" s="148">
        <v>14711.35183590513</v>
      </c>
      <c r="DS118" s="148">
        <v>14711.35183590513</v>
      </c>
      <c r="DT118" s="148">
        <v>14711.35183590513</v>
      </c>
      <c r="DU118" s="148">
        <v>14711.35183590513</v>
      </c>
      <c r="DV118" s="148">
        <v>14711.35183590513</v>
      </c>
      <c r="DX118" s="149">
        <f t="shared" si="119"/>
        <v>171707.18470411579</v>
      </c>
      <c r="DZ118" s="19" t="b">
        <f t="shared" si="120"/>
        <v>1</v>
      </c>
      <c r="EG118" s="19"/>
    </row>
    <row r="119" spans="2:137" ht="14.15" hidden="1" customHeight="1" x14ac:dyDescent="0.4">
      <c r="C119" s="19" t="s">
        <v>71</v>
      </c>
      <c r="D119" s="145">
        <v>386</v>
      </c>
      <c r="E119" s="19" t="s">
        <v>72</v>
      </c>
      <c r="F119" s="19" t="s">
        <v>57</v>
      </c>
      <c r="H119" s="19" t="s">
        <v>128</v>
      </c>
      <c r="I119" s="19" t="s">
        <v>74</v>
      </c>
      <c r="K119" s="146">
        <v>6838</v>
      </c>
      <c r="L119" s="146">
        <v>6838</v>
      </c>
      <c r="M119" s="146">
        <v>6838</v>
      </c>
      <c r="N119" s="146">
        <v>6838</v>
      </c>
      <c r="O119" s="146">
        <v>6838</v>
      </c>
      <c r="P119" s="146">
        <v>6838</v>
      </c>
      <c r="Q119" s="146">
        <v>6838</v>
      </c>
      <c r="R119" s="146">
        <v>6838</v>
      </c>
      <c r="S119" s="146">
        <v>6838</v>
      </c>
      <c r="T119" s="146">
        <v>6838</v>
      </c>
      <c r="U119" s="146">
        <v>6838</v>
      </c>
      <c r="V119" s="146">
        <v>6838</v>
      </c>
      <c r="W119" s="147"/>
      <c r="X119" s="148">
        <v>6838</v>
      </c>
      <c r="Y119" s="148">
        <v>6838</v>
      </c>
      <c r="Z119" s="148">
        <v>6838</v>
      </c>
      <c r="AA119" s="148">
        <v>6838</v>
      </c>
      <c r="AB119" s="148">
        <v>7191.5246000000006</v>
      </c>
      <c r="AC119" s="148">
        <v>7191.5246000000006</v>
      </c>
      <c r="AD119" s="148">
        <v>7191.5246000000006</v>
      </c>
      <c r="AE119" s="148">
        <v>7191.5246000000006</v>
      </c>
      <c r="AF119" s="148">
        <v>7191.5246000000006</v>
      </c>
      <c r="AG119" s="148">
        <v>7191.5246000000006</v>
      </c>
      <c r="AH119" s="148">
        <v>7191.5246000000006</v>
      </c>
      <c r="AI119" s="148">
        <v>7191.5246000000006</v>
      </c>
      <c r="AJ119" s="147"/>
      <c r="AK119" s="148">
        <v>760.82632500000022</v>
      </c>
      <c r="AL119" s="148">
        <v>760.82632500000022</v>
      </c>
      <c r="AM119" s="148">
        <v>760.82632500000022</v>
      </c>
      <c r="AN119" s="148">
        <v>760.82632500000022</v>
      </c>
      <c r="AO119" s="148">
        <v>844.43489290000025</v>
      </c>
      <c r="AP119" s="148">
        <v>844.43489290000025</v>
      </c>
      <c r="AQ119" s="148">
        <v>844.43489290000025</v>
      </c>
      <c r="AR119" s="148">
        <v>844.43489290000025</v>
      </c>
      <c r="AS119" s="148">
        <v>844.43489290000025</v>
      </c>
      <c r="AT119" s="148">
        <v>844.43489290000025</v>
      </c>
      <c r="AU119" s="148">
        <v>844.43489290000025</v>
      </c>
      <c r="AV119" s="148">
        <v>844.43489290000025</v>
      </c>
      <c r="AW119" s="147"/>
      <c r="AX119" s="148">
        <v>766.91699999999992</v>
      </c>
      <c r="AY119" s="148">
        <v>766.91699999999992</v>
      </c>
      <c r="AZ119" s="148">
        <v>766.91699999999992</v>
      </c>
      <c r="BA119" s="148">
        <v>766.91699999999992</v>
      </c>
      <c r="BB119" s="148">
        <v>816.4104440000001</v>
      </c>
      <c r="BC119" s="148">
        <v>816.4104440000001</v>
      </c>
      <c r="BD119" s="148">
        <v>816.4104440000001</v>
      </c>
      <c r="BE119" s="148">
        <v>816.4104440000001</v>
      </c>
      <c r="BF119" s="148">
        <v>816.4104440000001</v>
      </c>
      <c r="BG119" s="148">
        <v>816.4104440000001</v>
      </c>
      <c r="BH119" s="148">
        <v>816.4104440000001</v>
      </c>
      <c r="BI119" s="148">
        <v>816.4104440000001</v>
      </c>
      <c r="BJ119" s="147"/>
      <c r="BK119" s="148">
        <v>763.5766666666666</v>
      </c>
      <c r="BL119" s="148">
        <v>763.5766666666666</v>
      </c>
      <c r="BM119" s="148">
        <v>763.5766666666666</v>
      </c>
      <c r="BN119" s="148">
        <v>763.5766666666666</v>
      </c>
      <c r="BO119" s="148">
        <v>803.05358033333334</v>
      </c>
      <c r="BP119" s="148">
        <v>803.05358033333334</v>
      </c>
      <c r="BQ119" s="148">
        <v>803.05358033333334</v>
      </c>
      <c r="BR119" s="148">
        <v>803.05358033333334</v>
      </c>
      <c r="BS119" s="148">
        <v>803.05358033333334</v>
      </c>
      <c r="BT119" s="148">
        <v>803.05358033333334</v>
      </c>
      <c r="BU119" s="148">
        <v>803.05358033333334</v>
      </c>
      <c r="BV119" s="148">
        <v>803.05358033333334</v>
      </c>
      <c r="BW119" s="147"/>
      <c r="BX119" s="148">
        <v>2634.0017383953546</v>
      </c>
      <c r="BY119" s="148">
        <v>2634.0017383953546</v>
      </c>
      <c r="BZ119" s="148">
        <v>2634.0017383953546</v>
      </c>
      <c r="CA119" s="148">
        <v>2634.0017383953546</v>
      </c>
      <c r="CB119" s="148">
        <v>2659.2892793295941</v>
      </c>
      <c r="CC119" s="148">
        <v>2659.2892793295941</v>
      </c>
      <c r="CD119" s="148">
        <v>2659.2892793295941</v>
      </c>
      <c r="CE119" s="148">
        <v>2659.2892793295941</v>
      </c>
      <c r="CF119" s="148">
        <v>2659.2892793295941</v>
      </c>
      <c r="CG119" s="148">
        <v>2659.2892793295941</v>
      </c>
      <c r="CH119" s="148">
        <v>2659.2892793295941</v>
      </c>
      <c r="CI119" s="148">
        <v>2659.2892793295941</v>
      </c>
      <c r="CJ119" s="147"/>
      <c r="CK119" s="148">
        <v>1018.1022222222222</v>
      </c>
      <c r="CL119" s="148">
        <v>1018.1022222222222</v>
      </c>
      <c r="CM119" s="148">
        <v>1018.1022222222222</v>
      </c>
      <c r="CN119" s="148">
        <v>1018.1022222222222</v>
      </c>
      <c r="CO119" s="148">
        <v>1070.738107111111</v>
      </c>
      <c r="CP119" s="148">
        <v>1070.738107111111</v>
      </c>
      <c r="CQ119" s="148">
        <v>1070.738107111111</v>
      </c>
      <c r="CR119" s="148">
        <v>1070.738107111111</v>
      </c>
      <c r="CS119" s="148">
        <v>1070.738107111111</v>
      </c>
      <c r="CT119" s="148">
        <v>1070.738107111111</v>
      </c>
      <c r="CU119" s="148">
        <v>1070.738107111111</v>
      </c>
      <c r="CV119" s="148">
        <v>1070.738107111111</v>
      </c>
      <c r="CW119" s="147"/>
      <c r="CX119" s="148">
        <v>2324.92</v>
      </c>
      <c r="CY119" s="148">
        <v>2324.92</v>
      </c>
      <c r="CZ119" s="148">
        <v>2324.92</v>
      </c>
      <c r="DA119" s="148">
        <v>2324.92</v>
      </c>
      <c r="DB119" s="148">
        <v>2445.1183640000004</v>
      </c>
      <c r="DC119" s="148">
        <v>2445.1183640000004</v>
      </c>
      <c r="DD119" s="148">
        <v>2445.1183640000004</v>
      </c>
      <c r="DE119" s="148">
        <v>2445.1183640000004</v>
      </c>
      <c r="DF119" s="148">
        <v>2445.1183640000004</v>
      </c>
      <c r="DG119" s="148">
        <v>2445.1183640000004</v>
      </c>
      <c r="DH119" s="148">
        <v>2445.1183640000004</v>
      </c>
      <c r="DI119" s="148">
        <v>2445.1183640000004</v>
      </c>
      <c r="DJ119" s="147"/>
      <c r="DK119" s="148">
        <v>13578.600627284242</v>
      </c>
      <c r="DL119" s="148">
        <v>13578.600627284242</v>
      </c>
      <c r="DM119" s="148">
        <v>13578.600627284242</v>
      </c>
      <c r="DN119" s="148">
        <v>13578.600627284242</v>
      </c>
      <c r="DO119" s="148">
        <v>14169.72393077404</v>
      </c>
      <c r="DP119" s="148">
        <v>14169.72393077404</v>
      </c>
      <c r="DQ119" s="148">
        <v>14169.72393077404</v>
      </c>
      <c r="DR119" s="148">
        <v>14169.72393077404</v>
      </c>
      <c r="DS119" s="148">
        <v>14169.72393077404</v>
      </c>
      <c r="DT119" s="148">
        <v>14169.72393077404</v>
      </c>
      <c r="DU119" s="148">
        <v>14169.72393077404</v>
      </c>
      <c r="DV119" s="148">
        <v>14169.72393077404</v>
      </c>
      <c r="DX119" s="149">
        <f t="shared" si="119"/>
        <v>167672.19395532931</v>
      </c>
      <c r="DZ119" s="19" t="b">
        <f t="shared" si="120"/>
        <v>1</v>
      </c>
      <c r="EG119" s="19"/>
    </row>
    <row r="120" spans="2:137" ht="14.15" hidden="1" customHeight="1" x14ac:dyDescent="0.4">
      <c r="C120" s="19" t="s">
        <v>71</v>
      </c>
      <c r="D120" s="145">
        <v>387</v>
      </c>
      <c r="E120" s="19" t="s">
        <v>72</v>
      </c>
      <c r="F120" s="19" t="s">
        <v>57</v>
      </c>
      <c r="H120" s="19" t="s">
        <v>128</v>
      </c>
      <c r="I120" s="19" t="s">
        <v>74</v>
      </c>
      <c r="K120" s="146">
        <v>6838</v>
      </c>
      <c r="L120" s="146">
        <v>6838</v>
      </c>
      <c r="M120" s="146">
        <v>6838</v>
      </c>
      <c r="N120" s="146">
        <v>6838</v>
      </c>
      <c r="O120" s="146">
        <v>7500</v>
      </c>
      <c r="P120" s="146">
        <v>7500</v>
      </c>
      <c r="Q120" s="146">
        <v>7500</v>
      </c>
      <c r="R120" s="146">
        <v>7500</v>
      </c>
      <c r="S120" s="146">
        <v>7500</v>
      </c>
      <c r="T120" s="146">
        <v>7500</v>
      </c>
      <c r="U120" s="146">
        <v>7500</v>
      </c>
      <c r="V120" s="146">
        <v>7500</v>
      </c>
      <c r="W120" s="147"/>
      <c r="X120" s="148">
        <v>6838</v>
      </c>
      <c r="Y120" s="148">
        <v>6838</v>
      </c>
      <c r="Z120" s="148">
        <v>6838</v>
      </c>
      <c r="AA120" s="148">
        <v>6838</v>
      </c>
      <c r="AB120" s="148">
        <v>7887.7500000000009</v>
      </c>
      <c r="AC120" s="148">
        <v>7887.7500000000009</v>
      </c>
      <c r="AD120" s="148">
        <v>7887.7500000000009</v>
      </c>
      <c r="AE120" s="148">
        <v>7887.7500000000009</v>
      </c>
      <c r="AF120" s="148">
        <v>7887.7500000000009</v>
      </c>
      <c r="AG120" s="148">
        <v>7887.7500000000009</v>
      </c>
      <c r="AH120" s="148">
        <v>7887.7500000000009</v>
      </c>
      <c r="AI120" s="148">
        <v>7887.7500000000009</v>
      </c>
      <c r="AJ120" s="147"/>
      <c r="AK120" s="148">
        <v>760.82632500000022</v>
      </c>
      <c r="AL120" s="148">
        <v>760.82632500000022</v>
      </c>
      <c r="AM120" s="148">
        <v>760.82632500000022</v>
      </c>
      <c r="AN120" s="148">
        <v>760.82632500000022</v>
      </c>
      <c r="AO120" s="148">
        <v>1009.0922</v>
      </c>
      <c r="AP120" s="148">
        <v>1009.0922</v>
      </c>
      <c r="AQ120" s="148">
        <v>1009.0922</v>
      </c>
      <c r="AR120" s="148">
        <v>1009.0922</v>
      </c>
      <c r="AS120" s="148">
        <v>1009.0922</v>
      </c>
      <c r="AT120" s="148">
        <v>1009.0922</v>
      </c>
      <c r="AU120" s="148">
        <v>1009.0922</v>
      </c>
      <c r="AV120" s="148">
        <v>1009.0922</v>
      </c>
      <c r="AW120" s="147"/>
      <c r="AX120" s="148">
        <v>766.91699999999992</v>
      </c>
      <c r="AY120" s="148">
        <v>766.91699999999992</v>
      </c>
      <c r="AZ120" s="148">
        <v>766.91699999999992</v>
      </c>
      <c r="BA120" s="148">
        <v>766.91699999999992</v>
      </c>
      <c r="BB120" s="148">
        <v>913.88200000000029</v>
      </c>
      <c r="BC120" s="148">
        <v>913.88200000000029</v>
      </c>
      <c r="BD120" s="148">
        <v>913.88200000000029</v>
      </c>
      <c r="BE120" s="148">
        <v>913.88200000000029</v>
      </c>
      <c r="BF120" s="148">
        <v>913.88200000000029</v>
      </c>
      <c r="BG120" s="148">
        <v>913.88200000000029</v>
      </c>
      <c r="BH120" s="148">
        <v>913.88200000000029</v>
      </c>
      <c r="BI120" s="148">
        <v>913.88200000000029</v>
      </c>
      <c r="BJ120" s="147"/>
      <c r="BK120" s="148">
        <v>763.5766666666666</v>
      </c>
      <c r="BL120" s="148">
        <v>763.5766666666666</v>
      </c>
      <c r="BM120" s="148">
        <v>763.5766666666666</v>
      </c>
      <c r="BN120" s="148">
        <v>763.5766666666666</v>
      </c>
      <c r="BO120" s="148">
        <v>880.79875000000004</v>
      </c>
      <c r="BP120" s="148">
        <v>880.79875000000004</v>
      </c>
      <c r="BQ120" s="148">
        <v>880.79875000000004</v>
      </c>
      <c r="BR120" s="148">
        <v>880.79875000000004</v>
      </c>
      <c r="BS120" s="148">
        <v>880.79875000000004</v>
      </c>
      <c r="BT120" s="148">
        <v>880.79875000000004</v>
      </c>
      <c r="BU120" s="148">
        <v>880.79875000000004</v>
      </c>
      <c r="BV120" s="148">
        <v>880.79875000000004</v>
      </c>
      <c r="BW120" s="147"/>
      <c r="BX120" s="148">
        <v>2634.0017383953546</v>
      </c>
      <c r="BY120" s="148">
        <v>2634.0017383953546</v>
      </c>
      <c r="BZ120" s="148">
        <v>2634.0017383953546</v>
      </c>
      <c r="CA120" s="148">
        <v>2634.0017383953546</v>
      </c>
      <c r="CB120" s="148">
        <v>2709.0901370406491</v>
      </c>
      <c r="CC120" s="148">
        <v>2709.0901370406491</v>
      </c>
      <c r="CD120" s="148">
        <v>2709.0901370406491</v>
      </c>
      <c r="CE120" s="148">
        <v>2709.0901370406491</v>
      </c>
      <c r="CF120" s="148">
        <v>2709.0901370406491</v>
      </c>
      <c r="CG120" s="148">
        <v>2709.0901370406491</v>
      </c>
      <c r="CH120" s="148">
        <v>2709.0901370406491</v>
      </c>
      <c r="CI120" s="148">
        <v>2709.0901370406491</v>
      </c>
      <c r="CJ120" s="147"/>
      <c r="CK120" s="148">
        <v>1018.1022222222222</v>
      </c>
      <c r="CL120" s="148">
        <v>1018.1022222222222</v>
      </c>
      <c r="CM120" s="148">
        <v>1018.1022222222222</v>
      </c>
      <c r="CN120" s="148">
        <v>1018.1022222222222</v>
      </c>
      <c r="CO120" s="148">
        <v>1174.3983333333333</v>
      </c>
      <c r="CP120" s="148">
        <v>1174.3983333333333</v>
      </c>
      <c r="CQ120" s="148">
        <v>1174.3983333333333</v>
      </c>
      <c r="CR120" s="148">
        <v>1174.3983333333333</v>
      </c>
      <c r="CS120" s="148">
        <v>1174.3983333333333</v>
      </c>
      <c r="CT120" s="148">
        <v>1174.3983333333333</v>
      </c>
      <c r="CU120" s="148">
        <v>1174.3983333333333</v>
      </c>
      <c r="CV120" s="148">
        <v>1174.3983333333333</v>
      </c>
      <c r="CW120" s="147"/>
      <c r="CX120" s="148">
        <v>2324.92</v>
      </c>
      <c r="CY120" s="148">
        <v>2324.92</v>
      </c>
      <c r="CZ120" s="148">
        <v>2324.92</v>
      </c>
      <c r="DA120" s="148">
        <v>2324.92</v>
      </c>
      <c r="DB120" s="148">
        <v>2681.8350000000005</v>
      </c>
      <c r="DC120" s="148">
        <v>2681.8350000000005</v>
      </c>
      <c r="DD120" s="148">
        <v>2681.8350000000005</v>
      </c>
      <c r="DE120" s="148">
        <v>2681.8350000000005</v>
      </c>
      <c r="DF120" s="148">
        <v>2681.8350000000005</v>
      </c>
      <c r="DG120" s="148">
        <v>2681.8350000000005</v>
      </c>
      <c r="DH120" s="148">
        <v>2681.8350000000005</v>
      </c>
      <c r="DI120" s="148">
        <v>2681.8350000000005</v>
      </c>
      <c r="DJ120" s="147"/>
      <c r="DK120" s="148">
        <v>13578.600627284242</v>
      </c>
      <c r="DL120" s="148">
        <v>13578.600627284242</v>
      </c>
      <c r="DM120" s="148">
        <v>13578.600627284242</v>
      </c>
      <c r="DN120" s="148">
        <v>13578.600627284242</v>
      </c>
      <c r="DO120" s="148">
        <v>15333.872220373984</v>
      </c>
      <c r="DP120" s="148">
        <v>15333.872220373984</v>
      </c>
      <c r="DQ120" s="148">
        <v>15333.872220373984</v>
      </c>
      <c r="DR120" s="148">
        <v>15333.872220373984</v>
      </c>
      <c r="DS120" s="148">
        <v>15333.872220373984</v>
      </c>
      <c r="DT120" s="148">
        <v>15333.872220373984</v>
      </c>
      <c r="DU120" s="148">
        <v>15333.872220373984</v>
      </c>
      <c r="DV120" s="148">
        <v>15333.872220373984</v>
      </c>
      <c r="DX120" s="149">
        <f t="shared" si="119"/>
        <v>176985.38027212885</v>
      </c>
      <c r="DZ120" s="19" t="b">
        <f t="shared" si="120"/>
        <v>1</v>
      </c>
      <c r="EG120" s="19"/>
    </row>
    <row r="121" spans="2:137" ht="14.15" hidden="1" customHeight="1" x14ac:dyDescent="0.4">
      <c r="C121" s="19" t="s">
        <v>71</v>
      </c>
      <c r="D121" s="145">
        <v>333</v>
      </c>
      <c r="E121" s="19" t="s">
        <v>72</v>
      </c>
      <c r="F121" s="19" t="s">
        <v>57</v>
      </c>
      <c r="H121" s="19" t="s">
        <v>128</v>
      </c>
      <c r="I121" s="19" t="s">
        <v>74</v>
      </c>
      <c r="K121" s="146">
        <v>7000</v>
      </c>
      <c r="L121" s="146">
        <v>7000</v>
      </c>
      <c r="M121" s="146">
        <v>7000</v>
      </c>
      <c r="N121" s="146">
        <v>7000</v>
      </c>
      <c r="O121" s="146">
        <v>8500</v>
      </c>
      <c r="P121" s="146">
        <v>8500</v>
      </c>
      <c r="Q121" s="146">
        <v>8500</v>
      </c>
      <c r="R121" s="146">
        <v>8500</v>
      </c>
      <c r="S121" s="146">
        <v>8500</v>
      </c>
      <c r="T121" s="146">
        <v>8500</v>
      </c>
      <c r="U121" s="146">
        <v>8500</v>
      </c>
      <c r="V121" s="146">
        <v>8500</v>
      </c>
      <c r="W121" s="147"/>
      <c r="X121" s="148">
        <v>7000</v>
      </c>
      <c r="Y121" s="148">
        <v>7000</v>
      </c>
      <c r="Z121" s="148">
        <v>7000</v>
      </c>
      <c r="AA121" s="148">
        <v>7000</v>
      </c>
      <c r="AB121" s="148">
        <v>8939.4500000000007</v>
      </c>
      <c r="AC121" s="148">
        <v>8939.4500000000007</v>
      </c>
      <c r="AD121" s="148">
        <v>8939.4500000000007</v>
      </c>
      <c r="AE121" s="148">
        <v>8939.4500000000007</v>
      </c>
      <c r="AF121" s="148">
        <v>8939.4500000000007</v>
      </c>
      <c r="AG121" s="148">
        <v>8939.4500000000007</v>
      </c>
      <c r="AH121" s="148">
        <v>8939.4500000000007</v>
      </c>
      <c r="AI121" s="148">
        <v>8939.4500000000007</v>
      </c>
      <c r="AJ121" s="147"/>
      <c r="AK121" s="148">
        <v>799.1393250000001</v>
      </c>
      <c r="AL121" s="148">
        <v>799.1393250000001</v>
      </c>
      <c r="AM121" s="148">
        <v>799.1393250000001</v>
      </c>
      <c r="AN121" s="148">
        <v>799.1393250000001</v>
      </c>
      <c r="AO121" s="148">
        <v>1287.9277900000002</v>
      </c>
      <c r="AP121" s="148">
        <v>1287.9277900000002</v>
      </c>
      <c r="AQ121" s="148">
        <v>1287.9277900000002</v>
      </c>
      <c r="AR121" s="148">
        <v>1287.9277900000002</v>
      </c>
      <c r="AS121" s="148">
        <v>1287.9277900000002</v>
      </c>
      <c r="AT121" s="148">
        <v>1287.9277900000002</v>
      </c>
      <c r="AU121" s="148">
        <v>1287.9277900000002</v>
      </c>
      <c r="AV121" s="148">
        <v>1287.9277900000002</v>
      </c>
      <c r="AW121" s="147"/>
      <c r="AX121" s="148">
        <v>789.59699999999998</v>
      </c>
      <c r="AY121" s="148">
        <v>789.59699999999998</v>
      </c>
      <c r="AZ121" s="148">
        <v>789.59699999999998</v>
      </c>
      <c r="BA121" s="148">
        <v>789.59699999999998</v>
      </c>
      <c r="BB121" s="148">
        <v>951.63440000000014</v>
      </c>
      <c r="BC121" s="148">
        <v>951.63440000000014</v>
      </c>
      <c r="BD121" s="148">
        <v>951.63440000000014</v>
      </c>
      <c r="BE121" s="148">
        <v>951.63440000000014</v>
      </c>
      <c r="BF121" s="148">
        <v>951.63440000000014</v>
      </c>
      <c r="BG121" s="148">
        <v>951.63440000000014</v>
      </c>
      <c r="BH121" s="148">
        <v>951.63440000000014</v>
      </c>
      <c r="BI121" s="148">
        <v>951.63440000000014</v>
      </c>
      <c r="BJ121" s="147"/>
      <c r="BK121" s="148">
        <v>781.66666666666663</v>
      </c>
      <c r="BL121" s="148">
        <v>781.66666666666663</v>
      </c>
      <c r="BM121" s="148">
        <v>781.66666666666663</v>
      </c>
      <c r="BN121" s="148">
        <v>781.66666666666663</v>
      </c>
      <c r="BO121" s="148">
        <v>998.23858333333339</v>
      </c>
      <c r="BP121" s="148">
        <v>998.23858333333339</v>
      </c>
      <c r="BQ121" s="148">
        <v>998.23858333333339</v>
      </c>
      <c r="BR121" s="148">
        <v>998.23858333333339</v>
      </c>
      <c r="BS121" s="148">
        <v>998.23858333333339</v>
      </c>
      <c r="BT121" s="148">
        <v>998.23858333333339</v>
      </c>
      <c r="BU121" s="148">
        <v>998.23858333333339</v>
      </c>
      <c r="BV121" s="148">
        <v>998.23858333333339</v>
      </c>
      <c r="BW121" s="147"/>
      <c r="BX121" s="148">
        <v>2645.5895646211584</v>
      </c>
      <c r="BY121" s="148">
        <v>2645.5895646211584</v>
      </c>
      <c r="BZ121" s="148">
        <v>2645.5895646211584</v>
      </c>
      <c r="CA121" s="148">
        <v>2645.5895646211584</v>
      </c>
      <c r="CB121" s="148">
        <v>2784.3180187794023</v>
      </c>
      <c r="CC121" s="148">
        <v>2784.3180187794023</v>
      </c>
      <c r="CD121" s="148">
        <v>2784.3180187794023</v>
      </c>
      <c r="CE121" s="148">
        <v>2784.3180187794023</v>
      </c>
      <c r="CF121" s="148">
        <v>2784.3180187794023</v>
      </c>
      <c r="CG121" s="148">
        <v>2784.3180187794023</v>
      </c>
      <c r="CH121" s="148">
        <v>2784.3180187794023</v>
      </c>
      <c r="CI121" s="148">
        <v>2784.3180187794023</v>
      </c>
      <c r="CJ121" s="147"/>
      <c r="CK121" s="148">
        <v>1042.2222222222222</v>
      </c>
      <c r="CL121" s="148">
        <v>1042.2222222222222</v>
      </c>
      <c r="CM121" s="148">
        <v>1042.2222222222222</v>
      </c>
      <c r="CN121" s="148">
        <v>1042.2222222222222</v>
      </c>
      <c r="CO121" s="148">
        <v>1330.9847777777777</v>
      </c>
      <c r="CP121" s="148">
        <v>1330.9847777777777</v>
      </c>
      <c r="CQ121" s="148">
        <v>1330.9847777777777</v>
      </c>
      <c r="CR121" s="148">
        <v>1330.9847777777777</v>
      </c>
      <c r="CS121" s="148">
        <v>1330.9847777777777</v>
      </c>
      <c r="CT121" s="148">
        <v>1330.9847777777777</v>
      </c>
      <c r="CU121" s="148">
        <v>1330.9847777777777</v>
      </c>
      <c r="CV121" s="148">
        <v>1330.9847777777777</v>
      </c>
      <c r="CW121" s="147"/>
      <c r="CX121" s="148">
        <v>2380</v>
      </c>
      <c r="CY121" s="148">
        <v>2380</v>
      </c>
      <c r="CZ121" s="148">
        <v>2380</v>
      </c>
      <c r="DA121" s="148">
        <v>2380</v>
      </c>
      <c r="DB121" s="148">
        <v>3039.4130000000005</v>
      </c>
      <c r="DC121" s="148">
        <v>3039.4130000000005</v>
      </c>
      <c r="DD121" s="148">
        <v>3039.4130000000005</v>
      </c>
      <c r="DE121" s="148">
        <v>3039.4130000000005</v>
      </c>
      <c r="DF121" s="148">
        <v>3039.4130000000005</v>
      </c>
      <c r="DG121" s="148">
        <v>3039.4130000000005</v>
      </c>
      <c r="DH121" s="148">
        <v>3039.4130000000005</v>
      </c>
      <c r="DI121" s="148">
        <v>3039.4130000000005</v>
      </c>
      <c r="DJ121" s="147"/>
      <c r="DK121" s="148">
        <v>13849.478453510046</v>
      </c>
      <c r="DL121" s="148">
        <v>13849.478453510046</v>
      </c>
      <c r="DM121" s="148">
        <v>13849.478453510046</v>
      </c>
      <c r="DN121" s="148">
        <v>13849.478453510046</v>
      </c>
      <c r="DO121" s="148">
        <v>17092.404379890511</v>
      </c>
      <c r="DP121" s="148">
        <v>17092.404379890511</v>
      </c>
      <c r="DQ121" s="148">
        <v>17092.404379890511</v>
      </c>
      <c r="DR121" s="148">
        <v>17092.404379890511</v>
      </c>
      <c r="DS121" s="148">
        <v>17092.404379890511</v>
      </c>
      <c r="DT121" s="148">
        <v>17092.404379890511</v>
      </c>
      <c r="DU121" s="148">
        <v>17092.404379890511</v>
      </c>
      <c r="DV121" s="148">
        <v>17092.404379890511</v>
      </c>
      <c r="DX121" s="149">
        <f t="shared" si="119"/>
        <v>192137.14885316422</v>
      </c>
      <c r="DZ121" s="19" t="b">
        <f t="shared" si="120"/>
        <v>1</v>
      </c>
      <c r="EG121" s="19"/>
    </row>
    <row r="122" spans="2:137" ht="14.15" hidden="1" customHeight="1" x14ac:dyDescent="0.4">
      <c r="C122" s="19" t="s">
        <v>71</v>
      </c>
      <c r="D122" s="145">
        <v>381</v>
      </c>
      <c r="E122" s="19" t="s">
        <v>72</v>
      </c>
      <c r="F122" s="19" t="s">
        <v>57</v>
      </c>
      <c r="H122" s="19" t="s">
        <v>128</v>
      </c>
      <c r="I122" s="19" t="s">
        <v>74</v>
      </c>
      <c r="K122" s="146">
        <v>7000</v>
      </c>
      <c r="L122" s="146">
        <v>7000</v>
      </c>
      <c r="M122" s="146">
        <v>7000</v>
      </c>
      <c r="N122" s="146">
        <v>7000</v>
      </c>
      <c r="O122" s="146">
        <v>10800</v>
      </c>
      <c r="P122" s="146">
        <v>10800</v>
      </c>
      <c r="Q122" s="146">
        <v>10800</v>
      </c>
      <c r="R122" s="146">
        <v>10800</v>
      </c>
      <c r="S122" s="146">
        <v>10800</v>
      </c>
      <c r="T122" s="146">
        <v>10800</v>
      </c>
      <c r="U122" s="146">
        <v>10800</v>
      </c>
      <c r="V122" s="146">
        <v>10800</v>
      </c>
      <c r="W122" s="147"/>
      <c r="X122" s="148">
        <v>7000</v>
      </c>
      <c r="Y122" s="148">
        <v>7000</v>
      </c>
      <c r="Z122" s="148">
        <v>7000</v>
      </c>
      <c r="AA122" s="148">
        <v>7000</v>
      </c>
      <c r="AB122" s="148">
        <v>11358.36</v>
      </c>
      <c r="AC122" s="148">
        <v>11358.36</v>
      </c>
      <c r="AD122" s="148">
        <v>11358.36</v>
      </c>
      <c r="AE122" s="148">
        <v>11358.36</v>
      </c>
      <c r="AF122" s="148">
        <v>11358.36</v>
      </c>
      <c r="AG122" s="148">
        <v>11358.36</v>
      </c>
      <c r="AH122" s="148">
        <v>11358.36</v>
      </c>
      <c r="AI122" s="148">
        <v>11358.36</v>
      </c>
      <c r="AJ122" s="147"/>
      <c r="AK122" s="148">
        <v>799.1393250000001</v>
      </c>
      <c r="AL122" s="148">
        <v>799.1393250000001</v>
      </c>
      <c r="AM122" s="148">
        <v>799.1393250000001</v>
      </c>
      <c r="AN122" s="148">
        <v>799.1393250000001</v>
      </c>
      <c r="AO122" s="148">
        <v>1953.1280400000001</v>
      </c>
      <c r="AP122" s="148">
        <v>1953.1280400000001</v>
      </c>
      <c r="AQ122" s="148">
        <v>1953.1280400000001</v>
      </c>
      <c r="AR122" s="148">
        <v>1953.1280400000001</v>
      </c>
      <c r="AS122" s="148">
        <v>1953.1280400000001</v>
      </c>
      <c r="AT122" s="148">
        <v>1953.1280400000001</v>
      </c>
      <c r="AU122" s="148">
        <v>1953.1280400000001</v>
      </c>
      <c r="AV122" s="148">
        <v>1953.1280400000001</v>
      </c>
      <c r="AW122" s="147"/>
      <c r="AX122" s="148">
        <v>789.59699999999998</v>
      </c>
      <c r="AY122" s="148">
        <v>789.59699999999998</v>
      </c>
      <c r="AZ122" s="148">
        <v>789.59699999999998</v>
      </c>
      <c r="BA122" s="148">
        <v>789.59699999999998</v>
      </c>
      <c r="BB122" s="148">
        <v>951.63440000000014</v>
      </c>
      <c r="BC122" s="148">
        <v>951.63440000000014</v>
      </c>
      <c r="BD122" s="148">
        <v>951.63440000000014</v>
      </c>
      <c r="BE122" s="148">
        <v>951.63440000000014</v>
      </c>
      <c r="BF122" s="148">
        <v>951.63440000000014</v>
      </c>
      <c r="BG122" s="148">
        <v>951.63440000000014</v>
      </c>
      <c r="BH122" s="148">
        <v>951.63440000000014</v>
      </c>
      <c r="BI122" s="148">
        <v>951.63440000000014</v>
      </c>
      <c r="BJ122" s="147"/>
      <c r="BK122" s="148">
        <v>781.66666666666663</v>
      </c>
      <c r="BL122" s="148">
        <v>781.66666666666663</v>
      </c>
      <c r="BM122" s="148">
        <v>781.66666666666663</v>
      </c>
      <c r="BN122" s="148">
        <v>781.66666666666663</v>
      </c>
      <c r="BO122" s="148">
        <v>1268.3502000000001</v>
      </c>
      <c r="BP122" s="148">
        <v>1268.3502000000001</v>
      </c>
      <c r="BQ122" s="148">
        <v>1268.3502000000001</v>
      </c>
      <c r="BR122" s="148">
        <v>1268.3502000000001</v>
      </c>
      <c r="BS122" s="148">
        <v>1268.3502000000001</v>
      </c>
      <c r="BT122" s="148">
        <v>1268.3502000000001</v>
      </c>
      <c r="BU122" s="148">
        <v>1268.3502000000001</v>
      </c>
      <c r="BV122" s="148">
        <v>1268.3502000000001</v>
      </c>
      <c r="BW122" s="147"/>
      <c r="BX122" s="148">
        <v>2645.5895646211584</v>
      </c>
      <c r="BY122" s="148">
        <v>2645.5895646211584</v>
      </c>
      <c r="BZ122" s="148">
        <v>2645.5895646211584</v>
      </c>
      <c r="CA122" s="148">
        <v>2645.5895646211584</v>
      </c>
      <c r="CB122" s="148">
        <v>2957.3421467785342</v>
      </c>
      <c r="CC122" s="148">
        <v>2957.3421467785342</v>
      </c>
      <c r="CD122" s="148">
        <v>2957.3421467785342</v>
      </c>
      <c r="CE122" s="148">
        <v>2957.3421467785342</v>
      </c>
      <c r="CF122" s="148">
        <v>2957.3421467785342</v>
      </c>
      <c r="CG122" s="148">
        <v>2957.3421467785342</v>
      </c>
      <c r="CH122" s="148">
        <v>2957.3421467785342</v>
      </c>
      <c r="CI122" s="148">
        <v>2957.3421467785342</v>
      </c>
      <c r="CJ122" s="147"/>
      <c r="CK122" s="148">
        <v>1042.2222222222222</v>
      </c>
      <c r="CL122" s="148">
        <v>1042.2222222222222</v>
      </c>
      <c r="CM122" s="148">
        <v>1042.2222222222222</v>
      </c>
      <c r="CN122" s="148">
        <v>1042.2222222222222</v>
      </c>
      <c r="CO122" s="148">
        <v>1691.1335999999999</v>
      </c>
      <c r="CP122" s="148">
        <v>1691.1335999999999</v>
      </c>
      <c r="CQ122" s="148">
        <v>1691.1335999999999</v>
      </c>
      <c r="CR122" s="148">
        <v>1691.1335999999999</v>
      </c>
      <c r="CS122" s="148">
        <v>1691.1335999999999</v>
      </c>
      <c r="CT122" s="148">
        <v>1691.1335999999999</v>
      </c>
      <c r="CU122" s="148">
        <v>1691.1335999999999</v>
      </c>
      <c r="CV122" s="148">
        <v>1691.1335999999999</v>
      </c>
      <c r="CW122" s="147"/>
      <c r="CX122" s="148">
        <v>2380</v>
      </c>
      <c r="CY122" s="148">
        <v>2380</v>
      </c>
      <c r="CZ122" s="148">
        <v>2380</v>
      </c>
      <c r="DA122" s="148">
        <v>2380</v>
      </c>
      <c r="DB122" s="148">
        <v>3861.8424000000005</v>
      </c>
      <c r="DC122" s="148">
        <v>3861.8424000000005</v>
      </c>
      <c r="DD122" s="148">
        <v>3861.8424000000005</v>
      </c>
      <c r="DE122" s="148">
        <v>3861.8424000000005</v>
      </c>
      <c r="DF122" s="148">
        <v>3861.8424000000005</v>
      </c>
      <c r="DG122" s="148">
        <v>3861.8424000000005</v>
      </c>
      <c r="DH122" s="148">
        <v>3861.8424000000005</v>
      </c>
      <c r="DI122" s="148">
        <v>3861.8424000000005</v>
      </c>
      <c r="DJ122" s="147"/>
      <c r="DK122" s="148">
        <v>13849.478453510046</v>
      </c>
      <c r="DL122" s="148">
        <v>13849.478453510046</v>
      </c>
      <c r="DM122" s="148">
        <v>13849.478453510046</v>
      </c>
      <c r="DN122" s="148">
        <v>13849.478453510046</v>
      </c>
      <c r="DO122" s="148">
        <v>21137.028346778534</v>
      </c>
      <c r="DP122" s="148">
        <v>21137.028346778534</v>
      </c>
      <c r="DQ122" s="148">
        <v>21137.028346778534</v>
      </c>
      <c r="DR122" s="148">
        <v>21137.028346778534</v>
      </c>
      <c r="DS122" s="148">
        <v>21137.028346778534</v>
      </c>
      <c r="DT122" s="148">
        <v>21137.028346778534</v>
      </c>
      <c r="DU122" s="148">
        <v>21137.028346778534</v>
      </c>
      <c r="DV122" s="148">
        <v>21137.028346778534</v>
      </c>
      <c r="DX122" s="149">
        <f t="shared" si="119"/>
        <v>224494.14058826846</v>
      </c>
      <c r="DZ122" s="19" t="b">
        <f t="shared" si="120"/>
        <v>1</v>
      </c>
      <c r="EG122" s="19"/>
    </row>
    <row r="123" spans="2:137" ht="14.15" hidden="1" customHeight="1" x14ac:dyDescent="0.4">
      <c r="C123" s="19" t="s">
        <v>71</v>
      </c>
      <c r="D123" s="145">
        <v>210</v>
      </c>
      <c r="E123" s="19" t="s">
        <v>72</v>
      </c>
      <c r="F123" s="19" t="s">
        <v>57</v>
      </c>
      <c r="H123" s="19" t="s">
        <v>10</v>
      </c>
      <c r="I123" s="19" t="s">
        <v>74</v>
      </c>
      <c r="K123" s="146">
        <v>7045</v>
      </c>
      <c r="L123" s="146">
        <v>7045</v>
      </c>
      <c r="M123" s="146">
        <v>7045</v>
      </c>
      <c r="N123" s="146">
        <v>7045</v>
      </c>
      <c r="O123" s="146">
        <v>7045</v>
      </c>
      <c r="P123" s="146">
        <v>7045</v>
      </c>
      <c r="Q123" s="146">
        <v>7045</v>
      </c>
      <c r="R123" s="146">
        <v>7045</v>
      </c>
      <c r="S123" s="146">
        <v>7045</v>
      </c>
      <c r="T123" s="146">
        <v>7045</v>
      </c>
      <c r="U123" s="146">
        <v>7045</v>
      </c>
      <c r="V123" s="146">
        <v>7045</v>
      </c>
      <c r="W123" s="147"/>
      <c r="X123" s="148">
        <v>7045</v>
      </c>
      <c r="Y123" s="148">
        <v>7045</v>
      </c>
      <c r="Z123" s="148">
        <v>7045</v>
      </c>
      <c r="AA123" s="148">
        <v>7045</v>
      </c>
      <c r="AB123" s="148">
        <v>7409.2265000000007</v>
      </c>
      <c r="AC123" s="148">
        <v>7409.2265000000007</v>
      </c>
      <c r="AD123" s="148">
        <v>7409.2265000000007</v>
      </c>
      <c r="AE123" s="148">
        <v>7409.2265000000007</v>
      </c>
      <c r="AF123" s="148">
        <v>7409.2265000000007</v>
      </c>
      <c r="AG123" s="148">
        <v>7409.2265000000007</v>
      </c>
      <c r="AH123" s="148">
        <v>7409.2265000000007</v>
      </c>
      <c r="AI123" s="148">
        <v>7409.2265000000007</v>
      </c>
      <c r="AJ123" s="147"/>
      <c r="AK123" s="148">
        <v>809.78182500000003</v>
      </c>
      <c r="AL123" s="148">
        <v>809.78182500000003</v>
      </c>
      <c r="AM123" s="148">
        <v>809.78182500000003</v>
      </c>
      <c r="AN123" s="148">
        <v>809.78182500000003</v>
      </c>
      <c r="AO123" s="148">
        <v>895.92139225000028</v>
      </c>
      <c r="AP123" s="148">
        <v>895.92139225000028</v>
      </c>
      <c r="AQ123" s="148">
        <v>895.92139225000028</v>
      </c>
      <c r="AR123" s="148">
        <v>895.92139225000028</v>
      </c>
      <c r="AS123" s="148">
        <v>895.92139225000028</v>
      </c>
      <c r="AT123" s="148">
        <v>895.92139225000028</v>
      </c>
      <c r="AU123" s="148">
        <v>895.92139225000028</v>
      </c>
      <c r="AV123" s="148">
        <v>895.92139225000028</v>
      </c>
      <c r="AW123" s="147"/>
      <c r="AX123" s="148">
        <v>795.89699999999993</v>
      </c>
      <c r="AY123" s="148">
        <v>795.89699999999993</v>
      </c>
      <c r="AZ123" s="148">
        <v>795.89699999999993</v>
      </c>
      <c r="BA123" s="148">
        <v>795.89699999999993</v>
      </c>
      <c r="BB123" s="148">
        <v>846.88871000000017</v>
      </c>
      <c r="BC123" s="148">
        <v>846.88871000000017</v>
      </c>
      <c r="BD123" s="148">
        <v>846.88871000000017</v>
      </c>
      <c r="BE123" s="148">
        <v>846.88871000000017</v>
      </c>
      <c r="BF123" s="148">
        <v>846.88871000000017</v>
      </c>
      <c r="BG123" s="148">
        <v>846.88871000000017</v>
      </c>
      <c r="BH123" s="148">
        <v>846.88871000000017</v>
      </c>
      <c r="BI123" s="148">
        <v>846.88871000000017</v>
      </c>
      <c r="BJ123" s="147"/>
      <c r="BK123" s="148">
        <v>786.69166666666661</v>
      </c>
      <c r="BL123" s="148">
        <v>786.69166666666661</v>
      </c>
      <c r="BM123" s="148">
        <v>786.69166666666661</v>
      </c>
      <c r="BN123" s="148">
        <v>786.69166666666661</v>
      </c>
      <c r="BO123" s="148">
        <v>827.36362583333334</v>
      </c>
      <c r="BP123" s="148">
        <v>827.36362583333334</v>
      </c>
      <c r="BQ123" s="148">
        <v>827.36362583333334</v>
      </c>
      <c r="BR123" s="148">
        <v>827.36362583333334</v>
      </c>
      <c r="BS123" s="148">
        <v>827.36362583333334</v>
      </c>
      <c r="BT123" s="148">
        <v>827.36362583333334</v>
      </c>
      <c r="BU123" s="148">
        <v>827.36362583333334</v>
      </c>
      <c r="BV123" s="148">
        <v>827.36362583333334</v>
      </c>
      <c r="BW123" s="147"/>
      <c r="BX123" s="148">
        <v>2648.8084052394374</v>
      </c>
      <c r="BY123" s="148">
        <v>2648.8084052394374</v>
      </c>
      <c r="BZ123" s="148">
        <v>2648.8084052394374</v>
      </c>
      <c r="CA123" s="148">
        <v>2648.8084052394374</v>
      </c>
      <c r="CB123" s="148">
        <v>2674.8614508495161</v>
      </c>
      <c r="CC123" s="148">
        <v>2674.8614508495161</v>
      </c>
      <c r="CD123" s="148">
        <v>2674.8614508495161</v>
      </c>
      <c r="CE123" s="148">
        <v>2674.8614508495161</v>
      </c>
      <c r="CF123" s="148">
        <v>2674.8614508495161</v>
      </c>
      <c r="CG123" s="148">
        <v>2674.8614508495161</v>
      </c>
      <c r="CH123" s="148">
        <v>2674.8614508495161</v>
      </c>
      <c r="CI123" s="148">
        <v>2674.8614508495161</v>
      </c>
      <c r="CJ123" s="147"/>
      <c r="CK123" s="148">
        <v>1048.9222222222222</v>
      </c>
      <c r="CL123" s="148">
        <v>1048.9222222222222</v>
      </c>
      <c r="CM123" s="148">
        <v>1048.9222222222222</v>
      </c>
      <c r="CN123" s="148">
        <v>1048.9222222222222</v>
      </c>
      <c r="CO123" s="148">
        <v>1103.1515011111112</v>
      </c>
      <c r="CP123" s="148">
        <v>1103.1515011111112</v>
      </c>
      <c r="CQ123" s="148">
        <v>1103.1515011111112</v>
      </c>
      <c r="CR123" s="148">
        <v>1103.1515011111112</v>
      </c>
      <c r="CS123" s="148">
        <v>1103.1515011111112</v>
      </c>
      <c r="CT123" s="148">
        <v>1103.1515011111112</v>
      </c>
      <c r="CU123" s="148">
        <v>1103.1515011111112</v>
      </c>
      <c r="CV123" s="148">
        <v>1103.1515011111112</v>
      </c>
      <c r="CW123" s="147"/>
      <c r="CX123" s="148">
        <v>2395.3000000000002</v>
      </c>
      <c r="CY123" s="148">
        <v>2395.3000000000002</v>
      </c>
      <c r="CZ123" s="148">
        <v>2395.3000000000002</v>
      </c>
      <c r="DA123" s="148">
        <v>2395.3000000000002</v>
      </c>
      <c r="DB123" s="148">
        <v>2519.1370100000004</v>
      </c>
      <c r="DC123" s="148">
        <v>2519.1370100000004</v>
      </c>
      <c r="DD123" s="148">
        <v>2519.1370100000004</v>
      </c>
      <c r="DE123" s="148">
        <v>2519.1370100000004</v>
      </c>
      <c r="DF123" s="148">
        <v>2519.1370100000004</v>
      </c>
      <c r="DG123" s="148">
        <v>2519.1370100000004</v>
      </c>
      <c r="DH123" s="148">
        <v>2519.1370100000004</v>
      </c>
      <c r="DI123" s="148">
        <v>2519.1370100000004</v>
      </c>
      <c r="DJ123" s="147"/>
      <c r="DK123" s="148">
        <v>13924.722294128325</v>
      </c>
      <c r="DL123" s="148">
        <v>13924.722294128325</v>
      </c>
      <c r="DM123" s="148">
        <v>13924.722294128325</v>
      </c>
      <c r="DN123" s="148">
        <v>13924.722294128325</v>
      </c>
      <c r="DO123" s="148">
        <v>14533.740087793962</v>
      </c>
      <c r="DP123" s="148">
        <v>14533.740087793962</v>
      </c>
      <c r="DQ123" s="148">
        <v>14533.740087793962</v>
      </c>
      <c r="DR123" s="148">
        <v>14533.740087793962</v>
      </c>
      <c r="DS123" s="148">
        <v>14533.740087793962</v>
      </c>
      <c r="DT123" s="148">
        <v>14533.740087793962</v>
      </c>
      <c r="DU123" s="148">
        <v>14533.740087793962</v>
      </c>
      <c r="DV123" s="148">
        <v>14533.740087793962</v>
      </c>
      <c r="DX123" s="149">
        <f t="shared" si="119"/>
        <v>171968.80987886502</v>
      </c>
      <c r="DZ123" s="19" t="b">
        <f t="shared" si="120"/>
        <v>1</v>
      </c>
      <c r="EG123" s="19"/>
    </row>
    <row r="124" spans="2:137" ht="14.15" hidden="1" customHeight="1" x14ac:dyDescent="0.4">
      <c r="C124" s="19" t="s">
        <v>71</v>
      </c>
      <c r="D124" s="145">
        <v>276</v>
      </c>
      <c r="E124" s="19" t="s">
        <v>72</v>
      </c>
      <c r="F124" s="19" t="s">
        <v>57</v>
      </c>
      <c r="H124" s="19" t="s">
        <v>73</v>
      </c>
      <c r="I124" s="19" t="s">
        <v>74</v>
      </c>
      <c r="K124" s="146">
        <v>7364</v>
      </c>
      <c r="L124" s="146">
        <v>7364</v>
      </c>
      <c r="M124" s="146">
        <v>7364</v>
      </c>
      <c r="N124" s="146">
        <v>7364</v>
      </c>
      <c r="O124" s="146">
        <v>7364</v>
      </c>
      <c r="P124" s="146">
        <v>7364</v>
      </c>
      <c r="Q124" s="146">
        <v>7364</v>
      </c>
      <c r="R124" s="146">
        <v>7364</v>
      </c>
      <c r="S124" s="146">
        <v>7364</v>
      </c>
      <c r="T124" s="146">
        <v>7364</v>
      </c>
      <c r="U124" s="146">
        <v>7364</v>
      </c>
      <c r="V124" s="146">
        <v>7364</v>
      </c>
      <c r="W124" s="147"/>
      <c r="X124" s="148">
        <v>7364</v>
      </c>
      <c r="Y124" s="148">
        <v>7364</v>
      </c>
      <c r="Z124" s="148">
        <v>7364</v>
      </c>
      <c r="AA124" s="148">
        <v>7364</v>
      </c>
      <c r="AB124" s="148">
        <v>7744.7188000000006</v>
      </c>
      <c r="AC124" s="148">
        <v>7744.7188000000006</v>
      </c>
      <c r="AD124" s="148">
        <v>7744.7188000000006</v>
      </c>
      <c r="AE124" s="148">
        <v>7744.7188000000006</v>
      </c>
      <c r="AF124" s="148">
        <v>7744.7188000000006</v>
      </c>
      <c r="AG124" s="148">
        <v>7744.7188000000006</v>
      </c>
      <c r="AH124" s="148">
        <v>7744.7188000000006</v>
      </c>
      <c r="AI124" s="148">
        <v>7744.7188000000006</v>
      </c>
      <c r="AJ124" s="147"/>
      <c r="AK124" s="148">
        <v>885.22532500000011</v>
      </c>
      <c r="AL124" s="148">
        <v>885.22532500000011</v>
      </c>
      <c r="AM124" s="148">
        <v>885.22532500000011</v>
      </c>
      <c r="AN124" s="148">
        <v>885.22532500000011</v>
      </c>
      <c r="AO124" s="148">
        <v>975.26532120000024</v>
      </c>
      <c r="AP124" s="148">
        <v>975.26532120000024</v>
      </c>
      <c r="AQ124" s="148">
        <v>975.26532120000024</v>
      </c>
      <c r="AR124" s="148">
        <v>975.26532120000024</v>
      </c>
      <c r="AS124" s="148">
        <v>975.26532120000024</v>
      </c>
      <c r="AT124" s="148">
        <v>975.26532120000024</v>
      </c>
      <c r="AU124" s="148">
        <v>975.26532120000024</v>
      </c>
      <c r="AV124" s="148">
        <v>975.26532120000024</v>
      </c>
      <c r="AW124" s="147"/>
      <c r="AX124" s="148">
        <v>840.55700000000002</v>
      </c>
      <c r="AY124" s="148">
        <v>840.55700000000002</v>
      </c>
      <c r="AZ124" s="148">
        <v>840.55700000000002</v>
      </c>
      <c r="BA124" s="148">
        <v>840.55700000000002</v>
      </c>
      <c r="BB124" s="148">
        <v>893.85763200000019</v>
      </c>
      <c r="BC124" s="148">
        <v>893.85763200000019</v>
      </c>
      <c r="BD124" s="148">
        <v>893.85763200000019</v>
      </c>
      <c r="BE124" s="148">
        <v>893.85763200000019</v>
      </c>
      <c r="BF124" s="148">
        <v>893.85763200000019</v>
      </c>
      <c r="BG124" s="148">
        <v>893.85763200000019</v>
      </c>
      <c r="BH124" s="148">
        <v>893.85763200000019</v>
      </c>
      <c r="BI124" s="148">
        <v>893.85763200000019</v>
      </c>
      <c r="BJ124" s="147"/>
      <c r="BK124" s="148">
        <v>822.31333333333328</v>
      </c>
      <c r="BL124" s="148">
        <v>822.31333333333328</v>
      </c>
      <c r="BM124" s="148">
        <v>822.31333333333328</v>
      </c>
      <c r="BN124" s="148">
        <v>822.31333333333328</v>
      </c>
      <c r="BO124" s="148">
        <v>864.82693266666672</v>
      </c>
      <c r="BP124" s="148">
        <v>864.82693266666672</v>
      </c>
      <c r="BQ124" s="148">
        <v>864.82693266666672</v>
      </c>
      <c r="BR124" s="148">
        <v>864.82693266666672</v>
      </c>
      <c r="BS124" s="148">
        <v>864.82693266666672</v>
      </c>
      <c r="BT124" s="148">
        <v>864.82693266666672</v>
      </c>
      <c r="BU124" s="148">
        <v>864.82693266666672</v>
      </c>
      <c r="BV124" s="148">
        <v>864.82693266666672</v>
      </c>
      <c r="BW124" s="147"/>
      <c r="BX124" s="148">
        <v>2671.6264087334584</v>
      </c>
      <c r="BY124" s="148">
        <v>2671.6264087334584</v>
      </c>
      <c r="BZ124" s="148">
        <v>2671.6264087334584</v>
      </c>
      <c r="CA124" s="148">
        <v>2671.6264087334584</v>
      </c>
      <c r="CB124" s="148">
        <v>2698.8591451241787</v>
      </c>
      <c r="CC124" s="148">
        <v>2698.8591451241787</v>
      </c>
      <c r="CD124" s="148">
        <v>2698.8591451241787</v>
      </c>
      <c r="CE124" s="148">
        <v>2698.8591451241787</v>
      </c>
      <c r="CF124" s="148">
        <v>2698.8591451241787</v>
      </c>
      <c r="CG124" s="148">
        <v>2698.8591451241787</v>
      </c>
      <c r="CH124" s="148">
        <v>2698.8591451241787</v>
      </c>
      <c r="CI124" s="148">
        <v>2698.8591451241787</v>
      </c>
      <c r="CJ124" s="147"/>
      <c r="CK124" s="148">
        <v>1096.4177777777777</v>
      </c>
      <c r="CL124" s="148">
        <v>1096.4177777777777</v>
      </c>
      <c r="CM124" s="148">
        <v>1096.4177777777777</v>
      </c>
      <c r="CN124" s="148">
        <v>1096.4177777777777</v>
      </c>
      <c r="CO124" s="148">
        <v>1153.102576888889</v>
      </c>
      <c r="CP124" s="148">
        <v>1153.102576888889</v>
      </c>
      <c r="CQ124" s="148">
        <v>1153.102576888889</v>
      </c>
      <c r="CR124" s="148">
        <v>1153.102576888889</v>
      </c>
      <c r="CS124" s="148">
        <v>1153.102576888889</v>
      </c>
      <c r="CT124" s="148">
        <v>1153.102576888889</v>
      </c>
      <c r="CU124" s="148">
        <v>1153.102576888889</v>
      </c>
      <c r="CV124" s="148">
        <v>1153.102576888889</v>
      </c>
      <c r="CW124" s="147"/>
      <c r="CX124" s="148">
        <v>2503.7600000000002</v>
      </c>
      <c r="CY124" s="148">
        <v>2503.7600000000002</v>
      </c>
      <c r="CZ124" s="148">
        <v>2503.7600000000002</v>
      </c>
      <c r="DA124" s="148">
        <v>2503.7600000000002</v>
      </c>
      <c r="DB124" s="148">
        <v>2633.2043920000006</v>
      </c>
      <c r="DC124" s="148">
        <v>2633.2043920000006</v>
      </c>
      <c r="DD124" s="148">
        <v>2633.2043920000006</v>
      </c>
      <c r="DE124" s="148">
        <v>2633.2043920000006</v>
      </c>
      <c r="DF124" s="148">
        <v>2633.2043920000006</v>
      </c>
      <c r="DG124" s="148">
        <v>2633.2043920000006</v>
      </c>
      <c r="DH124" s="148">
        <v>2633.2043920000006</v>
      </c>
      <c r="DI124" s="148">
        <v>2633.2043920000006</v>
      </c>
      <c r="DJ124" s="147"/>
      <c r="DK124" s="148">
        <v>14458.117519844569</v>
      </c>
      <c r="DL124" s="148">
        <v>14458.117519844569</v>
      </c>
      <c r="DM124" s="148">
        <v>14458.117519844569</v>
      </c>
      <c r="DN124" s="148">
        <v>14458.117519844569</v>
      </c>
      <c r="DO124" s="148">
        <v>15094.711846679735</v>
      </c>
      <c r="DP124" s="148">
        <v>15094.711846679735</v>
      </c>
      <c r="DQ124" s="148">
        <v>15094.711846679735</v>
      </c>
      <c r="DR124" s="148">
        <v>15094.711846679735</v>
      </c>
      <c r="DS124" s="148">
        <v>15094.711846679735</v>
      </c>
      <c r="DT124" s="148">
        <v>15094.711846679735</v>
      </c>
      <c r="DU124" s="148">
        <v>15094.711846679735</v>
      </c>
      <c r="DV124" s="148">
        <v>15094.711846679735</v>
      </c>
      <c r="DX124" s="149">
        <f t="shared" si="119"/>
        <v>178590.16485281617</v>
      </c>
      <c r="DZ124" s="19" t="b">
        <f t="shared" si="120"/>
        <v>1</v>
      </c>
      <c r="EG124" s="19"/>
    </row>
    <row r="125" spans="2:137" ht="14.15" hidden="1" customHeight="1" x14ac:dyDescent="0.4">
      <c r="C125" s="19" t="s">
        <v>71</v>
      </c>
      <c r="D125" s="145">
        <v>306</v>
      </c>
      <c r="E125" s="19" t="s">
        <v>72</v>
      </c>
      <c r="F125" s="19" t="s">
        <v>57</v>
      </c>
      <c r="H125" s="19" t="s">
        <v>112</v>
      </c>
      <c r="I125" s="19" t="s">
        <v>74</v>
      </c>
      <c r="K125" s="146">
        <v>7364</v>
      </c>
      <c r="L125" s="146">
        <v>7364</v>
      </c>
      <c r="M125" s="146">
        <v>7364</v>
      </c>
      <c r="N125" s="146">
        <v>7364</v>
      </c>
      <c r="O125" s="146">
        <v>7364</v>
      </c>
      <c r="P125" s="146">
        <v>7364</v>
      </c>
      <c r="Q125" s="146">
        <v>8200</v>
      </c>
      <c r="R125" s="146">
        <v>8200</v>
      </c>
      <c r="S125" s="146">
        <v>8200</v>
      </c>
      <c r="T125" s="146">
        <v>8200</v>
      </c>
      <c r="U125" s="146">
        <v>8200</v>
      </c>
      <c r="V125" s="146">
        <v>8200</v>
      </c>
      <c r="W125" s="147"/>
      <c r="X125" s="148">
        <v>7364</v>
      </c>
      <c r="Y125" s="148">
        <v>7364</v>
      </c>
      <c r="Z125" s="148">
        <v>7364</v>
      </c>
      <c r="AA125" s="148">
        <v>7364</v>
      </c>
      <c r="AB125" s="148">
        <v>7744.7188000000006</v>
      </c>
      <c r="AC125" s="148">
        <v>7744.7188000000006</v>
      </c>
      <c r="AD125" s="148">
        <v>8623.94</v>
      </c>
      <c r="AE125" s="148">
        <v>8623.94</v>
      </c>
      <c r="AF125" s="148">
        <v>8623.94</v>
      </c>
      <c r="AG125" s="148">
        <v>8623.94</v>
      </c>
      <c r="AH125" s="148">
        <v>8623.94</v>
      </c>
      <c r="AI125" s="148">
        <v>8623.94</v>
      </c>
      <c r="AJ125" s="147"/>
      <c r="AK125" s="148">
        <v>885.22532500000011</v>
      </c>
      <c r="AL125" s="148">
        <v>885.22532500000011</v>
      </c>
      <c r="AM125" s="148">
        <v>885.22532500000011</v>
      </c>
      <c r="AN125" s="148">
        <v>885.22532500000011</v>
      </c>
      <c r="AO125" s="148">
        <v>975.26532120000024</v>
      </c>
      <c r="AP125" s="148">
        <v>975.26532120000024</v>
      </c>
      <c r="AQ125" s="148">
        <v>1201.1625400000003</v>
      </c>
      <c r="AR125" s="148">
        <v>1201.1625400000003</v>
      </c>
      <c r="AS125" s="148">
        <v>1201.1625400000003</v>
      </c>
      <c r="AT125" s="148">
        <v>1201.1625400000003</v>
      </c>
      <c r="AU125" s="148">
        <v>1201.1625400000003</v>
      </c>
      <c r="AV125" s="148">
        <v>1201.1625400000003</v>
      </c>
      <c r="AW125" s="147"/>
      <c r="AX125" s="148">
        <v>840.55700000000002</v>
      </c>
      <c r="AY125" s="148">
        <v>840.55700000000002</v>
      </c>
      <c r="AZ125" s="148">
        <v>840.55700000000002</v>
      </c>
      <c r="BA125" s="148">
        <v>840.55700000000002</v>
      </c>
      <c r="BB125" s="148">
        <v>893.85763200000019</v>
      </c>
      <c r="BC125" s="148">
        <v>893.85763200000019</v>
      </c>
      <c r="BD125" s="148">
        <v>951.63440000000014</v>
      </c>
      <c r="BE125" s="148">
        <v>951.63440000000014</v>
      </c>
      <c r="BF125" s="148">
        <v>951.63440000000014</v>
      </c>
      <c r="BG125" s="148">
        <v>951.63440000000014</v>
      </c>
      <c r="BH125" s="148">
        <v>951.63440000000014</v>
      </c>
      <c r="BI125" s="148">
        <v>951.63440000000014</v>
      </c>
      <c r="BJ125" s="147"/>
      <c r="BK125" s="148">
        <v>822.31333333333328</v>
      </c>
      <c r="BL125" s="148">
        <v>822.31333333333328</v>
      </c>
      <c r="BM125" s="148">
        <v>822.31333333333328</v>
      </c>
      <c r="BN125" s="148">
        <v>822.31333333333328</v>
      </c>
      <c r="BO125" s="148">
        <v>864.82693266666672</v>
      </c>
      <c r="BP125" s="148">
        <v>864.82693266666672</v>
      </c>
      <c r="BQ125" s="148">
        <v>963.00663333333341</v>
      </c>
      <c r="BR125" s="148">
        <v>963.00663333333341</v>
      </c>
      <c r="BS125" s="148">
        <v>963.00663333333341</v>
      </c>
      <c r="BT125" s="148">
        <v>963.00663333333341</v>
      </c>
      <c r="BU125" s="148">
        <v>963.00663333333341</v>
      </c>
      <c r="BV125" s="148">
        <v>963.00663333333341</v>
      </c>
      <c r="BW125" s="147"/>
      <c r="BX125" s="148">
        <v>2671.6264087334584</v>
      </c>
      <c r="BY125" s="148">
        <v>2671.6264087334584</v>
      </c>
      <c r="BZ125" s="148">
        <v>2671.6264087334584</v>
      </c>
      <c r="CA125" s="148">
        <v>2671.6264087334584</v>
      </c>
      <c r="CB125" s="148">
        <v>2698.8591451241787</v>
      </c>
      <c r="CC125" s="148">
        <v>2698.8591451241787</v>
      </c>
      <c r="CD125" s="148">
        <v>2761.7496542577765</v>
      </c>
      <c r="CE125" s="148">
        <v>2761.7496542577765</v>
      </c>
      <c r="CF125" s="148">
        <v>2761.7496542577765</v>
      </c>
      <c r="CG125" s="148">
        <v>2761.7496542577765</v>
      </c>
      <c r="CH125" s="148">
        <v>2761.7496542577765</v>
      </c>
      <c r="CI125" s="148">
        <v>2761.7496542577765</v>
      </c>
      <c r="CJ125" s="147"/>
      <c r="CK125" s="148">
        <v>1096.4177777777777</v>
      </c>
      <c r="CL125" s="148">
        <v>1096.4177777777777</v>
      </c>
      <c r="CM125" s="148">
        <v>1096.4177777777777</v>
      </c>
      <c r="CN125" s="148">
        <v>1096.4177777777777</v>
      </c>
      <c r="CO125" s="148">
        <v>1153.102576888889</v>
      </c>
      <c r="CP125" s="148">
        <v>1153.102576888889</v>
      </c>
      <c r="CQ125" s="148">
        <v>1284.0088444444443</v>
      </c>
      <c r="CR125" s="148">
        <v>1284.0088444444443</v>
      </c>
      <c r="CS125" s="148">
        <v>1284.0088444444443</v>
      </c>
      <c r="CT125" s="148">
        <v>1284.0088444444443</v>
      </c>
      <c r="CU125" s="148">
        <v>1284.0088444444443</v>
      </c>
      <c r="CV125" s="148">
        <v>1284.0088444444443</v>
      </c>
      <c r="CW125" s="147"/>
      <c r="CX125" s="148">
        <v>2503.7600000000002</v>
      </c>
      <c r="CY125" s="148">
        <v>2503.7600000000002</v>
      </c>
      <c r="CZ125" s="148">
        <v>2503.7600000000002</v>
      </c>
      <c r="DA125" s="148">
        <v>2503.7600000000002</v>
      </c>
      <c r="DB125" s="148">
        <v>2633.2043920000006</v>
      </c>
      <c r="DC125" s="148">
        <v>2633.2043920000006</v>
      </c>
      <c r="DD125" s="148">
        <v>2932.1396000000004</v>
      </c>
      <c r="DE125" s="148">
        <v>2932.1396000000004</v>
      </c>
      <c r="DF125" s="148">
        <v>2932.1396000000004</v>
      </c>
      <c r="DG125" s="148">
        <v>2932.1396000000004</v>
      </c>
      <c r="DH125" s="148">
        <v>2932.1396000000004</v>
      </c>
      <c r="DI125" s="148">
        <v>2932.1396000000004</v>
      </c>
      <c r="DJ125" s="147"/>
      <c r="DK125" s="148">
        <v>14458.117519844569</v>
      </c>
      <c r="DL125" s="148">
        <v>14458.117519844569</v>
      </c>
      <c r="DM125" s="148">
        <v>14458.117519844569</v>
      </c>
      <c r="DN125" s="148">
        <v>14458.117519844569</v>
      </c>
      <c r="DO125" s="148">
        <v>15094.711846679735</v>
      </c>
      <c r="DP125" s="148">
        <v>15094.711846679735</v>
      </c>
      <c r="DQ125" s="148">
        <v>16564.844732035555</v>
      </c>
      <c r="DR125" s="148">
        <v>16564.844732035555</v>
      </c>
      <c r="DS125" s="148">
        <v>16564.844732035555</v>
      </c>
      <c r="DT125" s="148">
        <v>16564.844732035555</v>
      </c>
      <c r="DU125" s="148">
        <v>16564.844732035555</v>
      </c>
      <c r="DV125" s="148">
        <v>16564.844732035555</v>
      </c>
      <c r="DX125" s="149">
        <f t="shared" si="119"/>
        <v>187410.96216495111</v>
      </c>
      <c r="DZ125" s="19" t="b">
        <f t="shared" si="120"/>
        <v>1</v>
      </c>
      <c r="EG125" s="19"/>
    </row>
    <row r="126" spans="2:137" ht="14.15" hidden="1" customHeight="1" x14ac:dyDescent="0.4">
      <c r="C126" s="19" t="s">
        <v>71</v>
      </c>
      <c r="D126" s="145">
        <v>425</v>
      </c>
      <c r="E126" s="19" t="s">
        <v>72</v>
      </c>
      <c r="F126" s="19" t="s">
        <v>57</v>
      </c>
      <c r="H126" s="19" t="s">
        <v>114</v>
      </c>
      <c r="I126" s="19" t="s">
        <v>83</v>
      </c>
      <c r="K126" s="146">
        <v>7364</v>
      </c>
      <c r="L126" s="146">
        <v>7364</v>
      </c>
      <c r="M126" s="146">
        <v>7364</v>
      </c>
      <c r="N126" s="146">
        <v>7364</v>
      </c>
      <c r="O126" s="146">
        <v>7364</v>
      </c>
      <c r="P126" s="146">
        <v>7364</v>
      </c>
      <c r="Q126" s="146">
        <v>7364</v>
      </c>
      <c r="R126" s="146">
        <v>7364</v>
      </c>
      <c r="S126" s="146">
        <v>7364</v>
      </c>
      <c r="T126" s="146">
        <v>7364</v>
      </c>
      <c r="U126" s="146">
        <v>7364</v>
      </c>
      <c r="V126" s="146">
        <v>7364</v>
      </c>
      <c r="W126" s="147"/>
      <c r="X126" s="148">
        <v>7364</v>
      </c>
      <c r="Y126" s="148">
        <v>7364</v>
      </c>
      <c r="Z126" s="148">
        <v>7364</v>
      </c>
      <c r="AA126" s="148">
        <v>7364</v>
      </c>
      <c r="AB126" s="148">
        <v>7744.7188000000006</v>
      </c>
      <c r="AC126" s="148">
        <v>7744.7188000000006</v>
      </c>
      <c r="AD126" s="148">
        <v>7744.7188000000006</v>
      </c>
      <c r="AE126" s="148">
        <v>7744.7188000000006</v>
      </c>
      <c r="AF126" s="148">
        <v>7744.7188000000006</v>
      </c>
      <c r="AG126" s="148">
        <v>7744.7188000000006</v>
      </c>
      <c r="AH126" s="148">
        <v>7744.7188000000006</v>
      </c>
      <c r="AI126" s="148">
        <v>7744.7188000000006</v>
      </c>
      <c r="AJ126" s="147"/>
      <c r="AK126" s="148">
        <v>885.22532500000011</v>
      </c>
      <c r="AL126" s="148">
        <v>885.22532500000011</v>
      </c>
      <c r="AM126" s="148">
        <v>885.22532500000011</v>
      </c>
      <c r="AN126" s="148">
        <v>885.22532500000011</v>
      </c>
      <c r="AO126" s="148">
        <v>975.26532120000024</v>
      </c>
      <c r="AP126" s="148">
        <v>975.26532120000024</v>
      </c>
      <c r="AQ126" s="148">
        <v>975.26532120000024</v>
      </c>
      <c r="AR126" s="148">
        <v>975.26532120000024</v>
      </c>
      <c r="AS126" s="148">
        <v>975.26532120000024</v>
      </c>
      <c r="AT126" s="148">
        <v>975.26532120000024</v>
      </c>
      <c r="AU126" s="148">
        <v>975.26532120000024</v>
      </c>
      <c r="AV126" s="148">
        <v>975.26532120000024</v>
      </c>
      <c r="AW126" s="147"/>
      <c r="AX126" s="148">
        <v>840.55700000000002</v>
      </c>
      <c r="AY126" s="148">
        <v>840.55700000000002</v>
      </c>
      <c r="AZ126" s="148">
        <v>840.55700000000002</v>
      </c>
      <c r="BA126" s="148">
        <v>840.55700000000002</v>
      </c>
      <c r="BB126" s="148">
        <v>893.85763200000019</v>
      </c>
      <c r="BC126" s="148">
        <v>893.85763200000019</v>
      </c>
      <c r="BD126" s="148">
        <v>893.85763200000019</v>
      </c>
      <c r="BE126" s="148">
        <v>893.85763200000019</v>
      </c>
      <c r="BF126" s="148">
        <v>893.85763200000019</v>
      </c>
      <c r="BG126" s="148">
        <v>893.85763200000019</v>
      </c>
      <c r="BH126" s="148">
        <v>893.85763200000019</v>
      </c>
      <c r="BI126" s="148">
        <v>893.85763200000019</v>
      </c>
      <c r="BJ126" s="147"/>
      <c r="BK126" s="148">
        <v>822.31333333333328</v>
      </c>
      <c r="BL126" s="148">
        <v>822.31333333333328</v>
      </c>
      <c r="BM126" s="148">
        <v>822.31333333333328</v>
      </c>
      <c r="BN126" s="148">
        <v>822.31333333333328</v>
      </c>
      <c r="BO126" s="148">
        <v>864.82693266666672</v>
      </c>
      <c r="BP126" s="148">
        <v>864.82693266666672</v>
      </c>
      <c r="BQ126" s="148">
        <v>864.82693266666672</v>
      </c>
      <c r="BR126" s="148">
        <v>864.82693266666672</v>
      </c>
      <c r="BS126" s="148">
        <v>864.82693266666672</v>
      </c>
      <c r="BT126" s="148">
        <v>864.82693266666672</v>
      </c>
      <c r="BU126" s="148">
        <v>864.82693266666672</v>
      </c>
      <c r="BV126" s="148">
        <v>864.82693266666672</v>
      </c>
      <c r="BW126" s="147"/>
      <c r="BX126" s="148">
        <v>2671.6264087334584</v>
      </c>
      <c r="BY126" s="148">
        <v>2671.6264087334584</v>
      </c>
      <c r="BZ126" s="148">
        <v>2671.6264087334584</v>
      </c>
      <c r="CA126" s="148">
        <v>2671.6264087334584</v>
      </c>
      <c r="CB126" s="148">
        <v>2698.8591451241787</v>
      </c>
      <c r="CC126" s="148">
        <v>2698.8591451241787</v>
      </c>
      <c r="CD126" s="148">
        <v>2698.8591451241787</v>
      </c>
      <c r="CE126" s="148">
        <v>2698.8591451241787</v>
      </c>
      <c r="CF126" s="148">
        <v>2698.8591451241787</v>
      </c>
      <c r="CG126" s="148">
        <v>2698.8591451241787</v>
      </c>
      <c r="CH126" s="148">
        <v>2698.8591451241787</v>
      </c>
      <c r="CI126" s="148">
        <v>2698.8591451241787</v>
      </c>
      <c r="CJ126" s="147"/>
      <c r="CK126" s="148">
        <v>1096.4177777777777</v>
      </c>
      <c r="CL126" s="148">
        <v>1096.4177777777777</v>
      </c>
      <c r="CM126" s="148">
        <v>1096.4177777777777</v>
      </c>
      <c r="CN126" s="148">
        <v>1096.4177777777777</v>
      </c>
      <c r="CO126" s="148">
        <v>1153.102576888889</v>
      </c>
      <c r="CP126" s="148">
        <v>1153.102576888889</v>
      </c>
      <c r="CQ126" s="148">
        <v>1153.102576888889</v>
      </c>
      <c r="CR126" s="148">
        <v>1153.102576888889</v>
      </c>
      <c r="CS126" s="148">
        <v>1153.102576888889</v>
      </c>
      <c r="CT126" s="148">
        <v>1153.102576888889</v>
      </c>
      <c r="CU126" s="148">
        <v>1153.102576888889</v>
      </c>
      <c r="CV126" s="148">
        <v>1153.102576888889</v>
      </c>
      <c r="CW126" s="147"/>
      <c r="CX126" s="148">
        <v>2503.7600000000002</v>
      </c>
      <c r="CY126" s="148">
        <v>2503.7600000000002</v>
      </c>
      <c r="CZ126" s="148">
        <v>2503.7600000000002</v>
      </c>
      <c r="DA126" s="148">
        <v>2503.7600000000002</v>
      </c>
      <c r="DB126" s="148">
        <v>2633.2043920000006</v>
      </c>
      <c r="DC126" s="148">
        <v>2633.2043920000006</v>
      </c>
      <c r="DD126" s="148">
        <v>2633.2043920000006</v>
      </c>
      <c r="DE126" s="148">
        <v>2633.2043920000006</v>
      </c>
      <c r="DF126" s="148">
        <v>2633.2043920000006</v>
      </c>
      <c r="DG126" s="148">
        <v>2633.2043920000006</v>
      </c>
      <c r="DH126" s="148">
        <v>2633.2043920000006</v>
      </c>
      <c r="DI126" s="148">
        <v>2633.2043920000006</v>
      </c>
      <c r="DJ126" s="147"/>
      <c r="DK126" s="148">
        <v>14458.117519844569</v>
      </c>
      <c r="DL126" s="148">
        <v>14458.117519844569</v>
      </c>
      <c r="DM126" s="148">
        <v>14458.117519844569</v>
      </c>
      <c r="DN126" s="148">
        <v>14458.117519844569</v>
      </c>
      <c r="DO126" s="148">
        <v>15094.711846679735</v>
      </c>
      <c r="DP126" s="148">
        <v>15094.711846679735</v>
      </c>
      <c r="DQ126" s="148">
        <v>15094.711846679735</v>
      </c>
      <c r="DR126" s="148">
        <v>15094.711846679735</v>
      </c>
      <c r="DS126" s="148">
        <v>15094.711846679735</v>
      </c>
      <c r="DT126" s="148">
        <v>15094.711846679735</v>
      </c>
      <c r="DU126" s="148">
        <v>15094.711846679735</v>
      </c>
      <c r="DV126" s="148">
        <v>15094.711846679735</v>
      </c>
      <c r="DX126" s="149">
        <f t="shared" si="119"/>
        <v>178590.16485281617</v>
      </c>
      <c r="DZ126" s="19" t="b">
        <f t="shared" si="120"/>
        <v>1</v>
      </c>
      <c r="EG126" s="19"/>
    </row>
    <row r="127" spans="2:137" ht="14.15" hidden="1" customHeight="1" x14ac:dyDescent="0.4">
      <c r="C127" s="19" t="s">
        <v>71</v>
      </c>
      <c r="D127" s="150">
        <v>384</v>
      </c>
      <c r="E127" s="19" t="s">
        <v>72</v>
      </c>
      <c r="F127" s="19" t="s">
        <v>57</v>
      </c>
      <c r="H127" s="19" t="s">
        <v>131</v>
      </c>
      <c r="I127" s="19" t="s">
        <v>74</v>
      </c>
      <c r="K127" s="146">
        <v>7500</v>
      </c>
      <c r="L127" s="146">
        <v>7500</v>
      </c>
      <c r="M127" s="146">
        <v>7500</v>
      </c>
      <c r="N127" s="146">
        <v>7500</v>
      </c>
      <c r="O127" s="146">
        <v>7500</v>
      </c>
      <c r="P127" s="146">
        <v>7500</v>
      </c>
      <c r="Q127" s="146">
        <v>7500</v>
      </c>
      <c r="R127" s="146">
        <v>7500</v>
      </c>
      <c r="S127" s="146">
        <v>7500</v>
      </c>
      <c r="T127" s="146">
        <v>7500</v>
      </c>
      <c r="U127" s="146">
        <v>7500</v>
      </c>
      <c r="V127" s="146">
        <v>7500</v>
      </c>
      <c r="W127" s="147"/>
      <c r="X127" s="148">
        <v>7500</v>
      </c>
      <c r="Y127" s="148">
        <v>7500</v>
      </c>
      <c r="Z127" s="148">
        <v>7500</v>
      </c>
      <c r="AA127" s="148">
        <v>7500</v>
      </c>
      <c r="AB127" s="148">
        <v>7887.7500000000009</v>
      </c>
      <c r="AC127" s="148">
        <v>7887.7500000000009</v>
      </c>
      <c r="AD127" s="148">
        <v>7887.7500000000009</v>
      </c>
      <c r="AE127" s="148">
        <v>7887.7500000000009</v>
      </c>
      <c r="AF127" s="148">
        <v>7887.7500000000009</v>
      </c>
      <c r="AG127" s="148">
        <v>7887.7500000000009</v>
      </c>
      <c r="AH127" s="148">
        <v>7887.7500000000009</v>
      </c>
      <c r="AI127" s="148">
        <v>7887.7500000000009</v>
      </c>
      <c r="AJ127" s="147"/>
      <c r="AK127" s="148">
        <v>917.3893250000001</v>
      </c>
      <c r="AL127" s="148">
        <v>917.3893250000001</v>
      </c>
      <c r="AM127" s="148">
        <v>917.3893250000001</v>
      </c>
      <c r="AN127" s="148">
        <v>917.3893250000001</v>
      </c>
      <c r="AO127" s="148">
        <v>1009.0922</v>
      </c>
      <c r="AP127" s="148">
        <v>1009.0922</v>
      </c>
      <c r="AQ127" s="148">
        <v>1009.0922</v>
      </c>
      <c r="AR127" s="148">
        <v>1009.0922</v>
      </c>
      <c r="AS127" s="148">
        <v>1009.0922</v>
      </c>
      <c r="AT127" s="148">
        <v>1009.0922</v>
      </c>
      <c r="AU127" s="148">
        <v>1009.0922</v>
      </c>
      <c r="AV127" s="148">
        <v>1009.0922</v>
      </c>
      <c r="AW127" s="147"/>
      <c r="AX127" s="148">
        <v>859.59699999999998</v>
      </c>
      <c r="AY127" s="148">
        <v>859.59699999999998</v>
      </c>
      <c r="AZ127" s="148">
        <v>859.59699999999998</v>
      </c>
      <c r="BA127" s="148">
        <v>859.59699999999998</v>
      </c>
      <c r="BB127" s="148">
        <v>913.88200000000029</v>
      </c>
      <c r="BC127" s="148">
        <v>913.88200000000029</v>
      </c>
      <c r="BD127" s="148">
        <v>913.88200000000029</v>
      </c>
      <c r="BE127" s="148">
        <v>913.88200000000029</v>
      </c>
      <c r="BF127" s="148">
        <v>913.88200000000029</v>
      </c>
      <c r="BG127" s="148">
        <v>913.88200000000029</v>
      </c>
      <c r="BH127" s="148">
        <v>913.88200000000029</v>
      </c>
      <c r="BI127" s="148">
        <v>913.88200000000029</v>
      </c>
      <c r="BJ127" s="147"/>
      <c r="BK127" s="148">
        <v>837.5</v>
      </c>
      <c r="BL127" s="148">
        <v>837.5</v>
      </c>
      <c r="BM127" s="148">
        <v>837.5</v>
      </c>
      <c r="BN127" s="148">
        <v>837.5</v>
      </c>
      <c r="BO127" s="148">
        <v>880.79875000000004</v>
      </c>
      <c r="BP127" s="148">
        <v>880.79875000000004</v>
      </c>
      <c r="BQ127" s="148">
        <v>880.79875000000004</v>
      </c>
      <c r="BR127" s="148">
        <v>880.79875000000004</v>
      </c>
      <c r="BS127" s="148">
        <v>880.79875000000004</v>
      </c>
      <c r="BT127" s="148">
        <v>880.79875000000004</v>
      </c>
      <c r="BU127" s="148">
        <v>880.79875000000004</v>
      </c>
      <c r="BV127" s="148">
        <v>880.79875000000004</v>
      </c>
      <c r="BW127" s="147"/>
      <c r="BX127" s="148">
        <v>2681.3544603798127</v>
      </c>
      <c r="BY127" s="148">
        <v>2681.3544603798127</v>
      </c>
      <c r="BZ127" s="148">
        <v>2681.3544603798127</v>
      </c>
      <c r="CA127" s="148">
        <v>2681.3544603798127</v>
      </c>
      <c r="CB127" s="148">
        <v>2709.0901370406491</v>
      </c>
      <c r="CC127" s="148">
        <v>2709.0901370406491</v>
      </c>
      <c r="CD127" s="148">
        <v>2709.0901370406491</v>
      </c>
      <c r="CE127" s="148">
        <v>2709.0901370406491</v>
      </c>
      <c r="CF127" s="148">
        <v>2709.0901370406491</v>
      </c>
      <c r="CG127" s="148">
        <v>2709.0901370406491</v>
      </c>
      <c r="CH127" s="148">
        <v>2709.0901370406491</v>
      </c>
      <c r="CI127" s="148">
        <v>2709.0901370406491</v>
      </c>
      <c r="CJ127" s="147"/>
      <c r="CK127" s="148">
        <v>1116.6666666666665</v>
      </c>
      <c r="CL127" s="148">
        <v>1116.6666666666665</v>
      </c>
      <c r="CM127" s="148">
        <v>1116.6666666666665</v>
      </c>
      <c r="CN127" s="148">
        <v>1116.6666666666665</v>
      </c>
      <c r="CO127" s="148">
        <v>1174.3983333333333</v>
      </c>
      <c r="CP127" s="148">
        <v>1174.3983333333333</v>
      </c>
      <c r="CQ127" s="148">
        <v>1174.3983333333333</v>
      </c>
      <c r="CR127" s="148">
        <v>1174.3983333333333</v>
      </c>
      <c r="CS127" s="148">
        <v>1174.3983333333333</v>
      </c>
      <c r="CT127" s="148">
        <v>1174.3983333333333</v>
      </c>
      <c r="CU127" s="148">
        <v>1174.3983333333333</v>
      </c>
      <c r="CV127" s="148">
        <v>1174.3983333333333</v>
      </c>
      <c r="CW127" s="147"/>
      <c r="CX127" s="148">
        <v>2550</v>
      </c>
      <c r="CY127" s="148">
        <v>2550</v>
      </c>
      <c r="CZ127" s="148">
        <v>2550</v>
      </c>
      <c r="DA127" s="148">
        <v>2550</v>
      </c>
      <c r="DB127" s="148">
        <v>2681.8350000000005</v>
      </c>
      <c r="DC127" s="148">
        <v>2681.8350000000005</v>
      </c>
      <c r="DD127" s="148">
        <v>2681.8350000000005</v>
      </c>
      <c r="DE127" s="148">
        <v>2681.8350000000005</v>
      </c>
      <c r="DF127" s="148">
        <v>2681.8350000000005</v>
      </c>
      <c r="DG127" s="148">
        <v>2681.8350000000005</v>
      </c>
      <c r="DH127" s="148">
        <v>2681.8350000000005</v>
      </c>
      <c r="DI127" s="148">
        <v>2681.8350000000005</v>
      </c>
      <c r="DJ127" s="147"/>
      <c r="DK127" s="148">
        <v>14685.521127046479</v>
      </c>
      <c r="DL127" s="148">
        <v>14685.521127046479</v>
      </c>
      <c r="DM127" s="148">
        <v>14685.521127046479</v>
      </c>
      <c r="DN127" s="148">
        <v>14685.521127046479</v>
      </c>
      <c r="DO127" s="148">
        <v>15333.872220373984</v>
      </c>
      <c r="DP127" s="148">
        <v>15333.872220373984</v>
      </c>
      <c r="DQ127" s="148">
        <v>15333.872220373984</v>
      </c>
      <c r="DR127" s="148">
        <v>15333.872220373984</v>
      </c>
      <c r="DS127" s="148">
        <v>15333.872220373984</v>
      </c>
      <c r="DT127" s="148">
        <v>15333.872220373984</v>
      </c>
      <c r="DU127" s="148">
        <v>15333.872220373984</v>
      </c>
      <c r="DV127" s="148">
        <v>15333.872220373984</v>
      </c>
      <c r="DX127" s="149">
        <f t="shared" si="119"/>
        <v>181413.06227117777</v>
      </c>
      <c r="DZ127" s="19" t="b">
        <f t="shared" si="120"/>
        <v>1</v>
      </c>
      <c r="EG127" s="19"/>
    </row>
    <row r="128" spans="2:137" ht="14.15" hidden="1" customHeight="1" x14ac:dyDescent="0.4">
      <c r="C128" s="19" t="s">
        <v>71</v>
      </c>
      <c r="D128" s="145">
        <v>500</v>
      </c>
      <c r="E128" s="19" t="s">
        <v>72</v>
      </c>
      <c r="F128" s="19" t="s">
        <v>57</v>
      </c>
      <c r="H128" s="19" t="s">
        <v>10</v>
      </c>
      <c r="I128" s="19" t="s">
        <v>74</v>
      </c>
      <c r="K128" s="146">
        <v>7500</v>
      </c>
      <c r="L128" s="146">
        <v>7500</v>
      </c>
      <c r="M128" s="146">
        <v>7500</v>
      </c>
      <c r="N128" s="146">
        <v>7500</v>
      </c>
      <c r="O128" s="146">
        <v>7500</v>
      </c>
      <c r="P128" s="146">
        <v>7500</v>
      </c>
      <c r="Q128" s="146">
        <v>7500</v>
      </c>
      <c r="R128" s="146">
        <v>7500</v>
      </c>
      <c r="S128" s="146">
        <v>7500</v>
      </c>
      <c r="T128" s="146">
        <v>7500</v>
      </c>
      <c r="U128" s="146">
        <v>7500</v>
      </c>
      <c r="V128" s="146">
        <v>7500</v>
      </c>
      <c r="W128" s="147"/>
      <c r="X128" s="148">
        <v>7500</v>
      </c>
      <c r="Y128" s="148">
        <v>7500</v>
      </c>
      <c r="Z128" s="148">
        <v>7500</v>
      </c>
      <c r="AA128" s="148">
        <v>7500</v>
      </c>
      <c r="AB128" s="148">
        <v>7887.7500000000009</v>
      </c>
      <c r="AC128" s="148">
        <v>7887.7500000000009</v>
      </c>
      <c r="AD128" s="148">
        <v>7887.7500000000009</v>
      </c>
      <c r="AE128" s="148">
        <v>7887.7500000000009</v>
      </c>
      <c r="AF128" s="148">
        <v>7887.7500000000009</v>
      </c>
      <c r="AG128" s="148">
        <v>7887.7500000000009</v>
      </c>
      <c r="AH128" s="148">
        <v>7887.7500000000009</v>
      </c>
      <c r="AI128" s="148">
        <v>7887.7500000000009</v>
      </c>
      <c r="AJ128" s="147"/>
      <c r="AK128" s="148">
        <v>917.3893250000001</v>
      </c>
      <c r="AL128" s="148">
        <v>917.3893250000001</v>
      </c>
      <c r="AM128" s="148">
        <v>917.3893250000001</v>
      </c>
      <c r="AN128" s="148">
        <v>917.3893250000001</v>
      </c>
      <c r="AO128" s="148">
        <v>1009.0922</v>
      </c>
      <c r="AP128" s="148">
        <v>1009.0922</v>
      </c>
      <c r="AQ128" s="148">
        <v>1009.0922</v>
      </c>
      <c r="AR128" s="148">
        <v>1009.0922</v>
      </c>
      <c r="AS128" s="148">
        <v>1009.0922</v>
      </c>
      <c r="AT128" s="148">
        <v>1009.0922</v>
      </c>
      <c r="AU128" s="148">
        <v>1009.0922</v>
      </c>
      <c r="AV128" s="148">
        <v>1009.0922</v>
      </c>
      <c r="AW128" s="147"/>
      <c r="AX128" s="148">
        <v>859.59699999999998</v>
      </c>
      <c r="AY128" s="148">
        <v>859.59699999999998</v>
      </c>
      <c r="AZ128" s="148">
        <v>859.59699999999998</v>
      </c>
      <c r="BA128" s="148">
        <v>859.59699999999998</v>
      </c>
      <c r="BB128" s="148">
        <v>913.88200000000029</v>
      </c>
      <c r="BC128" s="148">
        <v>913.88200000000029</v>
      </c>
      <c r="BD128" s="148">
        <v>913.88200000000029</v>
      </c>
      <c r="BE128" s="148">
        <v>913.88200000000029</v>
      </c>
      <c r="BF128" s="148">
        <v>913.88200000000029</v>
      </c>
      <c r="BG128" s="148">
        <v>913.88200000000029</v>
      </c>
      <c r="BH128" s="148">
        <v>913.88200000000029</v>
      </c>
      <c r="BI128" s="148">
        <v>913.88200000000029</v>
      </c>
      <c r="BJ128" s="147"/>
      <c r="BK128" s="148">
        <v>837.5</v>
      </c>
      <c r="BL128" s="148">
        <v>837.5</v>
      </c>
      <c r="BM128" s="148">
        <v>837.5</v>
      </c>
      <c r="BN128" s="148">
        <v>837.5</v>
      </c>
      <c r="BO128" s="148">
        <v>880.79875000000004</v>
      </c>
      <c r="BP128" s="148">
        <v>880.79875000000004</v>
      </c>
      <c r="BQ128" s="148">
        <v>880.79875000000004</v>
      </c>
      <c r="BR128" s="148">
        <v>880.79875000000004</v>
      </c>
      <c r="BS128" s="148">
        <v>880.79875000000004</v>
      </c>
      <c r="BT128" s="148">
        <v>880.79875000000004</v>
      </c>
      <c r="BU128" s="148">
        <v>880.79875000000004</v>
      </c>
      <c r="BV128" s="148">
        <v>880.79875000000004</v>
      </c>
      <c r="BW128" s="147"/>
      <c r="BX128" s="148">
        <v>2681.3544603798127</v>
      </c>
      <c r="BY128" s="148">
        <v>2681.3544603798127</v>
      </c>
      <c r="BZ128" s="148">
        <v>2681.3544603798127</v>
      </c>
      <c r="CA128" s="148">
        <v>2681.3544603798127</v>
      </c>
      <c r="CB128" s="148">
        <v>2709.0901370406491</v>
      </c>
      <c r="CC128" s="148">
        <v>2709.0901370406491</v>
      </c>
      <c r="CD128" s="148">
        <v>2709.0901370406491</v>
      </c>
      <c r="CE128" s="148">
        <v>2709.0901370406491</v>
      </c>
      <c r="CF128" s="148">
        <v>2709.0901370406491</v>
      </c>
      <c r="CG128" s="148">
        <v>2709.0901370406491</v>
      </c>
      <c r="CH128" s="148">
        <v>2709.0901370406491</v>
      </c>
      <c r="CI128" s="148">
        <v>2709.0901370406491</v>
      </c>
      <c r="CJ128" s="147"/>
      <c r="CK128" s="148">
        <v>1116.6666666666665</v>
      </c>
      <c r="CL128" s="148">
        <v>1116.6666666666665</v>
      </c>
      <c r="CM128" s="148">
        <v>1116.6666666666665</v>
      </c>
      <c r="CN128" s="148">
        <v>1116.6666666666665</v>
      </c>
      <c r="CO128" s="148">
        <v>1174.3983333333333</v>
      </c>
      <c r="CP128" s="148">
        <v>1174.3983333333333</v>
      </c>
      <c r="CQ128" s="148">
        <v>1174.3983333333333</v>
      </c>
      <c r="CR128" s="148">
        <v>1174.3983333333333</v>
      </c>
      <c r="CS128" s="148">
        <v>1174.3983333333333</v>
      </c>
      <c r="CT128" s="148">
        <v>1174.3983333333333</v>
      </c>
      <c r="CU128" s="148">
        <v>1174.3983333333333</v>
      </c>
      <c r="CV128" s="148">
        <v>1174.3983333333333</v>
      </c>
      <c r="CW128" s="147"/>
      <c r="CX128" s="148">
        <v>2550</v>
      </c>
      <c r="CY128" s="148">
        <v>2550</v>
      </c>
      <c r="CZ128" s="148">
        <v>2550</v>
      </c>
      <c r="DA128" s="148">
        <v>2550</v>
      </c>
      <c r="DB128" s="148">
        <v>2681.8350000000005</v>
      </c>
      <c r="DC128" s="148">
        <v>2681.8350000000005</v>
      </c>
      <c r="DD128" s="148">
        <v>2681.8350000000005</v>
      </c>
      <c r="DE128" s="148">
        <v>2681.8350000000005</v>
      </c>
      <c r="DF128" s="148">
        <v>2681.8350000000005</v>
      </c>
      <c r="DG128" s="148">
        <v>2681.8350000000005</v>
      </c>
      <c r="DH128" s="148">
        <v>2681.8350000000005</v>
      </c>
      <c r="DI128" s="148">
        <v>2681.8350000000005</v>
      </c>
      <c r="DJ128" s="147"/>
      <c r="DK128" s="148">
        <v>14685.521127046479</v>
      </c>
      <c r="DL128" s="148">
        <v>14685.521127046479</v>
      </c>
      <c r="DM128" s="148">
        <v>14685.521127046479</v>
      </c>
      <c r="DN128" s="148">
        <v>14685.521127046479</v>
      </c>
      <c r="DO128" s="148">
        <v>15333.872220373984</v>
      </c>
      <c r="DP128" s="148">
        <v>15333.872220373984</v>
      </c>
      <c r="DQ128" s="148">
        <v>15333.872220373984</v>
      </c>
      <c r="DR128" s="148">
        <v>15333.872220373984</v>
      </c>
      <c r="DS128" s="148">
        <v>15333.872220373984</v>
      </c>
      <c r="DT128" s="148">
        <v>15333.872220373984</v>
      </c>
      <c r="DU128" s="148">
        <v>15333.872220373984</v>
      </c>
      <c r="DV128" s="148">
        <v>15333.872220373984</v>
      </c>
      <c r="DX128" s="149">
        <f t="shared" si="119"/>
        <v>181413.06227117777</v>
      </c>
      <c r="DZ128" s="19" t="b">
        <f t="shared" si="120"/>
        <v>1</v>
      </c>
      <c r="EG128" s="19"/>
    </row>
    <row r="129" spans="3:137" ht="14.15" hidden="1" customHeight="1" x14ac:dyDescent="0.4">
      <c r="C129" s="19" t="s">
        <v>71</v>
      </c>
      <c r="D129" s="145">
        <v>395</v>
      </c>
      <c r="E129" s="19" t="s">
        <v>72</v>
      </c>
      <c r="F129" s="19" t="s">
        <v>57</v>
      </c>
      <c r="H129" s="19" t="s">
        <v>114</v>
      </c>
      <c r="I129" s="19" t="s">
        <v>83</v>
      </c>
      <c r="K129" s="146">
        <v>7784</v>
      </c>
      <c r="L129" s="146">
        <v>7784</v>
      </c>
      <c r="M129" s="146">
        <v>7784</v>
      </c>
      <c r="N129" s="146">
        <v>7784</v>
      </c>
      <c r="O129" s="146">
        <v>7784</v>
      </c>
      <c r="P129" s="146">
        <v>7784</v>
      </c>
      <c r="Q129" s="146">
        <v>7784</v>
      </c>
      <c r="R129" s="146">
        <v>7784</v>
      </c>
      <c r="S129" s="146">
        <v>7784</v>
      </c>
      <c r="T129" s="146">
        <v>7784</v>
      </c>
      <c r="U129" s="146">
        <v>7784</v>
      </c>
      <c r="V129" s="146">
        <v>7784</v>
      </c>
      <c r="W129" s="147"/>
      <c r="X129" s="148">
        <v>7784</v>
      </c>
      <c r="Y129" s="148">
        <v>7784</v>
      </c>
      <c r="Z129" s="148">
        <v>7784</v>
      </c>
      <c r="AA129" s="148">
        <v>7784</v>
      </c>
      <c r="AB129" s="148">
        <v>8186.4328000000005</v>
      </c>
      <c r="AC129" s="148">
        <v>8186.4328000000005</v>
      </c>
      <c r="AD129" s="148">
        <v>8186.4328000000005</v>
      </c>
      <c r="AE129" s="148">
        <v>8186.4328000000005</v>
      </c>
      <c r="AF129" s="148">
        <v>8186.4328000000005</v>
      </c>
      <c r="AG129" s="148">
        <v>8186.4328000000005</v>
      </c>
      <c r="AH129" s="148">
        <v>8186.4328000000005</v>
      </c>
      <c r="AI129" s="148">
        <v>8186.4328000000005</v>
      </c>
      <c r="AJ129" s="147"/>
      <c r="AK129" s="148">
        <v>984.55532500000004</v>
      </c>
      <c r="AL129" s="148">
        <v>984.55532500000004</v>
      </c>
      <c r="AM129" s="148">
        <v>984.55532500000004</v>
      </c>
      <c r="AN129" s="148">
        <v>984.55532500000004</v>
      </c>
      <c r="AO129" s="148">
        <v>1080.8480600000003</v>
      </c>
      <c r="AP129" s="148">
        <v>1080.8480600000003</v>
      </c>
      <c r="AQ129" s="148">
        <v>1080.8480600000003</v>
      </c>
      <c r="AR129" s="148">
        <v>1080.8480600000003</v>
      </c>
      <c r="AS129" s="148">
        <v>1080.8480600000003</v>
      </c>
      <c r="AT129" s="148">
        <v>1080.8480600000003</v>
      </c>
      <c r="AU129" s="148">
        <v>1080.8480600000003</v>
      </c>
      <c r="AV129" s="148">
        <v>1080.8480600000003</v>
      </c>
      <c r="AW129" s="147"/>
      <c r="AX129" s="148">
        <v>899.35699999999997</v>
      </c>
      <c r="AY129" s="148">
        <v>899.35699999999997</v>
      </c>
      <c r="AZ129" s="148">
        <v>899.35699999999997</v>
      </c>
      <c r="BA129" s="148">
        <v>899.35699999999997</v>
      </c>
      <c r="BB129" s="148">
        <v>951.63440000000014</v>
      </c>
      <c r="BC129" s="148">
        <v>951.63440000000014</v>
      </c>
      <c r="BD129" s="148">
        <v>951.63440000000014</v>
      </c>
      <c r="BE129" s="148">
        <v>951.63440000000014</v>
      </c>
      <c r="BF129" s="148">
        <v>951.63440000000014</v>
      </c>
      <c r="BG129" s="148">
        <v>951.63440000000014</v>
      </c>
      <c r="BH129" s="148">
        <v>951.63440000000014</v>
      </c>
      <c r="BI129" s="148">
        <v>951.63440000000014</v>
      </c>
      <c r="BJ129" s="147"/>
      <c r="BK129" s="148">
        <v>869.21333333333337</v>
      </c>
      <c r="BL129" s="148">
        <v>869.21333333333337</v>
      </c>
      <c r="BM129" s="148">
        <v>869.21333333333337</v>
      </c>
      <c r="BN129" s="148">
        <v>869.21333333333337</v>
      </c>
      <c r="BO129" s="148">
        <v>914.15166266666665</v>
      </c>
      <c r="BP129" s="148">
        <v>914.15166266666665</v>
      </c>
      <c r="BQ129" s="148">
        <v>914.15166266666665</v>
      </c>
      <c r="BR129" s="148">
        <v>914.15166266666665</v>
      </c>
      <c r="BS129" s="148">
        <v>914.15166266666665</v>
      </c>
      <c r="BT129" s="148">
        <v>914.15166266666665</v>
      </c>
      <c r="BU129" s="148">
        <v>914.15166266666665</v>
      </c>
      <c r="BV129" s="148">
        <v>914.15166266666665</v>
      </c>
      <c r="BW129" s="147"/>
      <c r="BX129" s="148">
        <v>2701.668921170728</v>
      </c>
      <c r="BY129" s="148">
        <v>2701.668921170728</v>
      </c>
      <c r="BZ129" s="148">
        <v>2701.668921170728</v>
      </c>
      <c r="CA129" s="148">
        <v>2701.668921170728</v>
      </c>
      <c r="CB129" s="148">
        <v>2730.4548554544549</v>
      </c>
      <c r="CC129" s="148">
        <v>2730.4548554544549</v>
      </c>
      <c r="CD129" s="148">
        <v>2730.4548554544549</v>
      </c>
      <c r="CE129" s="148">
        <v>2730.4548554544549</v>
      </c>
      <c r="CF129" s="148">
        <v>2730.4548554544549</v>
      </c>
      <c r="CG129" s="148">
        <v>2730.4548554544549</v>
      </c>
      <c r="CH129" s="148">
        <v>2730.4548554544549</v>
      </c>
      <c r="CI129" s="148">
        <v>2730.4548554544549</v>
      </c>
      <c r="CJ129" s="147"/>
      <c r="CK129" s="148">
        <v>1158.951111111111</v>
      </c>
      <c r="CL129" s="148">
        <v>1158.951111111111</v>
      </c>
      <c r="CM129" s="148">
        <v>1158.951111111111</v>
      </c>
      <c r="CN129" s="148">
        <v>1158.951111111111</v>
      </c>
      <c r="CO129" s="148">
        <v>1218.8688835555556</v>
      </c>
      <c r="CP129" s="148">
        <v>1218.8688835555556</v>
      </c>
      <c r="CQ129" s="148">
        <v>1218.8688835555556</v>
      </c>
      <c r="CR129" s="148">
        <v>1218.8688835555556</v>
      </c>
      <c r="CS129" s="148">
        <v>1218.8688835555556</v>
      </c>
      <c r="CT129" s="148">
        <v>1218.8688835555556</v>
      </c>
      <c r="CU129" s="148">
        <v>1218.8688835555556</v>
      </c>
      <c r="CV129" s="148">
        <v>1218.8688835555556</v>
      </c>
      <c r="CW129" s="147"/>
      <c r="CX129" s="148">
        <v>2646.5600000000004</v>
      </c>
      <c r="CY129" s="148">
        <v>2646.5600000000004</v>
      </c>
      <c r="CZ129" s="148">
        <v>2646.5600000000004</v>
      </c>
      <c r="DA129" s="148">
        <v>2646.5600000000004</v>
      </c>
      <c r="DB129" s="148">
        <v>2783.3871520000002</v>
      </c>
      <c r="DC129" s="148">
        <v>2783.3871520000002</v>
      </c>
      <c r="DD129" s="148">
        <v>2783.3871520000002</v>
      </c>
      <c r="DE129" s="148">
        <v>2783.3871520000002</v>
      </c>
      <c r="DF129" s="148">
        <v>2783.3871520000002</v>
      </c>
      <c r="DG129" s="148">
        <v>2783.3871520000002</v>
      </c>
      <c r="DH129" s="148">
        <v>2783.3871520000002</v>
      </c>
      <c r="DI129" s="148">
        <v>2783.3871520000002</v>
      </c>
      <c r="DJ129" s="147"/>
      <c r="DK129" s="148">
        <v>15160.393365615173</v>
      </c>
      <c r="DL129" s="148">
        <v>15160.393365615173</v>
      </c>
      <c r="DM129" s="148">
        <v>15160.393365615173</v>
      </c>
      <c r="DN129" s="148">
        <v>15160.393365615173</v>
      </c>
      <c r="DO129" s="148">
        <v>15833.295353676678</v>
      </c>
      <c r="DP129" s="148">
        <v>15833.295353676678</v>
      </c>
      <c r="DQ129" s="148">
        <v>15833.295353676678</v>
      </c>
      <c r="DR129" s="148">
        <v>15833.295353676678</v>
      </c>
      <c r="DS129" s="148">
        <v>15833.295353676678</v>
      </c>
      <c r="DT129" s="148">
        <v>15833.295353676678</v>
      </c>
      <c r="DU129" s="148">
        <v>15833.295353676678</v>
      </c>
      <c r="DV129" s="148">
        <v>15833.295353676678</v>
      </c>
      <c r="DX129" s="149">
        <f t="shared" si="119"/>
        <v>187307.93629187412</v>
      </c>
      <c r="DZ129" s="19" t="b">
        <f t="shared" si="120"/>
        <v>1</v>
      </c>
      <c r="EG129" s="19"/>
    </row>
    <row r="130" spans="3:137" ht="14.15" hidden="1" customHeight="1" x14ac:dyDescent="0.4">
      <c r="C130" s="19" t="s">
        <v>71</v>
      </c>
      <c r="D130" s="145">
        <v>408</v>
      </c>
      <c r="E130" s="19" t="s">
        <v>72</v>
      </c>
      <c r="F130" s="19" t="s">
        <v>57</v>
      </c>
      <c r="H130" s="19" t="s">
        <v>114</v>
      </c>
      <c r="I130" s="19" t="s">
        <v>83</v>
      </c>
      <c r="K130" s="146">
        <v>7784</v>
      </c>
      <c r="L130" s="146">
        <v>7784</v>
      </c>
      <c r="M130" s="146">
        <v>7784</v>
      </c>
      <c r="N130" s="146">
        <v>7784</v>
      </c>
      <c r="O130" s="146">
        <v>7784</v>
      </c>
      <c r="P130" s="146">
        <v>7784</v>
      </c>
      <c r="Q130" s="146">
        <v>7784</v>
      </c>
      <c r="R130" s="146">
        <v>7784</v>
      </c>
      <c r="S130" s="146">
        <v>7784</v>
      </c>
      <c r="T130" s="146">
        <v>7784</v>
      </c>
      <c r="U130" s="146">
        <v>7784</v>
      </c>
      <c r="V130" s="146">
        <v>7784</v>
      </c>
      <c r="W130" s="147"/>
      <c r="X130" s="148">
        <v>7784</v>
      </c>
      <c r="Y130" s="148">
        <v>7784</v>
      </c>
      <c r="Z130" s="148">
        <v>7784</v>
      </c>
      <c r="AA130" s="148">
        <v>7784</v>
      </c>
      <c r="AB130" s="148">
        <v>8186.4328000000005</v>
      </c>
      <c r="AC130" s="148">
        <v>8186.4328000000005</v>
      </c>
      <c r="AD130" s="148">
        <v>8186.4328000000005</v>
      </c>
      <c r="AE130" s="148">
        <v>8186.4328000000005</v>
      </c>
      <c r="AF130" s="148">
        <v>8186.4328000000005</v>
      </c>
      <c r="AG130" s="148">
        <v>8186.4328000000005</v>
      </c>
      <c r="AH130" s="148">
        <v>8186.4328000000005</v>
      </c>
      <c r="AI130" s="148">
        <v>8186.4328000000005</v>
      </c>
      <c r="AJ130" s="147"/>
      <c r="AK130" s="148">
        <v>984.55532500000004</v>
      </c>
      <c r="AL130" s="148">
        <v>984.55532500000004</v>
      </c>
      <c r="AM130" s="148">
        <v>984.55532500000004</v>
      </c>
      <c r="AN130" s="148">
        <v>984.55532500000004</v>
      </c>
      <c r="AO130" s="148">
        <v>1080.8480600000003</v>
      </c>
      <c r="AP130" s="148">
        <v>1080.8480600000003</v>
      </c>
      <c r="AQ130" s="148">
        <v>1080.8480600000003</v>
      </c>
      <c r="AR130" s="148">
        <v>1080.8480600000003</v>
      </c>
      <c r="AS130" s="148">
        <v>1080.8480600000003</v>
      </c>
      <c r="AT130" s="148">
        <v>1080.8480600000003</v>
      </c>
      <c r="AU130" s="148">
        <v>1080.8480600000003</v>
      </c>
      <c r="AV130" s="148">
        <v>1080.8480600000003</v>
      </c>
      <c r="AW130" s="147"/>
      <c r="AX130" s="148">
        <v>899.35699999999997</v>
      </c>
      <c r="AY130" s="148">
        <v>899.35699999999997</v>
      </c>
      <c r="AZ130" s="148">
        <v>899.35699999999997</v>
      </c>
      <c r="BA130" s="148">
        <v>899.35699999999997</v>
      </c>
      <c r="BB130" s="148">
        <v>951.63440000000014</v>
      </c>
      <c r="BC130" s="148">
        <v>951.63440000000014</v>
      </c>
      <c r="BD130" s="148">
        <v>951.63440000000014</v>
      </c>
      <c r="BE130" s="148">
        <v>951.63440000000014</v>
      </c>
      <c r="BF130" s="148">
        <v>951.63440000000014</v>
      </c>
      <c r="BG130" s="148">
        <v>951.63440000000014</v>
      </c>
      <c r="BH130" s="148">
        <v>951.63440000000014</v>
      </c>
      <c r="BI130" s="148">
        <v>951.63440000000014</v>
      </c>
      <c r="BJ130" s="147"/>
      <c r="BK130" s="148">
        <v>869.21333333333337</v>
      </c>
      <c r="BL130" s="148">
        <v>869.21333333333337</v>
      </c>
      <c r="BM130" s="148">
        <v>869.21333333333337</v>
      </c>
      <c r="BN130" s="148">
        <v>869.21333333333337</v>
      </c>
      <c r="BO130" s="148">
        <v>914.15166266666665</v>
      </c>
      <c r="BP130" s="148">
        <v>914.15166266666665</v>
      </c>
      <c r="BQ130" s="148">
        <v>914.15166266666665</v>
      </c>
      <c r="BR130" s="148">
        <v>914.15166266666665</v>
      </c>
      <c r="BS130" s="148">
        <v>914.15166266666665</v>
      </c>
      <c r="BT130" s="148">
        <v>914.15166266666665</v>
      </c>
      <c r="BU130" s="148">
        <v>914.15166266666665</v>
      </c>
      <c r="BV130" s="148">
        <v>914.15166266666665</v>
      </c>
      <c r="BW130" s="147"/>
      <c r="BX130" s="148">
        <v>2701.668921170728</v>
      </c>
      <c r="BY130" s="148">
        <v>2701.668921170728</v>
      </c>
      <c r="BZ130" s="148">
        <v>2701.668921170728</v>
      </c>
      <c r="CA130" s="148">
        <v>2701.668921170728</v>
      </c>
      <c r="CB130" s="148">
        <v>2730.4548554544549</v>
      </c>
      <c r="CC130" s="148">
        <v>2730.4548554544549</v>
      </c>
      <c r="CD130" s="148">
        <v>2730.4548554544549</v>
      </c>
      <c r="CE130" s="148">
        <v>2730.4548554544549</v>
      </c>
      <c r="CF130" s="148">
        <v>2730.4548554544549</v>
      </c>
      <c r="CG130" s="148">
        <v>2730.4548554544549</v>
      </c>
      <c r="CH130" s="148">
        <v>2730.4548554544549</v>
      </c>
      <c r="CI130" s="148">
        <v>2730.4548554544549</v>
      </c>
      <c r="CJ130" s="147"/>
      <c r="CK130" s="148">
        <v>1158.951111111111</v>
      </c>
      <c r="CL130" s="148">
        <v>1158.951111111111</v>
      </c>
      <c r="CM130" s="148">
        <v>1158.951111111111</v>
      </c>
      <c r="CN130" s="148">
        <v>1158.951111111111</v>
      </c>
      <c r="CO130" s="148">
        <v>1218.8688835555556</v>
      </c>
      <c r="CP130" s="148">
        <v>1218.8688835555556</v>
      </c>
      <c r="CQ130" s="148">
        <v>1218.8688835555556</v>
      </c>
      <c r="CR130" s="148">
        <v>1218.8688835555556</v>
      </c>
      <c r="CS130" s="148">
        <v>1218.8688835555556</v>
      </c>
      <c r="CT130" s="148">
        <v>1218.8688835555556</v>
      </c>
      <c r="CU130" s="148">
        <v>1218.8688835555556</v>
      </c>
      <c r="CV130" s="148">
        <v>1218.8688835555556</v>
      </c>
      <c r="CW130" s="147"/>
      <c r="CX130" s="148">
        <v>2646.5600000000004</v>
      </c>
      <c r="CY130" s="148">
        <v>2646.5600000000004</v>
      </c>
      <c r="CZ130" s="148">
        <v>2646.5600000000004</v>
      </c>
      <c r="DA130" s="148">
        <v>2646.5600000000004</v>
      </c>
      <c r="DB130" s="148">
        <v>2783.3871520000002</v>
      </c>
      <c r="DC130" s="148">
        <v>2783.3871520000002</v>
      </c>
      <c r="DD130" s="148">
        <v>2783.3871520000002</v>
      </c>
      <c r="DE130" s="148">
        <v>2783.3871520000002</v>
      </c>
      <c r="DF130" s="148">
        <v>2783.3871520000002</v>
      </c>
      <c r="DG130" s="148">
        <v>2783.3871520000002</v>
      </c>
      <c r="DH130" s="148">
        <v>2783.3871520000002</v>
      </c>
      <c r="DI130" s="148">
        <v>2783.3871520000002</v>
      </c>
      <c r="DJ130" s="147"/>
      <c r="DK130" s="148">
        <v>15160.393365615173</v>
      </c>
      <c r="DL130" s="148">
        <v>15160.393365615173</v>
      </c>
      <c r="DM130" s="148">
        <v>15160.393365615173</v>
      </c>
      <c r="DN130" s="148">
        <v>15160.393365615173</v>
      </c>
      <c r="DO130" s="148">
        <v>15833.295353676678</v>
      </c>
      <c r="DP130" s="148">
        <v>15833.295353676678</v>
      </c>
      <c r="DQ130" s="148">
        <v>15833.295353676678</v>
      </c>
      <c r="DR130" s="148">
        <v>15833.295353676678</v>
      </c>
      <c r="DS130" s="148">
        <v>15833.295353676678</v>
      </c>
      <c r="DT130" s="148">
        <v>15833.295353676678</v>
      </c>
      <c r="DU130" s="148">
        <v>15833.295353676678</v>
      </c>
      <c r="DV130" s="148">
        <v>15833.295353676678</v>
      </c>
      <c r="DX130" s="149">
        <f t="shared" si="119"/>
        <v>187307.93629187412</v>
      </c>
      <c r="DZ130" s="19" t="b">
        <f t="shared" si="120"/>
        <v>1</v>
      </c>
      <c r="EG130" s="19"/>
    </row>
    <row r="131" spans="3:137" ht="14.15" hidden="1" customHeight="1" x14ac:dyDescent="0.4">
      <c r="C131" s="19" t="s">
        <v>71</v>
      </c>
      <c r="D131" s="145">
        <v>166</v>
      </c>
      <c r="E131" s="19" t="s">
        <v>72</v>
      </c>
      <c r="F131" s="19" t="s">
        <v>57</v>
      </c>
      <c r="H131" s="19" t="s">
        <v>10</v>
      </c>
      <c r="I131" s="19" t="s">
        <v>74</v>
      </c>
      <c r="K131" s="146">
        <v>7800</v>
      </c>
      <c r="L131" s="146">
        <v>7800</v>
      </c>
      <c r="M131" s="146">
        <v>7800</v>
      </c>
      <c r="N131" s="146">
        <v>7800</v>
      </c>
      <c r="O131" s="146">
        <v>7800</v>
      </c>
      <c r="P131" s="146">
        <v>7800</v>
      </c>
      <c r="Q131" s="146">
        <v>7800</v>
      </c>
      <c r="R131" s="146">
        <v>7800</v>
      </c>
      <c r="S131" s="146">
        <v>7800</v>
      </c>
      <c r="T131" s="146">
        <v>7800</v>
      </c>
      <c r="U131" s="146">
        <v>7800</v>
      </c>
      <c r="V131" s="146">
        <v>7800</v>
      </c>
      <c r="W131" s="147"/>
      <c r="X131" s="148">
        <v>7800</v>
      </c>
      <c r="Y131" s="148">
        <v>7800</v>
      </c>
      <c r="Z131" s="148">
        <v>7800</v>
      </c>
      <c r="AA131" s="148">
        <v>7800</v>
      </c>
      <c r="AB131" s="148">
        <v>8203.26</v>
      </c>
      <c r="AC131" s="148">
        <v>8203.26</v>
      </c>
      <c r="AD131" s="148">
        <v>8203.26</v>
      </c>
      <c r="AE131" s="148">
        <v>8203.26</v>
      </c>
      <c r="AF131" s="148">
        <v>8203.26</v>
      </c>
      <c r="AG131" s="148">
        <v>8203.26</v>
      </c>
      <c r="AH131" s="148">
        <v>8203.26</v>
      </c>
      <c r="AI131" s="148">
        <v>8203.26</v>
      </c>
      <c r="AJ131" s="147"/>
      <c r="AK131" s="148">
        <v>988.33932500000014</v>
      </c>
      <c r="AL131" s="148">
        <v>988.33932500000014</v>
      </c>
      <c r="AM131" s="148">
        <v>988.33932500000014</v>
      </c>
      <c r="AN131" s="148">
        <v>988.33932500000014</v>
      </c>
      <c r="AO131" s="148">
        <v>1085.4755400000001</v>
      </c>
      <c r="AP131" s="148">
        <v>1085.4755400000001</v>
      </c>
      <c r="AQ131" s="148">
        <v>1085.4755400000001</v>
      </c>
      <c r="AR131" s="148">
        <v>1085.4755400000001</v>
      </c>
      <c r="AS131" s="148">
        <v>1085.4755400000001</v>
      </c>
      <c r="AT131" s="148">
        <v>1085.4755400000001</v>
      </c>
      <c r="AU131" s="148">
        <v>1085.4755400000001</v>
      </c>
      <c r="AV131" s="148">
        <v>1085.4755400000001</v>
      </c>
      <c r="AW131" s="147"/>
      <c r="AX131" s="148">
        <v>901.59699999999998</v>
      </c>
      <c r="AY131" s="148">
        <v>901.59699999999998</v>
      </c>
      <c r="AZ131" s="148">
        <v>901.59699999999998</v>
      </c>
      <c r="BA131" s="148">
        <v>901.59699999999998</v>
      </c>
      <c r="BB131" s="148">
        <v>951.63440000000014</v>
      </c>
      <c r="BC131" s="148">
        <v>951.63440000000014</v>
      </c>
      <c r="BD131" s="148">
        <v>951.63440000000014</v>
      </c>
      <c r="BE131" s="148">
        <v>951.63440000000014</v>
      </c>
      <c r="BF131" s="148">
        <v>951.63440000000014</v>
      </c>
      <c r="BG131" s="148">
        <v>951.63440000000014</v>
      </c>
      <c r="BH131" s="148">
        <v>951.63440000000014</v>
      </c>
      <c r="BI131" s="148">
        <v>951.63440000000014</v>
      </c>
      <c r="BJ131" s="147"/>
      <c r="BK131" s="148">
        <v>871</v>
      </c>
      <c r="BL131" s="148">
        <v>871</v>
      </c>
      <c r="BM131" s="148">
        <v>871</v>
      </c>
      <c r="BN131" s="148">
        <v>871</v>
      </c>
      <c r="BO131" s="148">
        <v>916.03070000000002</v>
      </c>
      <c r="BP131" s="148">
        <v>916.03070000000002</v>
      </c>
      <c r="BQ131" s="148">
        <v>916.03070000000002</v>
      </c>
      <c r="BR131" s="148">
        <v>916.03070000000002</v>
      </c>
      <c r="BS131" s="148">
        <v>916.03070000000002</v>
      </c>
      <c r="BT131" s="148">
        <v>916.03070000000002</v>
      </c>
      <c r="BU131" s="148">
        <v>916.03070000000002</v>
      </c>
      <c r="BV131" s="148">
        <v>916.03070000000002</v>
      </c>
      <c r="BW131" s="147"/>
      <c r="BX131" s="148">
        <v>2702.8133978350052</v>
      </c>
      <c r="BY131" s="148">
        <v>2702.8133978350052</v>
      </c>
      <c r="BZ131" s="148">
        <v>2702.8133978350052</v>
      </c>
      <c r="CA131" s="148">
        <v>2702.8133978350052</v>
      </c>
      <c r="CB131" s="148">
        <v>2731.658501562275</v>
      </c>
      <c r="CC131" s="148">
        <v>2731.658501562275</v>
      </c>
      <c r="CD131" s="148">
        <v>2731.658501562275</v>
      </c>
      <c r="CE131" s="148">
        <v>2731.658501562275</v>
      </c>
      <c r="CF131" s="148">
        <v>2731.658501562275</v>
      </c>
      <c r="CG131" s="148">
        <v>2731.658501562275</v>
      </c>
      <c r="CH131" s="148">
        <v>2731.658501562275</v>
      </c>
      <c r="CI131" s="148">
        <v>2731.658501562275</v>
      </c>
      <c r="CJ131" s="147"/>
      <c r="CK131" s="148">
        <v>1161.3333333333333</v>
      </c>
      <c r="CL131" s="148">
        <v>1161.3333333333333</v>
      </c>
      <c r="CM131" s="148">
        <v>1161.3333333333333</v>
      </c>
      <c r="CN131" s="148">
        <v>1161.3333333333333</v>
      </c>
      <c r="CO131" s="148">
        <v>1221.3742666666667</v>
      </c>
      <c r="CP131" s="148">
        <v>1221.3742666666667</v>
      </c>
      <c r="CQ131" s="148">
        <v>1221.3742666666667</v>
      </c>
      <c r="CR131" s="148">
        <v>1221.3742666666667</v>
      </c>
      <c r="CS131" s="148">
        <v>1221.3742666666667</v>
      </c>
      <c r="CT131" s="148">
        <v>1221.3742666666667</v>
      </c>
      <c r="CU131" s="148">
        <v>1221.3742666666667</v>
      </c>
      <c r="CV131" s="148">
        <v>1221.3742666666667</v>
      </c>
      <c r="CW131" s="147"/>
      <c r="CX131" s="148">
        <v>2652</v>
      </c>
      <c r="CY131" s="148">
        <v>2652</v>
      </c>
      <c r="CZ131" s="148">
        <v>2652</v>
      </c>
      <c r="DA131" s="148">
        <v>2652</v>
      </c>
      <c r="DB131" s="148">
        <v>2789.1084000000001</v>
      </c>
      <c r="DC131" s="148">
        <v>2789.1084000000001</v>
      </c>
      <c r="DD131" s="148">
        <v>2789.1084000000001</v>
      </c>
      <c r="DE131" s="148">
        <v>2789.1084000000001</v>
      </c>
      <c r="DF131" s="148">
        <v>2789.1084000000001</v>
      </c>
      <c r="DG131" s="148">
        <v>2789.1084000000001</v>
      </c>
      <c r="DH131" s="148">
        <v>2789.1084000000001</v>
      </c>
      <c r="DI131" s="148">
        <v>2789.1084000000001</v>
      </c>
      <c r="DJ131" s="147"/>
      <c r="DK131" s="148">
        <v>15187.146731168337</v>
      </c>
      <c r="DL131" s="148">
        <v>15187.146731168337</v>
      </c>
      <c r="DM131" s="148">
        <v>15187.146731168337</v>
      </c>
      <c r="DN131" s="148">
        <v>15187.146731168337</v>
      </c>
      <c r="DO131" s="148">
        <v>15861.431868228941</v>
      </c>
      <c r="DP131" s="148">
        <v>15861.431868228941</v>
      </c>
      <c r="DQ131" s="148">
        <v>15861.431868228941</v>
      </c>
      <c r="DR131" s="148">
        <v>15861.431868228941</v>
      </c>
      <c r="DS131" s="148">
        <v>15861.431868228941</v>
      </c>
      <c r="DT131" s="148">
        <v>15861.431868228941</v>
      </c>
      <c r="DU131" s="148">
        <v>15861.431868228941</v>
      </c>
      <c r="DV131" s="148">
        <v>15861.431868228941</v>
      </c>
      <c r="DX131" s="149">
        <f t="shared" si="119"/>
        <v>187640.04187050491</v>
      </c>
      <c r="DZ131" s="19" t="b">
        <f t="shared" si="120"/>
        <v>1</v>
      </c>
      <c r="EG131" s="19"/>
    </row>
    <row r="132" spans="3:137" ht="14.15" hidden="1" customHeight="1" x14ac:dyDescent="0.4">
      <c r="C132" s="19" t="s">
        <v>71</v>
      </c>
      <c r="D132" s="145">
        <v>196</v>
      </c>
      <c r="E132" s="19" t="s">
        <v>72</v>
      </c>
      <c r="F132" s="19" t="s">
        <v>57</v>
      </c>
      <c r="H132" s="19" t="s">
        <v>126</v>
      </c>
      <c r="I132" s="19" t="s">
        <v>74</v>
      </c>
      <c r="K132" s="146">
        <v>7800</v>
      </c>
      <c r="L132" s="146">
        <v>7800</v>
      </c>
      <c r="M132" s="146">
        <v>7800</v>
      </c>
      <c r="N132" s="146">
        <v>7800</v>
      </c>
      <c r="O132" s="146">
        <v>7800</v>
      </c>
      <c r="P132" s="146">
        <v>7800</v>
      </c>
      <c r="Q132" s="146">
        <v>7800</v>
      </c>
      <c r="R132" s="146">
        <v>7800</v>
      </c>
      <c r="S132" s="146">
        <v>7800</v>
      </c>
      <c r="T132" s="146">
        <v>7800</v>
      </c>
      <c r="U132" s="146">
        <v>7800</v>
      </c>
      <c r="V132" s="146">
        <v>7800</v>
      </c>
      <c r="W132" s="147"/>
      <c r="X132" s="148">
        <v>7800</v>
      </c>
      <c r="Y132" s="148">
        <v>7800</v>
      </c>
      <c r="Z132" s="148">
        <v>7800</v>
      </c>
      <c r="AA132" s="148">
        <v>7800</v>
      </c>
      <c r="AB132" s="148">
        <v>8203.26</v>
      </c>
      <c r="AC132" s="148">
        <v>8203.26</v>
      </c>
      <c r="AD132" s="148">
        <v>8203.26</v>
      </c>
      <c r="AE132" s="148">
        <v>8203.26</v>
      </c>
      <c r="AF132" s="148">
        <v>8203.26</v>
      </c>
      <c r="AG132" s="148">
        <v>8203.26</v>
      </c>
      <c r="AH132" s="148">
        <v>8203.26</v>
      </c>
      <c r="AI132" s="148">
        <v>8203.26</v>
      </c>
      <c r="AJ132" s="147"/>
      <c r="AK132" s="148">
        <v>988.33932500000014</v>
      </c>
      <c r="AL132" s="148">
        <v>988.33932500000014</v>
      </c>
      <c r="AM132" s="148">
        <v>988.33932500000014</v>
      </c>
      <c r="AN132" s="148">
        <v>988.33932500000014</v>
      </c>
      <c r="AO132" s="148">
        <v>1085.4755400000001</v>
      </c>
      <c r="AP132" s="148">
        <v>1085.4755400000001</v>
      </c>
      <c r="AQ132" s="148">
        <v>1085.4755400000001</v>
      </c>
      <c r="AR132" s="148">
        <v>1085.4755400000001</v>
      </c>
      <c r="AS132" s="148">
        <v>1085.4755400000001</v>
      </c>
      <c r="AT132" s="148">
        <v>1085.4755400000001</v>
      </c>
      <c r="AU132" s="148">
        <v>1085.4755400000001</v>
      </c>
      <c r="AV132" s="148">
        <v>1085.4755400000001</v>
      </c>
      <c r="AW132" s="147"/>
      <c r="AX132" s="148">
        <v>901.59699999999998</v>
      </c>
      <c r="AY132" s="148">
        <v>901.59699999999998</v>
      </c>
      <c r="AZ132" s="148">
        <v>901.59699999999998</v>
      </c>
      <c r="BA132" s="148">
        <v>901.59699999999998</v>
      </c>
      <c r="BB132" s="148">
        <v>951.63440000000014</v>
      </c>
      <c r="BC132" s="148">
        <v>951.63440000000014</v>
      </c>
      <c r="BD132" s="148">
        <v>951.63440000000014</v>
      </c>
      <c r="BE132" s="148">
        <v>951.63440000000014</v>
      </c>
      <c r="BF132" s="148">
        <v>951.63440000000014</v>
      </c>
      <c r="BG132" s="148">
        <v>951.63440000000014</v>
      </c>
      <c r="BH132" s="148">
        <v>951.63440000000014</v>
      </c>
      <c r="BI132" s="148">
        <v>951.63440000000014</v>
      </c>
      <c r="BJ132" s="147"/>
      <c r="BK132" s="148">
        <v>871</v>
      </c>
      <c r="BL132" s="148">
        <v>871</v>
      </c>
      <c r="BM132" s="148">
        <v>871</v>
      </c>
      <c r="BN132" s="148">
        <v>871</v>
      </c>
      <c r="BO132" s="148">
        <v>916.03070000000002</v>
      </c>
      <c r="BP132" s="148">
        <v>916.03070000000002</v>
      </c>
      <c r="BQ132" s="148">
        <v>916.03070000000002</v>
      </c>
      <c r="BR132" s="148">
        <v>916.03070000000002</v>
      </c>
      <c r="BS132" s="148">
        <v>916.03070000000002</v>
      </c>
      <c r="BT132" s="148">
        <v>916.03070000000002</v>
      </c>
      <c r="BU132" s="148">
        <v>916.03070000000002</v>
      </c>
      <c r="BV132" s="148">
        <v>916.03070000000002</v>
      </c>
      <c r="BW132" s="147"/>
      <c r="BX132" s="148">
        <v>2702.8133978350052</v>
      </c>
      <c r="BY132" s="148">
        <v>2702.8133978350052</v>
      </c>
      <c r="BZ132" s="148">
        <v>2702.8133978350052</v>
      </c>
      <c r="CA132" s="148">
        <v>2702.8133978350052</v>
      </c>
      <c r="CB132" s="148">
        <v>2731.658501562275</v>
      </c>
      <c r="CC132" s="148">
        <v>2731.658501562275</v>
      </c>
      <c r="CD132" s="148">
        <v>2731.658501562275</v>
      </c>
      <c r="CE132" s="148">
        <v>2731.658501562275</v>
      </c>
      <c r="CF132" s="148">
        <v>2731.658501562275</v>
      </c>
      <c r="CG132" s="148">
        <v>2731.658501562275</v>
      </c>
      <c r="CH132" s="148">
        <v>2731.658501562275</v>
      </c>
      <c r="CI132" s="148">
        <v>2731.658501562275</v>
      </c>
      <c r="CJ132" s="147"/>
      <c r="CK132" s="148">
        <v>1161.3333333333333</v>
      </c>
      <c r="CL132" s="148">
        <v>1161.3333333333333</v>
      </c>
      <c r="CM132" s="148">
        <v>1161.3333333333333</v>
      </c>
      <c r="CN132" s="148">
        <v>1161.3333333333333</v>
      </c>
      <c r="CO132" s="148">
        <v>1221.3742666666667</v>
      </c>
      <c r="CP132" s="148">
        <v>1221.3742666666667</v>
      </c>
      <c r="CQ132" s="148">
        <v>1221.3742666666667</v>
      </c>
      <c r="CR132" s="148">
        <v>1221.3742666666667</v>
      </c>
      <c r="CS132" s="148">
        <v>1221.3742666666667</v>
      </c>
      <c r="CT132" s="148">
        <v>1221.3742666666667</v>
      </c>
      <c r="CU132" s="148">
        <v>1221.3742666666667</v>
      </c>
      <c r="CV132" s="148">
        <v>1221.3742666666667</v>
      </c>
      <c r="CW132" s="147"/>
      <c r="CX132" s="148">
        <v>2652</v>
      </c>
      <c r="CY132" s="148">
        <v>2652</v>
      </c>
      <c r="CZ132" s="148">
        <v>2652</v>
      </c>
      <c r="DA132" s="148">
        <v>2652</v>
      </c>
      <c r="DB132" s="148">
        <v>2789.1084000000001</v>
      </c>
      <c r="DC132" s="148">
        <v>2789.1084000000001</v>
      </c>
      <c r="DD132" s="148">
        <v>2789.1084000000001</v>
      </c>
      <c r="DE132" s="148">
        <v>2789.1084000000001</v>
      </c>
      <c r="DF132" s="148">
        <v>2789.1084000000001</v>
      </c>
      <c r="DG132" s="148">
        <v>2789.1084000000001</v>
      </c>
      <c r="DH132" s="148">
        <v>2789.1084000000001</v>
      </c>
      <c r="DI132" s="148">
        <v>2789.1084000000001</v>
      </c>
      <c r="DJ132" s="147"/>
      <c r="DK132" s="148">
        <v>15187.146731168337</v>
      </c>
      <c r="DL132" s="148">
        <v>15187.146731168337</v>
      </c>
      <c r="DM132" s="148">
        <v>15187.146731168337</v>
      </c>
      <c r="DN132" s="148">
        <v>15187.146731168337</v>
      </c>
      <c r="DO132" s="148">
        <v>15861.431868228941</v>
      </c>
      <c r="DP132" s="148">
        <v>15861.431868228941</v>
      </c>
      <c r="DQ132" s="148">
        <v>15861.431868228941</v>
      </c>
      <c r="DR132" s="148">
        <v>15861.431868228941</v>
      </c>
      <c r="DS132" s="148">
        <v>15861.431868228941</v>
      </c>
      <c r="DT132" s="148">
        <v>15861.431868228941</v>
      </c>
      <c r="DU132" s="148">
        <v>15861.431868228941</v>
      </c>
      <c r="DV132" s="148">
        <v>15861.431868228941</v>
      </c>
      <c r="DX132" s="149">
        <f t="shared" si="119"/>
        <v>187640.04187050491</v>
      </c>
      <c r="DZ132" s="19" t="b">
        <f t="shared" si="120"/>
        <v>1</v>
      </c>
      <c r="EG132" s="19"/>
    </row>
    <row r="133" spans="3:137" ht="14.15" hidden="1" customHeight="1" x14ac:dyDescent="0.4">
      <c r="C133" s="19" t="s">
        <v>71</v>
      </c>
      <c r="D133" s="145">
        <v>320</v>
      </c>
      <c r="E133" s="19" t="s">
        <v>72</v>
      </c>
      <c r="F133" s="19" t="s">
        <v>57</v>
      </c>
      <c r="H133" s="19" t="s">
        <v>140</v>
      </c>
      <c r="I133" s="19" t="s">
        <v>74</v>
      </c>
      <c r="K133" s="146">
        <v>8000</v>
      </c>
      <c r="L133" s="146">
        <v>8000</v>
      </c>
      <c r="M133" s="146">
        <v>8000</v>
      </c>
      <c r="N133" s="146">
        <v>8000</v>
      </c>
      <c r="O133" s="146">
        <v>8416</v>
      </c>
      <c r="P133" s="146">
        <v>8416</v>
      </c>
      <c r="Q133" s="146">
        <v>9000</v>
      </c>
      <c r="R133" s="146">
        <v>9000</v>
      </c>
      <c r="S133" s="146">
        <v>9000</v>
      </c>
      <c r="T133" s="146">
        <v>9000</v>
      </c>
      <c r="U133" s="146">
        <v>9000</v>
      </c>
      <c r="V133" s="146">
        <v>9000</v>
      </c>
      <c r="W133" s="147"/>
      <c r="X133" s="148">
        <v>8000</v>
      </c>
      <c r="Y133" s="148">
        <v>8000</v>
      </c>
      <c r="Z133" s="148">
        <v>8000</v>
      </c>
      <c r="AA133" s="148">
        <v>8000</v>
      </c>
      <c r="AB133" s="148">
        <v>8851.1072000000004</v>
      </c>
      <c r="AC133" s="148">
        <v>8851.1072000000004</v>
      </c>
      <c r="AD133" s="148">
        <v>9465.3000000000011</v>
      </c>
      <c r="AE133" s="148">
        <v>9465.3000000000011</v>
      </c>
      <c r="AF133" s="148">
        <v>9465.3000000000011</v>
      </c>
      <c r="AG133" s="148">
        <v>9465.3000000000011</v>
      </c>
      <c r="AH133" s="148">
        <v>9465.3000000000011</v>
      </c>
      <c r="AI133" s="148">
        <v>9465.3000000000011</v>
      </c>
      <c r="AJ133" s="147"/>
      <c r="AK133" s="148">
        <v>1035.6393250000001</v>
      </c>
      <c r="AL133" s="148">
        <v>1035.6393250000001</v>
      </c>
      <c r="AM133" s="148">
        <v>1035.6393250000001</v>
      </c>
      <c r="AN133" s="148">
        <v>1035.6393250000001</v>
      </c>
      <c r="AO133" s="148">
        <v>1263.6335200000003</v>
      </c>
      <c r="AP133" s="148">
        <v>1263.6335200000003</v>
      </c>
      <c r="AQ133" s="148">
        <v>1432.5365400000001</v>
      </c>
      <c r="AR133" s="148">
        <v>1432.5365400000001</v>
      </c>
      <c r="AS133" s="148">
        <v>1432.5365400000001</v>
      </c>
      <c r="AT133" s="148">
        <v>1432.5365400000001</v>
      </c>
      <c r="AU133" s="148">
        <v>1432.5365400000001</v>
      </c>
      <c r="AV133" s="148">
        <v>1432.5365400000001</v>
      </c>
      <c r="AW133" s="147"/>
      <c r="AX133" s="148">
        <v>929.59699999999998</v>
      </c>
      <c r="AY133" s="148">
        <v>929.59699999999998</v>
      </c>
      <c r="AZ133" s="148">
        <v>929.59699999999998</v>
      </c>
      <c r="BA133" s="148">
        <v>929.59699999999998</v>
      </c>
      <c r="BB133" s="148">
        <v>951.63440000000014</v>
      </c>
      <c r="BC133" s="148">
        <v>951.63440000000014</v>
      </c>
      <c r="BD133" s="148">
        <v>951.63440000000014</v>
      </c>
      <c r="BE133" s="148">
        <v>951.63440000000014</v>
      </c>
      <c r="BF133" s="148">
        <v>951.63440000000014</v>
      </c>
      <c r="BG133" s="148">
        <v>951.63440000000014</v>
      </c>
      <c r="BH133" s="148">
        <v>951.63440000000014</v>
      </c>
      <c r="BI133" s="148">
        <v>951.63440000000014</v>
      </c>
      <c r="BJ133" s="147"/>
      <c r="BK133" s="148">
        <v>893.33333333333326</v>
      </c>
      <c r="BL133" s="148">
        <v>893.33333333333326</v>
      </c>
      <c r="BM133" s="148">
        <v>893.33333333333326</v>
      </c>
      <c r="BN133" s="148">
        <v>893.33333333333326</v>
      </c>
      <c r="BO133" s="148">
        <v>988.37363733333336</v>
      </c>
      <c r="BP133" s="148">
        <v>988.37363733333336</v>
      </c>
      <c r="BQ133" s="148">
        <v>1056.9585000000002</v>
      </c>
      <c r="BR133" s="148">
        <v>1056.9585000000002</v>
      </c>
      <c r="BS133" s="148">
        <v>1056.9585000000002</v>
      </c>
      <c r="BT133" s="148">
        <v>1056.9585000000002</v>
      </c>
      <c r="BU133" s="148">
        <v>1056.9585000000002</v>
      </c>
      <c r="BV133" s="148">
        <v>1056.9585000000002</v>
      </c>
      <c r="BW133" s="147"/>
      <c r="BX133" s="148">
        <v>2717.1193561384666</v>
      </c>
      <c r="BY133" s="148">
        <v>2717.1193561384666</v>
      </c>
      <c r="BZ133" s="148">
        <v>2717.1193561384666</v>
      </c>
      <c r="CA133" s="148">
        <v>2717.1193561384666</v>
      </c>
      <c r="CB133" s="148">
        <v>2777.9988767133468</v>
      </c>
      <c r="CC133" s="148">
        <v>2777.9988767133468</v>
      </c>
      <c r="CD133" s="148">
        <v>2821.9319596487785</v>
      </c>
      <c r="CE133" s="148">
        <v>2821.9319596487785</v>
      </c>
      <c r="CF133" s="148">
        <v>2821.9319596487785</v>
      </c>
      <c r="CG133" s="148">
        <v>2821.9319596487785</v>
      </c>
      <c r="CH133" s="148">
        <v>2821.9319596487785</v>
      </c>
      <c r="CI133" s="148">
        <v>2821.9319596487785</v>
      </c>
      <c r="CJ133" s="147"/>
      <c r="CK133" s="148">
        <v>1191.1111111111111</v>
      </c>
      <c r="CL133" s="148">
        <v>1191.1111111111111</v>
      </c>
      <c r="CM133" s="148">
        <v>1191.1111111111111</v>
      </c>
      <c r="CN133" s="148">
        <v>1191.1111111111111</v>
      </c>
      <c r="CO133" s="148">
        <v>1317.8315164444443</v>
      </c>
      <c r="CP133" s="148">
        <v>1317.8315164444443</v>
      </c>
      <c r="CQ133" s="148">
        <v>1409.278</v>
      </c>
      <c r="CR133" s="148">
        <v>1409.278</v>
      </c>
      <c r="CS133" s="148">
        <v>1409.278</v>
      </c>
      <c r="CT133" s="148">
        <v>1409.278</v>
      </c>
      <c r="CU133" s="148">
        <v>1409.278</v>
      </c>
      <c r="CV133" s="148">
        <v>1409.278</v>
      </c>
      <c r="CW133" s="147"/>
      <c r="CX133" s="148">
        <v>2720</v>
      </c>
      <c r="CY133" s="148">
        <v>2720</v>
      </c>
      <c r="CZ133" s="148">
        <v>2720</v>
      </c>
      <c r="DA133" s="148">
        <v>2720</v>
      </c>
      <c r="DB133" s="148">
        <v>3009.3764480000004</v>
      </c>
      <c r="DC133" s="148">
        <v>3009.3764480000004</v>
      </c>
      <c r="DD133" s="148">
        <v>3218.2020000000007</v>
      </c>
      <c r="DE133" s="148">
        <v>3218.2020000000007</v>
      </c>
      <c r="DF133" s="148">
        <v>3218.2020000000007</v>
      </c>
      <c r="DG133" s="148">
        <v>3218.2020000000007</v>
      </c>
      <c r="DH133" s="148">
        <v>3218.2020000000007</v>
      </c>
      <c r="DI133" s="148">
        <v>3218.2020000000007</v>
      </c>
      <c r="DJ133" s="147"/>
      <c r="DK133" s="148">
        <v>15521.563800582911</v>
      </c>
      <c r="DL133" s="148">
        <v>15521.563800582911</v>
      </c>
      <c r="DM133" s="148">
        <v>15521.563800582911</v>
      </c>
      <c r="DN133" s="148">
        <v>15521.563800582911</v>
      </c>
      <c r="DO133" s="148">
        <v>16944.687678491126</v>
      </c>
      <c r="DP133" s="148">
        <v>16944.687678491126</v>
      </c>
      <c r="DQ133" s="148">
        <v>17971.67045964878</v>
      </c>
      <c r="DR133" s="148">
        <v>17971.67045964878</v>
      </c>
      <c r="DS133" s="148">
        <v>17971.67045964878</v>
      </c>
      <c r="DT133" s="148">
        <v>17971.67045964878</v>
      </c>
      <c r="DU133" s="148">
        <v>17971.67045964878</v>
      </c>
      <c r="DV133" s="148">
        <v>17971.67045964878</v>
      </c>
      <c r="DX133" s="149">
        <f t="shared" si="119"/>
        <v>203805.65331720654</v>
      </c>
      <c r="DZ133" s="19" t="b">
        <f t="shared" si="120"/>
        <v>1</v>
      </c>
      <c r="EG133" s="19"/>
    </row>
    <row r="134" spans="3:137" ht="14.15" hidden="1" customHeight="1" x14ac:dyDescent="0.4">
      <c r="C134" s="19" t="s">
        <v>71</v>
      </c>
      <c r="D134" s="145">
        <v>505</v>
      </c>
      <c r="E134" s="19" t="s">
        <v>72</v>
      </c>
      <c r="F134" s="19" t="s">
        <v>57</v>
      </c>
      <c r="H134" s="19" t="s">
        <v>115</v>
      </c>
      <c r="I134" s="19" t="s">
        <v>74</v>
      </c>
      <c r="K134" s="146">
        <v>8000</v>
      </c>
      <c r="L134" s="146">
        <v>8000</v>
      </c>
      <c r="M134" s="146">
        <v>8000</v>
      </c>
      <c r="N134" s="146">
        <v>8000</v>
      </c>
      <c r="O134" s="146">
        <v>8000</v>
      </c>
      <c r="P134" s="146">
        <v>8000</v>
      </c>
      <c r="Q134" s="146">
        <v>8000</v>
      </c>
      <c r="R134" s="146">
        <v>8000</v>
      </c>
      <c r="S134" s="146">
        <v>8000</v>
      </c>
      <c r="T134" s="146">
        <v>8000</v>
      </c>
      <c r="U134" s="146">
        <v>8000</v>
      </c>
      <c r="V134" s="146">
        <v>8000</v>
      </c>
      <c r="W134" s="147"/>
      <c r="X134" s="148">
        <v>8000</v>
      </c>
      <c r="Y134" s="148">
        <v>8000</v>
      </c>
      <c r="Z134" s="148">
        <v>8000</v>
      </c>
      <c r="AA134" s="148">
        <v>8000</v>
      </c>
      <c r="AB134" s="148">
        <v>8413.6</v>
      </c>
      <c r="AC134" s="148">
        <v>8413.6</v>
      </c>
      <c r="AD134" s="148">
        <v>8413.6</v>
      </c>
      <c r="AE134" s="148">
        <v>8413.6</v>
      </c>
      <c r="AF134" s="148">
        <v>8413.6</v>
      </c>
      <c r="AG134" s="148">
        <v>8413.6</v>
      </c>
      <c r="AH134" s="148">
        <v>8413.6</v>
      </c>
      <c r="AI134" s="148">
        <v>8413.6</v>
      </c>
      <c r="AJ134" s="147"/>
      <c r="AK134" s="148">
        <v>1035.6393250000001</v>
      </c>
      <c r="AL134" s="148">
        <v>1035.6393250000001</v>
      </c>
      <c r="AM134" s="148">
        <v>1035.6393250000001</v>
      </c>
      <c r="AN134" s="148">
        <v>1035.6393250000001</v>
      </c>
      <c r="AO134" s="148">
        <v>1143.3190400000003</v>
      </c>
      <c r="AP134" s="148">
        <v>1143.3190400000003</v>
      </c>
      <c r="AQ134" s="148">
        <v>1143.3190400000003</v>
      </c>
      <c r="AR134" s="148">
        <v>1143.3190400000003</v>
      </c>
      <c r="AS134" s="148">
        <v>1143.3190400000003</v>
      </c>
      <c r="AT134" s="148">
        <v>1143.3190400000003</v>
      </c>
      <c r="AU134" s="148">
        <v>1143.3190400000003</v>
      </c>
      <c r="AV134" s="148">
        <v>1143.3190400000003</v>
      </c>
      <c r="AW134" s="147"/>
      <c r="AX134" s="148">
        <v>929.59699999999998</v>
      </c>
      <c r="AY134" s="148">
        <v>929.59699999999998</v>
      </c>
      <c r="AZ134" s="148">
        <v>929.59699999999998</v>
      </c>
      <c r="BA134" s="148">
        <v>929.59699999999998</v>
      </c>
      <c r="BB134" s="148">
        <v>951.63440000000014</v>
      </c>
      <c r="BC134" s="148">
        <v>951.63440000000014</v>
      </c>
      <c r="BD134" s="148">
        <v>951.63440000000014</v>
      </c>
      <c r="BE134" s="148">
        <v>951.63440000000014</v>
      </c>
      <c r="BF134" s="148">
        <v>951.63440000000014</v>
      </c>
      <c r="BG134" s="148">
        <v>951.63440000000014</v>
      </c>
      <c r="BH134" s="148">
        <v>951.63440000000014</v>
      </c>
      <c r="BI134" s="148">
        <v>951.63440000000014</v>
      </c>
      <c r="BJ134" s="147"/>
      <c r="BK134" s="148">
        <v>893.33333333333326</v>
      </c>
      <c r="BL134" s="148">
        <v>893.33333333333326</v>
      </c>
      <c r="BM134" s="148">
        <v>893.33333333333326</v>
      </c>
      <c r="BN134" s="148">
        <v>893.33333333333326</v>
      </c>
      <c r="BO134" s="148">
        <v>939.51866666666672</v>
      </c>
      <c r="BP134" s="148">
        <v>939.51866666666672</v>
      </c>
      <c r="BQ134" s="148">
        <v>939.51866666666672</v>
      </c>
      <c r="BR134" s="148">
        <v>939.51866666666672</v>
      </c>
      <c r="BS134" s="148">
        <v>939.51866666666672</v>
      </c>
      <c r="BT134" s="148">
        <v>939.51866666666672</v>
      </c>
      <c r="BU134" s="148">
        <v>939.51866666666672</v>
      </c>
      <c r="BV134" s="148">
        <v>939.51866666666672</v>
      </c>
      <c r="BW134" s="147"/>
      <c r="BX134" s="148">
        <v>2717.1193561384666</v>
      </c>
      <c r="BY134" s="148">
        <v>2717.1193561384666</v>
      </c>
      <c r="BZ134" s="148">
        <v>2717.1193561384666</v>
      </c>
      <c r="CA134" s="148">
        <v>2717.1193561384666</v>
      </c>
      <c r="CB134" s="148">
        <v>2746.7040779100253</v>
      </c>
      <c r="CC134" s="148">
        <v>2746.7040779100253</v>
      </c>
      <c r="CD134" s="148">
        <v>2746.7040779100253</v>
      </c>
      <c r="CE134" s="148">
        <v>2746.7040779100253</v>
      </c>
      <c r="CF134" s="148">
        <v>2746.7040779100253</v>
      </c>
      <c r="CG134" s="148">
        <v>2746.7040779100253</v>
      </c>
      <c r="CH134" s="148">
        <v>2746.7040779100253</v>
      </c>
      <c r="CI134" s="148">
        <v>2746.7040779100253</v>
      </c>
      <c r="CJ134" s="147"/>
      <c r="CK134" s="148">
        <v>1191.1111111111111</v>
      </c>
      <c r="CL134" s="148">
        <v>1191.1111111111111</v>
      </c>
      <c r="CM134" s="148">
        <v>1191.1111111111111</v>
      </c>
      <c r="CN134" s="148">
        <v>1191.1111111111111</v>
      </c>
      <c r="CO134" s="148">
        <v>1252.6915555555554</v>
      </c>
      <c r="CP134" s="148">
        <v>1252.6915555555554</v>
      </c>
      <c r="CQ134" s="148">
        <v>1252.6915555555554</v>
      </c>
      <c r="CR134" s="148">
        <v>1252.6915555555554</v>
      </c>
      <c r="CS134" s="148">
        <v>1252.6915555555554</v>
      </c>
      <c r="CT134" s="148">
        <v>1252.6915555555554</v>
      </c>
      <c r="CU134" s="148">
        <v>1252.6915555555554</v>
      </c>
      <c r="CV134" s="148">
        <v>1252.6915555555554</v>
      </c>
      <c r="CW134" s="147"/>
      <c r="CX134" s="148">
        <v>2720</v>
      </c>
      <c r="CY134" s="148">
        <v>2720</v>
      </c>
      <c r="CZ134" s="148">
        <v>2720</v>
      </c>
      <c r="DA134" s="148">
        <v>2720</v>
      </c>
      <c r="DB134" s="148">
        <v>2860.6240000000003</v>
      </c>
      <c r="DC134" s="148">
        <v>2860.6240000000003</v>
      </c>
      <c r="DD134" s="148">
        <v>2860.6240000000003</v>
      </c>
      <c r="DE134" s="148">
        <v>2860.6240000000003</v>
      </c>
      <c r="DF134" s="148">
        <v>2860.6240000000003</v>
      </c>
      <c r="DG134" s="148">
        <v>2860.6240000000003</v>
      </c>
      <c r="DH134" s="148">
        <v>2860.6240000000003</v>
      </c>
      <c r="DI134" s="148">
        <v>2860.6240000000003</v>
      </c>
      <c r="DJ134" s="147"/>
      <c r="DK134" s="148">
        <v>15521.563800582911</v>
      </c>
      <c r="DL134" s="148">
        <v>15521.563800582911</v>
      </c>
      <c r="DM134" s="148">
        <v>15521.563800582911</v>
      </c>
      <c r="DN134" s="148">
        <v>15521.563800582911</v>
      </c>
      <c r="DO134" s="148">
        <v>16213.138300132248</v>
      </c>
      <c r="DP134" s="148">
        <v>16213.138300132248</v>
      </c>
      <c r="DQ134" s="148">
        <v>16213.138300132248</v>
      </c>
      <c r="DR134" s="148">
        <v>16213.138300132248</v>
      </c>
      <c r="DS134" s="148">
        <v>16213.138300132248</v>
      </c>
      <c r="DT134" s="148">
        <v>16213.138300132248</v>
      </c>
      <c r="DU134" s="148">
        <v>16213.138300132248</v>
      </c>
      <c r="DV134" s="148">
        <v>16213.138300132248</v>
      </c>
      <c r="DX134" s="149">
        <f t="shared" si="119"/>
        <v>191791.36160338961</v>
      </c>
      <c r="DZ134" s="19" t="b">
        <f t="shared" si="120"/>
        <v>1</v>
      </c>
      <c r="EG134" s="19"/>
    </row>
    <row r="135" spans="3:137" ht="14.15" hidden="1" customHeight="1" x14ac:dyDescent="0.4">
      <c r="C135" s="19" t="s">
        <v>71</v>
      </c>
      <c r="D135" s="145">
        <v>537</v>
      </c>
      <c r="E135" s="19" t="s">
        <v>72</v>
      </c>
      <c r="F135" s="19" t="s">
        <v>57</v>
      </c>
      <c r="H135" s="19" t="s">
        <v>73</v>
      </c>
      <c r="I135" s="19" t="s">
        <v>74</v>
      </c>
      <c r="K135" s="146">
        <v>8000</v>
      </c>
      <c r="L135" s="146">
        <v>8000</v>
      </c>
      <c r="M135" s="146">
        <v>8000</v>
      </c>
      <c r="N135" s="146">
        <v>8000</v>
      </c>
      <c r="O135" s="146">
        <v>8000</v>
      </c>
      <c r="P135" s="146">
        <v>8000</v>
      </c>
      <c r="Q135" s="146">
        <v>8000</v>
      </c>
      <c r="R135" s="146">
        <v>8000</v>
      </c>
      <c r="S135" s="146">
        <v>8000</v>
      </c>
      <c r="T135" s="146">
        <v>8000</v>
      </c>
      <c r="U135" s="146">
        <v>8000</v>
      </c>
      <c r="V135" s="146">
        <v>8000</v>
      </c>
      <c r="W135" s="147"/>
      <c r="X135" s="148">
        <v>8000</v>
      </c>
      <c r="Y135" s="148">
        <v>8000</v>
      </c>
      <c r="Z135" s="148">
        <v>8000</v>
      </c>
      <c r="AA135" s="148">
        <v>8000</v>
      </c>
      <c r="AB135" s="148">
        <v>8413.6</v>
      </c>
      <c r="AC135" s="148">
        <v>8413.6</v>
      </c>
      <c r="AD135" s="148">
        <v>8413.6</v>
      </c>
      <c r="AE135" s="148">
        <v>8413.6</v>
      </c>
      <c r="AF135" s="148">
        <v>8413.6</v>
      </c>
      <c r="AG135" s="148">
        <v>8413.6</v>
      </c>
      <c r="AH135" s="148">
        <v>8413.6</v>
      </c>
      <c r="AI135" s="148">
        <v>8413.6</v>
      </c>
      <c r="AJ135" s="147"/>
      <c r="AK135" s="148">
        <v>1035.6393250000001</v>
      </c>
      <c r="AL135" s="148">
        <v>1035.6393250000001</v>
      </c>
      <c r="AM135" s="148">
        <v>1035.6393250000001</v>
      </c>
      <c r="AN135" s="148">
        <v>1035.6393250000001</v>
      </c>
      <c r="AO135" s="148">
        <v>1143.3190400000003</v>
      </c>
      <c r="AP135" s="148">
        <v>1143.3190400000003</v>
      </c>
      <c r="AQ135" s="148">
        <v>1143.3190400000003</v>
      </c>
      <c r="AR135" s="148">
        <v>1143.3190400000003</v>
      </c>
      <c r="AS135" s="148">
        <v>1143.3190400000003</v>
      </c>
      <c r="AT135" s="148">
        <v>1143.3190400000003</v>
      </c>
      <c r="AU135" s="148">
        <v>1143.3190400000003</v>
      </c>
      <c r="AV135" s="148">
        <v>1143.3190400000003</v>
      </c>
      <c r="AW135" s="147"/>
      <c r="AX135" s="148">
        <v>929.59699999999998</v>
      </c>
      <c r="AY135" s="148">
        <v>929.59699999999998</v>
      </c>
      <c r="AZ135" s="148">
        <v>929.59699999999998</v>
      </c>
      <c r="BA135" s="148">
        <v>929.59699999999998</v>
      </c>
      <c r="BB135" s="148">
        <v>951.63440000000014</v>
      </c>
      <c r="BC135" s="148">
        <v>951.63440000000014</v>
      </c>
      <c r="BD135" s="148">
        <v>951.63440000000014</v>
      </c>
      <c r="BE135" s="148">
        <v>951.63440000000014</v>
      </c>
      <c r="BF135" s="148">
        <v>951.63440000000014</v>
      </c>
      <c r="BG135" s="148">
        <v>951.63440000000014</v>
      </c>
      <c r="BH135" s="148">
        <v>951.63440000000014</v>
      </c>
      <c r="BI135" s="148">
        <v>951.63440000000014</v>
      </c>
      <c r="BJ135" s="147"/>
      <c r="BK135" s="148">
        <v>893.33333333333326</v>
      </c>
      <c r="BL135" s="148">
        <v>893.33333333333326</v>
      </c>
      <c r="BM135" s="148">
        <v>893.33333333333326</v>
      </c>
      <c r="BN135" s="148">
        <v>893.33333333333326</v>
      </c>
      <c r="BO135" s="148">
        <v>939.51866666666672</v>
      </c>
      <c r="BP135" s="148">
        <v>939.51866666666672</v>
      </c>
      <c r="BQ135" s="148">
        <v>939.51866666666672</v>
      </c>
      <c r="BR135" s="148">
        <v>939.51866666666672</v>
      </c>
      <c r="BS135" s="148">
        <v>939.51866666666672</v>
      </c>
      <c r="BT135" s="148">
        <v>939.51866666666672</v>
      </c>
      <c r="BU135" s="148">
        <v>939.51866666666672</v>
      </c>
      <c r="BV135" s="148">
        <v>939.51866666666672</v>
      </c>
      <c r="BW135" s="147"/>
      <c r="BX135" s="148">
        <v>2717.1193561384666</v>
      </c>
      <c r="BY135" s="148">
        <v>2717.1193561384666</v>
      </c>
      <c r="BZ135" s="148">
        <v>2717.1193561384666</v>
      </c>
      <c r="CA135" s="148">
        <v>2717.1193561384666</v>
      </c>
      <c r="CB135" s="148">
        <v>2746.7040779100253</v>
      </c>
      <c r="CC135" s="148">
        <v>2746.7040779100253</v>
      </c>
      <c r="CD135" s="148">
        <v>2746.7040779100253</v>
      </c>
      <c r="CE135" s="148">
        <v>2746.7040779100253</v>
      </c>
      <c r="CF135" s="148">
        <v>2746.7040779100253</v>
      </c>
      <c r="CG135" s="148">
        <v>2746.7040779100253</v>
      </c>
      <c r="CH135" s="148">
        <v>2746.7040779100253</v>
      </c>
      <c r="CI135" s="148">
        <v>2746.7040779100253</v>
      </c>
      <c r="CJ135" s="147"/>
      <c r="CK135" s="148">
        <v>1191.1111111111111</v>
      </c>
      <c r="CL135" s="148">
        <v>1191.1111111111111</v>
      </c>
      <c r="CM135" s="148">
        <v>1191.1111111111111</v>
      </c>
      <c r="CN135" s="148">
        <v>1191.1111111111111</v>
      </c>
      <c r="CO135" s="148">
        <v>1252.6915555555554</v>
      </c>
      <c r="CP135" s="148">
        <v>1252.6915555555554</v>
      </c>
      <c r="CQ135" s="148">
        <v>1252.6915555555554</v>
      </c>
      <c r="CR135" s="148">
        <v>1252.6915555555554</v>
      </c>
      <c r="CS135" s="148">
        <v>1252.6915555555554</v>
      </c>
      <c r="CT135" s="148">
        <v>1252.6915555555554</v>
      </c>
      <c r="CU135" s="148">
        <v>1252.6915555555554</v>
      </c>
      <c r="CV135" s="148">
        <v>1252.6915555555554</v>
      </c>
      <c r="CW135" s="147"/>
      <c r="CX135" s="148">
        <v>2720</v>
      </c>
      <c r="CY135" s="148">
        <v>2720</v>
      </c>
      <c r="CZ135" s="148">
        <v>2720</v>
      </c>
      <c r="DA135" s="148">
        <v>2720</v>
      </c>
      <c r="DB135" s="148">
        <v>2860.6240000000003</v>
      </c>
      <c r="DC135" s="148">
        <v>2860.6240000000003</v>
      </c>
      <c r="DD135" s="148">
        <v>2860.6240000000003</v>
      </c>
      <c r="DE135" s="148">
        <v>2860.6240000000003</v>
      </c>
      <c r="DF135" s="148">
        <v>2860.6240000000003</v>
      </c>
      <c r="DG135" s="148">
        <v>2860.6240000000003</v>
      </c>
      <c r="DH135" s="148">
        <v>2860.6240000000003</v>
      </c>
      <c r="DI135" s="148">
        <v>2860.6240000000003</v>
      </c>
      <c r="DJ135" s="147"/>
      <c r="DK135" s="148">
        <v>15521.563800582911</v>
      </c>
      <c r="DL135" s="148">
        <v>15521.563800582911</v>
      </c>
      <c r="DM135" s="148">
        <v>15521.563800582911</v>
      </c>
      <c r="DN135" s="148">
        <v>15521.563800582911</v>
      </c>
      <c r="DO135" s="148">
        <v>16213.138300132248</v>
      </c>
      <c r="DP135" s="148">
        <v>16213.138300132248</v>
      </c>
      <c r="DQ135" s="148">
        <v>16213.138300132248</v>
      </c>
      <c r="DR135" s="148">
        <v>16213.138300132248</v>
      </c>
      <c r="DS135" s="148">
        <v>16213.138300132248</v>
      </c>
      <c r="DT135" s="148">
        <v>16213.138300132248</v>
      </c>
      <c r="DU135" s="148">
        <v>16213.138300132248</v>
      </c>
      <c r="DV135" s="148">
        <v>16213.138300132248</v>
      </c>
      <c r="DX135" s="149">
        <f t="shared" si="119"/>
        <v>191791.36160338961</v>
      </c>
      <c r="DZ135" s="19" t="b">
        <f t="shared" si="120"/>
        <v>1</v>
      </c>
      <c r="EG135" s="19"/>
    </row>
    <row r="136" spans="3:137" ht="14.15" hidden="1" customHeight="1" x14ac:dyDescent="0.4">
      <c r="C136" s="19" t="s">
        <v>71</v>
      </c>
      <c r="D136" s="145">
        <v>355</v>
      </c>
      <c r="E136" s="19" t="s">
        <v>72</v>
      </c>
      <c r="F136" s="19" t="s">
        <v>57</v>
      </c>
      <c r="H136" s="19" t="s">
        <v>112</v>
      </c>
      <c r="I136" s="19" t="s">
        <v>74</v>
      </c>
      <c r="K136" s="146">
        <v>8205</v>
      </c>
      <c r="L136" s="146">
        <v>8205</v>
      </c>
      <c r="M136" s="146">
        <v>8205</v>
      </c>
      <c r="N136" s="146">
        <v>8205</v>
      </c>
      <c r="O136" s="146">
        <v>8205</v>
      </c>
      <c r="P136" s="146">
        <v>8205</v>
      </c>
      <c r="Q136" s="146">
        <v>9000</v>
      </c>
      <c r="R136" s="146">
        <v>9000</v>
      </c>
      <c r="S136" s="146">
        <v>9000</v>
      </c>
      <c r="T136" s="146">
        <v>9000</v>
      </c>
      <c r="U136" s="146">
        <v>9000</v>
      </c>
      <c r="V136" s="146">
        <v>9000</v>
      </c>
      <c r="W136" s="147"/>
      <c r="X136" s="148">
        <v>8205</v>
      </c>
      <c r="Y136" s="148">
        <v>8205</v>
      </c>
      <c r="Z136" s="148">
        <v>8205</v>
      </c>
      <c r="AA136" s="148">
        <v>8205</v>
      </c>
      <c r="AB136" s="148">
        <v>8629.1985000000004</v>
      </c>
      <c r="AC136" s="148">
        <v>8629.1985000000004</v>
      </c>
      <c r="AD136" s="148">
        <v>9465.3000000000011</v>
      </c>
      <c r="AE136" s="148">
        <v>9465.3000000000011</v>
      </c>
      <c r="AF136" s="148">
        <v>9465.3000000000011</v>
      </c>
      <c r="AG136" s="148">
        <v>9465.3000000000011</v>
      </c>
      <c r="AH136" s="148">
        <v>9465.3000000000011</v>
      </c>
      <c r="AI136" s="148">
        <v>9465.3000000000011</v>
      </c>
      <c r="AJ136" s="147"/>
      <c r="AK136" s="148">
        <v>1085.9540400000001</v>
      </c>
      <c r="AL136" s="148">
        <v>1085.9540400000001</v>
      </c>
      <c r="AM136" s="148">
        <v>1085.9540400000001</v>
      </c>
      <c r="AN136" s="148">
        <v>1085.9540400000001</v>
      </c>
      <c r="AO136" s="148">
        <v>1202.6086275000002</v>
      </c>
      <c r="AP136" s="148">
        <v>1202.6086275000002</v>
      </c>
      <c r="AQ136" s="148">
        <v>1432.5365400000001</v>
      </c>
      <c r="AR136" s="148">
        <v>1432.5365400000001</v>
      </c>
      <c r="AS136" s="148">
        <v>1432.5365400000001</v>
      </c>
      <c r="AT136" s="148">
        <v>1432.5365400000001</v>
      </c>
      <c r="AU136" s="148">
        <v>1432.5365400000001</v>
      </c>
      <c r="AV136" s="148">
        <v>1432.5365400000001</v>
      </c>
      <c r="AW136" s="147"/>
      <c r="AX136" s="148">
        <v>951.63440000000014</v>
      </c>
      <c r="AY136" s="148">
        <v>951.63440000000014</v>
      </c>
      <c r="AZ136" s="148">
        <v>951.63440000000014</v>
      </c>
      <c r="BA136" s="148">
        <v>951.63440000000014</v>
      </c>
      <c r="BB136" s="148">
        <v>951.63440000000014</v>
      </c>
      <c r="BC136" s="148">
        <v>951.63440000000014</v>
      </c>
      <c r="BD136" s="148">
        <v>951.63440000000014</v>
      </c>
      <c r="BE136" s="148">
        <v>951.63440000000014</v>
      </c>
      <c r="BF136" s="148">
        <v>951.63440000000014</v>
      </c>
      <c r="BG136" s="148">
        <v>951.63440000000014</v>
      </c>
      <c r="BH136" s="148">
        <v>951.63440000000014</v>
      </c>
      <c r="BI136" s="148">
        <v>951.63440000000014</v>
      </c>
      <c r="BJ136" s="147"/>
      <c r="BK136" s="148">
        <v>916.22500000000002</v>
      </c>
      <c r="BL136" s="148">
        <v>916.22500000000002</v>
      </c>
      <c r="BM136" s="148">
        <v>916.22500000000002</v>
      </c>
      <c r="BN136" s="148">
        <v>916.22500000000002</v>
      </c>
      <c r="BO136" s="148">
        <v>963.59383250000008</v>
      </c>
      <c r="BP136" s="148">
        <v>963.59383250000008</v>
      </c>
      <c r="BQ136" s="148">
        <v>1056.9585000000002</v>
      </c>
      <c r="BR136" s="148">
        <v>1056.9585000000002</v>
      </c>
      <c r="BS136" s="148">
        <v>1056.9585000000002</v>
      </c>
      <c r="BT136" s="148">
        <v>1056.9585000000002</v>
      </c>
      <c r="BU136" s="148">
        <v>1056.9585000000002</v>
      </c>
      <c r="BV136" s="148">
        <v>1056.9585000000002</v>
      </c>
      <c r="BW136" s="147"/>
      <c r="BX136" s="148">
        <v>2731.7829633995152</v>
      </c>
      <c r="BY136" s="148">
        <v>2731.7829633995152</v>
      </c>
      <c r="BZ136" s="148">
        <v>2731.7829633995152</v>
      </c>
      <c r="CA136" s="148">
        <v>2731.7829633995152</v>
      </c>
      <c r="CB136" s="148">
        <v>2762.1257936664697</v>
      </c>
      <c r="CC136" s="148">
        <v>2762.1257936664697</v>
      </c>
      <c r="CD136" s="148">
        <v>2821.9319596487785</v>
      </c>
      <c r="CE136" s="148">
        <v>2821.9319596487785</v>
      </c>
      <c r="CF136" s="148">
        <v>2821.9319596487785</v>
      </c>
      <c r="CG136" s="148">
        <v>2821.9319596487785</v>
      </c>
      <c r="CH136" s="148">
        <v>2821.9319596487785</v>
      </c>
      <c r="CI136" s="148">
        <v>2821.9319596487785</v>
      </c>
      <c r="CJ136" s="147"/>
      <c r="CK136" s="148">
        <v>1221.6333333333332</v>
      </c>
      <c r="CL136" s="148">
        <v>1221.6333333333332</v>
      </c>
      <c r="CM136" s="148">
        <v>1221.6333333333332</v>
      </c>
      <c r="CN136" s="148">
        <v>1221.6333333333332</v>
      </c>
      <c r="CO136" s="148">
        <v>1284.7917766666667</v>
      </c>
      <c r="CP136" s="148">
        <v>1284.7917766666667</v>
      </c>
      <c r="CQ136" s="148">
        <v>1409.278</v>
      </c>
      <c r="CR136" s="148">
        <v>1409.278</v>
      </c>
      <c r="CS136" s="148">
        <v>1409.278</v>
      </c>
      <c r="CT136" s="148">
        <v>1409.278</v>
      </c>
      <c r="CU136" s="148">
        <v>1409.278</v>
      </c>
      <c r="CV136" s="148">
        <v>1409.278</v>
      </c>
      <c r="CW136" s="147"/>
      <c r="CX136" s="148">
        <v>2789.7000000000003</v>
      </c>
      <c r="CY136" s="148">
        <v>2789.7000000000003</v>
      </c>
      <c r="CZ136" s="148">
        <v>2789.7000000000003</v>
      </c>
      <c r="DA136" s="148">
        <v>2789.7000000000003</v>
      </c>
      <c r="DB136" s="148">
        <v>2933.9274900000005</v>
      </c>
      <c r="DC136" s="148">
        <v>2933.9274900000005</v>
      </c>
      <c r="DD136" s="148">
        <v>3218.2020000000007</v>
      </c>
      <c r="DE136" s="148">
        <v>3218.2020000000007</v>
      </c>
      <c r="DF136" s="148">
        <v>3218.2020000000007</v>
      </c>
      <c r="DG136" s="148">
        <v>3218.2020000000007</v>
      </c>
      <c r="DH136" s="148">
        <v>3218.2020000000007</v>
      </c>
      <c r="DI136" s="148">
        <v>3218.2020000000007</v>
      </c>
      <c r="DJ136" s="147"/>
      <c r="DK136" s="148">
        <v>15864.341296732848</v>
      </c>
      <c r="DL136" s="148">
        <v>15864.341296732848</v>
      </c>
      <c r="DM136" s="148">
        <v>15864.341296732848</v>
      </c>
      <c r="DN136" s="148">
        <v>15864.341296732848</v>
      </c>
      <c r="DO136" s="148">
        <v>16573.637392833138</v>
      </c>
      <c r="DP136" s="148">
        <v>16573.637392833138</v>
      </c>
      <c r="DQ136" s="148">
        <v>17971.67045964878</v>
      </c>
      <c r="DR136" s="148">
        <v>17971.67045964878</v>
      </c>
      <c r="DS136" s="148">
        <v>17971.67045964878</v>
      </c>
      <c r="DT136" s="148">
        <v>17971.67045964878</v>
      </c>
      <c r="DU136" s="148">
        <v>17971.67045964878</v>
      </c>
      <c r="DV136" s="148">
        <v>17971.67045964878</v>
      </c>
      <c r="DX136" s="149">
        <f t="shared" si="119"/>
        <v>204434.66273049029</v>
      </c>
      <c r="DZ136" s="19" t="b">
        <f t="shared" si="120"/>
        <v>1</v>
      </c>
      <c r="EG136" s="19"/>
    </row>
    <row r="137" spans="3:137" ht="14.15" hidden="1" customHeight="1" x14ac:dyDescent="0.4">
      <c r="C137" s="19" t="s">
        <v>71</v>
      </c>
      <c r="D137" s="145">
        <v>47</v>
      </c>
      <c r="E137" s="19" t="s">
        <v>72</v>
      </c>
      <c r="F137" s="19" t="s">
        <v>57</v>
      </c>
      <c r="H137" s="19" t="s">
        <v>114</v>
      </c>
      <c r="I137" s="19" t="s">
        <v>83</v>
      </c>
      <c r="K137" s="146">
        <v>8312</v>
      </c>
      <c r="L137" s="146">
        <v>8312</v>
      </c>
      <c r="M137" s="146">
        <v>10300</v>
      </c>
      <c r="N137" s="146">
        <v>10300</v>
      </c>
      <c r="O137" s="146">
        <v>10300</v>
      </c>
      <c r="P137" s="146">
        <v>10300</v>
      </c>
      <c r="Q137" s="146">
        <v>10300</v>
      </c>
      <c r="R137" s="146">
        <v>10300</v>
      </c>
      <c r="S137" s="146">
        <v>10300</v>
      </c>
      <c r="T137" s="146">
        <v>10300</v>
      </c>
      <c r="U137" s="146">
        <v>10300</v>
      </c>
      <c r="V137" s="146">
        <v>10300</v>
      </c>
      <c r="W137" s="147"/>
      <c r="X137" s="148">
        <v>8312</v>
      </c>
      <c r="Y137" s="148">
        <v>8312</v>
      </c>
      <c r="Z137" s="148">
        <v>10300</v>
      </c>
      <c r="AA137" s="148">
        <v>10300</v>
      </c>
      <c r="AB137" s="148">
        <v>10832.51</v>
      </c>
      <c r="AC137" s="148">
        <v>10832.51</v>
      </c>
      <c r="AD137" s="148">
        <v>10832.51</v>
      </c>
      <c r="AE137" s="148">
        <v>10832.51</v>
      </c>
      <c r="AF137" s="148">
        <v>10832.51</v>
      </c>
      <c r="AG137" s="148">
        <v>10832.51</v>
      </c>
      <c r="AH137" s="148">
        <v>10832.51</v>
      </c>
      <c r="AI137" s="148">
        <v>10832.51</v>
      </c>
      <c r="AJ137" s="147"/>
      <c r="AK137" s="148">
        <v>1115.37904</v>
      </c>
      <c r="AL137" s="148">
        <v>1115.37904</v>
      </c>
      <c r="AM137" s="148">
        <v>1662.0790400000001</v>
      </c>
      <c r="AN137" s="148">
        <v>1662.0790400000001</v>
      </c>
      <c r="AO137" s="148">
        <v>1808.5192899999997</v>
      </c>
      <c r="AP137" s="148">
        <v>1808.5192899999997</v>
      </c>
      <c r="AQ137" s="148">
        <v>1808.5192899999997</v>
      </c>
      <c r="AR137" s="148">
        <v>1808.5192899999997</v>
      </c>
      <c r="AS137" s="148">
        <v>1808.5192899999997</v>
      </c>
      <c r="AT137" s="148">
        <v>1808.5192899999997</v>
      </c>
      <c r="AU137" s="148">
        <v>1808.5192899999997</v>
      </c>
      <c r="AV137" s="148">
        <v>1808.5192899999997</v>
      </c>
      <c r="AW137" s="147"/>
      <c r="AX137" s="148">
        <v>951.63440000000014</v>
      </c>
      <c r="AY137" s="148">
        <v>951.63440000000014</v>
      </c>
      <c r="AZ137" s="148">
        <v>951.63440000000014</v>
      </c>
      <c r="BA137" s="148">
        <v>951.63440000000014</v>
      </c>
      <c r="BB137" s="148">
        <v>951.63440000000014</v>
      </c>
      <c r="BC137" s="148">
        <v>951.63440000000014</v>
      </c>
      <c r="BD137" s="148">
        <v>951.63440000000014</v>
      </c>
      <c r="BE137" s="148">
        <v>951.63440000000014</v>
      </c>
      <c r="BF137" s="148">
        <v>951.63440000000014</v>
      </c>
      <c r="BG137" s="148">
        <v>951.63440000000014</v>
      </c>
      <c r="BH137" s="148">
        <v>951.63440000000014</v>
      </c>
      <c r="BI137" s="148">
        <v>951.63440000000014</v>
      </c>
      <c r="BJ137" s="147"/>
      <c r="BK137" s="148">
        <v>928.17333333333329</v>
      </c>
      <c r="BL137" s="148">
        <v>928.17333333333329</v>
      </c>
      <c r="BM137" s="148">
        <v>1150.1666666666667</v>
      </c>
      <c r="BN137" s="148">
        <v>1150.1666666666667</v>
      </c>
      <c r="BO137" s="148">
        <v>1209.6302833333334</v>
      </c>
      <c r="BP137" s="148">
        <v>1209.6302833333334</v>
      </c>
      <c r="BQ137" s="148">
        <v>1209.6302833333334</v>
      </c>
      <c r="BR137" s="148">
        <v>1209.6302833333334</v>
      </c>
      <c r="BS137" s="148">
        <v>1209.6302833333334</v>
      </c>
      <c r="BT137" s="148">
        <v>1209.6302833333334</v>
      </c>
      <c r="BU137" s="148">
        <v>1209.6302833333334</v>
      </c>
      <c r="BV137" s="148">
        <v>1209.6302833333334</v>
      </c>
      <c r="BW137" s="147"/>
      <c r="BX137" s="148">
        <v>2739.4366510918671</v>
      </c>
      <c r="BY137" s="148">
        <v>2739.4366510918671</v>
      </c>
      <c r="BZ137" s="148">
        <v>2881.637876628276</v>
      </c>
      <c r="CA137" s="148">
        <v>2881.637876628276</v>
      </c>
      <c r="CB137" s="148">
        <v>2919.7282059091576</v>
      </c>
      <c r="CC137" s="148">
        <v>2919.7282059091576</v>
      </c>
      <c r="CD137" s="148">
        <v>2919.7282059091576</v>
      </c>
      <c r="CE137" s="148">
        <v>2919.7282059091576</v>
      </c>
      <c r="CF137" s="148">
        <v>2919.7282059091576</v>
      </c>
      <c r="CG137" s="148">
        <v>2919.7282059091576</v>
      </c>
      <c r="CH137" s="148">
        <v>2919.7282059091576</v>
      </c>
      <c r="CI137" s="148">
        <v>2919.7282059091576</v>
      </c>
      <c r="CJ137" s="147"/>
      <c r="CK137" s="148">
        <v>1237.5644444444442</v>
      </c>
      <c r="CL137" s="148">
        <v>1237.5644444444442</v>
      </c>
      <c r="CM137" s="148">
        <v>1533.5555555555554</v>
      </c>
      <c r="CN137" s="148">
        <v>1533.5555555555554</v>
      </c>
      <c r="CO137" s="148">
        <v>1612.8403777777776</v>
      </c>
      <c r="CP137" s="148">
        <v>1612.8403777777776</v>
      </c>
      <c r="CQ137" s="148">
        <v>1612.8403777777776</v>
      </c>
      <c r="CR137" s="148">
        <v>1612.8403777777776</v>
      </c>
      <c r="CS137" s="148">
        <v>1612.8403777777776</v>
      </c>
      <c r="CT137" s="148">
        <v>1612.8403777777776</v>
      </c>
      <c r="CU137" s="148">
        <v>1612.8403777777776</v>
      </c>
      <c r="CV137" s="148">
        <v>1612.8403777777776</v>
      </c>
      <c r="CW137" s="147"/>
      <c r="CX137" s="148">
        <v>2826.0800000000004</v>
      </c>
      <c r="CY137" s="148">
        <v>2826.0800000000004</v>
      </c>
      <c r="CZ137" s="148">
        <v>3502.0000000000005</v>
      </c>
      <c r="DA137" s="148">
        <v>3502.0000000000005</v>
      </c>
      <c r="DB137" s="148">
        <v>3683.0534000000002</v>
      </c>
      <c r="DC137" s="148">
        <v>3683.0534000000002</v>
      </c>
      <c r="DD137" s="148">
        <v>3683.0534000000002</v>
      </c>
      <c r="DE137" s="148">
        <v>3683.0534000000002</v>
      </c>
      <c r="DF137" s="148">
        <v>3683.0534000000002</v>
      </c>
      <c r="DG137" s="148">
        <v>3683.0534000000002</v>
      </c>
      <c r="DH137" s="148">
        <v>3683.0534000000002</v>
      </c>
      <c r="DI137" s="148">
        <v>3683.0534000000002</v>
      </c>
      <c r="DJ137" s="147"/>
      <c r="DK137" s="148">
        <v>16043.254428869644</v>
      </c>
      <c r="DL137" s="148">
        <v>16043.254428869644</v>
      </c>
      <c r="DM137" s="148">
        <v>19367.360098850499</v>
      </c>
      <c r="DN137" s="148">
        <v>19367.360098850499</v>
      </c>
      <c r="DO137" s="148">
        <v>20257.762267020269</v>
      </c>
      <c r="DP137" s="148">
        <v>20257.762267020269</v>
      </c>
      <c r="DQ137" s="148">
        <v>20257.762267020269</v>
      </c>
      <c r="DR137" s="148">
        <v>20257.762267020269</v>
      </c>
      <c r="DS137" s="148">
        <v>20257.762267020269</v>
      </c>
      <c r="DT137" s="148">
        <v>20257.762267020269</v>
      </c>
      <c r="DU137" s="148">
        <v>20257.762267020269</v>
      </c>
      <c r="DV137" s="148">
        <v>20257.762267020269</v>
      </c>
      <c r="DX137" s="149">
        <f t="shared" si="119"/>
        <v>232883.32719160244</v>
      </c>
      <c r="DZ137" s="19" t="b">
        <f t="shared" si="120"/>
        <v>1</v>
      </c>
      <c r="EG137" s="19"/>
    </row>
    <row r="138" spans="3:137" ht="14.15" hidden="1" customHeight="1" x14ac:dyDescent="0.4">
      <c r="C138" s="19" t="s">
        <v>71</v>
      </c>
      <c r="D138" s="145">
        <v>407</v>
      </c>
      <c r="E138" s="19" t="s">
        <v>72</v>
      </c>
      <c r="F138" s="19" t="s">
        <v>57</v>
      </c>
      <c r="H138" s="19" t="s">
        <v>114</v>
      </c>
      <c r="I138" s="19" t="s">
        <v>83</v>
      </c>
      <c r="K138" s="146">
        <v>8312</v>
      </c>
      <c r="L138" s="146">
        <v>8312</v>
      </c>
      <c r="M138" s="146">
        <v>8312</v>
      </c>
      <c r="N138" s="146">
        <v>10300</v>
      </c>
      <c r="O138" s="146">
        <v>10300</v>
      </c>
      <c r="P138" s="146">
        <v>10300</v>
      </c>
      <c r="Q138" s="146">
        <v>10300</v>
      </c>
      <c r="R138" s="146">
        <v>10300</v>
      </c>
      <c r="S138" s="146">
        <v>10300</v>
      </c>
      <c r="T138" s="146">
        <v>10300</v>
      </c>
      <c r="U138" s="146">
        <v>10300</v>
      </c>
      <c r="V138" s="146">
        <v>10300</v>
      </c>
      <c r="W138" s="147"/>
      <c r="X138" s="148">
        <v>8312</v>
      </c>
      <c r="Y138" s="148">
        <v>8312</v>
      </c>
      <c r="Z138" s="148">
        <v>8312</v>
      </c>
      <c r="AA138" s="148">
        <v>10300</v>
      </c>
      <c r="AB138" s="148">
        <v>10832.51</v>
      </c>
      <c r="AC138" s="148">
        <v>10832.51</v>
      </c>
      <c r="AD138" s="148">
        <v>10832.51</v>
      </c>
      <c r="AE138" s="148">
        <v>10832.51</v>
      </c>
      <c r="AF138" s="148">
        <v>10832.51</v>
      </c>
      <c r="AG138" s="148">
        <v>10832.51</v>
      </c>
      <c r="AH138" s="148">
        <v>10832.51</v>
      </c>
      <c r="AI138" s="148">
        <v>10832.51</v>
      </c>
      <c r="AJ138" s="147"/>
      <c r="AK138" s="148">
        <v>1115.37904</v>
      </c>
      <c r="AL138" s="148">
        <v>1115.37904</v>
      </c>
      <c r="AM138" s="148">
        <v>1115.37904</v>
      </c>
      <c r="AN138" s="148">
        <v>1662.0790400000001</v>
      </c>
      <c r="AO138" s="148">
        <v>1808.5192899999997</v>
      </c>
      <c r="AP138" s="148">
        <v>1808.5192899999997</v>
      </c>
      <c r="AQ138" s="148">
        <v>1808.5192899999997</v>
      </c>
      <c r="AR138" s="148">
        <v>1808.5192899999997</v>
      </c>
      <c r="AS138" s="148">
        <v>1808.5192899999997</v>
      </c>
      <c r="AT138" s="148">
        <v>1808.5192899999997</v>
      </c>
      <c r="AU138" s="148">
        <v>1808.5192899999997</v>
      </c>
      <c r="AV138" s="148">
        <v>1808.5192899999997</v>
      </c>
      <c r="AW138" s="147"/>
      <c r="AX138" s="148">
        <v>951.63440000000014</v>
      </c>
      <c r="AY138" s="148">
        <v>951.63440000000014</v>
      </c>
      <c r="AZ138" s="148">
        <v>951.63440000000014</v>
      </c>
      <c r="BA138" s="148">
        <v>951.63440000000014</v>
      </c>
      <c r="BB138" s="148">
        <v>951.63440000000014</v>
      </c>
      <c r="BC138" s="148">
        <v>951.63440000000014</v>
      </c>
      <c r="BD138" s="148">
        <v>951.63440000000014</v>
      </c>
      <c r="BE138" s="148">
        <v>951.63440000000014</v>
      </c>
      <c r="BF138" s="148">
        <v>951.63440000000014</v>
      </c>
      <c r="BG138" s="148">
        <v>951.63440000000014</v>
      </c>
      <c r="BH138" s="148">
        <v>951.63440000000014</v>
      </c>
      <c r="BI138" s="148">
        <v>951.63440000000014</v>
      </c>
      <c r="BJ138" s="147"/>
      <c r="BK138" s="148">
        <v>928.17333333333329</v>
      </c>
      <c r="BL138" s="148">
        <v>928.17333333333329</v>
      </c>
      <c r="BM138" s="148">
        <v>928.17333333333329</v>
      </c>
      <c r="BN138" s="148">
        <v>1150.1666666666667</v>
      </c>
      <c r="BO138" s="148">
        <v>1209.6302833333334</v>
      </c>
      <c r="BP138" s="148">
        <v>1209.6302833333334</v>
      </c>
      <c r="BQ138" s="148">
        <v>1209.6302833333334</v>
      </c>
      <c r="BR138" s="148">
        <v>1209.6302833333334</v>
      </c>
      <c r="BS138" s="148">
        <v>1209.6302833333334</v>
      </c>
      <c r="BT138" s="148">
        <v>1209.6302833333334</v>
      </c>
      <c r="BU138" s="148">
        <v>1209.6302833333334</v>
      </c>
      <c r="BV138" s="148">
        <v>1209.6302833333334</v>
      </c>
      <c r="BW138" s="147"/>
      <c r="BX138" s="148">
        <v>2739.4366510918671</v>
      </c>
      <c r="BY138" s="148">
        <v>2739.4366510918671</v>
      </c>
      <c r="BZ138" s="148">
        <v>2739.4366510918671</v>
      </c>
      <c r="CA138" s="148">
        <v>2881.637876628276</v>
      </c>
      <c r="CB138" s="148">
        <v>2919.7282059091576</v>
      </c>
      <c r="CC138" s="148">
        <v>2919.7282059091576</v>
      </c>
      <c r="CD138" s="148">
        <v>2919.7282059091576</v>
      </c>
      <c r="CE138" s="148">
        <v>2919.7282059091576</v>
      </c>
      <c r="CF138" s="148">
        <v>2919.7282059091576</v>
      </c>
      <c r="CG138" s="148">
        <v>2919.7282059091576</v>
      </c>
      <c r="CH138" s="148">
        <v>2919.7282059091576</v>
      </c>
      <c r="CI138" s="148">
        <v>2919.7282059091576</v>
      </c>
      <c r="CJ138" s="147"/>
      <c r="CK138" s="148">
        <v>1237.5644444444442</v>
      </c>
      <c r="CL138" s="148">
        <v>1237.5644444444442</v>
      </c>
      <c r="CM138" s="148">
        <v>1237.5644444444442</v>
      </c>
      <c r="CN138" s="148">
        <v>1533.5555555555554</v>
      </c>
      <c r="CO138" s="148">
        <v>1612.8403777777776</v>
      </c>
      <c r="CP138" s="148">
        <v>1612.8403777777776</v>
      </c>
      <c r="CQ138" s="148">
        <v>1612.8403777777776</v>
      </c>
      <c r="CR138" s="148">
        <v>1612.8403777777776</v>
      </c>
      <c r="CS138" s="148">
        <v>1612.8403777777776</v>
      </c>
      <c r="CT138" s="148">
        <v>1612.8403777777776</v>
      </c>
      <c r="CU138" s="148">
        <v>1612.8403777777776</v>
      </c>
      <c r="CV138" s="148">
        <v>1612.8403777777776</v>
      </c>
      <c r="CW138" s="147"/>
      <c r="CX138" s="148">
        <v>2826.0800000000004</v>
      </c>
      <c r="CY138" s="148">
        <v>2826.0800000000004</v>
      </c>
      <c r="CZ138" s="148">
        <v>2826.0800000000004</v>
      </c>
      <c r="DA138" s="148">
        <v>3502.0000000000005</v>
      </c>
      <c r="DB138" s="148">
        <v>3683.0534000000002</v>
      </c>
      <c r="DC138" s="148">
        <v>3683.0534000000002</v>
      </c>
      <c r="DD138" s="148">
        <v>3683.0534000000002</v>
      </c>
      <c r="DE138" s="148">
        <v>3683.0534000000002</v>
      </c>
      <c r="DF138" s="148">
        <v>3683.0534000000002</v>
      </c>
      <c r="DG138" s="148">
        <v>3683.0534000000002</v>
      </c>
      <c r="DH138" s="148">
        <v>3683.0534000000002</v>
      </c>
      <c r="DI138" s="148">
        <v>3683.0534000000002</v>
      </c>
      <c r="DJ138" s="147"/>
      <c r="DK138" s="148">
        <v>16043.254428869644</v>
      </c>
      <c r="DL138" s="148">
        <v>16043.254428869644</v>
      </c>
      <c r="DM138" s="148">
        <v>16043.254428869644</v>
      </c>
      <c r="DN138" s="148">
        <v>19367.360098850499</v>
      </c>
      <c r="DO138" s="148">
        <v>20257.762267020269</v>
      </c>
      <c r="DP138" s="148">
        <v>20257.762267020269</v>
      </c>
      <c r="DQ138" s="148">
        <v>20257.762267020269</v>
      </c>
      <c r="DR138" s="148">
        <v>20257.762267020269</v>
      </c>
      <c r="DS138" s="148">
        <v>20257.762267020269</v>
      </c>
      <c r="DT138" s="148">
        <v>20257.762267020269</v>
      </c>
      <c r="DU138" s="148">
        <v>20257.762267020269</v>
      </c>
      <c r="DV138" s="148">
        <v>20257.762267020269</v>
      </c>
      <c r="DX138" s="149">
        <f t="shared" si="119"/>
        <v>229559.22152162157</v>
      </c>
      <c r="DZ138" s="19" t="b">
        <f t="shared" si="120"/>
        <v>1</v>
      </c>
      <c r="EG138" s="19"/>
    </row>
    <row r="139" spans="3:137" ht="14.15" hidden="1" customHeight="1" x14ac:dyDescent="0.4">
      <c r="C139" s="19" t="s">
        <v>71</v>
      </c>
      <c r="D139" s="145">
        <v>435</v>
      </c>
      <c r="E139" s="19" t="s">
        <v>72</v>
      </c>
      <c r="F139" s="19" t="s">
        <v>57</v>
      </c>
      <c r="H139" s="19" t="s">
        <v>113</v>
      </c>
      <c r="I139" s="19" t="s">
        <v>74</v>
      </c>
      <c r="K139" s="146">
        <v>8500</v>
      </c>
      <c r="L139" s="146">
        <v>8500</v>
      </c>
      <c r="M139" s="146">
        <v>8500</v>
      </c>
      <c r="N139" s="146">
        <v>8500</v>
      </c>
      <c r="O139" s="146">
        <v>8500</v>
      </c>
      <c r="P139" s="146">
        <v>8500</v>
      </c>
      <c r="Q139" s="146">
        <v>8500</v>
      </c>
      <c r="R139" s="146">
        <v>8500</v>
      </c>
      <c r="S139" s="146">
        <v>8500</v>
      </c>
      <c r="T139" s="146">
        <v>8500</v>
      </c>
      <c r="U139" s="146">
        <v>8500</v>
      </c>
      <c r="V139" s="146">
        <v>8500</v>
      </c>
      <c r="W139" s="147"/>
      <c r="X139" s="148">
        <v>8500</v>
      </c>
      <c r="Y139" s="148">
        <v>8500</v>
      </c>
      <c r="Z139" s="148">
        <v>8500</v>
      </c>
      <c r="AA139" s="148">
        <v>8500</v>
      </c>
      <c r="AB139" s="148">
        <v>8939.4500000000007</v>
      </c>
      <c r="AC139" s="148">
        <v>8939.4500000000007</v>
      </c>
      <c r="AD139" s="148">
        <v>8939.4500000000007</v>
      </c>
      <c r="AE139" s="148">
        <v>8939.4500000000007</v>
      </c>
      <c r="AF139" s="148">
        <v>8939.4500000000007</v>
      </c>
      <c r="AG139" s="148">
        <v>8939.4500000000007</v>
      </c>
      <c r="AH139" s="148">
        <v>8939.4500000000007</v>
      </c>
      <c r="AI139" s="148">
        <v>8939.4500000000007</v>
      </c>
      <c r="AJ139" s="147"/>
      <c r="AK139" s="148">
        <v>1167.0790400000001</v>
      </c>
      <c r="AL139" s="148">
        <v>1167.0790400000001</v>
      </c>
      <c r="AM139" s="148">
        <v>1167.0790400000001</v>
      </c>
      <c r="AN139" s="148">
        <v>1167.0790400000001</v>
      </c>
      <c r="AO139" s="148">
        <v>1287.9277900000002</v>
      </c>
      <c r="AP139" s="148">
        <v>1287.9277900000002</v>
      </c>
      <c r="AQ139" s="148">
        <v>1287.9277900000002</v>
      </c>
      <c r="AR139" s="148">
        <v>1287.9277900000002</v>
      </c>
      <c r="AS139" s="148">
        <v>1287.9277900000002</v>
      </c>
      <c r="AT139" s="148">
        <v>1287.9277900000002</v>
      </c>
      <c r="AU139" s="148">
        <v>1287.9277900000002</v>
      </c>
      <c r="AV139" s="148">
        <v>1287.9277900000002</v>
      </c>
      <c r="AW139" s="147"/>
      <c r="AX139" s="148">
        <v>951.63440000000014</v>
      </c>
      <c r="AY139" s="148">
        <v>951.63440000000014</v>
      </c>
      <c r="AZ139" s="148">
        <v>951.63440000000014</v>
      </c>
      <c r="BA139" s="148">
        <v>951.63440000000014</v>
      </c>
      <c r="BB139" s="148">
        <v>951.63440000000014</v>
      </c>
      <c r="BC139" s="148">
        <v>951.63440000000014</v>
      </c>
      <c r="BD139" s="148">
        <v>951.63440000000014</v>
      </c>
      <c r="BE139" s="148">
        <v>951.63440000000014</v>
      </c>
      <c r="BF139" s="148">
        <v>951.63440000000014</v>
      </c>
      <c r="BG139" s="148">
        <v>951.63440000000014</v>
      </c>
      <c r="BH139" s="148">
        <v>951.63440000000014</v>
      </c>
      <c r="BI139" s="148">
        <v>951.63440000000014</v>
      </c>
      <c r="BJ139" s="147"/>
      <c r="BK139" s="148">
        <v>949.16666666666663</v>
      </c>
      <c r="BL139" s="148">
        <v>949.16666666666663</v>
      </c>
      <c r="BM139" s="148">
        <v>949.16666666666663</v>
      </c>
      <c r="BN139" s="148">
        <v>949.16666666666663</v>
      </c>
      <c r="BO139" s="148">
        <v>998.23858333333339</v>
      </c>
      <c r="BP139" s="148">
        <v>998.23858333333339</v>
      </c>
      <c r="BQ139" s="148">
        <v>998.23858333333339</v>
      </c>
      <c r="BR139" s="148">
        <v>998.23858333333339</v>
      </c>
      <c r="BS139" s="148">
        <v>998.23858333333339</v>
      </c>
      <c r="BT139" s="148">
        <v>998.23858333333339</v>
      </c>
      <c r="BU139" s="148">
        <v>998.23858333333339</v>
      </c>
      <c r="BV139" s="148">
        <v>998.23858333333339</v>
      </c>
      <c r="BW139" s="147"/>
      <c r="BX139" s="148">
        <v>2752.884251897121</v>
      </c>
      <c r="BY139" s="148">
        <v>2752.884251897121</v>
      </c>
      <c r="BZ139" s="148">
        <v>2752.884251897121</v>
      </c>
      <c r="CA139" s="148">
        <v>2752.884251897121</v>
      </c>
      <c r="CB139" s="148">
        <v>2784.3180187794023</v>
      </c>
      <c r="CC139" s="148">
        <v>2784.3180187794023</v>
      </c>
      <c r="CD139" s="148">
        <v>2784.3180187794023</v>
      </c>
      <c r="CE139" s="148">
        <v>2784.3180187794023</v>
      </c>
      <c r="CF139" s="148">
        <v>2784.3180187794023</v>
      </c>
      <c r="CG139" s="148">
        <v>2784.3180187794023</v>
      </c>
      <c r="CH139" s="148">
        <v>2784.3180187794023</v>
      </c>
      <c r="CI139" s="148">
        <v>2784.3180187794023</v>
      </c>
      <c r="CJ139" s="147"/>
      <c r="CK139" s="148">
        <v>1265.5555555555554</v>
      </c>
      <c r="CL139" s="148">
        <v>1265.5555555555554</v>
      </c>
      <c r="CM139" s="148">
        <v>1265.5555555555554</v>
      </c>
      <c r="CN139" s="148">
        <v>1265.5555555555554</v>
      </c>
      <c r="CO139" s="148">
        <v>1330.9847777777777</v>
      </c>
      <c r="CP139" s="148">
        <v>1330.9847777777777</v>
      </c>
      <c r="CQ139" s="148">
        <v>1330.9847777777777</v>
      </c>
      <c r="CR139" s="148">
        <v>1330.9847777777777</v>
      </c>
      <c r="CS139" s="148">
        <v>1330.9847777777777</v>
      </c>
      <c r="CT139" s="148">
        <v>1330.9847777777777</v>
      </c>
      <c r="CU139" s="148">
        <v>1330.9847777777777</v>
      </c>
      <c r="CV139" s="148">
        <v>1330.9847777777777</v>
      </c>
      <c r="CW139" s="147"/>
      <c r="CX139" s="148">
        <v>2890</v>
      </c>
      <c r="CY139" s="148">
        <v>2890</v>
      </c>
      <c r="CZ139" s="148">
        <v>2890</v>
      </c>
      <c r="DA139" s="148">
        <v>2890</v>
      </c>
      <c r="DB139" s="148">
        <v>3039.4130000000005</v>
      </c>
      <c r="DC139" s="148">
        <v>3039.4130000000005</v>
      </c>
      <c r="DD139" s="148">
        <v>3039.4130000000005</v>
      </c>
      <c r="DE139" s="148">
        <v>3039.4130000000005</v>
      </c>
      <c r="DF139" s="148">
        <v>3039.4130000000005</v>
      </c>
      <c r="DG139" s="148">
        <v>3039.4130000000005</v>
      </c>
      <c r="DH139" s="148">
        <v>3039.4130000000005</v>
      </c>
      <c r="DI139" s="148">
        <v>3039.4130000000005</v>
      </c>
      <c r="DJ139" s="147"/>
      <c r="DK139" s="148">
        <v>16357.606474119342</v>
      </c>
      <c r="DL139" s="148">
        <v>16357.606474119342</v>
      </c>
      <c r="DM139" s="148">
        <v>16357.606474119342</v>
      </c>
      <c r="DN139" s="148">
        <v>16357.606474119342</v>
      </c>
      <c r="DO139" s="148">
        <v>17092.404379890511</v>
      </c>
      <c r="DP139" s="148">
        <v>17092.404379890511</v>
      </c>
      <c r="DQ139" s="148">
        <v>17092.404379890511</v>
      </c>
      <c r="DR139" s="148">
        <v>17092.404379890511</v>
      </c>
      <c r="DS139" s="148">
        <v>17092.404379890511</v>
      </c>
      <c r="DT139" s="148">
        <v>17092.404379890511</v>
      </c>
      <c r="DU139" s="148">
        <v>17092.404379890511</v>
      </c>
      <c r="DV139" s="148">
        <v>17092.404379890511</v>
      </c>
      <c r="DX139" s="149">
        <f t="shared" si="119"/>
        <v>202169.66093560142</v>
      </c>
      <c r="DZ139" s="19" t="b">
        <f t="shared" si="120"/>
        <v>1</v>
      </c>
      <c r="EG139" s="19"/>
    </row>
    <row r="140" spans="3:137" ht="14.15" hidden="1" customHeight="1" x14ac:dyDescent="0.4">
      <c r="C140" s="19" t="s">
        <v>71</v>
      </c>
      <c r="D140" s="145">
        <v>477</v>
      </c>
      <c r="E140" s="19" t="s">
        <v>72</v>
      </c>
      <c r="F140" s="19" t="s">
        <v>57</v>
      </c>
      <c r="H140" s="19" t="s">
        <v>10</v>
      </c>
      <c r="I140" s="19" t="s">
        <v>74</v>
      </c>
      <c r="K140" s="146">
        <v>8500</v>
      </c>
      <c r="L140" s="146">
        <v>8500</v>
      </c>
      <c r="M140" s="146">
        <v>8500</v>
      </c>
      <c r="N140" s="146">
        <v>8500</v>
      </c>
      <c r="O140" s="146">
        <v>8500</v>
      </c>
      <c r="P140" s="146">
        <v>8500</v>
      </c>
      <c r="Q140" s="146">
        <v>8500</v>
      </c>
      <c r="R140" s="146">
        <v>8500</v>
      </c>
      <c r="S140" s="146">
        <v>8500</v>
      </c>
      <c r="T140" s="146">
        <v>8500</v>
      </c>
      <c r="U140" s="146">
        <v>8500</v>
      </c>
      <c r="V140" s="146">
        <v>8500</v>
      </c>
      <c r="W140" s="147"/>
      <c r="X140" s="148">
        <v>8500</v>
      </c>
      <c r="Y140" s="148">
        <v>8500</v>
      </c>
      <c r="Z140" s="148">
        <v>8500</v>
      </c>
      <c r="AA140" s="148">
        <v>8500</v>
      </c>
      <c r="AB140" s="148">
        <v>8939.4500000000007</v>
      </c>
      <c r="AC140" s="148">
        <v>8939.4500000000007</v>
      </c>
      <c r="AD140" s="148">
        <v>8939.4500000000007</v>
      </c>
      <c r="AE140" s="148">
        <v>8939.4500000000007</v>
      </c>
      <c r="AF140" s="148">
        <v>8939.4500000000007</v>
      </c>
      <c r="AG140" s="148">
        <v>8939.4500000000007</v>
      </c>
      <c r="AH140" s="148">
        <v>8939.4500000000007</v>
      </c>
      <c r="AI140" s="148">
        <v>8939.4500000000007</v>
      </c>
      <c r="AJ140" s="147"/>
      <c r="AK140" s="148">
        <v>1167.0790400000001</v>
      </c>
      <c r="AL140" s="148">
        <v>1167.0790400000001</v>
      </c>
      <c r="AM140" s="148">
        <v>1167.0790400000001</v>
      </c>
      <c r="AN140" s="148">
        <v>1167.0790400000001</v>
      </c>
      <c r="AO140" s="148">
        <v>1287.9277900000002</v>
      </c>
      <c r="AP140" s="148">
        <v>1287.9277900000002</v>
      </c>
      <c r="AQ140" s="148">
        <v>1287.9277900000002</v>
      </c>
      <c r="AR140" s="148">
        <v>1287.9277900000002</v>
      </c>
      <c r="AS140" s="148">
        <v>1287.9277900000002</v>
      </c>
      <c r="AT140" s="148">
        <v>1287.9277900000002</v>
      </c>
      <c r="AU140" s="148">
        <v>1287.9277900000002</v>
      </c>
      <c r="AV140" s="148">
        <v>1287.9277900000002</v>
      </c>
      <c r="AW140" s="147"/>
      <c r="AX140" s="148">
        <v>951.63440000000014</v>
      </c>
      <c r="AY140" s="148">
        <v>951.63440000000014</v>
      </c>
      <c r="AZ140" s="148">
        <v>951.63440000000014</v>
      </c>
      <c r="BA140" s="148">
        <v>951.63440000000014</v>
      </c>
      <c r="BB140" s="148">
        <v>951.63440000000014</v>
      </c>
      <c r="BC140" s="148">
        <v>951.63440000000014</v>
      </c>
      <c r="BD140" s="148">
        <v>951.63440000000014</v>
      </c>
      <c r="BE140" s="148">
        <v>951.63440000000014</v>
      </c>
      <c r="BF140" s="148">
        <v>951.63440000000014</v>
      </c>
      <c r="BG140" s="148">
        <v>951.63440000000014</v>
      </c>
      <c r="BH140" s="148">
        <v>951.63440000000014</v>
      </c>
      <c r="BI140" s="148">
        <v>951.63440000000014</v>
      </c>
      <c r="BJ140" s="147"/>
      <c r="BK140" s="148">
        <v>949.16666666666663</v>
      </c>
      <c r="BL140" s="148">
        <v>949.16666666666663</v>
      </c>
      <c r="BM140" s="148">
        <v>949.16666666666663</v>
      </c>
      <c r="BN140" s="148">
        <v>949.16666666666663</v>
      </c>
      <c r="BO140" s="148">
        <v>998.23858333333339</v>
      </c>
      <c r="BP140" s="148">
        <v>998.23858333333339</v>
      </c>
      <c r="BQ140" s="148">
        <v>998.23858333333339</v>
      </c>
      <c r="BR140" s="148">
        <v>998.23858333333339</v>
      </c>
      <c r="BS140" s="148">
        <v>998.23858333333339</v>
      </c>
      <c r="BT140" s="148">
        <v>998.23858333333339</v>
      </c>
      <c r="BU140" s="148">
        <v>998.23858333333339</v>
      </c>
      <c r="BV140" s="148">
        <v>998.23858333333339</v>
      </c>
      <c r="BW140" s="147"/>
      <c r="BX140" s="148">
        <v>2752.884251897121</v>
      </c>
      <c r="BY140" s="148">
        <v>2752.884251897121</v>
      </c>
      <c r="BZ140" s="148">
        <v>2752.884251897121</v>
      </c>
      <c r="CA140" s="148">
        <v>2752.884251897121</v>
      </c>
      <c r="CB140" s="148">
        <v>2784.3180187794023</v>
      </c>
      <c r="CC140" s="148">
        <v>2784.3180187794023</v>
      </c>
      <c r="CD140" s="148">
        <v>2784.3180187794023</v>
      </c>
      <c r="CE140" s="148">
        <v>2784.3180187794023</v>
      </c>
      <c r="CF140" s="148">
        <v>2784.3180187794023</v>
      </c>
      <c r="CG140" s="148">
        <v>2784.3180187794023</v>
      </c>
      <c r="CH140" s="148">
        <v>2784.3180187794023</v>
      </c>
      <c r="CI140" s="148">
        <v>2784.3180187794023</v>
      </c>
      <c r="CJ140" s="147"/>
      <c r="CK140" s="148">
        <v>1265.5555555555554</v>
      </c>
      <c r="CL140" s="148">
        <v>1265.5555555555554</v>
      </c>
      <c r="CM140" s="148">
        <v>1265.5555555555554</v>
      </c>
      <c r="CN140" s="148">
        <v>1265.5555555555554</v>
      </c>
      <c r="CO140" s="148">
        <v>1330.9847777777777</v>
      </c>
      <c r="CP140" s="148">
        <v>1330.9847777777777</v>
      </c>
      <c r="CQ140" s="148">
        <v>1330.9847777777777</v>
      </c>
      <c r="CR140" s="148">
        <v>1330.9847777777777</v>
      </c>
      <c r="CS140" s="148">
        <v>1330.9847777777777</v>
      </c>
      <c r="CT140" s="148">
        <v>1330.9847777777777</v>
      </c>
      <c r="CU140" s="148">
        <v>1330.9847777777777</v>
      </c>
      <c r="CV140" s="148">
        <v>1330.9847777777777</v>
      </c>
      <c r="CW140" s="147"/>
      <c r="CX140" s="148">
        <v>2890</v>
      </c>
      <c r="CY140" s="148">
        <v>2890</v>
      </c>
      <c r="CZ140" s="148">
        <v>2890</v>
      </c>
      <c r="DA140" s="148">
        <v>2890</v>
      </c>
      <c r="DB140" s="148">
        <v>3039.4130000000005</v>
      </c>
      <c r="DC140" s="148">
        <v>3039.4130000000005</v>
      </c>
      <c r="DD140" s="148">
        <v>3039.4130000000005</v>
      </c>
      <c r="DE140" s="148">
        <v>3039.4130000000005</v>
      </c>
      <c r="DF140" s="148">
        <v>3039.4130000000005</v>
      </c>
      <c r="DG140" s="148">
        <v>3039.4130000000005</v>
      </c>
      <c r="DH140" s="148">
        <v>3039.4130000000005</v>
      </c>
      <c r="DI140" s="148">
        <v>3039.4130000000005</v>
      </c>
      <c r="DJ140" s="147"/>
      <c r="DK140" s="148">
        <v>16357.606474119342</v>
      </c>
      <c r="DL140" s="148">
        <v>16357.606474119342</v>
      </c>
      <c r="DM140" s="148">
        <v>16357.606474119342</v>
      </c>
      <c r="DN140" s="148">
        <v>16357.606474119342</v>
      </c>
      <c r="DO140" s="148">
        <v>17092.404379890511</v>
      </c>
      <c r="DP140" s="148">
        <v>17092.404379890511</v>
      </c>
      <c r="DQ140" s="148">
        <v>17092.404379890511</v>
      </c>
      <c r="DR140" s="148">
        <v>17092.404379890511</v>
      </c>
      <c r="DS140" s="148">
        <v>17092.404379890511</v>
      </c>
      <c r="DT140" s="148">
        <v>17092.404379890511</v>
      </c>
      <c r="DU140" s="148">
        <v>17092.404379890511</v>
      </c>
      <c r="DV140" s="148">
        <v>17092.404379890511</v>
      </c>
      <c r="DX140" s="149">
        <f t="shared" si="119"/>
        <v>202169.66093560142</v>
      </c>
      <c r="DZ140" s="19" t="b">
        <f t="shared" si="120"/>
        <v>1</v>
      </c>
      <c r="EG140" s="19"/>
    </row>
    <row r="141" spans="3:137" ht="14.15" hidden="1" customHeight="1" x14ac:dyDescent="0.4">
      <c r="C141" s="19" t="s">
        <v>71</v>
      </c>
      <c r="D141" s="145">
        <v>235</v>
      </c>
      <c r="E141" s="19" t="s">
        <v>72</v>
      </c>
      <c r="F141" s="19" t="s">
        <v>57</v>
      </c>
      <c r="H141" s="19" t="s">
        <v>10</v>
      </c>
      <c r="I141" s="19" t="s">
        <v>74</v>
      </c>
      <c r="K141" s="146">
        <v>8626</v>
      </c>
      <c r="L141" s="146">
        <v>9000</v>
      </c>
      <c r="M141" s="146">
        <v>9000</v>
      </c>
      <c r="N141" s="146">
        <v>9000</v>
      </c>
      <c r="O141" s="146">
        <v>9000</v>
      </c>
      <c r="P141" s="146">
        <v>9000</v>
      </c>
      <c r="Q141" s="146">
        <v>9000</v>
      </c>
      <c r="R141" s="146">
        <v>9000</v>
      </c>
      <c r="S141" s="146">
        <v>9000</v>
      </c>
      <c r="T141" s="146">
        <v>9000</v>
      </c>
      <c r="U141" s="146">
        <v>9000</v>
      </c>
      <c r="V141" s="146">
        <v>9000</v>
      </c>
      <c r="W141" s="147"/>
      <c r="X141" s="148">
        <v>8626</v>
      </c>
      <c r="Y141" s="148">
        <v>9000</v>
      </c>
      <c r="Z141" s="148">
        <v>9000</v>
      </c>
      <c r="AA141" s="148">
        <v>9000</v>
      </c>
      <c r="AB141" s="148">
        <v>9465.3000000000011</v>
      </c>
      <c r="AC141" s="148">
        <v>9465.3000000000011</v>
      </c>
      <c r="AD141" s="148">
        <v>9465.3000000000011</v>
      </c>
      <c r="AE141" s="148">
        <v>9465.3000000000011</v>
      </c>
      <c r="AF141" s="148">
        <v>9465.3000000000011</v>
      </c>
      <c r="AG141" s="148">
        <v>9465.3000000000011</v>
      </c>
      <c r="AH141" s="148">
        <v>9465.3000000000011</v>
      </c>
      <c r="AI141" s="148">
        <v>9465.3000000000011</v>
      </c>
      <c r="AJ141" s="147"/>
      <c r="AK141" s="148">
        <v>1201.7290400000002</v>
      </c>
      <c r="AL141" s="148">
        <v>1304.5790400000001</v>
      </c>
      <c r="AM141" s="148">
        <v>1304.5790400000001</v>
      </c>
      <c r="AN141" s="148">
        <v>1304.5790400000001</v>
      </c>
      <c r="AO141" s="148">
        <v>1432.5365400000001</v>
      </c>
      <c r="AP141" s="148">
        <v>1432.5365400000001</v>
      </c>
      <c r="AQ141" s="148">
        <v>1432.5365400000001</v>
      </c>
      <c r="AR141" s="148">
        <v>1432.5365400000001</v>
      </c>
      <c r="AS141" s="148">
        <v>1432.5365400000001</v>
      </c>
      <c r="AT141" s="148">
        <v>1432.5365400000001</v>
      </c>
      <c r="AU141" s="148">
        <v>1432.5365400000001</v>
      </c>
      <c r="AV141" s="148">
        <v>1432.5365400000001</v>
      </c>
      <c r="AW141" s="147"/>
      <c r="AX141" s="148">
        <v>951.63440000000014</v>
      </c>
      <c r="AY141" s="148">
        <v>951.63440000000014</v>
      </c>
      <c r="AZ141" s="148">
        <v>951.63440000000014</v>
      </c>
      <c r="BA141" s="148">
        <v>951.63440000000014</v>
      </c>
      <c r="BB141" s="148">
        <v>951.63440000000014</v>
      </c>
      <c r="BC141" s="148">
        <v>951.63440000000014</v>
      </c>
      <c r="BD141" s="148">
        <v>951.63440000000014</v>
      </c>
      <c r="BE141" s="148">
        <v>951.63440000000014</v>
      </c>
      <c r="BF141" s="148">
        <v>951.63440000000014</v>
      </c>
      <c r="BG141" s="148">
        <v>951.63440000000014</v>
      </c>
      <c r="BH141" s="148">
        <v>951.63440000000014</v>
      </c>
      <c r="BI141" s="148">
        <v>951.63440000000014</v>
      </c>
      <c r="BJ141" s="147"/>
      <c r="BK141" s="148">
        <v>963.23666666666668</v>
      </c>
      <c r="BL141" s="148">
        <v>1005</v>
      </c>
      <c r="BM141" s="148">
        <v>1005</v>
      </c>
      <c r="BN141" s="148">
        <v>1005</v>
      </c>
      <c r="BO141" s="148">
        <v>1056.9585000000002</v>
      </c>
      <c r="BP141" s="148">
        <v>1056.9585000000002</v>
      </c>
      <c r="BQ141" s="148">
        <v>1056.9585000000002</v>
      </c>
      <c r="BR141" s="148">
        <v>1056.9585000000002</v>
      </c>
      <c r="BS141" s="148">
        <v>1056.9585000000002</v>
      </c>
      <c r="BT141" s="148">
        <v>1056.9585000000002</v>
      </c>
      <c r="BU141" s="148">
        <v>1056.9585000000002</v>
      </c>
      <c r="BV141" s="148">
        <v>1056.9585000000002</v>
      </c>
      <c r="BW141" s="147"/>
      <c r="BX141" s="148">
        <v>2761.8970056283019</v>
      </c>
      <c r="BY141" s="148">
        <v>2788.6491476557749</v>
      </c>
      <c r="BZ141" s="148">
        <v>2788.6491476557749</v>
      </c>
      <c r="CA141" s="148">
        <v>2788.6491476557749</v>
      </c>
      <c r="CB141" s="148">
        <v>2821.9319596487785</v>
      </c>
      <c r="CC141" s="148">
        <v>2821.9319596487785</v>
      </c>
      <c r="CD141" s="148">
        <v>2821.9319596487785</v>
      </c>
      <c r="CE141" s="148">
        <v>2821.9319596487785</v>
      </c>
      <c r="CF141" s="148">
        <v>2821.9319596487785</v>
      </c>
      <c r="CG141" s="148">
        <v>2821.9319596487785</v>
      </c>
      <c r="CH141" s="148">
        <v>2821.9319596487785</v>
      </c>
      <c r="CI141" s="148">
        <v>2821.9319596487785</v>
      </c>
      <c r="CJ141" s="147"/>
      <c r="CK141" s="148">
        <v>1284.3155555555554</v>
      </c>
      <c r="CL141" s="148">
        <v>1339.9999999999998</v>
      </c>
      <c r="CM141" s="148">
        <v>1339.9999999999998</v>
      </c>
      <c r="CN141" s="148">
        <v>1339.9999999999998</v>
      </c>
      <c r="CO141" s="148">
        <v>1409.278</v>
      </c>
      <c r="CP141" s="148">
        <v>1409.278</v>
      </c>
      <c r="CQ141" s="148">
        <v>1409.278</v>
      </c>
      <c r="CR141" s="148">
        <v>1409.278</v>
      </c>
      <c r="CS141" s="148">
        <v>1409.278</v>
      </c>
      <c r="CT141" s="148">
        <v>1409.278</v>
      </c>
      <c r="CU141" s="148">
        <v>1409.278</v>
      </c>
      <c r="CV141" s="148">
        <v>1409.278</v>
      </c>
      <c r="CW141" s="147"/>
      <c r="CX141" s="148">
        <v>2932.84</v>
      </c>
      <c r="CY141" s="148">
        <v>3060</v>
      </c>
      <c r="CZ141" s="148">
        <v>3060</v>
      </c>
      <c r="DA141" s="148">
        <v>3060</v>
      </c>
      <c r="DB141" s="148">
        <v>3218.2020000000007</v>
      </c>
      <c r="DC141" s="148">
        <v>3218.2020000000007</v>
      </c>
      <c r="DD141" s="148">
        <v>3218.2020000000007</v>
      </c>
      <c r="DE141" s="148">
        <v>3218.2020000000007</v>
      </c>
      <c r="DF141" s="148">
        <v>3218.2020000000007</v>
      </c>
      <c r="DG141" s="148">
        <v>3218.2020000000007</v>
      </c>
      <c r="DH141" s="148">
        <v>3218.2020000000007</v>
      </c>
      <c r="DI141" s="148">
        <v>3218.2020000000007</v>
      </c>
      <c r="DJ141" s="147"/>
      <c r="DK141" s="148">
        <v>16568.289227850524</v>
      </c>
      <c r="DL141" s="148">
        <v>17193.649147655775</v>
      </c>
      <c r="DM141" s="148">
        <v>17193.649147655775</v>
      </c>
      <c r="DN141" s="148">
        <v>17193.649147655775</v>
      </c>
      <c r="DO141" s="148">
        <v>17971.67045964878</v>
      </c>
      <c r="DP141" s="148">
        <v>17971.67045964878</v>
      </c>
      <c r="DQ141" s="148">
        <v>17971.67045964878</v>
      </c>
      <c r="DR141" s="148">
        <v>17971.67045964878</v>
      </c>
      <c r="DS141" s="148">
        <v>17971.67045964878</v>
      </c>
      <c r="DT141" s="148">
        <v>17971.67045964878</v>
      </c>
      <c r="DU141" s="148">
        <v>17971.67045964878</v>
      </c>
      <c r="DV141" s="148">
        <v>17971.67045964878</v>
      </c>
      <c r="DX141" s="149">
        <f t="shared" si="119"/>
        <v>211922.60034800804</v>
      </c>
      <c r="DZ141" s="19" t="b">
        <f t="shared" si="120"/>
        <v>1</v>
      </c>
      <c r="EG141" s="19"/>
    </row>
    <row r="142" spans="3:137" ht="14.15" hidden="1" customHeight="1" x14ac:dyDescent="0.4">
      <c r="C142" s="19" t="s">
        <v>71</v>
      </c>
      <c r="D142" s="145">
        <v>403</v>
      </c>
      <c r="E142" s="19" t="s">
        <v>72</v>
      </c>
      <c r="F142" s="19" t="s">
        <v>57</v>
      </c>
      <c r="H142" s="19" t="s">
        <v>114</v>
      </c>
      <c r="I142" s="19" t="s">
        <v>83</v>
      </c>
      <c r="K142" s="146">
        <v>8700</v>
      </c>
      <c r="L142" s="146">
        <v>8700</v>
      </c>
      <c r="M142" s="146">
        <v>8700</v>
      </c>
      <c r="N142" s="146">
        <v>8700</v>
      </c>
      <c r="O142" s="146">
        <v>8700</v>
      </c>
      <c r="P142" s="146">
        <v>8700</v>
      </c>
      <c r="Q142" s="146">
        <v>8700</v>
      </c>
      <c r="R142" s="146">
        <v>8700</v>
      </c>
      <c r="S142" s="146">
        <v>8700</v>
      </c>
      <c r="T142" s="146">
        <v>8700</v>
      </c>
      <c r="U142" s="146">
        <v>8700</v>
      </c>
      <c r="V142" s="146">
        <v>8700</v>
      </c>
      <c r="W142" s="147"/>
      <c r="X142" s="148">
        <v>8700</v>
      </c>
      <c r="Y142" s="148">
        <v>8700</v>
      </c>
      <c r="Z142" s="148">
        <v>8700</v>
      </c>
      <c r="AA142" s="148">
        <v>8700</v>
      </c>
      <c r="AB142" s="148">
        <v>9149.7900000000009</v>
      </c>
      <c r="AC142" s="148">
        <v>9149.7900000000009</v>
      </c>
      <c r="AD142" s="148">
        <v>9149.7900000000009</v>
      </c>
      <c r="AE142" s="148">
        <v>9149.7900000000009</v>
      </c>
      <c r="AF142" s="148">
        <v>9149.7900000000009</v>
      </c>
      <c r="AG142" s="148">
        <v>9149.7900000000009</v>
      </c>
      <c r="AH142" s="148">
        <v>9149.7900000000009</v>
      </c>
      <c r="AI142" s="148">
        <v>9149.7900000000009</v>
      </c>
      <c r="AJ142" s="147"/>
      <c r="AK142" s="148">
        <v>1222.0790400000001</v>
      </c>
      <c r="AL142" s="148">
        <v>1222.0790400000001</v>
      </c>
      <c r="AM142" s="148">
        <v>1222.0790400000001</v>
      </c>
      <c r="AN142" s="148">
        <v>1222.0790400000001</v>
      </c>
      <c r="AO142" s="148">
        <v>1345.7712900000001</v>
      </c>
      <c r="AP142" s="148">
        <v>1345.7712900000001</v>
      </c>
      <c r="AQ142" s="148">
        <v>1345.7712900000001</v>
      </c>
      <c r="AR142" s="148">
        <v>1345.7712900000001</v>
      </c>
      <c r="AS142" s="148">
        <v>1345.7712900000001</v>
      </c>
      <c r="AT142" s="148">
        <v>1345.7712900000001</v>
      </c>
      <c r="AU142" s="148">
        <v>1345.7712900000001</v>
      </c>
      <c r="AV142" s="148">
        <v>1345.7712900000001</v>
      </c>
      <c r="AW142" s="147"/>
      <c r="AX142" s="148">
        <v>951.63440000000014</v>
      </c>
      <c r="AY142" s="148">
        <v>951.63440000000014</v>
      </c>
      <c r="AZ142" s="148">
        <v>951.63440000000014</v>
      </c>
      <c r="BA142" s="148">
        <v>951.63440000000014</v>
      </c>
      <c r="BB142" s="148">
        <v>951.63440000000014</v>
      </c>
      <c r="BC142" s="148">
        <v>951.63440000000014</v>
      </c>
      <c r="BD142" s="148">
        <v>951.63440000000014</v>
      </c>
      <c r="BE142" s="148">
        <v>951.63440000000014</v>
      </c>
      <c r="BF142" s="148">
        <v>951.63440000000014</v>
      </c>
      <c r="BG142" s="148">
        <v>951.63440000000014</v>
      </c>
      <c r="BH142" s="148">
        <v>951.63440000000014</v>
      </c>
      <c r="BI142" s="148">
        <v>951.63440000000014</v>
      </c>
      <c r="BJ142" s="147"/>
      <c r="BK142" s="148">
        <v>971.5</v>
      </c>
      <c r="BL142" s="148">
        <v>971.5</v>
      </c>
      <c r="BM142" s="148">
        <v>971.5</v>
      </c>
      <c r="BN142" s="148">
        <v>971.5</v>
      </c>
      <c r="BO142" s="148">
        <v>1021.7265500000001</v>
      </c>
      <c r="BP142" s="148">
        <v>1021.7265500000001</v>
      </c>
      <c r="BQ142" s="148">
        <v>1021.7265500000001</v>
      </c>
      <c r="BR142" s="148">
        <v>1021.7265500000001</v>
      </c>
      <c r="BS142" s="148">
        <v>1021.7265500000001</v>
      </c>
      <c r="BT142" s="148">
        <v>1021.7265500000001</v>
      </c>
      <c r="BU142" s="148">
        <v>1021.7265500000001</v>
      </c>
      <c r="BV142" s="148">
        <v>1021.7265500000001</v>
      </c>
      <c r="BW142" s="147"/>
      <c r="BX142" s="148">
        <v>2767.1902102005824</v>
      </c>
      <c r="BY142" s="148">
        <v>2767.1902102005824</v>
      </c>
      <c r="BZ142" s="148">
        <v>2767.1902102005824</v>
      </c>
      <c r="CA142" s="148">
        <v>2767.1902102005824</v>
      </c>
      <c r="CB142" s="148">
        <v>2799.3635951271526</v>
      </c>
      <c r="CC142" s="148">
        <v>2799.3635951271526</v>
      </c>
      <c r="CD142" s="148">
        <v>2799.3635951271526</v>
      </c>
      <c r="CE142" s="148">
        <v>2799.3635951271526</v>
      </c>
      <c r="CF142" s="148">
        <v>2799.3635951271526</v>
      </c>
      <c r="CG142" s="148">
        <v>2799.3635951271526</v>
      </c>
      <c r="CH142" s="148">
        <v>2799.3635951271526</v>
      </c>
      <c r="CI142" s="148">
        <v>2799.3635951271526</v>
      </c>
      <c r="CJ142" s="147"/>
      <c r="CK142" s="148">
        <v>1295.3333333333333</v>
      </c>
      <c r="CL142" s="148">
        <v>1295.3333333333333</v>
      </c>
      <c r="CM142" s="148">
        <v>1295.3333333333333</v>
      </c>
      <c r="CN142" s="148">
        <v>1295.3333333333333</v>
      </c>
      <c r="CO142" s="148">
        <v>1362.3020666666666</v>
      </c>
      <c r="CP142" s="148">
        <v>1362.3020666666666</v>
      </c>
      <c r="CQ142" s="148">
        <v>1362.3020666666666</v>
      </c>
      <c r="CR142" s="148">
        <v>1362.3020666666666</v>
      </c>
      <c r="CS142" s="148">
        <v>1362.3020666666666</v>
      </c>
      <c r="CT142" s="148">
        <v>1362.3020666666666</v>
      </c>
      <c r="CU142" s="148">
        <v>1362.3020666666666</v>
      </c>
      <c r="CV142" s="148">
        <v>1362.3020666666666</v>
      </c>
      <c r="CW142" s="147"/>
      <c r="CX142" s="148">
        <v>2958</v>
      </c>
      <c r="CY142" s="148">
        <v>2958</v>
      </c>
      <c r="CZ142" s="148">
        <v>2958</v>
      </c>
      <c r="DA142" s="148">
        <v>2958</v>
      </c>
      <c r="DB142" s="148">
        <v>3110.9286000000006</v>
      </c>
      <c r="DC142" s="148">
        <v>3110.9286000000006</v>
      </c>
      <c r="DD142" s="148">
        <v>3110.9286000000006</v>
      </c>
      <c r="DE142" s="148">
        <v>3110.9286000000006</v>
      </c>
      <c r="DF142" s="148">
        <v>3110.9286000000006</v>
      </c>
      <c r="DG142" s="148">
        <v>3110.9286000000006</v>
      </c>
      <c r="DH142" s="148">
        <v>3110.9286000000006</v>
      </c>
      <c r="DI142" s="148">
        <v>3110.9286000000006</v>
      </c>
      <c r="DJ142" s="147"/>
      <c r="DK142" s="148">
        <v>16692.023543533916</v>
      </c>
      <c r="DL142" s="148">
        <v>16692.023543533916</v>
      </c>
      <c r="DM142" s="148">
        <v>16692.023543533916</v>
      </c>
      <c r="DN142" s="148">
        <v>16692.023543533916</v>
      </c>
      <c r="DO142" s="148">
        <v>17444.11081179382</v>
      </c>
      <c r="DP142" s="148">
        <v>17444.11081179382</v>
      </c>
      <c r="DQ142" s="148">
        <v>17444.11081179382</v>
      </c>
      <c r="DR142" s="148">
        <v>17444.11081179382</v>
      </c>
      <c r="DS142" s="148">
        <v>17444.11081179382</v>
      </c>
      <c r="DT142" s="148">
        <v>17444.11081179382</v>
      </c>
      <c r="DU142" s="148">
        <v>17444.11081179382</v>
      </c>
      <c r="DV142" s="148">
        <v>17444.11081179382</v>
      </c>
      <c r="DX142" s="149">
        <f t="shared" si="119"/>
        <v>206320.98066848627</v>
      </c>
      <c r="DZ142" s="19" t="b">
        <f t="shared" si="120"/>
        <v>1</v>
      </c>
      <c r="EG142" s="19"/>
    </row>
    <row r="143" spans="3:137" ht="14.15" hidden="1" customHeight="1" x14ac:dyDescent="0.4">
      <c r="C143" s="19" t="s">
        <v>71</v>
      </c>
      <c r="D143" s="145">
        <v>413</v>
      </c>
      <c r="E143" s="19" t="s">
        <v>72</v>
      </c>
      <c r="F143" s="19" t="s">
        <v>57</v>
      </c>
      <c r="H143" s="19" t="s">
        <v>114</v>
      </c>
      <c r="I143" s="19" t="s">
        <v>83</v>
      </c>
      <c r="K143" s="146">
        <v>8700</v>
      </c>
      <c r="L143" s="146">
        <v>8700</v>
      </c>
      <c r="M143" s="146">
        <v>8700</v>
      </c>
      <c r="N143" s="146">
        <v>8700</v>
      </c>
      <c r="O143" s="146">
        <v>8700</v>
      </c>
      <c r="P143" s="146">
        <v>8700</v>
      </c>
      <c r="Q143" s="146">
        <v>10300</v>
      </c>
      <c r="R143" s="146">
        <v>10300</v>
      </c>
      <c r="S143" s="146">
        <v>10300</v>
      </c>
      <c r="T143" s="146">
        <v>10300</v>
      </c>
      <c r="U143" s="146">
        <v>10300</v>
      </c>
      <c r="V143" s="146">
        <v>10300</v>
      </c>
      <c r="W143" s="147"/>
      <c r="X143" s="148">
        <v>8700</v>
      </c>
      <c r="Y143" s="148">
        <v>8700</v>
      </c>
      <c r="Z143" s="148">
        <v>8700</v>
      </c>
      <c r="AA143" s="148">
        <v>8700</v>
      </c>
      <c r="AB143" s="148">
        <v>9149.7900000000009</v>
      </c>
      <c r="AC143" s="148">
        <v>9149.7900000000009</v>
      </c>
      <c r="AD143" s="148">
        <v>10832.51</v>
      </c>
      <c r="AE143" s="148">
        <v>10832.51</v>
      </c>
      <c r="AF143" s="148">
        <v>10832.51</v>
      </c>
      <c r="AG143" s="148">
        <v>10832.51</v>
      </c>
      <c r="AH143" s="148">
        <v>10832.51</v>
      </c>
      <c r="AI143" s="148">
        <v>10832.51</v>
      </c>
      <c r="AJ143" s="147"/>
      <c r="AK143" s="148">
        <v>1222.0790400000001</v>
      </c>
      <c r="AL143" s="148">
        <v>1222.0790400000001</v>
      </c>
      <c r="AM143" s="148">
        <v>1222.0790400000001</v>
      </c>
      <c r="AN143" s="148">
        <v>1222.0790400000001</v>
      </c>
      <c r="AO143" s="148">
        <v>1345.7712900000001</v>
      </c>
      <c r="AP143" s="148">
        <v>1345.7712900000001</v>
      </c>
      <c r="AQ143" s="148">
        <v>1808.5192899999997</v>
      </c>
      <c r="AR143" s="148">
        <v>1808.5192899999997</v>
      </c>
      <c r="AS143" s="148">
        <v>1808.5192899999997</v>
      </c>
      <c r="AT143" s="148">
        <v>1808.5192899999997</v>
      </c>
      <c r="AU143" s="148">
        <v>1808.5192899999997</v>
      </c>
      <c r="AV143" s="148">
        <v>1808.5192899999997</v>
      </c>
      <c r="AW143" s="147"/>
      <c r="AX143" s="148">
        <v>951.63440000000014</v>
      </c>
      <c r="AY143" s="148">
        <v>951.63440000000014</v>
      </c>
      <c r="AZ143" s="148">
        <v>951.63440000000014</v>
      </c>
      <c r="BA143" s="148">
        <v>951.63440000000014</v>
      </c>
      <c r="BB143" s="148">
        <v>951.63440000000014</v>
      </c>
      <c r="BC143" s="148">
        <v>951.63440000000014</v>
      </c>
      <c r="BD143" s="148">
        <v>951.63440000000014</v>
      </c>
      <c r="BE143" s="148">
        <v>951.63440000000014</v>
      </c>
      <c r="BF143" s="148">
        <v>951.63440000000014</v>
      </c>
      <c r="BG143" s="148">
        <v>951.63440000000014</v>
      </c>
      <c r="BH143" s="148">
        <v>951.63440000000014</v>
      </c>
      <c r="BI143" s="148">
        <v>951.63440000000014</v>
      </c>
      <c r="BJ143" s="147"/>
      <c r="BK143" s="148">
        <v>971.5</v>
      </c>
      <c r="BL143" s="148">
        <v>971.5</v>
      </c>
      <c r="BM143" s="148">
        <v>971.5</v>
      </c>
      <c r="BN143" s="148">
        <v>971.5</v>
      </c>
      <c r="BO143" s="148">
        <v>1021.7265500000001</v>
      </c>
      <c r="BP143" s="148">
        <v>1021.7265500000001</v>
      </c>
      <c r="BQ143" s="148">
        <v>1209.6302833333334</v>
      </c>
      <c r="BR143" s="148">
        <v>1209.6302833333334</v>
      </c>
      <c r="BS143" s="148">
        <v>1209.6302833333334</v>
      </c>
      <c r="BT143" s="148">
        <v>1209.6302833333334</v>
      </c>
      <c r="BU143" s="148">
        <v>1209.6302833333334</v>
      </c>
      <c r="BV143" s="148">
        <v>1209.6302833333334</v>
      </c>
      <c r="BW143" s="147"/>
      <c r="BX143" s="148">
        <v>2767.1902102005824</v>
      </c>
      <c r="BY143" s="148">
        <v>2767.1902102005824</v>
      </c>
      <c r="BZ143" s="148">
        <v>2767.1902102005824</v>
      </c>
      <c r="CA143" s="148">
        <v>2767.1902102005824</v>
      </c>
      <c r="CB143" s="148">
        <v>2799.3635951271526</v>
      </c>
      <c r="CC143" s="148">
        <v>2799.3635951271526</v>
      </c>
      <c r="CD143" s="148">
        <v>2919.7282059091576</v>
      </c>
      <c r="CE143" s="148">
        <v>2919.7282059091576</v>
      </c>
      <c r="CF143" s="148">
        <v>2919.7282059091576</v>
      </c>
      <c r="CG143" s="148">
        <v>2919.7282059091576</v>
      </c>
      <c r="CH143" s="148">
        <v>2919.7282059091576</v>
      </c>
      <c r="CI143" s="148">
        <v>2919.7282059091576</v>
      </c>
      <c r="CJ143" s="147"/>
      <c r="CK143" s="148">
        <v>1295.3333333333333</v>
      </c>
      <c r="CL143" s="148">
        <v>1295.3333333333333</v>
      </c>
      <c r="CM143" s="148">
        <v>1295.3333333333333</v>
      </c>
      <c r="CN143" s="148">
        <v>1295.3333333333333</v>
      </c>
      <c r="CO143" s="148">
        <v>1362.3020666666666</v>
      </c>
      <c r="CP143" s="148">
        <v>1362.3020666666666</v>
      </c>
      <c r="CQ143" s="148">
        <v>1612.8403777777776</v>
      </c>
      <c r="CR143" s="148">
        <v>1612.8403777777776</v>
      </c>
      <c r="CS143" s="148">
        <v>1612.8403777777776</v>
      </c>
      <c r="CT143" s="148">
        <v>1612.8403777777776</v>
      </c>
      <c r="CU143" s="148">
        <v>1612.8403777777776</v>
      </c>
      <c r="CV143" s="148">
        <v>1612.8403777777776</v>
      </c>
      <c r="CW143" s="147"/>
      <c r="CX143" s="148">
        <v>2958</v>
      </c>
      <c r="CY143" s="148">
        <v>2958</v>
      </c>
      <c r="CZ143" s="148">
        <v>2958</v>
      </c>
      <c r="DA143" s="148">
        <v>2958</v>
      </c>
      <c r="DB143" s="148">
        <v>3110.9286000000006</v>
      </c>
      <c r="DC143" s="148">
        <v>3110.9286000000006</v>
      </c>
      <c r="DD143" s="148">
        <v>3683.0534000000002</v>
      </c>
      <c r="DE143" s="148">
        <v>3683.0534000000002</v>
      </c>
      <c r="DF143" s="148">
        <v>3683.0534000000002</v>
      </c>
      <c r="DG143" s="148">
        <v>3683.0534000000002</v>
      </c>
      <c r="DH143" s="148">
        <v>3683.0534000000002</v>
      </c>
      <c r="DI143" s="148">
        <v>3683.0534000000002</v>
      </c>
      <c r="DJ143" s="147"/>
      <c r="DK143" s="148">
        <v>16692.023543533916</v>
      </c>
      <c r="DL143" s="148">
        <v>16692.023543533916</v>
      </c>
      <c r="DM143" s="148">
        <v>16692.023543533916</v>
      </c>
      <c r="DN143" s="148">
        <v>16692.023543533916</v>
      </c>
      <c r="DO143" s="148">
        <v>17444.11081179382</v>
      </c>
      <c r="DP143" s="148">
        <v>17444.11081179382</v>
      </c>
      <c r="DQ143" s="148">
        <v>20257.762267020269</v>
      </c>
      <c r="DR143" s="148">
        <v>20257.762267020269</v>
      </c>
      <c r="DS143" s="148">
        <v>20257.762267020269</v>
      </c>
      <c r="DT143" s="148">
        <v>20257.762267020269</v>
      </c>
      <c r="DU143" s="148">
        <v>20257.762267020269</v>
      </c>
      <c r="DV143" s="148">
        <v>20257.762267020269</v>
      </c>
      <c r="DX143" s="149">
        <f t="shared" si="119"/>
        <v>223202.88939984492</v>
      </c>
      <c r="DZ143" s="19" t="b">
        <f t="shared" si="120"/>
        <v>1</v>
      </c>
      <c r="EG143" s="19"/>
    </row>
    <row r="144" spans="3:137" ht="14.15" hidden="1" customHeight="1" x14ac:dyDescent="0.4">
      <c r="C144" s="19" t="s">
        <v>71</v>
      </c>
      <c r="D144" s="145">
        <v>296</v>
      </c>
      <c r="E144" s="19" t="s">
        <v>72</v>
      </c>
      <c r="F144" s="19" t="s">
        <v>57</v>
      </c>
      <c r="H144" s="19" t="s">
        <v>141</v>
      </c>
      <c r="I144" s="19" t="s">
        <v>74</v>
      </c>
      <c r="K144" s="146">
        <v>9000</v>
      </c>
      <c r="L144" s="146">
        <v>9000</v>
      </c>
      <c r="M144" s="146">
        <v>9000</v>
      </c>
      <c r="N144" s="146">
        <v>9000</v>
      </c>
      <c r="O144" s="146">
        <v>9000</v>
      </c>
      <c r="P144" s="146">
        <v>9000</v>
      </c>
      <c r="Q144" s="146">
        <v>9000</v>
      </c>
      <c r="R144" s="146">
        <v>9000</v>
      </c>
      <c r="S144" s="146">
        <v>9000</v>
      </c>
      <c r="T144" s="146">
        <v>9000</v>
      </c>
      <c r="U144" s="146">
        <v>9000</v>
      </c>
      <c r="V144" s="146">
        <v>9000</v>
      </c>
      <c r="W144" s="147"/>
      <c r="X144" s="148">
        <v>9000</v>
      </c>
      <c r="Y144" s="148">
        <v>9000</v>
      </c>
      <c r="Z144" s="148">
        <v>9000</v>
      </c>
      <c r="AA144" s="148">
        <v>9000</v>
      </c>
      <c r="AB144" s="148">
        <v>9465.3000000000011</v>
      </c>
      <c r="AC144" s="148">
        <v>9465.3000000000011</v>
      </c>
      <c r="AD144" s="148">
        <v>9465.3000000000011</v>
      </c>
      <c r="AE144" s="148">
        <v>9465.3000000000011</v>
      </c>
      <c r="AF144" s="148">
        <v>9465.3000000000011</v>
      </c>
      <c r="AG144" s="148">
        <v>9465.3000000000011</v>
      </c>
      <c r="AH144" s="148">
        <v>9465.3000000000011</v>
      </c>
      <c r="AI144" s="148">
        <v>9465.3000000000011</v>
      </c>
      <c r="AJ144" s="147"/>
      <c r="AK144" s="148">
        <v>1304.5790400000001</v>
      </c>
      <c r="AL144" s="148">
        <v>1304.5790400000001</v>
      </c>
      <c r="AM144" s="148">
        <v>1304.5790400000001</v>
      </c>
      <c r="AN144" s="148">
        <v>1304.5790400000001</v>
      </c>
      <c r="AO144" s="148">
        <v>1432.5365400000001</v>
      </c>
      <c r="AP144" s="148">
        <v>1432.5365400000001</v>
      </c>
      <c r="AQ144" s="148">
        <v>1432.5365400000001</v>
      </c>
      <c r="AR144" s="148">
        <v>1432.5365400000001</v>
      </c>
      <c r="AS144" s="148">
        <v>1432.5365400000001</v>
      </c>
      <c r="AT144" s="148">
        <v>1432.5365400000001</v>
      </c>
      <c r="AU144" s="148">
        <v>1432.5365400000001</v>
      </c>
      <c r="AV144" s="148">
        <v>1432.5365400000001</v>
      </c>
      <c r="AW144" s="147"/>
      <c r="AX144" s="148">
        <v>951.63440000000014</v>
      </c>
      <c r="AY144" s="148">
        <v>951.63440000000014</v>
      </c>
      <c r="AZ144" s="148">
        <v>951.63440000000014</v>
      </c>
      <c r="BA144" s="148">
        <v>951.63440000000014</v>
      </c>
      <c r="BB144" s="148">
        <v>951.63440000000014</v>
      </c>
      <c r="BC144" s="148">
        <v>951.63440000000014</v>
      </c>
      <c r="BD144" s="148">
        <v>951.63440000000014</v>
      </c>
      <c r="BE144" s="148">
        <v>951.63440000000014</v>
      </c>
      <c r="BF144" s="148">
        <v>951.63440000000014</v>
      </c>
      <c r="BG144" s="148">
        <v>951.63440000000014</v>
      </c>
      <c r="BH144" s="148">
        <v>951.63440000000014</v>
      </c>
      <c r="BI144" s="148">
        <v>951.63440000000014</v>
      </c>
      <c r="BJ144" s="147"/>
      <c r="BK144" s="148">
        <v>1005</v>
      </c>
      <c r="BL144" s="148">
        <v>1005</v>
      </c>
      <c r="BM144" s="148">
        <v>1005</v>
      </c>
      <c r="BN144" s="148">
        <v>1005</v>
      </c>
      <c r="BO144" s="148">
        <v>1056.9585000000002</v>
      </c>
      <c r="BP144" s="148">
        <v>1056.9585000000002</v>
      </c>
      <c r="BQ144" s="148">
        <v>1056.9585000000002</v>
      </c>
      <c r="BR144" s="148">
        <v>1056.9585000000002</v>
      </c>
      <c r="BS144" s="148">
        <v>1056.9585000000002</v>
      </c>
      <c r="BT144" s="148">
        <v>1056.9585000000002</v>
      </c>
      <c r="BU144" s="148">
        <v>1056.9585000000002</v>
      </c>
      <c r="BV144" s="148">
        <v>1056.9585000000002</v>
      </c>
      <c r="BW144" s="147"/>
      <c r="BX144" s="148">
        <v>2788.6491476557749</v>
      </c>
      <c r="BY144" s="148">
        <v>2788.6491476557749</v>
      </c>
      <c r="BZ144" s="148">
        <v>2788.6491476557749</v>
      </c>
      <c r="CA144" s="148">
        <v>2788.6491476557749</v>
      </c>
      <c r="CB144" s="148">
        <v>2821.9319596487785</v>
      </c>
      <c r="CC144" s="148">
        <v>2821.9319596487785</v>
      </c>
      <c r="CD144" s="148">
        <v>2821.9319596487785</v>
      </c>
      <c r="CE144" s="148">
        <v>2821.9319596487785</v>
      </c>
      <c r="CF144" s="148">
        <v>2821.9319596487785</v>
      </c>
      <c r="CG144" s="148">
        <v>2821.9319596487785</v>
      </c>
      <c r="CH144" s="148">
        <v>2821.9319596487785</v>
      </c>
      <c r="CI144" s="148">
        <v>2821.9319596487785</v>
      </c>
      <c r="CJ144" s="147"/>
      <c r="CK144" s="148">
        <v>1339.9999999999998</v>
      </c>
      <c r="CL144" s="148">
        <v>1339.9999999999998</v>
      </c>
      <c r="CM144" s="148">
        <v>1339.9999999999998</v>
      </c>
      <c r="CN144" s="148">
        <v>1339.9999999999998</v>
      </c>
      <c r="CO144" s="148">
        <v>1409.278</v>
      </c>
      <c r="CP144" s="148">
        <v>1409.278</v>
      </c>
      <c r="CQ144" s="148">
        <v>1409.278</v>
      </c>
      <c r="CR144" s="148">
        <v>1409.278</v>
      </c>
      <c r="CS144" s="148">
        <v>1409.278</v>
      </c>
      <c r="CT144" s="148">
        <v>1409.278</v>
      </c>
      <c r="CU144" s="148">
        <v>1409.278</v>
      </c>
      <c r="CV144" s="148">
        <v>1409.278</v>
      </c>
      <c r="CW144" s="147"/>
      <c r="CX144" s="148">
        <v>3060</v>
      </c>
      <c r="CY144" s="148">
        <v>3060</v>
      </c>
      <c r="CZ144" s="148">
        <v>3060</v>
      </c>
      <c r="DA144" s="148">
        <v>3060</v>
      </c>
      <c r="DB144" s="148">
        <v>3218.2020000000007</v>
      </c>
      <c r="DC144" s="148">
        <v>3218.2020000000007</v>
      </c>
      <c r="DD144" s="148">
        <v>3218.2020000000007</v>
      </c>
      <c r="DE144" s="148">
        <v>3218.2020000000007</v>
      </c>
      <c r="DF144" s="148">
        <v>3218.2020000000007</v>
      </c>
      <c r="DG144" s="148">
        <v>3218.2020000000007</v>
      </c>
      <c r="DH144" s="148">
        <v>3218.2020000000007</v>
      </c>
      <c r="DI144" s="148">
        <v>3218.2020000000007</v>
      </c>
      <c r="DJ144" s="147"/>
      <c r="DK144" s="148">
        <v>17193.649147655775</v>
      </c>
      <c r="DL144" s="148">
        <v>17193.649147655775</v>
      </c>
      <c r="DM144" s="148">
        <v>17193.649147655775</v>
      </c>
      <c r="DN144" s="148">
        <v>17193.649147655775</v>
      </c>
      <c r="DO144" s="148">
        <v>17971.67045964878</v>
      </c>
      <c r="DP144" s="148">
        <v>17971.67045964878</v>
      </c>
      <c r="DQ144" s="148">
        <v>17971.67045964878</v>
      </c>
      <c r="DR144" s="148">
        <v>17971.67045964878</v>
      </c>
      <c r="DS144" s="148">
        <v>17971.67045964878</v>
      </c>
      <c r="DT144" s="148">
        <v>17971.67045964878</v>
      </c>
      <c r="DU144" s="148">
        <v>17971.67045964878</v>
      </c>
      <c r="DV144" s="148">
        <v>17971.67045964878</v>
      </c>
      <c r="DX144" s="149">
        <f t="shared" si="119"/>
        <v>212547.96026781329</v>
      </c>
      <c r="DZ144" s="19" t="b">
        <f t="shared" si="120"/>
        <v>1</v>
      </c>
      <c r="EG144" s="19"/>
    </row>
    <row r="145" spans="3:137" ht="14.15" hidden="1" customHeight="1" x14ac:dyDescent="0.4">
      <c r="C145" s="19" t="s">
        <v>71</v>
      </c>
      <c r="D145" s="145">
        <v>467</v>
      </c>
      <c r="E145" s="19" t="s">
        <v>72</v>
      </c>
      <c r="F145" s="19" t="s">
        <v>57</v>
      </c>
      <c r="H145" s="19" t="s">
        <v>131</v>
      </c>
      <c r="I145" s="19" t="s">
        <v>74</v>
      </c>
      <c r="K145" s="146">
        <v>9000</v>
      </c>
      <c r="L145" s="146">
        <v>9000</v>
      </c>
      <c r="M145" s="146">
        <v>9000</v>
      </c>
      <c r="N145" s="146">
        <v>9000</v>
      </c>
      <c r="O145" s="146">
        <v>9000</v>
      </c>
      <c r="P145" s="146">
        <v>9000</v>
      </c>
      <c r="Q145" s="146">
        <v>9000</v>
      </c>
      <c r="R145" s="146">
        <v>10500</v>
      </c>
      <c r="S145" s="146">
        <v>10500</v>
      </c>
      <c r="T145" s="146">
        <v>10500</v>
      </c>
      <c r="U145" s="146">
        <v>10500</v>
      </c>
      <c r="V145" s="146">
        <v>10500</v>
      </c>
      <c r="W145" s="147"/>
      <c r="X145" s="148">
        <v>9000</v>
      </c>
      <c r="Y145" s="148">
        <v>9000</v>
      </c>
      <c r="Z145" s="148">
        <v>9000</v>
      </c>
      <c r="AA145" s="148">
        <v>9000</v>
      </c>
      <c r="AB145" s="148">
        <v>9465.3000000000011</v>
      </c>
      <c r="AC145" s="148">
        <v>9465.3000000000011</v>
      </c>
      <c r="AD145" s="148">
        <v>9465.3000000000011</v>
      </c>
      <c r="AE145" s="148">
        <v>11042.85</v>
      </c>
      <c r="AF145" s="148">
        <v>11042.85</v>
      </c>
      <c r="AG145" s="148">
        <v>11042.85</v>
      </c>
      <c r="AH145" s="148">
        <v>11042.85</v>
      </c>
      <c r="AI145" s="148">
        <v>11042.85</v>
      </c>
      <c r="AJ145" s="147"/>
      <c r="AK145" s="148">
        <v>1304.5790400000001</v>
      </c>
      <c r="AL145" s="148">
        <v>1304.5790400000001</v>
      </c>
      <c r="AM145" s="148">
        <v>1304.5790400000001</v>
      </c>
      <c r="AN145" s="148">
        <v>1304.5790400000001</v>
      </c>
      <c r="AO145" s="148">
        <v>1432.5365400000001</v>
      </c>
      <c r="AP145" s="148">
        <v>1432.5365400000001</v>
      </c>
      <c r="AQ145" s="148">
        <v>1432.5365400000001</v>
      </c>
      <c r="AR145" s="148">
        <v>1866.3627900000001</v>
      </c>
      <c r="AS145" s="148">
        <v>1866.3627900000001</v>
      </c>
      <c r="AT145" s="148">
        <v>1866.3627900000001</v>
      </c>
      <c r="AU145" s="148">
        <v>1866.3627900000001</v>
      </c>
      <c r="AV145" s="148">
        <v>1866.3627900000001</v>
      </c>
      <c r="AW145" s="147"/>
      <c r="AX145" s="148">
        <v>951.63440000000014</v>
      </c>
      <c r="AY145" s="148">
        <v>951.63440000000014</v>
      </c>
      <c r="AZ145" s="148">
        <v>951.63440000000014</v>
      </c>
      <c r="BA145" s="148">
        <v>951.63440000000014</v>
      </c>
      <c r="BB145" s="148">
        <v>951.63440000000014</v>
      </c>
      <c r="BC145" s="148">
        <v>951.63440000000014</v>
      </c>
      <c r="BD145" s="148">
        <v>951.63440000000014</v>
      </c>
      <c r="BE145" s="148">
        <v>951.63440000000014</v>
      </c>
      <c r="BF145" s="148">
        <v>951.63440000000014</v>
      </c>
      <c r="BG145" s="148">
        <v>951.63440000000014</v>
      </c>
      <c r="BH145" s="148">
        <v>951.63440000000014</v>
      </c>
      <c r="BI145" s="148">
        <v>951.63440000000014</v>
      </c>
      <c r="BJ145" s="147"/>
      <c r="BK145" s="148">
        <v>1005</v>
      </c>
      <c r="BL145" s="148">
        <v>1005</v>
      </c>
      <c r="BM145" s="148">
        <v>1005</v>
      </c>
      <c r="BN145" s="148">
        <v>1005</v>
      </c>
      <c r="BO145" s="148">
        <v>1056.9585000000002</v>
      </c>
      <c r="BP145" s="148">
        <v>1056.9585000000002</v>
      </c>
      <c r="BQ145" s="148">
        <v>1056.9585000000002</v>
      </c>
      <c r="BR145" s="148">
        <v>1233.11825</v>
      </c>
      <c r="BS145" s="148">
        <v>1233.11825</v>
      </c>
      <c r="BT145" s="148">
        <v>1233.11825</v>
      </c>
      <c r="BU145" s="148">
        <v>1233.11825</v>
      </c>
      <c r="BV145" s="148">
        <v>1233.11825</v>
      </c>
      <c r="BW145" s="147"/>
      <c r="BX145" s="148">
        <v>2788.6491476557749</v>
      </c>
      <c r="BY145" s="148">
        <v>2788.6491476557749</v>
      </c>
      <c r="BZ145" s="148">
        <v>2788.6491476557749</v>
      </c>
      <c r="CA145" s="148">
        <v>2788.6491476557749</v>
      </c>
      <c r="CB145" s="148">
        <v>2821.9319596487785</v>
      </c>
      <c r="CC145" s="148">
        <v>2821.9319596487785</v>
      </c>
      <c r="CD145" s="148">
        <v>2821.9319596487785</v>
      </c>
      <c r="CE145" s="148">
        <v>2934.7737822569084</v>
      </c>
      <c r="CF145" s="148">
        <v>2934.7737822569084</v>
      </c>
      <c r="CG145" s="148">
        <v>2934.7737822569084</v>
      </c>
      <c r="CH145" s="148">
        <v>2934.7737822569084</v>
      </c>
      <c r="CI145" s="148">
        <v>2934.7737822569084</v>
      </c>
      <c r="CJ145" s="147"/>
      <c r="CK145" s="148">
        <v>1339.9999999999998</v>
      </c>
      <c r="CL145" s="148">
        <v>1339.9999999999998</v>
      </c>
      <c r="CM145" s="148">
        <v>1339.9999999999998</v>
      </c>
      <c r="CN145" s="148">
        <v>1339.9999999999998</v>
      </c>
      <c r="CO145" s="148">
        <v>1409.278</v>
      </c>
      <c r="CP145" s="148">
        <v>1409.278</v>
      </c>
      <c r="CQ145" s="148">
        <v>1409.278</v>
      </c>
      <c r="CR145" s="148">
        <v>1644.1576666666665</v>
      </c>
      <c r="CS145" s="148">
        <v>1644.1576666666665</v>
      </c>
      <c r="CT145" s="148">
        <v>1644.1576666666665</v>
      </c>
      <c r="CU145" s="148">
        <v>1644.1576666666665</v>
      </c>
      <c r="CV145" s="148">
        <v>1644.1576666666665</v>
      </c>
      <c r="CW145" s="147"/>
      <c r="CX145" s="148">
        <v>3060</v>
      </c>
      <c r="CY145" s="148">
        <v>3060</v>
      </c>
      <c r="CZ145" s="148">
        <v>3060</v>
      </c>
      <c r="DA145" s="148">
        <v>3060</v>
      </c>
      <c r="DB145" s="148">
        <v>3218.2020000000007</v>
      </c>
      <c r="DC145" s="148">
        <v>3218.2020000000007</v>
      </c>
      <c r="DD145" s="148">
        <v>3218.2020000000007</v>
      </c>
      <c r="DE145" s="148">
        <v>3754.5690000000004</v>
      </c>
      <c r="DF145" s="148">
        <v>3754.5690000000004</v>
      </c>
      <c r="DG145" s="148">
        <v>3754.5690000000004</v>
      </c>
      <c r="DH145" s="148">
        <v>3754.5690000000004</v>
      </c>
      <c r="DI145" s="148">
        <v>3754.5690000000004</v>
      </c>
      <c r="DJ145" s="147"/>
      <c r="DK145" s="148">
        <v>17193.649147655775</v>
      </c>
      <c r="DL145" s="148">
        <v>17193.649147655775</v>
      </c>
      <c r="DM145" s="148">
        <v>17193.649147655775</v>
      </c>
      <c r="DN145" s="148">
        <v>17193.649147655775</v>
      </c>
      <c r="DO145" s="148">
        <v>17971.67045964878</v>
      </c>
      <c r="DP145" s="148">
        <v>17971.67045964878</v>
      </c>
      <c r="DQ145" s="148">
        <v>17971.67045964878</v>
      </c>
      <c r="DR145" s="148">
        <v>20609.468698923578</v>
      </c>
      <c r="DS145" s="148">
        <v>20609.468698923578</v>
      </c>
      <c r="DT145" s="148">
        <v>20609.468698923578</v>
      </c>
      <c r="DU145" s="148">
        <v>20609.468698923578</v>
      </c>
      <c r="DV145" s="148">
        <v>20609.468698923578</v>
      </c>
      <c r="DX145" s="149">
        <f t="shared" si="119"/>
        <v>225736.95146418741</v>
      </c>
      <c r="DZ145" s="19" t="b">
        <f t="shared" si="120"/>
        <v>1</v>
      </c>
      <c r="EG145" s="19"/>
    </row>
    <row r="146" spans="3:137" ht="14.15" hidden="1" customHeight="1" x14ac:dyDescent="0.4">
      <c r="C146" s="19" t="s">
        <v>71</v>
      </c>
      <c r="D146" s="145">
        <v>175</v>
      </c>
      <c r="E146" s="19" t="s">
        <v>72</v>
      </c>
      <c r="F146" s="19" t="s">
        <v>57</v>
      </c>
      <c r="H146" s="19" t="s">
        <v>117</v>
      </c>
      <c r="I146" s="19" t="s">
        <v>74</v>
      </c>
      <c r="K146" s="146">
        <v>9500</v>
      </c>
      <c r="L146" s="146">
        <v>9500</v>
      </c>
      <c r="M146" s="146">
        <v>9500</v>
      </c>
      <c r="N146" s="146">
        <v>9500</v>
      </c>
      <c r="O146" s="146">
        <v>9500</v>
      </c>
      <c r="P146" s="146">
        <v>9500</v>
      </c>
      <c r="Q146" s="146">
        <v>9500</v>
      </c>
      <c r="R146" s="146">
        <v>9500</v>
      </c>
      <c r="S146" s="146">
        <v>9500</v>
      </c>
      <c r="T146" s="146">
        <v>9500</v>
      </c>
      <c r="U146" s="146">
        <v>9500</v>
      </c>
      <c r="V146" s="146">
        <v>9500</v>
      </c>
      <c r="W146" s="147"/>
      <c r="X146" s="148">
        <v>9500</v>
      </c>
      <c r="Y146" s="148">
        <v>9500</v>
      </c>
      <c r="Z146" s="148">
        <v>9500</v>
      </c>
      <c r="AA146" s="148">
        <v>9500</v>
      </c>
      <c r="AB146" s="148">
        <v>9991.1500000000015</v>
      </c>
      <c r="AC146" s="148">
        <v>9991.1500000000015</v>
      </c>
      <c r="AD146" s="148">
        <v>9991.1500000000015</v>
      </c>
      <c r="AE146" s="148">
        <v>9991.1500000000015</v>
      </c>
      <c r="AF146" s="148">
        <v>9991.1500000000015</v>
      </c>
      <c r="AG146" s="148">
        <v>9991.1500000000015</v>
      </c>
      <c r="AH146" s="148">
        <v>9991.1500000000015</v>
      </c>
      <c r="AI146" s="148">
        <v>9991.1500000000015</v>
      </c>
      <c r="AJ146" s="147"/>
      <c r="AK146" s="148">
        <v>1442.0790400000001</v>
      </c>
      <c r="AL146" s="148">
        <v>1442.0790400000001</v>
      </c>
      <c r="AM146" s="148">
        <v>1442.0790400000001</v>
      </c>
      <c r="AN146" s="148">
        <v>1442.0790400000001</v>
      </c>
      <c r="AO146" s="148">
        <v>1577.1452900000004</v>
      </c>
      <c r="AP146" s="148">
        <v>1577.1452900000004</v>
      </c>
      <c r="AQ146" s="148">
        <v>1577.1452900000004</v>
      </c>
      <c r="AR146" s="148">
        <v>1577.1452900000004</v>
      </c>
      <c r="AS146" s="148">
        <v>1577.1452900000004</v>
      </c>
      <c r="AT146" s="148">
        <v>1577.1452900000004</v>
      </c>
      <c r="AU146" s="148">
        <v>1577.1452900000004</v>
      </c>
      <c r="AV146" s="148">
        <v>1577.1452900000004</v>
      </c>
      <c r="AW146" s="147"/>
      <c r="AX146" s="148">
        <v>951.63440000000014</v>
      </c>
      <c r="AY146" s="148">
        <v>951.63440000000014</v>
      </c>
      <c r="AZ146" s="148">
        <v>951.63440000000014</v>
      </c>
      <c r="BA146" s="148">
        <v>951.63440000000014</v>
      </c>
      <c r="BB146" s="148">
        <v>951.63440000000014</v>
      </c>
      <c r="BC146" s="148">
        <v>951.63440000000014</v>
      </c>
      <c r="BD146" s="148">
        <v>951.63440000000014</v>
      </c>
      <c r="BE146" s="148">
        <v>951.63440000000014</v>
      </c>
      <c r="BF146" s="148">
        <v>951.63440000000014</v>
      </c>
      <c r="BG146" s="148">
        <v>951.63440000000014</v>
      </c>
      <c r="BH146" s="148">
        <v>951.63440000000014</v>
      </c>
      <c r="BI146" s="148">
        <v>951.63440000000014</v>
      </c>
      <c r="BJ146" s="147"/>
      <c r="BK146" s="148">
        <v>1060.8333333333333</v>
      </c>
      <c r="BL146" s="148">
        <v>1060.8333333333333</v>
      </c>
      <c r="BM146" s="148">
        <v>1060.8333333333333</v>
      </c>
      <c r="BN146" s="148">
        <v>1060.8333333333333</v>
      </c>
      <c r="BO146" s="148">
        <v>1115.6784166666669</v>
      </c>
      <c r="BP146" s="148">
        <v>1115.6784166666669</v>
      </c>
      <c r="BQ146" s="148">
        <v>1115.6784166666669</v>
      </c>
      <c r="BR146" s="148">
        <v>1115.6784166666669</v>
      </c>
      <c r="BS146" s="148">
        <v>1115.6784166666669</v>
      </c>
      <c r="BT146" s="148">
        <v>1115.6784166666669</v>
      </c>
      <c r="BU146" s="148">
        <v>1115.6784166666669</v>
      </c>
      <c r="BV146" s="148">
        <v>1115.6784166666669</v>
      </c>
      <c r="BW146" s="147"/>
      <c r="BX146" s="148">
        <v>2824.4140434144292</v>
      </c>
      <c r="BY146" s="148">
        <v>2824.4140434144292</v>
      </c>
      <c r="BZ146" s="148">
        <v>2824.4140434144292</v>
      </c>
      <c r="CA146" s="148">
        <v>2824.4140434144292</v>
      </c>
      <c r="CB146" s="148">
        <v>2859.5459005181556</v>
      </c>
      <c r="CC146" s="148">
        <v>2859.5459005181556</v>
      </c>
      <c r="CD146" s="148">
        <v>2859.5459005181556</v>
      </c>
      <c r="CE146" s="148">
        <v>2859.5459005181556</v>
      </c>
      <c r="CF146" s="148">
        <v>2859.5459005181556</v>
      </c>
      <c r="CG146" s="148">
        <v>2859.5459005181556</v>
      </c>
      <c r="CH146" s="148">
        <v>2859.5459005181556</v>
      </c>
      <c r="CI146" s="148">
        <v>2859.5459005181556</v>
      </c>
      <c r="CJ146" s="147"/>
      <c r="CK146" s="148">
        <v>1414.4444444444443</v>
      </c>
      <c r="CL146" s="148">
        <v>1414.4444444444443</v>
      </c>
      <c r="CM146" s="148">
        <v>1414.4444444444443</v>
      </c>
      <c r="CN146" s="148">
        <v>1414.4444444444443</v>
      </c>
      <c r="CO146" s="148">
        <v>1487.5712222222223</v>
      </c>
      <c r="CP146" s="148">
        <v>1487.5712222222223</v>
      </c>
      <c r="CQ146" s="148">
        <v>1487.5712222222223</v>
      </c>
      <c r="CR146" s="148">
        <v>1487.5712222222223</v>
      </c>
      <c r="CS146" s="148">
        <v>1487.5712222222223</v>
      </c>
      <c r="CT146" s="148">
        <v>1487.5712222222223</v>
      </c>
      <c r="CU146" s="148">
        <v>1487.5712222222223</v>
      </c>
      <c r="CV146" s="148">
        <v>1487.5712222222223</v>
      </c>
      <c r="CW146" s="147"/>
      <c r="CX146" s="148">
        <v>3230.0000000000005</v>
      </c>
      <c r="CY146" s="148">
        <v>3230.0000000000005</v>
      </c>
      <c r="CZ146" s="148">
        <v>3230.0000000000005</v>
      </c>
      <c r="DA146" s="148">
        <v>3230.0000000000005</v>
      </c>
      <c r="DB146" s="148">
        <v>3396.9910000000009</v>
      </c>
      <c r="DC146" s="148">
        <v>3396.9910000000009</v>
      </c>
      <c r="DD146" s="148">
        <v>3396.9910000000009</v>
      </c>
      <c r="DE146" s="148">
        <v>3396.9910000000009</v>
      </c>
      <c r="DF146" s="148">
        <v>3396.9910000000009</v>
      </c>
      <c r="DG146" s="148">
        <v>3396.9910000000009</v>
      </c>
      <c r="DH146" s="148">
        <v>3396.9910000000009</v>
      </c>
      <c r="DI146" s="148">
        <v>3396.9910000000009</v>
      </c>
      <c r="DJ146" s="147"/>
      <c r="DK146" s="148">
        <v>18029.691821192209</v>
      </c>
      <c r="DL146" s="148">
        <v>18029.691821192209</v>
      </c>
      <c r="DM146" s="148">
        <v>18029.691821192209</v>
      </c>
      <c r="DN146" s="148">
        <v>18029.691821192209</v>
      </c>
      <c r="DO146" s="148">
        <v>18850.936539407048</v>
      </c>
      <c r="DP146" s="148">
        <v>18850.936539407048</v>
      </c>
      <c r="DQ146" s="148">
        <v>18850.936539407048</v>
      </c>
      <c r="DR146" s="148">
        <v>18850.936539407048</v>
      </c>
      <c r="DS146" s="148">
        <v>18850.936539407048</v>
      </c>
      <c r="DT146" s="148">
        <v>18850.936539407048</v>
      </c>
      <c r="DU146" s="148">
        <v>18850.936539407048</v>
      </c>
      <c r="DV146" s="148">
        <v>18850.936539407048</v>
      </c>
      <c r="DX146" s="149">
        <f t="shared" si="119"/>
        <v>222926.25960002525</v>
      </c>
      <c r="DZ146" s="19" t="b">
        <f t="shared" si="120"/>
        <v>1</v>
      </c>
      <c r="EG146" s="19"/>
    </row>
    <row r="147" spans="3:137" ht="14.15" hidden="1" customHeight="1" x14ac:dyDescent="0.4">
      <c r="C147" s="19" t="s">
        <v>71</v>
      </c>
      <c r="D147" s="145">
        <v>190</v>
      </c>
      <c r="E147" s="19" t="s">
        <v>72</v>
      </c>
      <c r="F147" s="19" t="s">
        <v>57</v>
      </c>
      <c r="H147" s="19" t="s">
        <v>124</v>
      </c>
      <c r="I147" s="19" t="s">
        <v>74</v>
      </c>
      <c r="K147" s="146">
        <v>9500</v>
      </c>
      <c r="L147" s="146">
        <v>9500</v>
      </c>
      <c r="M147" s="146">
        <v>9500</v>
      </c>
      <c r="N147" s="146">
        <v>9500</v>
      </c>
      <c r="O147" s="146">
        <v>9500</v>
      </c>
      <c r="P147" s="146">
        <v>9500</v>
      </c>
      <c r="Q147" s="146">
        <v>9500</v>
      </c>
      <c r="R147" s="146">
        <v>9500</v>
      </c>
      <c r="S147" s="146">
        <v>9500</v>
      </c>
      <c r="T147" s="146">
        <v>9500</v>
      </c>
      <c r="U147" s="146">
        <v>9500</v>
      </c>
      <c r="V147" s="146">
        <v>9500</v>
      </c>
      <c r="W147" s="147"/>
      <c r="X147" s="148">
        <v>9500</v>
      </c>
      <c r="Y147" s="148">
        <v>9500</v>
      </c>
      <c r="Z147" s="148">
        <v>9500</v>
      </c>
      <c r="AA147" s="148">
        <v>9500</v>
      </c>
      <c r="AB147" s="148">
        <v>9991.1500000000015</v>
      </c>
      <c r="AC147" s="148">
        <v>9991.1500000000015</v>
      </c>
      <c r="AD147" s="148">
        <v>9991.1500000000015</v>
      </c>
      <c r="AE147" s="148">
        <v>9991.1500000000015</v>
      </c>
      <c r="AF147" s="148">
        <v>9991.1500000000015</v>
      </c>
      <c r="AG147" s="148">
        <v>9991.1500000000015</v>
      </c>
      <c r="AH147" s="148">
        <v>9991.1500000000015</v>
      </c>
      <c r="AI147" s="148">
        <v>9991.1500000000015</v>
      </c>
      <c r="AJ147" s="147"/>
      <c r="AK147" s="148">
        <v>1442.0790400000001</v>
      </c>
      <c r="AL147" s="148">
        <v>1442.0790400000001</v>
      </c>
      <c r="AM147" s="148">
        <v>1442.0790400000001</v>
      </c>
      <c r="AN147" s="148">
        <v>1442.0790400000001</v>
      </c>
      <c r="AO147" s="148">
        <v>1577.1452900000004</v>
      </c>
      <c r="AP147" s="148">
        <v>1577.1452900000004</v>
      </c>
      <c r="AQ147" s="148">
        <v>1577.1452900000004</v>
      </c>
      <c r="AR147" s="148">
        <v>1577.1452900000004</v>
      </c>
      <c r="AS147" s="148">
        <v>1577.1452900000004</v>
      </c>
      <c r="AT147" s="148">
        <v>1577.1452900000004</v>
      </c>
      <c r="AU147" s="148">
        <v>1577.1452900000004</v>
      </c>
      <c r="AV147" s="148">
        <v>1577.1452900000004</v>
      </c>
      <c r="AW147" s="147"/>
      <c r="AX147" s="148">
        <v>951.63440000000014</v>
      </c>
      <c r="AY147" s="148">
        <v>951.63440000000014</v>
      </c>
      <c r="AZ147" s="148">
        <v>951.63440000000014</v>
      </c>
      <c r="BA147" s="148">
        <v>951.63440000000014</v>
      </c>
      <c r="BB147" s="148">
        <v>951.63440000000014</v>
      </c>
      <c r="BC147" s="148">
        <v>951.63440000000014</v>
      </c>
      <c r="BD147" s="148">
        <v>951.63440000000014</v>
      </c>
      <c r="BE147" s="148">
        <v>951.63440000000014</v>
      </c>
      <c r="BF147" s="148">
        <v>951.63440000000014</v>
      </c>
      <c r="BG147" s="148">
        <v>951.63440000000014</v>
      </c>
      <c r="BH147" s="148">
        <v>951.63440000000014</v>
      </c>
      <c r="BI147" s="148">
        <v>951.63440000000014</v>
      </c>
      <c r="BJ147" s="147"/>
      <c r="BK147" s="148">
        <v>1060.8333333333333</v>
      </c>
      <c r="BL147" s="148">
        <v>1060.8333333333333</v>
      </c>
      <c r="BM147" s="148">
        <v>1060.8333333333333</v>
      </c>
      <c r="BN147" s="148">
        <v>1060.8333333333333</v>
      </c>
      <c r="BO147" s="148">
        <v>1115.6784166666669</v>
      </c>
      <c r="BP147" s="148">
        <v>1115.6784166666669</v>
      </c>
      <c r="BQ147" s="148">
        <v>1115.6784166666669</v>
      </c>
      <c r="BR147" s="148">
        <v>1115.6784166666669</v>
      </c>
      <c r="BS147" s="148">
        <v>1115.6784166666669</v>
      </c>
      <c r="BT147" s="148">
        <v>1115.6784166666669</v>
      </c>
      <c r="BU147" s="148">
        <v>1115.6784166666669</v>
      </c>
      <c r="BV147" s="148">
        <v>1115.6784166666669</v>
      </c>
      <c r="BW147" s="147"/>
      <c r="BX147" s="148">
        <v>2824.4140434144292</v>
      </c>
      <c r="BY147" s="148">
        <v>2824.4140434144292</v>
      </c>
      <c r="BZ147" s="148">
        <v>2824.4140434144292</v>
      </c>
      <c r="CA147" s="148">
        <v>2824.4140434144292</v>
      </c>
      <c r="CB147" s="148">
        <v>2859.5459005181556</v>
      </c>
      <c r="CC147" s="148">
        <v>2859.5459005181556</v>
      </c>
      <c r="CD147" s="148">
        <v>2859.5459005181556</v>
      </c>
      <c r="CE147" s="148">
        <v>2859.5459005181556</v>
      </c>
      <c r="CF147" s="148">
        <v>2859.5459005181556</v>
      </c>
      <c r="CG147" s="148">
        <v>2859.5459005181556</v>
      </c>
      <c r="CH147" s="148">
        <v>2859.5459005181556</v>
      </c>
      <c r="CI147" s="148">
        <v>2859.5459005181556</v>
      </c>
      <c r="CJ147" s="147"/>
      <c r="CK147" s="148">
        <v>1414.4444444444443</v>
      </c>
      <c r="CL147" s="148">
        <v>1414.4444444444443</v>
      </c>
      <c r="CM147" s="148">
        <v>1414.4444444444443</v>
      </c>
      <c r="CN147" s="148">
        <v>1414.4444444444443</v>
      </c>
      <c r="CO147" s="148">
        <v>1487.5712222222223</v>
      </c>
      <c r="CP147" s="148">
        <v>1487.5712222222223</v>
      </c>
      <c r="CQ147" s="148">
        <v>1487.5712222222223</v>
      </c>
      <c r="CR147" s="148">
        <v>1487.5712222222223</v>
      </c>
      <c r="CS147" s="148">
        <v>1487.5712222222223</v>
      </c>
      <c r="CT147" s="148">
        <v>1487.5712222222223</v>
      </c>
      <c r="CU147" s="148">
        <v>1487.5712222222223</v>
      </c>
      <c r="CV147" s="148">
        <v>1487.5712222222223</v>
      </c>
      <c r="CW147" s="147"/>
      <c r="CX147" s="148">
        <v>3230.0000000000005</v>
      </c>
      <c r="CY147" s="148">
        <v>3230.0000000000005</v>
      </c>
      <c r="CZ147" s="148">
        <v>3230.0000000000005</v>
      </c>
      <c r="DA147" s="148">
        <v>3230.0000000000005</v>
      </c>
      <c r="DB147" s="148">
        <v>3396.9910000000009</v>
      </c>
      <c r="DC147" s="148">
        <v>3396.9910000000009</v>
      </c>
      <c r="DD147" s="148">
        <v>3396.9910000000009</v>
      </c>
      <c r="DE147" s="148">
        <v>3396.9910000000009</v>
      </c>
      <c r="DF147" s="148">
        <v>3396.9910000000009</v>
      </c>
      <c r="DG147" s="148">
        <v>3396.9910000000009</v>
      </c>
      <c r="DH147" s="148">
        <v>3396.9910000000009</v>
      </c>
      <c r="DI147" s="148">
        <v>3396.9910000000009</v>
      </c>
      <c r="DJ147" s="147"/>
      <c r="DK147" s="148">
        <v>18029.691821192209</v>
      </c>
      <c r="DL147" s="148">
        <v>18029.691821192209</v>
      </c>
      <c r="DM147" s="148">
        <v>18029.691821192209</v>
      </c>
      <c r="DN147" s="148">
        <v>18029.691821192209</v>
      </c>
      <c r="DO147" s="148">
        <v>18850.936539407048</v>
      </c>
      <c r="DP147" s="148">
        <v>18850.936539407048</v>
      </c>
      <c r="DQ147" s="148">
        <v>18850.936539407048</v>
      </c>
      <c r="DR147" s="148">
        <v>18850.936539407048</v>
      </c>
      <c r="DS147" s="148">
        <v>18850.936539407048</v>
      </c>
      <c r="DT147" s="148">
        <v>18850.936539407048</v>
      </c>
      <c r="DU147" s="148">
        <v>18850.936539407048</v>
      </c>
      <c r="DV147" s="148">
        <v>18850.936539407048</v>
      </c>
      <c r="DX147" s="149">
        <f t="shared" si="119"/>
        <v>222926.25960002525</v>
      </c>
      <c r="DZ147" s="19" t="b">
        <f t="shared" si="120"/>
        <v>1</v>
      </c>
      <c r="EG147" s="19"/>
    </row>
    <row r="148" spans="3:137" ht="14.15" hidden="1" customHeight="1" x14ac:dyDescent="0.4">
      <c r="C148" s="19" t="s">
        <v>71</v>
      </c>
      <c r="D148" s="145">
        <v>504</v>
      </c>
      <c r="E148" s="19" t="s">
        <v>72</v>
      </c>
      <c r="F148" s="19" t="s">
        <v>57</v>
      </c>
      <c r="H148" s="19" t="s">
        <v>10</v>
      </c>
      <c r="I148" s="19" t="s">
        <v>74</v>
      </c>
      <c r="K148" s="146">
        <v>9500</v>
      </c>
      <c r="L148" s="146">
        <v>9500</v>
      </c>
      <c r="M148" s="146">
        <v>9500</v>
      </c>
      <c r="N148" s="146">
        <v>9500</v>
      </c>
      <c r="O148" s="146">
        <v>9500</v>
      </c>
      <c r="P148" s="146">
        <v>9500</v>
      </c>
      <c r="Q148" s="146">
        <v>9500</v>
      </c>
      <c r="R148" s="146">
        <v>9500</v>
      </c>
      <c r="S148" s="146">
        <v>9500</v>
      </c>
      <c r="T148" s="146">
        <v>9500</v>
      </c>
      <c r="U148" s="146">
        <v>9500</v>
      </c>
      <c r="V148" s="146">
        <v>9500</v>
      </c>
      <c r="W148" s="147"/>
      <c r="X148" s="148">
        <v>9500</v>
      </c>
      <c r="Y148" s="148">
        <v>9500</v>
      </c>
      <c r="Z148" s="148">
        <v>9500</v>
      </c>
      <c r="AA148" s="148">
        <v>9500</v>
      </c>
      <c r="AB148" s="148">
        <v>9991.1500000000015</v>
      </c>
      <c r="AC148" s="148">
        <v>9991.1500000000015</v>
      </c>
      <c r="AD148" s="148">
        <v>9991.1500000000015</v>
      </c>
      <c r="AE148" s="148">
        <v>9991.1500000000015</v>
      </c>
      <c r="AF148" s="148">
        <v>9991.1500000000015</v>
      </c>
      <c r="AG148" s="148">
        <v>9991.1500000000015</v>
      </c>
      <c r="AH148" s="148">
        <v>9991.1500000000015</v>
      </c>
      <c r="AI148" s="148">
        <v>9991.1500000000015</v>
      </c>
      <c r="AJ148" s="147"/>
      <c r="AK148" s="148">
        <v>1442.0790400000001</v>
      </c>
      <c r="AL148" s="148">
        <v>1442.0790400000001</v>
      </c>
      <c r="AM148" s="148">
        <v>1442.0790400000001</v>
      </c>
      <c r="AN148" s="148">
        <v>1442.0790400000001</v>
      </c>
      <c r="AO148" s="148">
        <v>1577.1452900000004</v>
      </c>
      <c r="AP148" s="148">
        <v>1577.1452900000004</v>
      </c>
      <c r="AQ148" s="148">
        <v>1577.1452900000004</v>
      </c>
      <c r="AR148" s="148">
        <v>1577.1452900000004</v>
      </c>
      <c r="AS148" s="148">
        <v>1577.1452900000004</v>
      </c>
      <c r="AT148" s="148">
        <v>1577.1452900000004</v>
      </c>
      <c r="AU148" s="148">
        <v>1577.1452900000004</v>
      </c>
      <c r="AV148" s="148">
        <v>1577.1452900000004</v>
      </c>
      <c r="AW148" s="147"/>
      <c r="AX148" s="148">
        <v>951.63440000000014</v>
      </c>
      <c r="AY148" s="148">
        <v>951.63440000000014</v>
      </c>
      <c r="AZ148" s="148">
        <v>951.63440000000014</v>
      </c>
      <c r="BA148" s="148">
        <v>951.63440000000014</v>
      </c>
      <c r="BB148" s="148">
        <v>951.63440000000014</v>
      </c>
      <c r="BC148" s="148">
        <v>951.63440000000014</v>
      </c>
      <c r="BD148" s="148">
        <v>951.63440000000014</v>
      </c>
      <c r="BE148" s="148">
        <v>951.63440000000014</v>
      </c>
      <c r="BF148" s="148">
        <v>951.63440000000014</v>
      </c>
      <c r="BG148" s="148">
        <v>951.63440000000014</v>
      </c>
      <c r="BH148" s="148">
        <v>951.63440000000014</v>
      </c>
      <c r="BI148" s="148">
        <v>951.63440000000014</v>
      </c>
      <c r="BJ148" s="147"/>
      <c r="BK148" s="148">
        <v>1060.8333333333333</v>
      </c>
      <c r="BL148" s="148">
        <v>1060.8333333333333</v>
      </c>
      <c r="BM148" s="148">
        <v>1060.8333333333333</v>
      </c>
      <c r="BN148" s="148">
        <v>1060.8333333333333</v>
      </c>
      <c r="BO148" s="148">
        <v>1115.6784166666669</v>
      </c>
      <c r="BP148" s="148">
        <v>1115.6784166666669</v>
      </c>
      <c r="BQ148" s="148">
        <v>1115.6784166666669</v>
      </c>
      <c r="BR148" s="148">
        <v>1115.6784166666669</v>
      </c>
      <c r="BS148" s="148">
        <v>1115.6784166666669</v>
      </c>
      <c r="BT148" s="148">
        <v>1115.6784166666669</v>
      </c>
      <c r="BU148" s="148">
        <v>1115.6784166666669</v>
      </c>
      <c r="BV148" s="148">
        <v>1115.6784166666669</v>
      </c>
      <c r="BW148" s="147"/>
      <c r="BX148" s="148">
        <v>2824.4140434144292</v>
      </c>
      <c r="BY148" s="148">
        <v>2824.4140434144292</v>
      </c>
      <c r="BZ148" s="148">
        <v>2824.4140434144292</v>
      </c>
      <c r="CA148" s="148">
        <v>2824.4140434144292</v>
      </c>
      <c r="CB148" s="148">
        <v>2859.5459005181556</v>
      </c>
      <c r="CC148" s="148">
        <v>2859.5459005181556</v>
      </c>
      <c r="CD148" s="148">
        <v>2859.5459005181556</v>
      </c>
      <c r="CE148" s="148">
        <v>2859.5459005181556</v>
      </c>
      <c r="CF148" s="148">
        <v>2859.5459005181556</v>
      </c>
      <c r="CG148" s="148">
        <v>2859.5459005181556</v>
      </c>
      <c r="CH148" s="148">
        <v>2859.5459005181556</v>
      </c>
      <c r="CI148" s="148">
        <v>2859.5459005181556</v>
      </c>
      <c r="CJ148" s="147"/>
      <c r="CK148" s="148">
        <v>1414.4444444444443</v>
      </c>
      <c r="CL148" s="148">
        <v>1414.4444444444443</v>
      </c>
      <c r="CM148" s="148">
        <v>1414.4444444444443</v>
      </c>
      <c r="CN148" s="148">
        <v>1414.4444444444443</v>
      </c>
      <c r="CO148" s="148">
        <v>1487.5712222222223</v>
      </c>
      <c r="CP148" s="148">
        <v>1487.5712222222223</v>
      </c>
      <c r="CQ148" s="148">
        <v>1487.5712222222223</v>
      </c>
      <c r="CR148" s="148">
        <v>1487.5712222222223</v>
      </c>
      <c r="CS148" s="148">
        <v>1487.5712222222223</v>
      </c>
      <c r="CT148" s="148">
        <v>1487.5712222222223</v>
      </c>
      <c r="CU148" s="148">
        <v>1487.5712222222223</v>
      </c>
      <c r="CV148" s="148">
        <v>1487.5712222222223</v>
      </c>
      <c r="CW148" s="147"/>
      <c r="CX148" s="148">
        <v>3230.0000000000005</v>
      </c>
      <c r="CY148" s="148">
        <v>3230.0000000000005</v>
      </c>
      <c r="CZ148" s="148">
        <v>3230.0000000000005</v>
      </c>
      <c r="DA148" s="148">
        <v>3230.0000000000005</v>
      </c>
      <c r="DB148" s="148">
        <v>3396.9910000000009</v>
      </c>
      <c r="DC148" s="148">
        <v>3396.9910000000009</v>
      </c>
      <c r="DD148" s="148">
        <v>3396.9910000000009</v>
      </c>
      <c r="DE148" s="148">
        <v>3396.9910000000009</v>
      </c>
      <c r="DF148" s="148">
        <v>3396.9910000000009</v>
      </c>
      <c r="DG148" s="148">
        <v>3396.9910000000009</v>
      </c>
      <c r="DH148" s="148">
        <v>3396.9910000000009</v>
      </c>
      <c r="DI148" s="148">
        <v>3396.9910000000009</v>
      </c>
      <c r="DJ148" s="147"/>
      <c r="DK148" s="148">
        <v>18029.691821192209</v>
      </c>
      <c r="DL148" s="148">
        <v>18029.691821192209</v>
      </c>
      <c r="DM148" s="148">
        <v>18029.691821192209</v>
      </c>
      <c r="DN148" s="148">
        <v>18029.691821192209</v>
      </c>
      <c r="DO148" s="148">
        <v>18850.936539407048</v>
      </c>
      <c r="DP148" s="148">
        <v>18850.936539407048</v>
      </c>
      <c r="DQ148" s="148">
        <v>18850.936539407048</v>
      </c>
      <c r="DR148" s="148">
        <v>18850.936539407048</v>
      </c>
      <c r="DS148" s="148">
        <v>18850.936539407048</v>
      </c>
      <c r="DT148" s="148">
        <v>18850.936539407048</v>
      </c>
      <c r="DU148" s="148">
        <v>18850.936539407048</v>
      </c>
      <c r="DV148" s="148">
        <v>18850.936539407048</v>
      </c>
      <c r="DX148" s="149">
        <f t="shared" si="119"/>
        <v>222926.25960002525</v>
      </c>
      <c r="DZ148" s="19" t="b">
        <f t="shared" si="120"/>
        <v>1</v>
      </c>
      <c r="EG148" s="19"/>
    </row>
    <row r="149" spans="3:137" ht="14.15" hidden="1" customHeight="1" x14ac:dyDescent="0.4">
      <c r="C149" s="19" t="s">
        <v>71</v>
      </c>
      <c r="D149" s="145">
        <v>5</v>
      </c>
      <c r="E149" s="19" t="s">
        <v>72</v>
      </c>
      <c r="F149" s="19" t="s">
        <v>57</v>
      </c>
      <c r="H149" s="19" t="s">
        <v>142</v>
      </c>
      <c r="I149" s="19" t="s">
        <v>143</v>
      </c>
      <c r="K149" s="146">
        <v>10428</v>
      </c>
      <c r="L149" s="146">
        <v>10428</v>
      </c>
      <c r="M149" s="146">
        <v>10428</v>
      </c>
      <c r="N149" s="146">
        <v>10428</v>
      </c>
      <c r="O149" s="146">
        <v>10928</v>
      </c>
      <c r="P149" s="146">
        <v>10928</v>
      </c>
      <c r="Q149" s="146">
        <v>10928</v>
      </c>
      <c r="R149" s="146">
        <v>10928</v>
      </c>
      <c r="S149" s="146">
        <v>10928</v>
      </c>
      <c r="T149" s="146">
        <v>10928</v>
      </c>
      <c r="U149" s="146">
        <v>10928</v>
      </c>
      <c r="V149" s="146">
        <v>10928</v>
      </c>
      <c r="W149" s="147"/>
      <c r="X149" s="148">
        <v>10428</v>
      </c>
      <c r="Y149" s="148">
        <v>10428</v>
      </c>
      <c r="Z149" s="148">
        <v>10428</v>
      </c>
      <c r="AA149" s="148">
        <v>10428</v>
      </c>
      <c r="AB149" s="148">
        <v>11492.9776</v>
      </c>
      <c r="AC149" s="148">
        <v>11492.9776</v>
      </c>
      <c r="AD149" s="148">
        <v>11492.9776</v>
      </c>
      <c r="AE149" s="148">
        <v>11492.9776</v>
      </c>
      <c r="AF149" s="148">
        <v>11492.9776</v>
      </c>
      <c r="AG149" s="148">
        <v>11492.9776</v>
      </c>
      <c r="AH149" s="148">
        <v>11492.9776</v>
      </c>
      <c r="AI149" s="148">
        <v>11492.9776</v>
      </c>
      <c r="AJ149" s="147"/>
      <c r="AK149" s="148">
        <v>1697.2790399999999</v>
      </c>
      <c r="AL149" s="148">
        <v>1697.2790399999999</v>
      </c>
      <c r="AM149" s="148">
        <v>1697.2790399999999</v>
      </c>
      <c r="AN149" s="148">
        <v>1697.2790399999999</v>
      </c>
      <c r="AO149" s="148">
        <v>1990.14788</v>
      </c>
      <c r="AP149" s="148">
        <v>1990.14788</v>
      </c>
      <c r="AQ149" s="148">
        <v>1990.14788</v>
      </c>
      <c r="AR149" s="148">
        <v>1990.14788</v>
      </c>
      <c r="AS149" s="148">
        <v>1990.14788</v>
      </c>
      <c r="AT149" s="148">
        <v>1990.14788</v>
      </c>
      <c r="AU149" s="148">
        <v>1990.14788</v>
      </c>
      <c r="AV149" s="148">
        <v>1990.14788</v>
      </c>
      <c r="AW149" s="147"/>
      <c r="AX149" s="148">
        <v>951.63440000000014</v>
      </c>
      <c r="AY149" s="148">
        <v>951.63440000000014</v>
      </c>
      <c r="AZ149" s="148">
        <v>951.63440000000014</v>
      </c>
      <c r="BA149" s="148">
        <v>951.63440000000014</v>
      </c>
      <c r="BB149" s="148">
        <v>951.63440000000014</v>
      </c>
      <c r="BC149" s="148">
        <v>951.63440000000014</v>
      </c>
      <c r="BD149" s="148">
        <v>951.63440000000014</v>
      </c>
      <c r="BE149" s="148">
        <v>951.63440000000014</v>
      </c>
      <c r="BF149" s="148">
        <v>951.63440000000014</v>
      </c>
      <c r="BG149" s="148">
        <v>951.63440000000014</v>
      </c>
      <c r="BH149" s="148">
        <v>951.63440000000014</v>
      </c>
      <c r="BI149" s="148">
        <v>951.63440000000014</v>
      </c>
      <c r="BJ149" s="147"/>
      <c r="BK149" s="148">
        <v>1164.46</v>
      </c>
      <c r="BL149" s="148">
        <v>1164.46</v>
      </c>
      <c r="BM149" s="148">
        <v>1164.46</v>
      </c>
      <c r="BN149" s="148">
        <v>1164.46</v>
      </c>
      <c r="BO149" s="148">
        <v>1283.3824986666666</v>
      </c>
      <c r="BP149" s="148">
        <v>1283.3824986666666</v>
      </c>
      <c r="BQ149" s="148">
        <v>1283.3824986666666</v>
      </c>
      <c r="BR149" s="148">
        <v>1283.3824986666666</v>
      </c>
      <c r="BS149" s="148">
        <v>1283.3824986666666</v>
      </c>
      <c r="BT149" s="148">
        <v>1283.3824986666666</v>
      </c>
      <c r="BU149" s="148">
        <v>1283.3824986666666</v>
      </c>
      <c r="BV149" s="148">
        <v>1283.3824986666666</v>
      </c>
      <c r="BW149" s="147"/>
      <c r="BX149" s="148">
        <v>2890.7936899424913</v>
      </c>
      <c r="BY149" s="148">
        <v>2890.7936899424913</v>
      </c>
      <c r="BZ149" s="148">
        <v>2890.7936899424913</v>
      </c>
      <c r="CA149" s="148">
        <v>2890.7936899424913</v>
      </c>
      <c r="CB149" s="148">
        <v>2966.9713156410949</v>
      </c>
      <c r="CC149" s="148">
        <v>2966.9713156410949</v>
      </c>
      <c r="CD149" s="148">
        <v>2966.9713156410949</v>
      </c>
      <c r="CE149" s="148">
        <v>2966.9713156410949</v>
      </c>
      <c r="CF149" s="148">
        <v>2966.9713156410949</v>
      </c>
      <c r="CG149" s="148">
        <v>2966.9713156410949</v>
      </c>
      <c r="CH149" s="148">
        <v>2966.9713156410949</v>
      </c>
      <c r="CI149" s="148">
        <v>2966.9713156410949</v>
      </c>
      <c r="CJ149" s="147"/>
      <c r="CK149" s="148">
        <v>1552.6133333333332</v>
      </c>
      <c r="CL149" s="148">
        <v>1552.6133333333332</v>
      </c>
      <c r="CM149" s="148">
        <v>1552.6133333333332</v>
      </c>
      <c r="CN149" s="148">
        <v>1552.6133333333332</v>
      </c>
      <c r="CO149" s="148">
        <v>1711.1766648888888</v>
      </c>
      <c r="CP149" s="148">
        <v>1711.1766648888888</v>
      </c>
      <c r="CQ149" s="148">
        <v>1711.1766648888888</v>
      </c>
      <c r="CR149" s="148">
        <v>1711.1766648888888</v>
      </c>
      <c r="CS149" s="148">
        <v>1711.1766648888888</v>
      </c>
      <c r="CT149" s="148">
        <v>1711.1766648888888</v>
      </c>
      <c r="CU149" s="148">
        <v>1711.1766648888888</v>
      </c>
      <c r="CV149" s="148">
        <v>1711.1766648888888</v>
      </c>
      <c r="CW149" s="147"/>
      <c r="CX149" s="148">
        <v>3545.5200000000004</v>
      </c>
      <c r="CY149" s="148">
        <v>3545.5200000000004</v>
      </c>
      <c r="CZ149" s="148">
        <v>3545.5200000000004</v>
      </c>
      <c r="DA149" s="148">
        <v>3545.5200000000004</v>
      </c>
      <c r="DB149" s="148">
        <v>3907.6123840000005</v>
      </c>
      <c r="DC149" s="148">
        <v>3907.6123840000005</v>
      </c>
      <c r="DD149" s="148">
        <v>3907.6123840000005</v>
      </c>
      <c r="DE149" s="148">
        <v>3907.6123840000005</v>
      </c>
      <c r="DF149" s="148">
        <v>3907.6123840000005</v>
      </c>
      <c r="DG149" s="148">
        <v>3907.6123840000005</v>
      </c>
      <c r="DH149" s="148">
        <v>3907.6123840000005</v>
      </c>
      <c r="DI149" s="148">
        <v>3907.6123840000005</v>
      </c>
      <c r="DJ149" s="147"/>
      <c r="DK149" s="148">
        <v>19581.387023275827</v>
      </c>
      <c r="DL149" s="148">
        <v>19581.387023275827</v>
      </c>
      <c r="DM149" s="148">
        <v>19581.387023275827</v>
      </c>
      <c r="DN149" s="148">
        <v>19581.387023275827</v>
      </c>
      <c r="DO149" s="148">
        <v>21362.120463196647</v>
      </c>
      <c r="DP149" s="148">
        <v>21362.120463196647</v>
      </c>
      <c r="DQ149" s="148">
        <v>21362.120463196647</v>
      </c>
      <c r="DR149" s="148">
        <v>21362.120463196647</v>
      </c>
      <c r="DS149" s="148">
        <v>21362.120463196647</v>
      </c>
      <c r="DT149" s="148">
        <v>21362.120463196647</v>
      </c>
      <c r="DU149" s="148">
        <v>21362.120463196647</v>
      </c>
      <c r="DV149" s="148">
        <v>21362.120463196647</v>
      </c>
      <c r="DX149" s="149">
        <f t="shared" ref="DX149:DX211" si="122">SUM(DK149:DV149)</f>
        <v>249222.51179867654</v>
      </c>
      <c r="DZ149" s="19" t="b">
        <f t="shared" ref="DZ149:DZ211" si="123">ROUND(SUM(X149:AI149,BK149:BV149,BX149:CI149,CX149:DI149,CK149:CV149),2)=ROUND(SUM(DK149:DV149),2)</f>
        <v>1</v>
      </c>
      <c r="EG149" s="19"/>
    </row>
    <row r="150" spans="3:137" ht="14.15" hidden="1" customHeight="1" x14ac:dyDescent="0.4">
      <c r="C150" s="19" t="s">
        <v>71</v>
      </c>
      <c r="D150" s="145">
        <v>116</v>
      </c>
      <c r="E150" s="19" t="s">
        <v>72</v>
      </c>
      <c r="F150" s="19" t="s">
        <v>57</v>
      </c>
      <c r="H150" s="19" t="s">
        <v>10</v>
      </c>
      <c r="I150" s="19" t="s">
        <v>74</v>
      </c>
      <c r="K150" s="146">
        <v>10500</v>
      </c>
      <c r="L150" s="146">
        <v>10500</v>
      </c>
      <c r="M150" s="146">
        <v>10500</v>
      </c>
      <c r="N150" s="146">
        <v>10500</v>
      </c>
      <c r="O150" s="146">
        <v>10500</v>
      </c>
      <c r="P150" s="146">
        <v>10500</v>
      </c>
      <c r="Q150" s="146">
        <v>10500</v>
      </c>
      <c r="R150" s="146">
        <v>10500</v>
      </c>
      <c r="S150" s="146">
        <v>10500</v>
      </c>
      <c r="T150" s="146">
        <v>10500</v>
      </c>
      <c r="U150" s="146">
        <v>10500</v>
      </c>
      <c r="V150" s="146">
        <v>10500</v>
      </c>
      <c r="W150" s="147"/>
      <c r="X150" s="148">
        <v>10500</v>
      </c>
      <c r="Y150" s="148">
        <v>10500</v>
      </c>
      <c r="Z150" s="148">
        <v>10500</v>
      </c>
      <c r="AA150" s="148">
        <v>10500</v>
      </c>
      <c r="AB150" s="148">
        <v>11042.85</v>
      </c>
      <c r="AC150" s="148">
        <v>11042.85</v>
      </c>
      <c r="AD150" s="148">
        <v>11042.85</v>
      </c>
      <c r="AE150" s="148">
        <v>11042.85</v>
      </c>
      <c r="AF150" s="148">
        <v>11042.85</v>
      </c>
      <c r="AG150" s="148">
        <v>11042.85</v>
      </c>
      <c r="AH150" s="148">
        <v>11042.85</v>
      </c>
      <c r="AI150" s="148">
        <v>11042.85</v>
      </c>
      <c r="AJ150" s="147"/>
      <c r="AK150" s="148">
        <v>1717.0790400000001</v>
      </c>
      <c r="AL150" s="148">
        <v>1717.0790400000001</v>
      </c>
      <c r="AM150" s="148">
        <v>1717.0790400000001</v>
      </c>
      <c r="AN150" s="148">
        <v>1717.0790400000001</v>
      </c>
      <c r="AO150" s="148">
        <v>1866.3627900000001</v>
      </c>
      <c r="AP150" s="148">
        <v>1866.3627900000001</v>
      </c>
      <c r="AQ150" s="148">
        <v>1866.3627900000001</v>
      </c>
      <c r="AR150" s="148">
        <v>1866.3627900000001</v>
      </c>
      <c r="AS150" s="148">
        <v>1866.3627900000001</v>
      </c>
      <c r="AT150" s="148">
        <v>1866.3627900000001</v>
      </c>
      <c r="AU150" s="148">
        <v>1866.3627900000001</v>
      </c>
      <c r="AV150" s="148">
        <v>1866.3627900000001</v>
      </c>
      <c r="AW150" s="147"/>
      <c r="AX150" s="148">
        <v>951.63440000000014</v>
      </c>
      <c r="AY150" s="148">
        <v>951.63440000000014</v>
      </c>
      <c r="AZ150" s="148">
        <v>951.63440000000014</v>
      </c>
      <c r="BA150" s="148">
        <v>951.63440000000014</v>
      </c>
      <c r="BB150" s="148">
        <v>951.63440000000014</v>
      </c>
      <c r="BC150" s="148">
        <v>951.63440000000014</v>
      </c>
      <c r="BD150" s="148">
        <v>951.63440000000014</v>
      </c>
      <c r="BE150" s="148">
        <v>951.63440000000014</v>
      </c>
      <c r="BF150" s="148">
        <v>951.63440000000014</v>
      </c>
      <c r="BG150" s="148">
        <v>951.63440000000014</v>
      </c>
      <c r="BH150" s="148">
        <v>951.63440000000014</v>
      </c>
      <c r="BI150" s="148">
        <v>951.63440000000014</v>
      </c>
      <c r="BJ150" s="147"/>
      <c r="BK150" s="148">
        <v>1172.5</v>
      </c>
      <c r="BL150" s="148">
        <v>1172.5</v>
      </c>
      <c r="BM150" s="148">
        <v>1172.5</v>
      </c>
      <c r="BN150" s="148">
        <v>1172.5</v>
      </c>
      <c r="BO150" s="148">
        <v>1233.11825</v>
      </c>
      <c r="BP150" s="148">
        <v>1233.11825</v>
      </c>
      <c r="BQ150" s="148">
        <v>1233.11825</v>
      </c>
      <c r="BR150" s="148">
        <v>1233.11825</v>
      </c>
      <c r="BS150" s="148">
        <v>1233.11825</v>
      </c>
      <c r="BT150" s="148">
        <v>1233.11825</v>
      </c>
      <c r="BU150" s="148">
        <v>1233.11825</v>
      </c>
      <c r="BV150" s="148">
        <v>1233.11825</v>
      </c>
      <c r="BW150" s="147"/>
      <c r="BX150" s="148">
        <v>2895.9438349317375</v>
      </c>
      <c r="BY150" s="148">
        <v>2895.9438349317375</v>
      </c>
      <c r="BZ150" s="148">
        <v>2895.9438349317375</v>
      </c>
      <c r="CA150" s="148">
        <v>2895.9438349317375</v>
      </c>
      <c r="CB150" s="148">
        <v>2934.7737822569084</v>
      </c>
      <c r="CC150" s="148">
        <v>2934.7737822569084</v>
      </c>
      <c r="CD150" s="148">
        <v>2934.7737822569084</v>
      </c>
      <c r="CE150" s="148">
        <v>2934.7737822569084</v>
      </c>
      <c r="CF150" s="148">
        <v>2934.7737822569084</v>
      </c>
      <c r="CG150" s="148">
        <v>2934.7737822569084</v>
      </c>
      <c r="CH150" s="148">
        <v>2934.7737822569084</v>
      </c>
      <c r="CI150" s="148">
        <v>2934.7737822569084</v>
      </c>
      <c r="CJ150" s="147"/>
      <c r="CK150" s="148">
        <v>1563.3333333333333</v>
      </c>
      <c r="CL150" s="148">
        <v>1563.3333333333333</v>
      </c>
      <c r="CM150" s="148">
        <v>1563.3333333333333</v>
      </c>
      <c r="CN150" s="148">
        <v>1563.3333333333333</v>
      </c>
      <c r="CO150" s="148">
        <v>1644.1576666666665</v>
      </c>
      <c r="CP150" s="148">
        <v>1644.1576666666665</v>
      </c>
      <c r="CQ150" s="148">
        <v>1644.1576666666665</v>
      </c>
      <c r="CR150" s="148">
        <v>1644.1576666666665</v>
      </c>
      <c r="CS150" s="148">
        <v>1644.1576666666665</v>
      </c>
      <c r="CT150" s="148">
        <v>1644.1576666666665</v>
      </c>
      <c r="CU150" s="148">
        <v>1644.1576666666665</v>
      </c>
      <c r="CV150" s="148">
        <v>1644.1576666666665</v>
      </c>
      <c r="CW150" s="147"/>
      <c r="CX150" s="148">
        <v>3570.0000000000005</v>
      </c>
      <c r="CY150" s="148">
        <v>3570.0000000000005</v>
      </c>
      <c r="CZ150" s="148">
        <v>3570.0000000000005</v>
      </c>
      <c r="DA150" s="148">
        <v>3570.0000000000005</v>
      </c>
      <c r="DB150" s="148">
        <v>3754.5690000000004</v>
      </c>
      <c r="DC150" s="148">
        <v>3754.5690000000004</v>
      </c>
      <c r="DD150" s="148">
        <v>3754.5690000000004</v>
      </c>
      <c r="DE150" s="148">
        <v>3754.5690000000004</v>
      </c>
      <c r="DF150" s="148">
        <v>3754.5690000000004</v>
      </c>
      <c r="DG150" s="148">
        <v>3754.5690000000004</v>
      </c>
      <c r="DH150" s="148">
        <v>3754.5690000000004</v>
      </c>
      <c r="DI150" s="148">
        <v>3754.5690000000004</v>
      </c>
      <c r="DJ150" s="147"/>
      <c r="DK150" s="148">
        <v>19701.777168265071</v>
      </c>
      <c r="DL150" s="148">
        <v>19701.777168265071</v>
      </c>
      <c r="DM150" s="148">
        <v>19701.777168265071</v>
      </c>
      <c r="DN150" s="148">
        <v>19701.777168265071</v>
      </c>
      <c r="DO150" s="148">
        <v>20609.468698923578</v>
      </c>
      <c r="DP150" s="148">
        <v>20609.468698923578</v>
      </c>
      <c r="DQ150" s="148">
        <v>20609.468698923578</v>
      </c>
      <c r="DR150" s="148">
        <v>20609.468698923578</v>
      </c>
      <c r="DS150" s="148">
        <v>20609.468698923578</v>
      </c>
      <c r="DT150" s="148">
        <v>20609.468698923578</v>
      </c>
      <c r="DU150" s="148">
        <v>20609.468698923578</v>
      </c>
      <c r="DV150" s="148">
        <v>20609.468698923578</v>
      </c>
      <c r="DX150" s="149">
        <f t="shared" si="122"/>
        <v>243682.85826444899</v>
      </c>
      <c r="DZ150" s="19" t="b">
        <f t="shared" si="123"/>
        <v>1</v>
      </c>
      <c r="EG150" s="19"/>
    </row>
    <row r="151" spans="3:137" ht="14.15" hidden="1" customHeight="1" x14ac:dyDescent="0.4">
      <c r="C151" s="19" t="s">
        <v>71</v>
      </c>
      <c r="D151" s="145">
        <v>331</v>
      </c>
      <c r="E151" s="19" t="s">
        <v>72</v>
      </c>
      <c r="F151" s="19" t="s">
        <v>57</v>
      </c>
      <c r="H151" s="19" t="s">
        <v>115</v>
      </c>
      <c r="I151" s="19" t="s">
        <v>74</v>
      </c>
      <c r="K151" s="146">
        <v>10500</v>
      </c>
      <c r="L151" s="146">
        <v>10500</v>
      </c>
      <c r="M151" s="146">
        <v>10500</v>
      </c>
      <c r="N151" s="146">
        <v>10500</v>
      </c>
      <c r="O151" s="146">
        <v>10500</v>
      </c>
      <c r="P151" s="146">
        <v>10500</v>
      </c>
      <c r="Q151" s="146">
        <v>10500</v>
      </c>
      <c r="R151" s="146">
        <v>11500</v>
      </c>
      <c r="S151" s="146">
        <v>11500</v>
      </c>
      <c r="T151" s="146">
        <v>11500</v>
      </c>
      <c r="U151" s="146">
        <v>11500</v>
      </c>
      <c r="V151" s="146">
        <v>11500</v>
      </c>
      <c r="W151" s="147"/>
      <c r="X151" s="148">
        <v>10500</v>
      </c>
      <c r="Y151" s="148">
        <v>10500</v>
      </c>
      <c r="Z151" s="148">
        <v>10500</v>
      </c>
      <c r="AA151" s="148">
        <v>10500</v>
      </c>
      <c r="AB151" s="148">
        <v>11042.85</v>
      </c>
      <c r="AC151" s="148">
        <v>11042.85</v>
      </c>
      <c r="AD151" s="148">
        <v>11042.85</v>
      </c>
      <c r="AE151" s="148">
        <v>12094.550000000001</v>
      </c>
      <c r="AF151" s="148">
        <v>12094.550000000001</v>
      </c>
      <c r="AG151" s="148">
        <v>12094.550000000001</v>
      </c>
      <c r="AH151" s="148">
        <v>12094.550000000001</v>
      </c>
      <c r="AI151" s="148">
        <v>12094.550000000001</v>
      </c>
      <c r="AJ151" s="147"/>
      <c r="AK151" s="148">
        <v>1717.0790400000001</v>
      </c>
      <c r="AL151" s="148">
        <v>1717.0790400000001</v>
      </c>
      <c r="AM151" s="148">
        <v>1717.0790400000001</v>
      </c>
      <c r="AN151" s="148">
        <v>1717.0790400000001</v>
      </c>
      <c r="AO151" s="148">
        <v>1866.3627900000001</v>
      </c>
      <c r="AP151" s="148">
        <v>1866.3627900000001</v>
      </c>
      <c r="AQ151" s="148">
        <v>1866.3627900000001</v>
      </c>
      <c r="AR151" s="148">
        <v>2155.5802900000003</v>
      </c>
      <c r="AS151" s="148">
        <v>2155.5802900000003</v>
      </c>
      <c r="AT151" s="148">
        <v>2155.5802900000003</v>
      </c>
      <c r="AU151" s="148">
        <v>2155.5802900000003</v>
      </c>
      <c r="AV151" s="148">
        <v>2155.5802900000003</v>
      </c>
      <c r="AW151" s="147"/>
      <c r="AX151" s="148">
        <v>951.63440000000014</v>
      </c>
      <c r="AY151" s="148">
        <v>951.63440000000014</v>
      </c>
      <c r="AZ151" s="148">
        <v>951.63440000000014</v>
      </c>
      <c r="BA151" s="148">
        <v>951.63440000000014</v>
      </c>
      <c r="BB151" s="148">
        <v>951.63440000000014</v>
      </c>
      <c r="BC151" s="148">
        <v>951.63440000000014</v>
      </c>
      <c r="BD151" s="148">
        <v>951.63440000000014</v>
      </c>
      <c r="BE151" s="148">
        <v>951.63440000000014</v>
      </c>
      <c r="BF151" s="148">
        <v>951.63440000000014</v>
      </c>
      <c r="BG151" s="148">
        <v>951.63440000000014</v>
      </c>
      <c r="BH151" s="148">
        <v>951.63440000000014</v>
      </c>
      <c r="BI151" s="148">
        <v>951.63440000000014</v>
      </c>
      <c r="BJ151" s="147"/>
      <c r="BK151" s="148">
        <v>1172.5</v>
      </c>
      <c r="BL151" s="148">
        <v>1172.5</v>
      </c>
      <c r="BM151" s="148">
        <v>1172.5</v>
      </c>
      <c r="BN151" s="148">
        <v>1172.5</v>
      </c>
      <c r="BO151" s="148">
        <v>1233.11825</v>
      </c>
      <c r="BP151" s="148">
        <v>1233.11825</v>
      </c>
      <c r="BQ151" s="148">
        <v>1233.11825</v>
      </c>
      <c r="BR151" s="148">
        <v>1350.5580833333333</v>
      </c>
      <c r="BS151" s="148">
        <v>1350.5580833333333</v>
      </c>
      <c r="BT151" s="148">
        <v>1350.5580833333333</v>
      </c>
      <c r="BU151" s="148">
        <v>1350.5580833333333</v>
      </c>
      <c r="BV151" s="148">
        <v>1350.5580833333333</v>
      </c>
      <c r="BW151" s="147"/>
      <c r="BX151" s="148">
        <v>2895.9438349317375</v>
      </c>
      <c r="BY151" s="148">
        <v>2895.9438349317375</v>
      </c>
      <c r="BZ151" s="148">
        <v>2895.9438349317375</v>
      </c>
      <c r="CA151" s="148">
        <v>2895.9438349317375</v>
      </c>
      <c r="CB151" s="148">
        <v>2934.7737822569084</v>
      </c>
      <c r="CC151" s="148">
        <v>2934.7737822569084</v>
      </c>
      <c r="CD151" s="148">
        <v>2934.7737822569084</v>
      </c>
      <c r="CE151" s="148">
        <v>3010.0016639956616</v>
      </c>
      <c r="CF151" s="148">
        <v>3010.0016639956616</v>
      </c>
      <c r="CG151" s="148">
        <v>3010.0016639956616</v>
      </c>
      <c r="CH151" s="148">
        <v>3010.0016639956616</v>
      </c>
      <c r="CI151" s="148">
        <v>3010.0016639956616</v>
      </c>
      <c r="CJ151" s="147"/>
      <c r="CK151" s="148">
        <v>1563.3333333333333</v>
      </c>
      <c r="CL151" s="148">
        <v>1563.3333333333333</v>
      </c>
      <c r="CM151" s="148">
        <v>1563.3333333333333</v>
      </c>
      <c r="CN151" s="148">
        <v>1563.3333333333333</v>
      </c>
      <c r="CO151" s="148">
        <v>1644.1576666666665</v>
      </c>
      <c r="CP151" s="148">
        <v>1644.1576666666665</v>
      </c>
      <c r="CQ151" s="148">
        <v>1644.1576666666665</v>
      </c>
      <c r="CR151" s="148">
        <v>1800.7441111111111</v>
      </c>
      <c r="CS151" s="148">
        <v>1800.7441111111111</v>
      </c>
      <c r="CT151" s="148">
        <v>1800.7441111111111</v>
      </c>
      <c r="CU151" s="148">
        <v>1800.7441111111111</v>
      </c>
      <c r="CV151" s="148">
        <v>1800.7441111111111</v>
      </c>
      <c r="CW151" s="147"/>
      <c r="CX151" s="148">
        <v>3570.0000000000005</v>
      </c>
      <c r="CY151" s="148">
        <v>3570.0000000000005</v>
      </c>
      <c r="CZ151" s="148">
        <v>3570.0000000000005</v>
      </c>
      <c r="DA151" s="148">
        <v>3570.0000000000005</v>
      </c>
      <c r="DB151" s="148">
        <v>3754.5690000000004</v>
      </c>
      <c r="DC151" s="148">
        <v>3754.5690000000004</v>
      </c>
      <c r="DD151" s="148">
        <v>3754.5690000000004</v>
      </c>
      <c r="DE151" s="148">
        <v>4112.1470000000008</v>
      </c>
      <c r="DF151" s="148">
        <v>4112.1470000000008</v>
      </c>
      <c r="DG151" s="148">
        <v>4112.1470000000008</v>
      </c>
      <c r="DH151" s="148">
        <v>4112.1470000000008</v>
      </c>
      <c r="DI151" s="148">
        <v>4112.1470000000008</v>
      </c>
      <c r="DJ151" s="147"/>
      <c r="DK151" s="148">
        <v>19701.777168265071</v>
      </c>
      <c r="DL151" s="148">
        <v>19701.777168265071</v>
      </c>
      <c r="DM151" s="148">
        <v>19701.777168265071</v>
      </c>
      <c r="DN151" s="148">
        <v>19701.777168265071</v>
      </c>
      <c r="DO151" s="148">
        <v>20609.468698923578</v>
      </c>
      <c r="DP151" s="148">
        <v>20609.468698923578</v>
      </c>
      <c r="DQ151" s="148">
        <v>20609.468698923578</v>
      </c>
      <c r="DR151" s="148">
        <v>22368.000858440108</v>
      </c>
      <c r="DS151" s="148">
        <v>22368.000858440108</v>
      </c>
      <c r="DT151" s="148">
        <v>22368.000858440108</v>
      </c>
      <c r="DU151" s="148">
        <v>22368.000858440108</v>
      </c>
      <c r="DV151" s="148">
        <v>22368.000858440108</v>
      </c>
      <c r="DX151" s="149">
        <f t="shared" si="122"/>
        <v>252475.51906203164</v>
      </c>
      <c r="DZ151" s="19" t="b">
        <f t="shared" si="123"/>
        <v>1</v>
      </c>
      <c r="EG151" s="19"/>
    </row>
    <row r="152" spans="3:137" ht="14.15" hidden="1" customHeight="1" x14ac:dyDescent="0.4">
      <c r="C152" s="19" t="s">
        <v>71</v>
      </c>
      <c r="D152" s="145">
        <v>346</v>
      </c>
      <c r="E152" s="19" t="s">
        <v>72</v>
      </c>
      <c r="F152" s="19" t="s">
        <v>57</v>
      </c>
      <c r="H152" s="19" t="s">
        <v>142</v>
      </c>
      <c r="I152" s="19" t="s">
        <v>74</v>
      </c>
      <c r="K152" s="146">
        <v>10500</v>
      </c>
      <c r="L152" s="146">
        <v>10500</v>
      </c>
      <c r="M152" s="146">
        <v>10500</v>
      </c>
      <c r="N152" s="146">
        <v>10500</v>
      </c>
      <c r="O152" s="146">
        <v>10500</v>
      </c>
      <c r="P152" s="146">
        <v>10500</v>
      </c>
      <c r="Q152" s="146">
        <v>10500</v>
      </c>
      <c r="R152" s="146">
        <v>13000</v>
      </c>
      <c r="S152" s="146">
        <v>13000</v>
      </c>
      <c r="T152" s="146">
        <v>13000</v>
      </c>
      <c r="U152" s="146">
        <v>13000</v>
      </c>
      <c r="V152" s="146">
        <v>13000</v>
      </c>
      <c r="W152" s="147"/>
      <c r="X152" s="148">
        <v>10500</v>
      </c>
      <c r="Y152" s="148">
        <v>10500</v>
      </c>
      <c r="Z152" s="148">
        <v>10500</v>
      </c>
      <c r="AA152" s="148">
        <v>10500</v>
      </c>
      <c r="AB152" s="148">
        <v>11042.85</v>
      </c>
      <c r="AC152" s="148">
        <v>11042.85</v>
      </c>
      <c r="AD152" s="148">
        <v>11042.85</v>
      </c>
      <c r="AE152" s="148">
        <v>13672.1</v>
      </c>
      <c r="AF152" s="148">
        <v>13672.1</v>
      </c>
      <c r="AG152" s="148">
        <v>13672.1</v>
      </c>
      <c r="AH152" s="148">
        <v>13672.1</v>
      </c>
      <c r="AI152" s="148">
        <v>13672.1</v>
      </c>
      <c r="AJ152" s="147"/>
      <c r="AK152" s="148">
        <v>1717.0790400000001</v>
      </c>
      <c r="AL152" s="148">
        <v>1717.0790400000001</v>
      </c>
      <c r="AM152" s="148">
        <v>1717.0790400000001</v>
      </c>
      <c r="AN152" s="148">
        <v>1717.0790400000001</v>
      </c>
      <c r="AO152" s="148">
        <v>1866.3627900000001</v>
      </c>
      <c r="AP152" s="148">
        <v>1866.3627900000001</v>
      </c>
      <c r="AQ152" s="148">
        <v>1866.3627900000001</v>
      </c>
      <c r="AR152" s="148">
        <v>2589.4065399999999</v>
      </c>
      <c r="AS152" s="148">
        <v>2589.4065399999999</v>
      </c>
      <c r="AT152" s="148">
        <v>2589.4065399999999</v>
      </c>
      <c r="AU152" s="148">
        <v>2589.4065399999999</v>
      </c>
      <c r="AV152" s="148">
        <v>2589.4065399999999</v>
      </c>
      <c r="AW152" s="147"/>
      <c r="AX152" s="148">
        <v>951.63440000000014</v>
      </c>
      <c r="AY152" s="148">
        <v>951.63440000000014</v>
      </c>
      <c r="AZ152" s="148">
        <v>951.63440000000014</v>
      </c>
      <c r="BA152" s="148">
        <v>951.63440000000014</v>
      </c>
      <c r="BB152" s="148">
        <v>951.63440000000014</v>
      </c>
      <c r="BC152" s="148">
        <v>951.63440000000014</v>
      </c>
      <c r="BD152" s="148">
        <v>951.63440000000014</v>
      </c>
      <c r="BE152" s="148">
        <v>951.63440000000014</v>
      </c>
      <c r="BF152" s="148">
        <v>951.63440000000014</v>
      </c>
      <c r="BG152" s="148">
        <v>951.63440000000014</v>
      </c>
      <c r="BH152" s="148">
        <v>951.63440000000014</v>
      </c>
      <c r="BI152" s="148">
        <v>951.63440000000014</v>
      </c>
      <c r="BJ152" s="147"/>
      <c r="BK152" s="148">
        <v>1172.5</v>
      </c>
      <c r="BL152" s="148">
        <v>1172.5</v>
      </c>
      <c r="BM152" s="148">
        <v>1172.5</v>
      </c>
      <c r="BN152" s="148">
        <v>1172.5</v>
      </c>
      <c r="BO152" s="148">
        <v>1233.11825</v>
      </c>
      <c r="BP152" s="148">
        <v>1233.11825</v>
      </c>
      <c r="BQ152" s="148">
        <v>1233.11825</v>
      </c>
      <c r="BR152" s="148">
        <v>1526.7178333333334</v>
      </c>
      <c r="BS152" s="148">
        <v>1526.7178333333334</v>
      </c>
      <c r="BT152" s="148">
        <v>1526.7178333333334</v>
      </c>
      <c r="BU152" s="148">
        <v>1526.7178333333334</v>
      </c>
      <c r="BV152" s="148">
        <v>1526.7178333333334</v>
      </c>
      <c r="BW152" s="147"/>
      <c r="BX152" s="148">
        <v>2895.9438349317375</v>
      </c>
      <c r="BY152" s="148">
        <v>2895.9438349317375</v>
      </c>
      <c r="BZ152" s="148">
        <v>2895.9438349317375</v>
      </c>
      <c r="CA152" s="148">
        <v>2895.9438349317375</v>
      </c>
      <c r="CB152" s="148">
        <v>2934.7737822569084</v>
      </c>
      <c r="CC152" s="148">
        <v>2934.7737822569084</v>
      </c>
      <c r="CD152" s="148">
        <v>2934.7737822569084</v>
      </c>
      <c r="CE152" s="148">
        <v>3122.8434866037915</v>
      </c>
      <c r="CF152" s="148">
        <v>3122.8434866037915</v>
      </c>
      <c r="CG152" s="148">
        <v>3122.8434866037915</v>
      </c>
      <c r="CH152" s="148">
        <v>3122.8434866037915</v>
      </c>
      <c r="CI152" s="148">
        <v>3122.8434866037915</v>
      </c>
      <c r="CJ152" s="147"/>
      <c r="CK152" s="148">
        <v>1563.3333333333333</v>
      </c>
      <c r="CL152" s="148">
        <v>1563.3333333333333</v>
      </c>
      <c r="CM152" s="148">
        <v>1563.3333333333333</v>
      </c>
      <c r="CN152" s="148">
        <v>1563.3333333333333</v>
      </c>
      <c r="CO152" s="148">
        <v>1644.1576666666665</v>
      </c>
      <c r="CP152" s="148">
        <v>1644.1576666666665</v>
      </c>
      <c r="CQ152" s="148">
        <v>1644.1576666666665</v>
      </c>
      <c r="CR152" s="148">
        <v>2035.6237777777776</v>
      </c>
      <c r="CS152" s="148">
        <v>2035.6237777777776</v>
      </c>
      <c r="CT152" s="148">
        <v>2035.6237777777776</v>
      </c>
      <c r="CU152" s="148">
        <v>2035.6237777777776</v>
      </c>
      <c r="CV152" s="148">
        <v>2035.6237777777776</v>
      </c>
      <c r="CW152" s="147"/>
      <c r="CX152" s="148">
        <v>3570.0000000000005</v>
      </c>
      <c r="CY152" s="148">
        <v>3570.0000000000005</v>
      </c>
      <c r="CZ152" s="148">
        <v>3570.0000000000005</v>
      </c>
      <c r="DA152" s="148">
        <v>3570.0000000000005</v>
      </c>
      <c r="DB152" s="148">
        <v>3754.5690000000004</v>
      </c>
      <c r="DC152" s="148">
        <v>3754.5690000000004</v>
      </c>
      <c r="DD152" s="148">
        <v>3754.5690000000004</v>
      </c>
      <c r="DE152" s="148">
        <v>4648.5140000000001</v>
      </c>
      <c r="DF152" s="148">
        <v>4648.5140000000001</v>
      </c>
      <c r="DG152" s="148">
        <v>4648.5140000000001</v>
      </c>
      <c r="DH152" s="148">
        <v>4648.5140000000001</v>
      </c>
      <c r="DI152" s="148">
        <v>4648.5140000000001</v>
      </c>
      <c r="DJ152" s="147"/>
      <c r="DK152" s="148">
        <v>19701.777168265071</v>
      </c>
      <c r="DL152" s="148">
        <v>19701.777168265071</v>
      </c>
      <c r="DM152" s="148">
        <v>19701.777168265071</v>
      </c>
      <c r="DN152" s="148">
        <v>19701.777168265071</v>
      </c>
      <c r="DO152" s="148">
        <v>20609.468698923578</v>
      </c>
      <c r="DP152" s="148">
        <v>20609.468698923578</v>
      </c>
      <c r="DQ152" s="148">
        <v>20609.468698923578</v>
      </c>
      <c r="DR152" s="148">
        <v>25005.799097714902</v>
      </c>
      <c r="DS152" s="148">
        <v>25005.799097714902</v>
      </c>
      <c r="DT152" s="148">
        <v>25005.799097714902</v>
      </c>
      <c r="DU152" s="148">
        <v>25005.799097714902</v>
      </c>
      <c r="DV152" s="148">
        <v>25005.799097714902</v>
      </c>
      <c r="DX152" s="149">
        <f t="shared" si="122"/>
        <v>265664.51025840547</v>
      </c>
      <c r="DZ152" s="19" t="b">
        <f t="shared" si="123"/>
        <v>1</v>
      </c>
      <c r="EG152" s="19"/>
    </row>
    <row r="153" spans="3:137" ht="14.15" hidden="1" customHeight="1" x14ac:dyDescent="0.4">
      <c r="C153" s="19" t="s">
        <v>71</v>
      </c>
      <c r="D153" s="145">
        <v>383</v>
      </c>
      <c r="E153" s="19" t="s">
        <v>72</v>
      </c>
      <c r="F153" s="19" t="s">
        <v>57</v>
      </c>
      <c r="H153" s="19" t="s">
        <v>142</v>
      </c>
      <c r="I153" s="19" t="s">
        <v>74</v>
      </c>
      <c r="K153" s="146">
        <v>10500</v>
      </c>
      <c r="L153" s="146">
        <v>10500</v>
      </c>
      <c r="M153" s="146">
        <v>10500</v>
      </c>
      <c r="N153" s="146">
        <v>10500</v>
      </c>
      <c r="O153" s="146">
        <v>10500</v>
      </c>
      <c r="P153" s="146">
        <v>10500</v>
      </c>
      <c r="Q153" s="146">
        <v>10500</v>
      </c>
      <c r="R153" s="146">
        <v>13000</v>
      </c>
      <c r="S153" s="146">
        <v>13000</v>
      </c>
      <c r="T153" s="146">
        <v>13000</v>
      </c>
      <c r="U153" s="146">
        <v>13000</v>
      </c>
      <c r="V153" s="146">
        <v>13000</v>
      </c>
      <c r="W153" s="147"/>
      <c r="X153" s="148">
        <v>10500</v>
      </c>
      <c r="Y153" s="148">
        <v>10500</v>
      </c>
      <c r="Z153" s="148">
        <v>10500</v>
      </c>
      <c r="AA153" s="148">
        <v>10500</v>
      </c>
      <c r="AB153" s="148">
        <v>11042.85</v>
      </c>
      <c r="AC153" s="148">
        <v>11042.85</v>
      </c>
      <c r="AD153" s="148">
        <v>11042.85</v>
      </c>
      <c r="AE153" s="148">
        <v>13672.1</v>
      </c>
      <c r="AF153" s="148">
        <v>13672.1</v>
      </c>
      <c r="AG153" s="148">
        <v>13672.1</v>
      </c>
      <c r="AH153" s="148">
        <v>13672.1</v>
      </c>
      <c r="AI153" s="148">
        <v>13672.1</v>
      </c>
      <c r="AJ153" s="147"/>
      <c r="AK153" s="148">
        <v>1717.0790400000001</v>
      </c>
      <c r="AL153" s="148">
        <v>1717.0790400000001</v>
      </c>
      <c r="AM153" s="148">
        <v>1717.0790400000001</v>
      </c>
      <c r="AN153" s="148">
        <v>1717.0790400000001</v>
      </c>
      <c r="AO153" s="148">
        <v>1866.3627900000001</v>
      </c>
      <c r="AP153" s="148">
        <v>1866.3627900000001</v>
      </c>
      <c r="AQ153" s="148">
        <v>1866.3627900000001</v>
      </c>
      <c r="AR153" s="148">
        <v>2589.4065399999999</v>
      </c>
      <c r="AS153" s="148">
        <v>2589.4065399999999</v>
      </c>
      <c r="AT153" s="148">
        <v>2589.4065399999999</v>
      </c>
      <c r="AU153" s="148">
        <v>2589.4065399999999</v>
      </c>
      <c r="AV153" s="148">
        <v>2589.4065399999999</v>
      </c>
      <c r="AW153" s="147"/>
      <c r="AX153" s="148">
        <v>951.63440000000014</v>
      </c>
      <c r="AY153" s="148">
        <v>951.63440000000014</v>
      </c>
      <c r="AZ153" s="148">
        <v>951.63440000000014</v>
      </c>
      <c r="BA153" s="148">
        <v>951.63440000000014</v>
      </c>
      <c r="BB153" s="148">
        <v>951.63440000000014</v>
      </c>
      <c r="BC153" s="148">
        <v>951.63440000000014</v>
      </c>
      <c r="BD153" s="148">
        <v>951.63440000000014</v>
      </c>
      <c r="BE153" s="148">
        <v>951.63440000000014</v>
      </c>
      <c r="BF153" s="148">
        <v>951.63440000000014</v>
      </c>
      <c r="BG153" s="148">
        <v>951.63440000000014</v>
      </c>
      <c r="BH153" s="148">
        <v>951.63440000000014</v>
      </c>
      <c r="BI153" s="148">
        <v>951.63440000000014</v>
      </c>
      <c r="BJ153" s="147"/>
      <c r="BK153" s="148">
        <v>1172.5</v>
      </c>
      <c r="BL153" s="148">
        <v>1172.5</v>
      </c>
      <c r="BM153" s="148">
        <v>1172.5</v>
      </c>
      <c r="BN153" s="148">
        <v>1172.5</v>
      </c>
      <c r="BO153" s="148">
        <v>1233.11825</v>
      </c>
      <c r="BP153" s="148">
        <v>1233.11825</v>
      </c>
      <c r="BQ153" s="148">
        <v>1233.11825</v>
      </c>
      <c r="BR153" s="148">
        <v>1526.7178333333334</v>
      </c>
      <c r="BS153" s="148">
        <v>1526.7178333333334</v>
      </c>
      <c r="BT153" s="148">
        <v>1526.7178333333334</v>
      </c>
      <c r="BU153" s="148">
        <v>1526.7178333333334</v>
      </c>
      <c r="BV153" s="148">
        <v>1526.7178333333334</v>
      </c>
      <c r="BW153" s="147"/>
      <c r="BX153" s="148">
        <v>2895.9438349317375</v>
      </c>
      <c r="BY153" s="148">
        <v>2895.9438349317375</v>
      </c>
      <c r="BZ153" s="148">
        <v>2895.9438349317375</v>
      </c>
      <c r="CA153" s="148">
        <v>2895.9438349317375</v>
      </c>
      <c r="CB153" s="148">
        <v>2934.7737822569084</v>
      </c>
      <c r="CC153" s="148">
        <v>2934.7737822569084</v>
      </c>
      <c r="CD153" s="148">
        <v>2934.7737822569084</v>
      </c>
      <c r="CE153" s="148">
        <v>3122.8434866037915</v>
      </c>
      <c r="CF153" s="148">
        <v>3122.8434866037915</v>
      </c>
      <c r="CG153" s="148">
        <v>3122.8434866037915</v>
      </c>
      <c r="CH153" s="148">
        <v>3122.8434866037915</v>
      </c>
      <c r="CI153" s="148">
        <v>3122.8434866037915</v>
      </c>
      <c r="CJ153" s="147"/>
      <c r="CK153" s="148">
        <v>1563.3333333333333</v>
      </c>
      <c r="CL153" s="148">
        <v>1563.3333333333333</v>
      </c>
      <c r="CM153" s="148">
        <v>1563.3333333333333</v>
      </c>
      <c r="CN153" s="148">
        <v>1563.3333333333333</v>
      </c>
      <c r="CO153" s="148">
        <v>1644.1576666666665</v>
      </c>
      <c r="CP153" s="148">
        <v>1644.1576666666665</v>
      </c>
      <c r="CQ153" s="148">
        <v>1644.1576666666665</v>
      </c>
      <c r="CR153" s="148">
        <v>2035.6237777777776</v>
      </c>
      <c r="CS153" s="148">
        <v>2035.6237777777776</v>
      </c>
      <c r="CT153" s="148">
        <v>2035.6237777777776</v>
      </c>
      <c r="CU153" s="148">
        <v>2035.6237777777776</v>
      </c>
      <c r="CV153" s="148">
        <v>2035.6237777777776</v>
      </c>
      <c r="CW153" s="147"/>
      <c r="CX153" s="148">
        <v>3570.0000000000005</v>
      </c>
      <c r="CY153" s="148">
        <v>3570.0000000000005</v>
      </c>
      <c r="CZ153" s="148">
        <v>3570.0000000000005</v>
      </c>
      <c r="DA153" s="148">
        <v>3570.0000000000005</v>
      </c>
      <c r="DB153" s="148">
        <v>3754.5690000000004</v>
      </c>
      <c r="DC153" s="148">
        <v>3754.5690000000004</v>
      </c>
      <c r="DD153" s="148">
        <v>3754.5690000000004</v>
      </c>
      <c r="DE153" s="148">
        <v>4648.5140000000001</v>
      </c>
      <c r="DF153" s="148">
        <v>4648.5140000000001</v>
      </c>
      <c r="DG153" s="148">
        <v>4648.5140000000001</v>
      </c>
      <c r="DH153" s="148">
        <v>4648.5140000000001</v>
      </c>
      <c r="DI153" s="148">
        <v>4648.5140000000001</v>
      </c>
      <c r="DJ153" s="147"/>
      <c r="DK153" s="148">
        <v>19701.777168265071</v>
      </c>
      <c r="DL153" s="148">
        <v>19701.777168265071</v>
      </c>
      <c r="DM153" s="148">
        <v>19701.777168265071</v>
      </c>
      <c r="DN153" s="148">
        <v>19701.777168265071</v>
      </c>
      <c r="DO153" s="148">
        <v>20609.468698923578</v>
      </c>
      <c r="DP153" s="148">
        <v>20609.468698923578</v>
      </c>
      <c r="DQ153" s="148">
        <v>20609.468698923578</v>
      </c>
      <c r="DR153" s="148">
        <v>25005.799097714902</v>
      </c>
      <c r="DS153" s="148">
        <v>25005.799097714902</v>
      </c>
      <c r="DT153" s="148">
        <v>25005.799097714902</v>
      </c>
      <c r="DU153" s="148">
        <v>25005.799097714902</v>
      </c>
      <c r="DV153" s="148">
        <v>25005.799097714902</v>
      </c>
      <c r="DX153" s="149">
        <f t="shared" si="122"/>
        <v>265664.51025840547</v>
      </c>
      <c r="DZ153" s="19" t="b">
        <f t="shared" si="123"/>
        <v>1</v>
      </c>
      <c r="EG153" s="19"/>
    </row>
    <row r="154" spans="3:137" ht="14.15" hidden="1" customHeight="1" x14ac:dyDescent="0.4">
      <c r="C154" s="19" t="s">
        <v>71</v>
      </c>
      <c r="D154" s="145">
        <v>421</v>
      </c>
      <c r="E154" s="19" t="s">
        <v>72</v>
      </c>
      <c r="F154" s="19" t="s">
        <v>57</v>
      </c>
      <c r="H154" s="19" t="s">
        <v>98</v>
      </c>
      <c r="I154" s="19" t="s">
        <v>74</v>
      </c>
      <c r="K154" s="146">
        <v>10500</v>
      </c>
      <c r="L154" s="146">
        <v>10500</v>
      </c>
      <c r="M154" s="146">
        <v>10500</v>
      </c>
      <c r="N154" s="146">
        <v>10500</v>
      </c>
      <c r="O154" s="146">
        <v>10500</v>
      </c>
      <c r="P154" s="146">
        <v>10500</v>
      </c>
      <c r="Q154" s="146">
        <v>10500</v>
      </c>
      <c r="R154" s="146">
        <v>10500</v>
      </c>
      <c r="S154" s="146">
        <v>10500</v>
      </c>
      <c r="T154" s="146">
        <v>10500</v>
      </c>
      <c r="U154" s="146">
        <v>10500</v>
      </c>
      <c r="V154" s="146">
        <v>10500</v>
      </c>
      <c r="W154" s="147"/>
      <c r="X154" s="148">
        <v>10500</v>
      </c>
      <c r="Y154" s="148">
        <v>10500</v>
      </c>
      <c r="Z154" s="148">
        <v>10500</v>
      </c>
      <c r="AA154" s="148">
        <v>10500</v>
      </c>
      <c r="AB154" s="148">
        <v>11042.85</v>
      </c>
      <c r="AC154" s="148">
        <v>11042.85</v>
      </c>
      <c r="AD154" s="148">
        <v>11042.85</v>
      </c>
      <c r="AE154" s="148">
        <v>11042.85</v>
      </c>
      <c r="AF154" s="148">
        <v>11042.85</v>
      </c>
      <c r="AG154" s="148">
        <v>11042.85</v>
      </c>
      <c r="AH154" s="148">
        <v>11042.85</v>
      </c>
      <c r="AI154" s="148">
        <v>11042.85</v>
      </c>
      <c r="AJ154" s="147"/>
      <c r="AK154" s="148">
        <v>1717.0790400000001</v>
      </c>
      <c r="AL154" s="148">
        <v>1717.0790400000001</v>
      </c>
      <c r="AM154" s="148">
        <v>1717.0790400000001</v>
      </c>
      <c r="AN154" s="148">
        <v>1717.0790400000001</v>
      </c>
      <c r="AO154" s="148">
        <v>1866.3627900000001</v>
      </c>
      <c r="AP154" s="148">
        <v>1866.3627900000001</v>
      </c>
      <c r="AQ154" s="148">
        <v>1866.3627900000001</v>
      </c>
      <c r="AR154" s="148">
        <v>1866.3627900000001</v>
      </c>
      <c r="AS154" s="148">
        <v>1866.3627900000001</v>
      </c>
      <c r="AT154" s="148">
        <v>1866.3627900000001</v>
      </c>
      <c r="AU154" s="148">
        <v>1866.3627900000001</v>
      </c>
      <c r="AV154" s="148">
        <v>1866.3627900000001</v>
      </c>
      <c r="AW154" s="147"/>
      <c r="AX154" s="148">
        <v>951.63440000000014</v>
      </c>
      <c r="AY154" s="148">
        <v>951.63440000000014</v>
      </c>
      <c r="AZ154" s="148">
        <v>951.63440000000014</v>
      </c>
      <c r="BA154" s="148">
        <v>951.63440000000014</v>
      </c>
      <c r="BB154" s="148">
        <v>951.63440000000014</v>
      </c>
      <c r="BC154" s="148">
        <v>951.63440000000014</v>
      </c>
      <c r="BD154" s="148">
        <v>951.63440000000014</v>
      </c>
      <c r="BE154" s="148">
        <v>951.63440000000014</v>
      </c>
      <c r="BF154" s="148">
        <v>951.63440000000014</v>
      </c>
      <c r="BG154" s="148">
        <v>951.63440000000014</v>
      </c>
      <c r="BH154" s="148">
        <v>951.63440000000014</v>
      </c>
      <c r="BI154" s="148">
        <v>951.63440000000014</v>
      </c>
      <c r="BJ154" s="147"/>
      <c r="BK154" s="148">
        <v>1172.5</v>
      </c>
      <c r="BL154" s="148">
        <v>1172.5</v>
      </c>
      <c r="BM154" s="148">
        <v>1172.5</v>
      </c>
      <c r="BN154" s="148">
        <v>1172.5</v>
      </c>
      <c r="BO154" s="148">
        <v>1233.11825</v>
      </c>
      <c r="BP154" s="148">
        <v>1233.11825</v>
      </c>
      <c r="BQ154" s="148">
        <v>1233.11825</v>
      </c>
      <c r="BR154" s="148">
        <v>1233.11825</v>
      </c>
      <c r="BS154" s="148">
        <v>1233.11825</v>
      </c>
      <c r="BT154" s="148">
        <v>1233.11825</v>
      </c>
      <c r="BU154" s="148">
        <v>1233.11825</v>
      </c>
      <c r="BV154" s="148">
        <v>1233.11825</v>
      </c>
      <c r="BW154" s="147"/>
      <c r="BX154" s="148">
        <v>2895.9438349317375</v>
      </c>
      <c r="BY154" s="148">
        <v>2895.9438349317375</v>
      </c>
      <c r="BZ154" s="148">
        <v>2895.9438349317375</v>
      </c>
      <c r="CA154" s="148">
        <v>2895.9438349317375</v>
      </c>
      <c r="CB154" s="148">
        <v>2934.7737822569084</v>
      </c>
      <c r="CC154" s="148">
        <v>2934.7737822569084</v>
      </c>
      <c r="CD154" s="148">
        <v>2934.7737822569084</v>
      </c>
      <c r="CE154" s="148">
        <v>2934.7737822569084</v>
      </c>
      <c r="CF154" s="148">
        <v>2934.7737822569084</v>
      </c>
      <c r="CG154" s="148">
        <v>2934.7737822569084</v>
      </c>
      <c r="CH154" s="148">
        <v>2934.7737822569084</v>
      </c>
      <c r="CI154" s="148">
        <v>2934.7737822569084</v>
      </c>
      <c r="CJ154" s="147"/>
      <c r="CK154" s="148">
        <v>1563.3333333333333</v>
      </c>
      <c r="CL154" s="148">
        <v>1563.3333333333333</v>
      </c>
      <c r="CM154" s="148">
        <v>1563.3333333333333</v>
      </c>
      <c r="CN154" s="148">
        <v>1563.3333333333333</v>
      </c>
      <c r="CO154" s="148">
        <v>1644.1576666666665</v>
      </c>
      <c r="CP154" s="148">
        <v>1644.1576666666665</v>
      </c>
      <c r="CQ154" s="148">
        <v>1644.1576666666665</v>
      </c>
      <c r="CR154" s="148">
        <v>1644.1576666666665</v>
      </c>
      <c r="CS154" s="148">
        <v>1644.1576666666665</v>
      </c>
      <c r="CT154" s="148">
        <v>1644.1576666666665</v>
      </c>
      <c r="CU154" s="148">
        <v>1644.1576666666665</v>
      </c>
      <c r="CV154" s="148">
        <v>1644.1576666666665</v>
      </c>
      <c r="CW154" s="147"/>
      <c r="CX154" s="148">
        <v>3570.0000000000005</v>
      </c>
      <c r="CY154" s="148">
        <v>3570.0000000000005</v>
      </c>
      <c r="CZ154" s="148">
        <v>3570.0000000000005</v>
      </c>
      <c r="DA154" s="148">
        <v>3570.0000000000005</v>
      </c>
      <c r="DB154" s="148">
        <v>3754.5690000000004</v>
      </c>
      <c r="DC154" s="148">
        <v>3754.5690000000004</v>
      </c>
      <c r="DD154" s="148">
        <v>3754.5690000000004</v>
      </c>
      <c r="DE154" s="148">
        <v>3754.5690000000004</v>
      </c>
      <c r="DF154" s="148">
        <v>3754.5690000000004</v>
      </c>
      <c r="DG154" s="148">
        <v>3754.5690000000004</v>
      </c>
      <c r="DH154" s="148">
        <v>3754.5690000000004</v>
      </c>
      <c r="DI154" s="148">
        <v>3754.5690000000004</v>
      </c>
      <c r="DJ154" s="147"/>
      <c r="DK154" s="148">
        <v>19701.777168265071</v>
      </c>
      <c r="DL154" s="148">
        <v>19701.777168265071</v>
      </c>
      <c r="DM154" s="148">
        <v>19701.777168265071</v>
      </c>
      <c r="DN154" s="148">
        <v>19701.777168265071</v>
      </c>
      <c r="DO154" s="148">
        <v>20609.468698923578</v>
      </c>
      <c r="DP154" s="148">
        <v>20609.468698923578</v>
      </c>
      <c r="DQ154" s="148">
        <v>20609.468698923578</v>
      </c>
      <c r="DR154" s="148">
        <v>20609.468698923578</v>
      </c>
      <c r="DS154" s="148">
        <v>20609.468698923578</v>
      </c>
      <c r="DT154" s="148">
        <v>20609.468698923578</v>
      </c>
      <c r="DU154" s="148">
        <v>20609.468698923578</v>
      </c>
      <c r="DV154" s="148">
        <v>20609.468698923578</v>
      </c>
      <c r="DX154" s="149">
        <f t="shared" si="122"/>
        <v>243682.85826444899</v>
      </c>
      <c r="DZ154" s="19" t="b">
        <f t="shared" si="123"/>
        <v>1</v>
      </c>
      <c r="EG154" s="19"/>
    </row>
    <row r="155" spans="3:137" ht="14.15" hidden="1" customHeight="1" x14ac:dyDescent="0.4">
      <c r="C155" s="19" t="s">
        <v>71</v>
      </c>
      <c r="D155" s="145">
        <v>558</v>
      </c>
      <c r="E155" s="19" t="s">
        <v>72</v>
      </c>
      <c r="F155" s="19" t="s">
        <v>57</v>
      </c>
      <c r="H155" s="19" t="s">
        <v>142</v>
      </c>
      <c r="I155" s="19" t="s">
        <v>74</v>
      </c>
      <c r="K155" s="146">
        <v>10500</v>
      </c>
      <c r="L155" s="146">
        <v>10500</v>
      </c>
      <c r="M155" s="146">
        <v>10500</v>
      </c>
      <c r="N155" s="146">
        <v>10500</v>
      </c>
      <c r="O155" s="146">
        <v>10500</v>
      </c>
      <c r="P155" s="146">
        <v>10500</v>
      </c>
      <c r="Q155" s="146">
        <v>10500</v>
      </c>
      <c r="R155" s="146">
        <v>13000</v>
      </c>
      <c r="S155" s="146">
        <v>13000</v>
      </c>
      <c r="T155" s="146">
        <v>13000</v>
      </c>
      <c r="U155" s="146">
        <v>13000</v>
      </c>
      <c r="V155" s="146">
        <v>13000</v>
      </c>
      <c r="W155" s="147"/>
      <c r="X155" s="148">
        <v>10500</v>
      </c>
      <c r="Y155" s="148">
        <v>10500</v>
      </c>
      <c r="Z155" s="148">
        <v>10500</v>
      </c>
      <c r="AA155" s="148">
        <v>10500</v>
      </c>
      <c r="AB155" s="148">
        <v>11042.85</v>
      </c>
      <c r="AC155" s="148">
        <v>11042.85</v>
      </c>
      <c r="AD155" s="148">
        <v>11042.85</v>
      </c>
      <c r="AE155" s="148">
        <v>13672.1</v>
      </c>
      <c r="AF155" s="148">
        <v>13672.1</v>
      </c>
      <c r="AG155" s="148">
        <v>13672.1</v>
      </c>
      <c r="AH155" s="148">
        <v>13672.1</v>
      </c>
      <c r="AI155" s="148">
        <v>13672.1</v>
      </c>
      <c r="AJ155" s="147"/>
      <c r="AK155" s="148">
        <v>1717.0790400000001</v>
      </c>
      <c r="AL155" s="148">
        <v>1717.0790400000001</v>
      </c>
      <c r="AM155" s="148">
        <v>1717.0790400000001</v>
      </c>
      <c r="AN155" s="148">
        <v>1717.0790400000001</v>
      </c>
      <c r="AO155" s="148">
        <v>1866.3627900000001</v>
      </c>
      <c r="AP155" s="148">
        <v>1866.3627900000001</v>
      </c>
      <c r="AQ155" s="148">
        <v>1866.3627900000001</v>
      </c>
      <c r="AR155" s="148">
        <v>2589.4065399999999</v>
      </c>
      <c r="AS155" s="148">
        <v>2589.4065399999999</v>
      </c>
      <c r="AT155" s="148">
        <v>2589.4065399999999</v>
      </c>
      <c r="AU155" s="148">
        <v>2589.4065399999999</v>
      </c>
      <c r="AV155" s="148">
        <v>2589.4065399999999</v>
      </c>
      <c r="AW155" s="147"/>
      <c r="AX155" s="148">
        <v>951.63440000000014</v>
      </c>
      <c r="AY155" s="148">
        <v>951.63440000000014</v>
      </c>
      <c r="AZ155" s="148">
        <v>951.63440000000014</v>
      </c>
      <c r="BA155" s="148">
        <v>951.63440000000014</v>
      </c>
      <c r="BB155" s="148">
        <v>951.63440000000014</v>
      </c>
      <c r="BC155" s="148">
        <v>951.63440000000014</v>
      </c>
      <c r="BD155" s="148">
        <v>951.63440000000014</v>
      </c>
      <c r="BE155" s="148">
        <v>951.63440000000014</v>
      </c>
      <c r="BF155" s="148">
        <v>951.63440000000014</v>
      </c>
      <c r="BG155" s="148">
        <v>951.63440000000014</v>
      </c>
      <c r="BH155" s="148">
        <v>951.63440000000014</v>
      </c>
      <c r="BI155" s="148">
        <v>951.63440000000014</v>
      </c>
      <c r="BJ155" s="147"/>
      <c r="BK155" s="148">
        <v>1172.5</v>
      </c>
      <c r="BL155" s="148">
        <v>1172.5</v>
      </c>
      <c r="BM155" s="148">
        <v>1172.5</v>
      </c>
      <c r="BN155" s="148">
        <v>1172.5</v>
      </c>
      <c r="BO155" s="148">
        <v>1233.11825</v>
      </c>
      <c r="BP155" s="148">
        <v>1233.11825</v>
      </c>
      <c r="BQ155" s="148">
        <v>1233.11825</v>
      </c>
      <c r="BR155" s="148">
        <v>1526.7178333333334</v>
      </c>
      <c r="BS155" s="148">
        <v>1526.7178333333334</v>
      </c>
      <c r="BT155" s="148">
        <v>1526.7178333333334</v>
      </c>
      <c r="BU155" s="148">
        <v>1526.7178333333334</v>
      </c>
      <c r="BV155" s="148">
        <v>1526.7178333333334</v>
      </c>
      <c r="BW155" s="147"/>
      <c r="BX155" s="148">
        <v>2895.9438349317375</v>
      </c>
      <c r="BY155" s="148">
        <v>2895.9438349317375</v>
      </c>
      <c r="BZ155" s="148">
        <v>2895.9438349317375</v>
      </c>
      <c r="CA155" s="148">
        <v>2895.9438349317375</v>
      </c>
      <c r="CB155" s="148">
        <v>2934.7737822569084</v>
      </c>
      <c r="CC155" s="148">
        <v>2934.7737822569084</v>
      </c>
      <c r="CD155" s="148">
        <v>2934.7737822569084</v>
      </c>
      <c r="CE155" s="148">
        <v>3122.8434866037915</v>
      </c>
      <c r="CF155" s="148">
        <v>3122.8434866037915</v>
      </c>
      <c r="CG155" s="148">
        <v>3122.8434866037915</v>
      </c>
      <c r="CH155" s="148">
        <v>3122.8434866037915</v>
      </c>
      <c r="CI155" s="148">
        <v>3122.8434866037915</v>
      </c>
      <c r="CJ155" s="147"/>
      <c r="CK155" s="148">
        <v>1563.3333333333333</v>
      </c>
      <c r="CL155" s="148">
        <v>1563.3333333333333</v>
      </c>
      <c r="CM155" s="148">
        <v>1563.3333333333333</v>
      </c>
      <c r="CN155" s="148">
        <v>1563.3333333333333</v>
      </c>
      <c r="CO155" s="148">
        <v>1644.1576666666665</v>
      </c>
      <c r="CP155" s="148">
        <v>1644.1576666666665</v>
      </c>
      <c r="CQ155" s="148">
        <v>1644.1576666666665</v>
      </c>
      <c r="CR155" s="148">
        <v>2035.6237777777776</v>
      </c>
      <c r="CS155" s="148">
        <v>2035.6237777777776</v>
      </c>
      <c r="CT155" s="148">
        <v>2035.6237777777776</v>
      </c>
      <c r="CU155" s="148">
        <v>2035.6237777777776</v>
      </c>
      <c r="CV155" s="148">
        <v>2035.6237777777776</v>
      </c>
      <c r="CW155" s="147"/>
      <c r="CX155" s="148">
        <v>3570.0000000000005</v>
      </c>
      <c r="CY155" s="148">
        <v>3570.0000000000005</v>
      </c>
      <c r="CZ155" s="148">
        <v>3570.0000000000005</v>
      </c>
      <c r="DA155" s="148">
        <v>3570.0000000000005</v>
      </c>
      <c r="DB155" s="148">
        <v>3754.5690000000004</v>
      </c>
      <c r="DC155" s="148">
        <v>3754.5690000000004</v>
      </c>
      <c r="DD155" s="148">
        <v>3754.5690000000004</v>
      </c>
      <c r="DE155" s="148">
        <v>4648.5140000000001</v>
      </c>
      <c r="DF155" s="148">
        <v>4648.5140000000001</v>
      </c>
      <c r="DG155" s="148">
        <v>4648.5140000000001</v>
      </c>
      <c r="DH155" s="148">
        <v>4648.5140000000001</v>
      </c>
      <c r="DI155" s="148">
        <v>4648.5140000000001</v>
      </c>
      <c r="DJ155" s="147"/>
      <c r="DK155" s="148">
        <v>19701.777168265071</v>
      </c>
      <c r="DL155" s="148">
        <v>19701.777168265071</v>
      </c>
      <c r="DM155" s="148">
        <v>19701.777168265071</v>
      </c>
      <c r="DN155" s="148">
        <v>19701.777168265071</v>
      </c>
      <c r="DO155" s="148">
        <v>20609.468698923578</v>
      </c>
      <c r="DP155" s="148">
        <v>20609.468698923578</v>
      </c>
      <c r="DQ155" s="148">
        <v>20609.468698923578</v>
      </c>
      <c r="DR155" s="148">
        <v>25005.799097714902</v>
      </c>
      <c r="DS155" s="148">
        <v>25005.799097714902</v>
      </c>
      <c r="DT155" s="148">
        <v>25005.799097714902</v>
      </c>
      <c r="DU155" s="148">
        <v>25005.799097714902</v>
      </c>
      <c r="DV155" s="148">
        <v>25005.799097714902</v>
      </c>
      <c r="DX155" s="149">
        <f t="shared" si="122"/>
        <v>265664.51025840547</v>
      </c>
      <c r="DZ155" s="19" t="b">
        <f t="shared" si="123"/>
        <v>1</v>
      </c>
      <c r="EG155" s="19"/>
    </row>
    <row r="156" spans="3:137" ht="14.15" hidden="1" customHeight="1" x14ac:dyDescent="0.4">
      <c r="C156" s="19" t="s">
        <v>71</v>
      </c>
      <c r="D156" s="145" t="s">
        <v>144</v>
      </c>
      <c r="E156" s="19" t="s">
        <v>59</v>
      </c>
      <c r="F156" s="19" t="s">
        <v>77</v>
      </c>
      <c r="G156" s="145" t="s">
        <v>18</v>
      </c>
      <c r="H156" s="19" t="s">
        <v>106</v>
      </c>
      <c r="I156" s="19" t="s">
        <v>74</v>
      </c>
      <c r="K156" s="146">
        <v>10500</v>
      </c>
      <c r="L156" s="146">
        <v>10500</v>
      </c>
      <c r="M156" s="146">
        <v>10500</v>
      </c>
      <c r="N156" s="146">
        <v>10500</v>
      </c>
      <c r="O156" s="146">
        <v>10500</v>
      </c>
      <c r="P156" s="146">
        <v>10500</v>
      </c>
      <c r="Q156" s="146">
        <v>10500</v>
      </c>
      <c r="R156" s="146">
        <v>10500</v>
      </c>
      <c r="S156" s="146">
        <v>10500</v>
      </c>
      <c r="T156" s="146">
        <v>10500</v>
      </c>
      <c r="U156" s="146">
        <v>10500</v>
      </c>
      <c r="V156" s="146">
        <v>10500</v>
      </c>
      <c r="W156" s="147"/>
      <c r="X156" s="148">
        <v>10500</v>
      </c>
      <c r="Y156" s="148">
        <v>10500</v>
      </c>
      <c r="Z156" s="148">
        <v>10500</v>
      </c>
      <c r="AA156" s="148">
        <v>10500</v>
      </c>
      <c r="AB156" s="148">
        <v>10500</v>
      </c>
      <c r="AC156" s="148">
        <v>10500</v>
      </c>
      <c r="AD156" s="148">
        <v>10500</v>
      </c>
      <c r="AE156" s="148">
        <v>10500</v>
      </c>
      <c r="AF156" s="148">
        <v>10500</v>
      </c>
      <c r="AG156" s="148">
        <v>10500</v>
      </c>
      <c r="AH156" s="148">
        <v>10500</v>
      </c>
      <c r="AI156" s="148">
        <v>10500</v>
      </c>
      <c r="AJ156" s="147"/>
      <c r="AK156" s="148">
        <v>0</v>
      </c>
      <c r="AL156" s="148">
        <v>0</v>
      </c>
      <c r="AM156" s="148">
        <v>0</v>
      </c>
      <c r="AN156" s="148">
        <v>0</v>
      </c>
      <c r="AO156" s="148">
        <v>0</v>
      </c>
      <c r="AP156" s="148">
        <v>0</v>
      </c>
      <c r="AQ156" s="148">
        <v>0</v>
      </c>
      <c r="AR156" s="148">
        <v>0</v>
      </c>
      <c r="AS156" s="148">
        <v>0</v>
      </c>
      <c r="AT156" s="148">
        <v>0</v>
      </c>
      <c r="AU156" s="148">
        <v>0</v>
      </c>
      <c r="AV156" s="148">
        <v>0</v>
      </c>
      <c r="AW156" s="147"/>
      <c r="AX156" s="148">
        <v>0</v>
      </c>
      <c r="AY156" s="148">
        <v>0</v>
      </c>
      <c r="AZ156" s="148">
        <v>0</v>
      </c>
      <c r="BA156" s="148">
        <v>0</v>
      </c>
      <c r="BB156" s="148">
        <v>0</v>
      </c>
      <c r="BC156" s="148">
        <v>0</v>
      </c>
      <c r="BD156" s="148">
        <v>0</v>
      </c>
      <c r="BE156" s="148">
        <v>0</v>
      </c>
      <c r="BF156" s="148">
        <v>0</v>
      </c>
      <c r="BG156" s="148">
        <v>0</v>
      </c>
      <c r="BH156" s="148">
        <v>0</v>
      </c>
      <c r="BI156" s="148">
        <v>0</v>
      </c>
      <c r="BJ156" s="147"/>
      <c r="BK156" s="148">
        <v>0</v>
      </c>
      <c r="BL156" s="148">
        <v>0</v>
      </c>
      <c r="BM156" s="148">
        <v>0</v>
      </c>
      <c r="BN156" s="148">
        <v>0</v>
      </c>
      <c r="BO156" s="148">
        <v>0</v>
      </c>
      <c r="BP156" s="148">
        <v>0</v>
      </c>
      <c r="BQ156" s="148">
        <v>0</v>
      </c>
      <c r="BR156" s="148">
        <v>0</v>
      </c>
      <c r="BS156" s="148">
        <v>0</v>
      </c>
      <c r="BT156" s="148">
        <v>0</v>
      </c>
      <c r="BU156" s="148">
        <v>0</v>
      </c>
      <c r="BV156" s="148">
        <v>0</v>
      </c>
      <c r="BW156" s="147"/>
      <c r="BX156" s="148">
        <v>0</v>
      </c>
      <c r="BY156" s="148">
        <v>0</v>
      </c>
      <c r="BZ156" s="148">
        <v>0</v>
      </c>
      <c r="CA156" s="148">
        <v>0</v>
      </c>
      <c r="CB156" s="148">
        <v>0</v>
      </c>
      <c r="CC156" s="148">
        <v>0</v>
      </c>
      <c r="CD156" s="148">
        <v>0</v>
      </c>
      <c r="CE156" s="148">
        <v>0</v>
      </c>
      <c r="CF156" s="148">
        <v>0</v>
      </c>
      <c r="CG156" s="148">
        <v>0</v>
      </c>
      <c r="CH156" s="148">
        <v>0</v>
      </c>
      <c r="CI156" s="148">
        <v>0</v>
      </c>
      <c r="CJ156" s="147"/>
      <c r="CK156" s="148">
        <v>0</v>
      </c>
      <c r="CL156" s="148">
        <v>0</v>
      </c>
      <c r="CM156" s="148">
        <v>0</v>
      </c>
      <c r="CN156" s="148">
        <v>0</v>
      </c>
      <c r="CO156" s="148">
        <v>0</v>
      </c>
      <c r="CP156" s="148">
        <v>0</v>
      </c>
      <c r="CQ156" s="148">
        <v>0</v>
      </c>
      <c r="CR156" s="148">
        <v>0</v>
      </c>
      <c r="CS156" s="148">
        <v>0</v>
      </c>
      <c r="CT156" s="148">
        <v>0</v>
      </c>
      <c r="CU156" s="148">
        <v>0</v>
      </c>
      <c r="CV156" s="148">
        <v>0</v>
      </c>
      <c r="CW156" s="147"/>
      <c r="CX156" s="148">
        <v>0</v>
      </c>
      <c r="CY156" s="148">
        <v>0</v>
      </c>
      <c r="CZ156" s="148">
        <v>0</v>
      </c>
      <c r="DA156" s="148">
        <v>0</v>
      </c>
      <c r="DB156" s="148">
        <v>0</v>
      </c>
      <c r="DC156" s="148">
        <v>0</v>
      </c>
      <c r="DD156" s="148">
        <v>0</v>
      </c>
      <c r="DE156" s="148">
        <v>0</v>
      </c>
      <c r="DF156" s="148">
        <v>0</v>
      </c>
      <c r="DG156" s="148">
        <v>0</v>
      </c>
      <c r="DH156" s="148">
        <v>0</v>
      </c>
      <c r="DI156" s="148">
        <v>0</v>
      </c>
      <c r="DJ156" s="147"/>
      <c r="DK156" s="148">
        <v>10500</v>
      </c>
      <c r="DL156" s="148">
        <v>10500</v>
      </c>
      <c r="DM156" s="148">
        <v>10500</v>
      </c>
      <c r="DN156" s="148">
        <v>10500</v>
      </c>
      <c r="DO156" s="148">
        <v>10500</v>
      </c>
      <c r="DP156" s="148">
        <v>10500</v>
      </c>
      <c r="DQ156" s="148">
        <v>10500</v>
      </c>
      <c r="DR156" s="148">
        <v>10500</v>
      </c>
      <c r="DS156" s="148">
        <v>10500</v>
      </c>
      <c r="DT156" s="148">
        <v>10500</v>
      </c>
      <c r="DU156" s="148">
        <v>10500</v>
      </c>
      <c r="DV156" s="148">
        <v>10500</v>
      </c>
      <c r="DX156" s="149">
        <f t="shared" si="122"/>
        <v>126000</v>
      </c>
      <c r="DZ156" s="19" t="b">
        <f t="shared" si="123"/>
        <v>1</v>
      </c>
      <c r="EG156" s="19"/>
    </row>
    <row r="157" spans="3:137" ht="14.15" hidden="1" customHeight="1" x14ac:dyDescent="0.4">
      <c r="C157" s="19" t="s">
        <v>71</v>
      </c>
      <c r="D157" s="145">
        <v>2</v>
      </c>
      <c r="E157" s="19" t="s">
        <v>72</v>
      </c>
      <c r="F157" s="19" t="s">
        <v>57</v>
      </c>
      <c r="H157" s="19" t="s">
        <v>128</v>
      </c>
      <c r="I157" s="19" t="s">
        <v>143</v>
      </c>
      <c r="K157" s="146">
        <v>10851</v>
      </c>
      <c r="L157" s="146">
        <v>10851</v>
      </c>
      <c r="M157" s="146">
        <v>10851</v>
      </c>
      <c r="N157" s="146">
        <v>10851</v>
      </c>
      <c r="O157" s="146">
        <v>10851</v>
      </c>
      <c r="P157" s="146">
        <v>10851</v>
      </c>
      <c r="Q157" s="146">
        <v>10851</v>
      </c>
      <c r="R157" s="146">
        <v>10851</v>
      </c>
      <c r="S157" s="146">
        <v>10851</v>
      </c>
      <c r="T157" s="146">
        <v>10851</v>
      </c>
      <c r="U157" s="146">
        <v>10851</v>
      </c>
      <c r="V157" s="146">
        <v>10851</v>
      </c>
      <c r="W157" s="147"/>
      <c r="X157" s="148">
        <v>10851</v>
      </c>
      <c r="Y157" s="148">
        <v>10851</v>
      </c>
      <c r="Z157" s="148">
        <v>10851</v>
      </c>
      <c r="AA157" s="148">
        <v>10851</v>
      </c>
      <c r="AB157" s="148">
        <v>11411.996700000002</v>
      </c>
      <c r="AC157" s="148">
        <v>11411.996700000002</v>
      </c>
      <c r="AD157" s="148">
        <v>11411.996700000002</v>
      </c>
      <c r="AE157" s="148">
        <v>11411.996700000002</v>
      </c>
      <c r="AF157" s="148">
        <v>11411.996700000002</v>
      </c>
      <c r="AG157" s="148">
        <v>11411.996700000002</v>
      </c>
      <c r="AH157" s="148">
        <v>11411.996700000002</v>
      </c>
      <c r="AI157" s="148">
        <v>11411.996700000002</v>
      </c>
      <c r="AJ157" s="147"/>
      <c r="AK157" s="148">
        <v>1813.6040399999997</v>
      </c>
      <c r="AL157" s="148">
        <v>1813.6040399999997</v>
      </c>
      <c r="AM157" s="148">
        <v>1813.6040399999997</v>
      </c>
      <c r="AN157" s="148">
        <v>1813.6040399999997</v>
      </c>
      <c r="AO157" s="148">
        <v>1967.8781325000004</v>
      </c>
      <c r="AP157" s="148">
        <v>1967.8781325000004</v>
      </c>
      <c r="AQ157" s="148">
        <v>1967.8781325000004</v>
      </c>
      <c r="AR157" s="148">
        <v>1967.8781325000004</v>
      </c>
      <c r="AS157" s="148">
        <v>1967.8781325000004</v>
      </c>
      <c r="AT157" s="148">
        <v>1967.8781325000004</v>
      </c>
      <c r="AU157" s="148">
        <v>1967.8781325000004</v>
      </c>
      <c r="AV157" s="148">
        <v>1967.8781325000004</v>
      </c>
      <c r="AW157" s="147"/>
      <c r="AX157" s="148">
        <v>951.63440000000014</v>
      </c>
      <c r="AY157" s="148">
        <v>951.63440000000014</v>
      </c>
      <c r="AZ157" s="148">
        <v>951.63440000000014</v>
      </c>
      <c r="BA157" s="148">
        <v>951.63440000000014</v>
      </c>
      <c r="BB157" s="148">
        <v>951.63440000000014</v>
      </c>
      <c r="BC157" s="148">
        <v>951.63440000000014</v>
      </c>
      <c r="BD157" s="148">
        <v>951.63440000000014</v>
      </c>
      <c r="BE157" s="148">
        <v>951.63440000000014</v>
      </c>
      <c r="BF157" s="148">
        <v>951.63440000000014</v>
      </c>
      <c r="BG157" s="148">
        <v>951.63440000000014</v>
      </c>
      <c r="BH157" s="148">
        <v>951.63440000000014</v>
      </c>
      <c r="BI157" s="148">
        <v>951.63440000000014</v>
      </c>
      <c r="BJ157" s="147"/>
      <c r="BK157" s="148">
        <v>1211.6949999999999</v>
      </c>
      <c r="BL157" s="148">
        <v>1211.6949999999999</v>
      </c>
      <c r="BM157" s="148">
        <v>1211.6949999999999</v>
      </c>
      <c r="BN157" s="148">
        <v>1211.6949999999999</v>
      </c>
      <c r="BO157" s="148">
        <v>1274.3396315000002</v>
      </c>
      <c r="BP157" s="148">
        <v>1274.3396315000002</v>
      </c>
      <c r="BQ157" s="148">
        <v>1274.3396315000002</v>
      </c>
      <c r="BR157" s="148">
        <v>1274.3396315000002</v>
      </c>
      <c r="BS157" s="148">
        <v>1274.3396315000002</v>
      </c>
      <c r="BT157" s="148">
        <v>1274.3396315000002</v>
      </c>
      <c r="BU157" s="148">
        <v>1274.3396315000002</v>
      </c>
      <c r="BV157" s="148">
        <v>1274.3396315000002</v>
      </c>
      <c r="BW157" s="147"/>
      <c r="BX157" s="148">
        <v>2921.0507917543127</v>
      </c>
      <c r="BY157" s="148">
        <v>2921.0507917543127</v>
      </c>
      <c r="BZ157" s="148">
        <v>2921.0507917543127</v>
      </c>
      <c r="CA157" s="148">
        <v>2921.0507917543127</v>
      </c>
      <c r="CB157" s="148">
        <v>2961.1787687472106</v>
      </c>
      <c r="CC157" s="148">
        <v>2961.1787687472106</v>
      </c>
      <c r="CD157" s="148">
        <v>2961.1787687472106</v>
      </c>
      <c r="CE157" s="148">
        <v>2961.1787687472106</v>
      </c>
      <c r="CF157" s="148">
        <v>2961.1787687472106</v>
      </c>
      <c r="CG157" s="148">
        <v>2961.1787687472106</v>
      </c>
      <c r="CH157" s="148">
        <v>2961.1787687472106</v>
      </c>
      <c r="CI157" s="148">
        <v>2961.1787687472106</v>
      </c>
      <c r="CJ157" s="147"/>
      <c r="CK157" s="148">
        <v>1615.5933333333332</v>
      </c>
      <c r="CL157" s="148">
        <v>1615.5933333333332</v>
      </c>
      <c r="CM157" s="148">
        <v>1615.5933333333332</v>
      </c>
      <c r="CN157" s="148">
        <v>1615.5933333333332</v>
      </c>
      <c r="CO157" s="148">
        <v>1699.1195086666667</v>
      </c>
      <c r="CP157" s="148">
        <v>1699.1195086666667</v>
      </c>
      <c r="CQ157" s="148">
        <v>1699.1195086666667</v>
      </c>
      <c r="CR157" s="148">
        <v>1699.1195086666667</v>
      </c>
      <c r="CS157" s="148">
        <v>1699.1195086666667</v>
      </c>
      <c r="CT157" s="148">
        <v>1699.1195086666667</v>
      </c>
      <c r="CU157" s="148">
        <v>1699.1195086666667</v>
      </c>
      <c r="CV157" s="148">
        <v>1699.1195086666667</v>
      </c>
      <c r="CW157" s="147"/>
      <c r="CX157" s="148">
        <v>3689.34</v>
      </c>
      <c r="CY157" s="148">
        <v>3689.34</v>
      </c>
      <c r="CZ157" s="148">
        <v>3689.34</v>
      </c>
      <c r="DA157" s="148">
        <v>3689.34</v>
      </c>
      <c r="DB157" s="148">
        <v>3880.0788780000007</v>
      </c>
      <c r="DC157" s="148">
        <v>3880.0788780000007</v>
      </c>
      <c r="DD157" s="148">
        <v>3880.0788780000007</v>
      </c>
      <c r="DE157" s="148">
        <v>3880.0788780000007</v>
      </c>
      <c r="DF157" s="148">
        <v>3880.0788780000007</v>
      </c>
      <c r="DG157" s="148">
        <v>3880.0788780000007</v>
      </c>
      <c r="DH157" s="148">
        <v>3880.0788780000007</v>
      </c>
      <c r="DI157" s="148">
        <v>3880.0788780000007</v>
      </c>
      <c r="DJ157" s="147"/>
      <c r="DK157" s="148">
        <v>20288.679125087649</v>
      </c>
      <c r="DL157" s="148">
        <v>20288.679125087649</v>
      </c>
      <c r="DM157" s="148">
        <v>20288.679125087649</v>
      </c>
      <c r="DN157" s="148">
        <v>20288.679125087649</v>
      </c>
      <c r="DO157" s="148">
        <v>21226.713486913883</v>
      </c>
      <c r="DP157" s="148">
        <v>21226.713486913883</v>
      </c>
      <c r="DQ157" s="148">
        <v>21226.713486913883</v>
      </c>
      <c r="DR157" s="148">
        <v>21226.713486913883</v>
      </c>
      <c r="DS157" s="148">
        <v>21226.713486913883</v>
      </c>
      <c r="DT157" s="148">
        <v>21226.713486913883</v>
      </c>
      <c r="DU157" s="148">
        <v>21226.713486913883</v>
      </c>
      <c r="DV157" s="148">
        <v>21226.713486913883</v>
      </c>
      <c r="DX157" s="149">
        <f t="shared" si="122"/>
        <v>250968.42439566166</v>
      </c>
      <c r="DZ157" s="19" t="b">
        <f t="shared" si="123"/>
        <v>1</v>
      </c>
      <c r="EG157" s="19"/>
    </row>
    <row r="158" spans="3:137" ht="14.15" hidden="1" customHeight="1" x14ac:dyDescent="0.4">
      <c r="C158" s="19" t="s">
        <v>71</v>
      </c>
      <c r="D158" s="145">
        <v>269</v>
      </c>
      <c r="E158" s="19" t="s">
        <v>72</v>
      </c>
      <c r="F158" s="19" t="s">
        <v>57</v>
      </c>
      <c r="H158" s="19" t="s">
        <v>98</v>
      </c>
      <c r="I158" s="19" t="s">
        <v>74</v>
      </c>
      <c r="K158" s="146">
        <v>11000</v>
      </c>
      <c r="L158" s="146">
        <v>11000</v>
      </c>
      <c r="M158" s="146">
        <v>11000</v>
      </c>
      <c r="N158" s="146">
        <v>11000</v>
      </c>
      <c r="O158" s="146">
        <v>11000</v>
      </c>
      <c r="P158" s="146">
        <v>11000</v>
      </c>
      <c r="Q158" s="146">
        <v>11000</v>
      </c>
      <c r="R158" s="146">
        <v>11000</v>
      </c>
      <c r="S158" s="146">
        <v>11000</v>
      </c>
      <c r="T158" s="146">
        <v>11000</v>
      </c>
      <c r="U158" s="146">
        <v>11000</v>
      </c>
      <c r="V158" s="146">
        <v>11000</v>
      </c>
      <c r="W158" s="147"/>
      <c r="X158" s="148">
        <v>11000</v>
      </c>
      <c r="Y158" s="148">
        <v>11000</v>
      </c>
      <c r="Z158" s="148">
        <v>11000</v>
      </c>
      <c r="AA158" s="148">
        <v>11000</v>
      </c>
      <c r="AB158" s="148">
        <v>11568.7</v>
      </c>
      <c r="AC158" s="148">
        <v>11568.7</v>
      </c>
      <c r="AD158" s="148">
        <v>11568.7</v>
      </c>
      <c r="AE158" s="148">
        <v>11568.7</v>
      </c>
      <c r="AF158" s="148">
        <v>11568.7</v>
      </c>
      <c r="AG158" s="148">
        <v>11568.7</v>
      </c>
      <c r="AH158" s="148">
        <v>11568.7</v>
      </c>
      <c r="AI158" s="148">
        <v>11568.7</v>
      </c>
      <c r="AJ158" s="147"/>
      <c r="AK158" s="148">
        <v>1854.5790400000001</v>
      </c>
      <c r="AL158" s="148">
        <v>1854.5790400000001</v>
      </c>
      <c r="AM158" s="148">
        <v>1854.5790400000001</v>
      </c>
      <c r="AN158" s="148">
        <v>1854.5790400000001</v>
      </c>
      <c r="AO158" s="148">
        <v>2010.97154</v>
      </c>
      <c r="AP158" s="148">
        <v>2010.97154</v>
      </c>
      <c r="AQ158" s="148">
        <v>2010.97154</v>
      </c>
      <c r="AR158" s="148">
        <v>2010.97154</v>
      </c>
      <c r="AS158" s="148">
        <v>2010.97154</v>
      </c>
      <c r="AT158" s="148">
        <v>2010.97154</v>
      </c>
      <c r="AU158" s="148">
        <v>2010.97154</v>
      </c>
      <c r="AV158" s="148">
        <v>2010.97154</v>
      </c>
      <c r="AW158" s="147"/>
      <c r="AX158" s="148">
        <v>951.63440000000014</v>
      </c>
      <c r="AY158" s="148">
        <v>951.63440000000014</v>
      </c>
      <c r="AZ158" s="148">
        <v>951.63440000000014</v>
      </c>
      <c r="BA158" s="148">
        <v>951.63440000000014</v>
      </c>
      <c r="BB158" s="148">
        <v>951.63440000000014</v>
      </c>
      <c r="BC158" s="148">
        <v>951.63440000000014</v>
      </c>
      <c r="BD158" s="148">
        <v>951.63440000000014</v>
      </c>
      <c r="BE158" s="148">
        <v>951.63440000000014</v>
      </c>
      <c r="BF158" s="148">
        <v>951.63440000000014</v>
      </c>
      <c r="BG158" s="148">
        <v>951.63440000000014</v>
      </c>
      <c r="BH158" s="148">
        <v>951.63440000000014</v>
      </c>
      <c r="BI158" s="148">
        <v>951.63440000000014</v>
      </c>
      <c r="BJ158" s="147"/>
      <c r="BK158" s="148">
        <v>1228.3333333333333</v>
      </c>
      <c r="BL158" s="148">
        <v>1228.3333333333333</v>
      </c>
      <c r="BM158" s="148">
        <v>1228.3333333333333</v>
      </c>
      <c r="BN158" s="148">
        <v>1228.3333333333333</v>
      </c>
      <c r="BO158" s="148">
        <v>1291.8381666666667</v>
      </c>
      <c r="BP158" s="148">
        <v>1291.8381666666667</v>
      </c>
      <c r="BQ158" s="148">
        <v>1291.8381666666667</v>
      </c>
      <c r="BR158" s="148">
        <v>1291.8381666666667</v>
      </c>
      <c r="BS158" s="148">
        <v>1291.8381666666667</v>
      </c>
      <c r="BT158" s="148">
        <v>1291.8381666666667</v>
      </c>
      <c r="BU158" s="148">
        <v>1291.8381666666667</v>
      </c>
      <c r="BV158" s="148">
        <v>1291.8381666666667</v>
      </c>
      <c r="BW158" s="147"/>
      <c r="BX158" s="148">
        <v>2931.7087306903918</v>
      </c>
      <c r="BY158" s="148">
        <v>2931.7087306903918</v>
      </c>
      <c r="BZ158" s="148">
        <v>2931.7087306903918</v>
      </c>
      <c r="CA158" s="148">
        <v>2931.7087306903918</v>
      </c>
      <c r="CB158" s="148">
        <v>2972.387723126285</v>
      </c>
      <c r="CC158" s="148">
        <v>2972.387723126285</v>
      </c>
      <c r="CD158" s="148">
        <v>2972.387723126285</v>
      </c>
      <c r="CE158" s="148">
        <v>2972.387723126285</v>
      </c>
      <c r="CF158" s="148">
        <v>2972.387723126285</v>
      </c>
      <c r="CG158" s="148">
        <v>2972.387723126285</v>
      </c>
      <c r="CH158" s="148">
        <v>2972.387723126285</v>
      </c>
      <c r="CI158" s="148">
        <v>2972.387723126285</v>
      </c>
      <c r="CJ158" s="147"/>
      <c r="CK158" s="148">
        <v>1637.7777777777776</v>
      </c>
      <c r="CL158" s="148">
        <v>1637.7777777777776</v>
      </c>
      <c r="CM158" s="148">
        <v>1637.7777777777776</v>
      </c>
      <c r="CN158" s="148">
        <v>1637.7777777777776</v>
      </c>
      <c r="CO158" s="148">
        <v>1722.4508888888888</v>
      </c>
      <c r="CP158" s="148">
        <v>1722.4508888888888</v>
      </c>
      <c r="CQ158" s="148">
        <v>1722.4508888888888</v>
      </c>
      <c r="CR158" s="148">
        <v>1722.4508888888888</v>
      </c>
      <c r="CS158" s="148">
        <v>1722.4508888888888</v>
      </c>
      <c r="CT158" s="148">
        <v>1722.4508888888888</v>
      </c>
      <c r="CU158" s="148">
        <v>1722.4508888888888</v>
      </c>
      <c r="CV158" s="148">
        <v>1722.4508888888888</v>
      </c>
      <c r="CW158" s="147"/>
      <c r="CX158" s="148">
        <v>3740.0000000000005</v>
      </c>
      <c r="CY158" s="148">
        <v>3740.0000000000005</v>
      </c>
      <c r="CZ158" s="148">
        <v>3740.0000000000005</v>
      </c>
      <c r="DA158" s="148">
        <v>3740.0000000000005</v>
      </c>
      <c r="DB158" s="148">
        <v>3933.3580000000006</v>
      </c>
      <c r="DC158" s="148">
        <v>3933.3580000000006</v>
      </c>
      <c r="DD158" s="148">
        <v>3933.3580000000006</v>
      </c>
      <c r="DE158" s="148">
        <v>3933.3580000000006</v>
      </c>
      <c r="DF158" s="148">
        <v>3933.3580000000006</v>
      </c>
      <c r="DG158" s="148">
        <v>3933.3580000000006</v>
      </c>
      <c r="DH158" s="148">
        <v>3933.3580000000006</v>
      </c>
      <c r="DI158" s="148">
        <v>3933.3580000000006</v>
      </c>
      <c r="DJ158" s="147"/>
      <c r="DK158" s="148">
        <v>20537.819841801502</v>
      </c>
      <c r="DL158" s="148">
        <v>20537.819841801502</v>
      </c>
      <c r="DM158" s="148">
        <v>20537.819841801502</v>
      </c>
      <c r="DN158" s="148">
        <v>20537.819841801502</v>
      </c>
      <c r="DO158" s="148">
        <v>21488.734778681843</v>
      </c>
      <c r="DP158" s="148">
        <v>21488.734778681843</v>
      </c>
      <c r="DQ158" s="148">
        <v>21488.734778681843</v>
      </c>
      <c r="DR158" s="148">
        <v>21488.734778681843</v>
      </c>
      <c r="DS158" s="148">
        <v>21488.734778681843</v>
      </c>
      <c r="DT158" s="148">
        <v>21488.734778681843</v>
      </c>
      <c r="DU158" s="148">
        <v>21488.734778681843</v>
      </c>
      <c r="DV158" s="148">
        <v>21488.734778681843</v>
      </c>
      <c r="DX158" s="149">
        <f t="shared" si="122"/>
        <v>254061.15759666066</v>
      </c>
      <c r="DZ158" s="19" t="b">
        <f t="shared" si="123"/>
        <v>1</v>
      </c>
      <c r="EG158" s="19"/>
    </row>
    <row r="159" spans="3:137" ht="14.15" hidden="1" customHeight="1" x14ac:dyDescent="0.4">
      <c r="C159" s="19" t="s">
        <v>71</v>
      </c>
      <c r="D159" s="145">
        <v>394</v>
      </c>
      <c r="E159" s="19" t="s">
        <v>72</v>
      </c>
      <c r="F159" s="19" t="s">
        <v>57</v>
      </c>
      <c r="H159" s="19" t="s">
        <v>114</v>
      </c>
      <c r="I159" s="19" t="s">
        <v>83</v>
      </c>
      <c r="K159" s="146">
        <v>11500</v>
      </c>
      <c r="L159" s="146">
        <v>11500</v>
      </c>
      <c r="M159" s="146">
        <v>11500</v>
      </c>
      <c r="N159" s="146">
        <v>11500</v>
      </c>
      <c r="O159" s="146">
        <v>11500</v>
      </c>
      <c r="P159" s="146">
        <v>11500</v>
      </c>
      <c r="Q159" s="146">
        <v>11500</v>
      </c>
      <c r="R159" s="146">
        <v>11500</v>
      </c>
      <c r="S159" s="146">
        <v>11500</v>
      </c>
      <c r="T159" s="146">
        <v>11500</v>
      </c>
      <c r="U159" s="146">
        <v>11500</v>
      </c>
      <c r="V159" s="146">
        <v>11500</v>
      </c>
      <c r="W159" s="147"/>
      <c r="X159" s="148">
        <v>11500</v>
      </c>
      <c r="Y159" s="148">
        <v>11500</v>
      </c>
      <c r="Z159" s="148">
        <v>11500</v>
      </c>
      <c r="AA159" s="148">
        <v>11500</v>
      </c>
      <c r="AB159" s="148">
        <v>12094.550000000001</v>
      </c>
      <c r="AC159" s="148">
        <v>12094.550000000001</v>
      </c>
      <c r="AD159" s="148">
        <v>12094.550000000001</v>
      </c>
      <c r="AE159" s="148">
        <v>12094.550000000001</v>
      </c>
      <c r="AF159" s="148">
        <v>12094.550000000001</v>
      </c>
      <c r="AG159" s="148">
        <v>12094.550000000001</v>
      </c>
      <c r="AH159" s="148">
        <v>12094.550000000001</v>
      </c>
      <c r="AI159" s="148">
        <v>12094.550000000001</v>
      </c>
      <c r="AJ159" s="147"/>
      <c r="AK159" s="148">
        <v>1992.0790400000001</v>
      </c>
      <c r="AL159" s="148">
        <v>1992.0790400000001</v>
      </c>
      <c r="AM159" s="148">
        <v>1992.0790400000001</v>
      </c>
      <c r="AN159" s="148">
        <v>1992.0790400000001</v>
      </c>
      <c r="AO159" s="148">
        <v>2155.5802900000003</v>
      </c>
      <c r="AP159" s="148">
        <v>2155.5802900000003</v>
      </c>
      <c r="AQ159" s="148">
        <v>2155.5802900000003</v>
      </c>
      <c r="AR159" s="148">
        <v>2155.5802900000003</v>
      </c>
      <c r="AS159" s="148">
        <v>2155.5802900000003</v>
      </c>
      <c r="AT159" s="148">
        <v>2155.5802900000003</v>
      </c>
      <c r="AU159" s="148">
        <v>2155.5802900000003</v>
      </c>
      <c r="AV159" s="148">
        <v>2155.5802900000003</v>
      </c>
      <c r="AW159" s="147"/>
      <c r="AX159" s="148">
        <v>951.63440000000014</v>
      </c>
      <c r="AY159" s="148">
        <v>951.63440000000014</v>
      </c>
      <c r="AZ159" s="148">
        <v>951.63440000000014</v>
      </c>
      <c r="BA159" s="148">
        <v>951.63440000000014</v>
      </c>
      <c r="BB159" s="148">
        <v>951.63440000000014</v>
      </c>
      <c r="BC159" s="148">
        <v>951.63440000000014</v>
      </c>
      <c r="BD159" s="148">
        <v>951.63440000000014</v>
      </c>
      <c r="BE159" s="148">
        <v>951.63440000000014</v>
      </c>
      <c r="BF159" s="148">
        <v>951.63440000000014</v>
      </c>
      <c r="BG159" s="148">
        <v>951.63440000000014</v>
      </c>
      <c r="BH159" s="148">
        <v>951.63440000000014</v>
      </c>
      <c r="BI159" s="148">
        <v>951.63440000000014</v>
      </c>
      <c r="BJ159" s="147"/>
      <c r="BK159" s="148">
        <v>1284.1666666666667</v>
      </c>
      <c r="BL159" s="148">
        <v>1284.1666666666667</v>
      </c>
      <c r="BM159" s="148">
        <v>1284.1666666666667</v>
      </c>
      <c r="BN159" s="148">
        <v>1284.1666666666667</v>
      </c>
      <c r="BO159" s="148">
        <v>1350.5580833333333</v>
      </c>
      <c r="BP159" s="148">
        <v>1350.5580833333333</v>
      </c>
      <c r="BQ159" s="148">
        <v>1350.5580833333333</v>
      </c>
      <c r="BR159" s="148">
        <v>1350.5580833333333</v>
      </c>
      <c r="BS159" s="148">
        <v>1350.5580833333333</v>
      </c>
      <c r="BT159" s="148">
        <v>1350.5580833333333</v>
      </c>
      <c r="BU159" s="148">
        <v>1350.5580833333333</v>
      </c>
      <c r="BV159" s="148">
        <v>1350.5580833333333</v>
      </c>
      <c r="BW159" s="147"/>
      <c r="BX159" s="148">
        <v>2967.4736264490457</v>
      </c>
      <c r="BY159" s="148">
        <v>2967.4736264490457</v>
      </c>
      <c r="BZ159" s="148">
        <v>2967.4736264490457</v>
      </c>
      <c r="CA159" s="148">
        <v>2967.4736264490457</v>
      </c>
      <c r="CB159" s="148">
        <v>3010.0016639956616</v>
      </c>
      <c r="CC159" s="148">
        <v>3010.0016639956616</v>
      </c>
      <c r="CD159" s="148">
        <v>3010.0016639956616</v>
      </c>
      <c r="CE159" s="148">
        <v>3010.0016639956616</v>
      </c>
      <c r="CF159" s="148">
        <v>3010.0016639956616</v>
      </c>
      <c r="CG159" s="148">
        <v>3010.0016639956616</v>
      </c>
      <c r="CH159" s="148">
        <v>3010.0016639956616</v>
      </c>
      <c r="CI159" s="148">
        <v>3010.0016639956616</v>
      </c>
      <c r="CJ159" s="147"/>
      <c r="CK159" s="148">
        <v>1712.2222222222222</v>
      </c>
      <c r="CL159" s="148">
        <v>1712.2222222222222</v>
      </c>
      <c r="CM159" s="148">
        <v>1712.2222222222222</v>
      </c>
      <c r="CN159" s="148">
        <v>1712.2222222222222</v>
      </c>
      <c r="CO159" s="148">
        <v>1800.7441111111111</v>
      </c>
      <c r="CP159" s="148">
        <v>1800.7441111111111</v>
      </c>
      <c r="CQ159" s="148">
        <v>1800.7441111111111</v>
      </c>
      <c r="CR159" s="148">
        <v>1800.7441111111111</v>
      </c>
      <c r="CS159" s="148">
        <v>1800.7441111111111</v>
      </c>
      <c r="CT159" s="148">
        <v>1800.7441111111111</v>
      </c>
      <c r="CU159" s="148">
        <v>1800.7441111111111</v>
      </c>
      <c r="CV159" s="148">
        <v>1800.7441111111111</v>
      </c>
      <c r="CW159" s="147"/>
      <c r="CX159" s="148">
        <v>3910.0000000000005</v>
      </c>
      <c r="CY159" s="148">
        <v>3910.0000000000005</v>
      </c>
      <c r="CZ159" s="148">
        <v>3910.0000000000005</v>
      </c>
      <c r="DA159" s="148">
        <v>3910.0000000000005</v>
      </c>
      <c r="DB159" s="148">
        <v>4112.1470000000008</v>
      </c>
      <c r="DC159" s="148">
        <v>4112.1470000000008</v>
      </c>
      <c r="DD159" s="148">
        <v>4112.1470000000008</v>
      </c>
      <c r="DE159" s="148">
        <v>4112.1470000000008</v>
      </c>
      <c r="DF159" s="148">
        <v>4112.1470000000008</v>
      </c>
      <c r="DG159" s="148">
        <v>4112.1470000000008</v>
      </c>
      <c r="DH159" s="148">
        <v>4112.1470000000008</v>
      </c>
      <c r="DI159" s="148">
        <v>4112.1470000000008</v>
      </c>
      <c r="DJ159" s="147"/>
      <c r="DK159" s="148">
        <v>21373.862515337933</v>
      </c>
      <c r="DL159" s="148">
        <v>21373.862515337933</v>
      </c>
      <c r="DM159" s="148">
        <v>21373.862515337933</v>
      </c>
      <c r="DN159" s="148">
        <v>21373.862515337933</v>
      </c>
      <c r="DO159" s="148">
        <v>22368.000858440108</v>
      </c>
      <c r="DP159" s="148">
        <v>22368.000858440108</v>
      </c>
      <c r="DQ159" s="148">
        <v>22368.000858440108</v>
      </c>
      <c r="DR159" s="148">
        <v>22368.000858440108</v>
      </c>
      <c r="DS159" s="148">
        <v>22368.000858440108</v>
      </c>
      <c r="DT159" s="148">
        <v>22368.000858440108</v>
      </c>
      <c r="DU159" s="148">
        <v>22368.000858440108</v>
      </c>
      <c r="DV159" s="148">
        <v>22368.000858440108</v>
      </c>
      <c r="DX159" s="149">
        <f t="shared" si="122"/>
        <v>264439.45692887268</v>
      </c>
      <c r="DZ159" s="19" t="b">
        <f t="shared" si="123"/>
        <v>1</v>
      </c>
      <c r="EG159" s="19"/>
    </row>
    <row r="160" spans="3:137" ht="14.15" hidden="1" customHeight="1" x14ac:dyDescent="0.4">
      <c r="C160" s="19" t="s">
        <v>71</v>
      </c>
      <c r="D160" s="145">
        <v>402</v>
      </c>
      <c r="E160" s="19" t="s">
        <v>72</v>
      </c>
      <c r="F160" s="19" t="s">
        <v>57</v>
      </c>
      <c r="H160" s="19" t="s">
        <v>141</v>
      </c>
      <c r="I160" s="19" t="s">
        <v>83</v>
      </c>
      <c r="K160" s="146">
        <v>11500</v>
      </c>
      <c r="L160" s="146">
        <v>11500</v>
      </c>
      <c r="M160" s="146">
        <v>11500</v>
      </c>
      <c r="N160" s="146">
        <v>11500</v>
      </c>
      <c r="O160" s="146">
        <v>11500</v>
      </c>
      <c r="P160" s="146">
        <v>11500</v>
      </c>
      <c r="Q160" s="146">
        <v>11500</v>
      </c>
      <c r="R160" s="146">
        <v>11500</v>
      </c>
      <c r="S160" s="146">
        <v>11500</v>
      </c>
      <c r="T160" s="146">
        <v>11500</v>
      </c>
      <c r="U160" s="146">
        <v>11500</v>
      </c>
      <c r="V160" s="146">
        <v>11500</v>
      </c>
      <c r="W160" s="147"/>
      <c r="X160" s="148">
        <v>11500</v>
      </c>
      <c r="Y160" s="148">
        <v>11500</v>
      </c>
      <c r="Z160" s="148">
        <v>11500</v>
      </c>
      <c r="AA160" s="148">
        <v>11500</v>
      </c>
      <c r="AB160" s="148">
        <v>12094.550000000001</v>
      </c>
      <c r="AC160" s="148">
        <v>12094.550000000001</v>
      </c>
      <c r="AD160" s="148">
        <v>12094.550000000001</v>
      </c>
      <c r="AE160" s="148">
        <v>12094.550000000001</v>
      </c>
      <c r="AF160" s="148">
        <v>12094.550000000001</v>
      </c>
      <c r="AG160" s="148">
        <v>12094.550000000001</v>
      </c>
      <c r="AH160" s="148">
        <v>12094.550000000001</v>
      </c>
      <c r="AI160" s="148">
        <v>12094.550000000001</v>
      </c>
      <c r="AJ160" s="147"/>
      <c r="AK160" s="148">
        <v>1992.0790400000001</v>
      </c>
      <c r="AL160" s="148">
        <v>1992.0790400000001</v>
      </c>
      <c r="AM160" s="148">
        <v>1992.0790400000001</v>
      </c>
      <c r="AN160" s="148">
        <v>1992.0790400000001</v>
      </c>
      <c r="AO160" s="148">
        <v>2155.5802900000003</v>
      </c>
      <c r="AP160" s="148">
        <v>2155.5802900000003</v>
      </c>
      <c r="AQ160" s="148">
        <v>2155.5802900000003</v>
      </c>
      <c r="AR160" s="148">
        <v>2155.5802900000003</v>
      </c>
      <c r="AS160" s="148">
        <v>2155.5802900000003</v>
      </c>
      <c r="AT160" s="148">
        <v>2155.5802900000003</v>
      </c>
      <c r="AU160" s="148">
        <v>2155.5802900000003</v>
      </c>
      <c r="AV160" s="148">
        <v>2155.5802900000003</v>
      </c>
      <c r="AW160" s="147"/>
      <c r="AX160" s="148">
        <v>951.63440000000014</v>
      </c>
      <c r="AY160" s="148">
        <v>951.63440000000014</v>
      </c>
      <c r="AZ160" s="148">
        <v>951.63440000000014</v>
      </c>
      <c r="BA160" s="148">
        <v>951.63440000000014</v>
      </c>
      <c r="BB160" s="148">
        <v>951.63440000000014</v>
      </c>
      <c r="BC160" s="148">
        <v>951.63440000000014</v>
      </c>
      <c r="BD160" s="148">
        <v>951.63440000000014</v>
      </c>
      <c r="BE160" s="148">
        <v>951.63440000000014</v>
      </c>
      <c r="BF160" s="148">
        <v>951.63440000000014</v>
      </c>
      <c r="BG160" s="148">
        <v>951.63440000000014</v>
      </c>
      <c r="BH160" s="148">
        <v>951.63440000000014</v>
      </c>
      <c r="BI160" s="148">
        <v>951.63440000000014</v>
      </c>
      <c r="BJ160" s="147"/>
      <c r="BK160" s="148">
        <v>1284.1666666666667</v>
      </c>
      <c r="BL160" s="148">
        <v>1284.1666666666667</v>
      </c>
      <c r="BM160" s="148">
        <v>1284.1666666666667</v>
      </c>
      <c r="BN160" s="148">
        <v>1284.1666666666667</v>
      </c>
      <c r="BO160" s="148">
        <v>1350.5580833333333</v>
      </c>
      <c r="BP160" s="148">
        <v>1350.5580833333333</v>
      </c>
      <c r="BQ160" s="148">
        <v>1350.5580833333333</v>
      </c>
      <c r="BR160" s="148">
        <v>1350.5580833333333</v>
      </c>
      <c r="BS160" s="148">
        <v>1350.5580833333333</v>
      </c>
      <c r="BT160" s="148">
        <v>1350.5580833333333</v>
      </c>
      <c r="BU160" s="148">
        <v>1350.5580833333333</v>
      </c>
      <c r="BV160" s="148">
        <v>1350.5580833333333</v>
      </c>
      <c r="BW160" s="147"/>
      <c r="BX160" s="148">
        <v>2967.4736264490457</v>
      </c>
      <c r="BY160" s="148">
        <v>2967.4736264490457</v>
      </c>
      <c r="BZ160" s="148">
        <v>2967.4736264490457</v>
      </c>
      <c r="CA160" s="148">
        <v>2967.4736264490457</v>
      </c>
      <c r="CB160" s="148">
        <v>3010.0016639956616</v>
      </c>
      <c r="CC160" s="148">
        <v>3010.0016639956616</v>
      </c>
      <c r="CD160" s="148">
        <v>3010.0016639956616</v>
      </c>
      <c r="CE160" s="148">
        <v>3010.0016639956616</v>
      </c>
      <c r="CF160" s="148">
        <v>3010.0016639956616</v>
      </c>
      <c r="CG160" s="148">
        <v>3010.0016639956616</v>
      </c>
      <c r="CH160" s="148">
        <v>3010.0016639956616</v>
      </c>
      <c r="CI160" s="148">
        <v>3010.0016639956616</v>
      </c>
      <c r="CJ160" s="147"/>
      <c r="CK160" s="148">
        <v>1712.2222222222222</v>
      </c>
      <c r="CL160" s="148">
        <v>1712.2222222222222</v>
      </c>
      <c r="CM160" s="148">
        <v>1712.2222222222222</v>
      </c>
      <c r="CN160" s="148">
        <v>1712.2222222222222</v>
      </c>
      <c r="CO160" s="148">
        <v>1800.7441111111111</v>
      </c>
      <c r="CP160" s="148">
        <v>1800.7441111111111</v>
      </c>
      <c r="CQ160" s="148">
        <v>1800.7441111111111</v>
      </c>
      <c r="CR160" s="148">
        <v>1800.7441111111111</v>
      </c>
      <c r="CS160" s="148">
        <v>1800.7441111111111</v>
      </c>
      <c r="CT160" s="148">
        <v>1800.7441111111111</v>
      </c>
      <c r="CU160" s="148">
        <v>1800.7441111111111</v>
      </c>
      <c r="CV160" s="148">
        <v>1800.7441111111111</v>
      </c>
      <c r="CW160" s="147"/>
      <c r="CX160" s="148">
        <v>3910.0000000000005</v>
      </c>
      <c r="CY160" s="148">
        <v>3910.0000000000005</v>
      </c>
      <c r="CZ160" s="148">
        <v>3910.0000000000005</v>
      </c>
      <c r="DA160" s="148">
        <v>3910.0000000000005</v>
      </c>
      <c r="DB160" s="148">
        <v>4112.1470000000008</v>
      </c>
      <c r="DC160" s="148">
        <v>4112.1470000000008</v>
      </c>
      <c r="DD160" s="148">
        <v>4112.1470000000008</v>
      </c>
      <c r="DE160" s="148">
        <v>4112.1470000000008</v>
      </c>
      <c r="DF160" s="148">
        <v>4112.1470000000008</v>
      </c>
      <c r="DG160" s="148">
        <v>4112.1470000000008</v>
      </c>
      <c r="DH160" s="148">
        <v>4112.1470000000008</v>
      </c>
      <c r="DI160" s="148">
        <v>4112.1470000000008</v>
      </c>
      <c r="DJ160" s="147"/>
      <c r="DK160" s="148">
        <v>21373.862515337933</v>
      </c>
      <c r="DL160" s="148">
        <v>21373.862515337933</v>
      </c>
      <c r="DM160" s="148">
        <v>21373.862515337933</v>
      </c>
      <c r="DN160" s="148">
        <v>21373.862515337933</v>
      </c>
      <c r="DO160" s="148">
        <v>22368.000858440108</v>
      </c>
      <c r="DP160" s="148">
        <v>22368.000858440108</v>
      </c>
      <c r="DQ160" s="148">
        <v>22368.000858440108</v>
      </c>
      <c r="DR160" s="148">
        <v>22368.000858440108</v>
      </c>
      <c r="DS160" s="148">
        <v>22368.000858440108</v>
      </c>
      <c r="DT160" s="148">
        <v>22368.000858440108</v>
      </c>
      <c r="DU160" s="148">
        <v>22368.000858440108</v>
      </c>
      <c r="DV160" s="148">
        <v>22368.000858440108</v>
      </c>
      <c r="DX160" s="149">
        <f t="shared" si="122"/>
        <v>264439.45692887268</v>
      </c>
      <c r="DZ160" s="19" t="b">
        <f t="shared" si="123"/>
        <v>1</v>
      </c>
      <c r="EG160" s="19"/>
    </row>
    <row r="161" spans="2:137" ht="14.15" hidden="1" customHeight="1" x14ac:dyDescent="0.4">
      <c r="C161" s="19" t="s">
        <v>71</v>
      </c>
      <c r="D161" s="145" t="s">
        <v>145</v>
      </c>
      <c r="E161" s="19" t="s">
        <v>59</v>
      </c>
      <c r="F161" s="19" t="s">
        <v>146</v>
      </c>
      <c r="H161" s="19" t="s">
        <v>126</v>
      </c>
      <c r="I161" s="19" t="s">
        <v>74</v>
      </c>
      <c r="K161" s="146">
        <v>12500</v>
      </c>
      <c r="L161" s="146">
        <v>12500</v>
      </c>
      <c r="M161" s="146">
        <v>12500</v>
      </c>
      <c r="N161" s="146">
        <v>12500</v>
      </c>
      <c r="O161" s="146">
        <v>12500</v>
      </c>
      <c r="P161" s="146">
        <v>12500</v>
      </c>
      <c r="Q161" s="146">
        <v>12500</v>
      </c>
      <c r="R161" s="146">
        <v>12500</v>
      </c>
      <c r="S161" s="146">
        <v>12500</v>
      </c>
      <c r="T161" s="146">
        <v>12500</v>
      </c>
      <c r="U161" s="146">
        <v>12500</v>
      </c>
      <c r="V161" s="146">
        <v>12500</v>
      </c>
      <c r="W161" s="147"/>
      <c r="X161" s="148">
        <v>12500</v>
      </c>
      <c r="Y161" s="148">
        <v>12500</v>
      </c>
      <c r="Z161" s="148">
        <v>12500</v>
      </c>
      <c r="AA161" s="148">
        <v>12500</v>
      </c>
      <c r="AB161" s="148">
        <v>12500</v>
      </c>
      <c r="AC161" s="148">
        <v>12500</v>
      </c>
      <c r="AD161" s="148">
        <v>12500</v>
      </c>
      <c r="AE161" s="148">
        <v>12500</v>
      </c>
      <c r="AF161" s="148">
        <v>12500</v>
      </c>
      <c r="AG161" s="148">
        <v>12500</v>
      </c>
      <c r="AH161" s="148">
        <v>12500</v>
      </c>
      <c r="AI161" s="148">
        <v>12500</v>
      </c>
      <c r="AJ161" s="147"/>
      <c r="AK161" s="148">
        <v>0</v>
      </c>
      <c r="AL161" s="148">
        <v>0</v>
      </c>
      <c r="AM161" s="148">
        <v>0</v>
      </c>
      <c r="AN161" s="148">
        <v>0</v>
      </c>
      <c r="AO161" s="148">
        <v>0</v>
      </c>
      <c r="AP161" s="148">
        <v>0</v>
      </c>
      <c r="AQ161" s="148">
        <v>0</v>
      </c>
      <c r="AR161" s="148">
        <v>0</v>
      </c>
      <c r="AS161" s="148">
        <v>0</v>
      </c>
      <c r="AT161" s="148">
        <v>0</v>
      </c>
      <c r="AU161" s="148">
        <v>0</v>
      </c>
      <c r="AV161" s="148">
        <v>0</v>
      </c>
      <c r="AW161" s="147"/>
      <c r="AX161" s="148">
        <v>0</v>
      </c>
      <c r="AY161" s="148">
        <v>0</v>
      </c>
      <c r="AZ161" s="148">
        <v>0</v>
      </c>
      <c r="BA161" s="148">
        <v>0</v>
      </c>
      <c r="BB161" s="148">
        <v>0</v>
      </c>
      <c r="BC161" s="148">
        <v>0</v>
      </c>
      <c r="BD161" s="148">
        <v>0</v>
      </c>
      <c r="BE161" s="148">
        <v>0</v>
      </c>
      <c r="BF161" s="148">
        <v>0</v>
      </c>
      <c r="BG161" s="148">
        <v>0</v>
      </c>
      <c r="BH161" s="148">
        <v>0</v>
      </c>
      <c r="BI161" s="148">
        <v>0</v>
      </c>
      <c r="BJ161" s="147"/>
      <c r="BK161" s="148">
        <v>0</v>
      </c>
      <c r="BL161" s="148">
        <v>0</v>
      </c>
      <c r="BM161" s="148">
        <v>0</v>
      </c>
      <c r="BN161" s="148">
        <v>0</v>
      </c>
      <c r="BO161" s="148">
        <v>0</v>
      </c>
      <c r="BP161" s="148">
        <v>0</v>
      </c>
      <c r="BQ161" s="148">
        <v>0</v>
      </c>
      <c r="BR161" s="148">
        <v>0</v>
      </c>
      <c r="BS161" s="148">
        <v>0</v>
      </c>
      <c r="BT161" s="148">
        <v>0</v>
      </c>
      <c r="BU161" s="148">
        <v>0</v>
      </c>
      <c r="BV161" s="148">
        <v>0</v>
      </c>
      <c r="BW161" s="147"/>
      <c r="BX161" s="148">
        <v>0</v>
      </c>
      <c r="BY161" s="148">
        <v>0</v>
      </c>
      <c r="BZ161" s="148">
        <v>0</v>
      </c>
      <c r="CA161" s="148">
        <v>0</v>
      </c>
      <c r="CB161" s="148">
        <v>0</v>
      </c>
      <c r="CC161" s="148">
        <v>0</v>
      </c>
      <c r="CD161" s="148">
        <v>0</v>
      </c>
      <c r="CE161" s="148">
        <v>0</v>
      </c>
      <c r="CF161" s="148">
        <v>0</v>
      </c>
      <c r="CG161" s="148">
        <v>0</v>
      </c>
      <c r="CH161" s="148">
        <v>0</v>
      </c>
      <c r="CI161" s="148">
        <v>0</v>
      </c>
      <c r="CJ161" s="147"/>
      <c r="CK161" s="148">
        <v>0</v>
      </c>
      <c r="CL161" s="148">
        <v>0</v>
      </c>
      <c r="CM161" s="148">
        <v>0</v>
      </c>
      <c r="CN161" s="148">
        <v>0</v>
      </c>
      <c r="CO161" s="148">
        <v>0</v>
      </c>
      <c r="CP161" s="148">
        <v>0</v>
      </c>
      <c r="CQ161" s="148">
        <v>0</v>
      </c>
      <c r="CR161" s="148">
        <v>0</v>
      </c>
      <c r="CS161" s="148">
        <v>0</v>
      </c>
      <c r="CT161" s="148">
        <v>0</v>
      </c>
      <c r="CU161" s="148">
        <v>0</v>
      </c>
      <c r="CV161" s="148">
        <v>0</v>
      </c>
      <c r="CW161" s="147"/>
      <c r="CX161" s="148">
        <v>0</v>
      </c>
      <c r="CY161" s="148">
        <v>0</v>
      </c>
      <c r="CZ161" s="148">
        <v>0</v>
      </c>
      <c r="DA161" s="148">
        <v>0</v>
      </c>
      <c r="DB161" s="148">
        <v>0</v>
      </c>
      <c r="DC161" s="148">
        <v>0</v>
      </c>
      <c r="DD161" s="148">
        <v>0</v>
      </c>
      <c r="DE161" s="148">
        <v>0</v>
      </c>
      <c r="DF161" s="148">
        <v>0</v>
      </c>
      <c r="DG161" s="148">
        <v>0</v>
      </c>
      <c r="DH161" s="148">
        <v>0</v>
      </c>
      <c r="DI161" s="148">
        <v>0</v>
      </c>
      <c r="DJ161" s="147"/>
      <c r="DK161" s="148">
        <v>12500</v>
      </c>
      <c r="DL161" s="148">
        <v>12500</v>
      </c>
      <c r="DM161" s="148">
        <v>12500</v>
      </c>
      <c r="DN161" s="148">
        <v>12500</v>
      </c>
      <c r="DO161" s="148">
        <v>12500</v>
      </c>
      <c r="DP161" s="148">
        <v>12500</v>
      </c>
      <c r="DQ161" s="148">
        <v>12500</v>
      </c>
      <c r="DR161" s="148">
        <v>12500</v>
      </c>
      <c r="DS161" s="148">
        <v>12500</v>
      </c>
      <c r="DT161" s="148">
        <v>12500</v>
      </c>
      <c r="DU161" s="148">
        <v>12500</v>
      </c>
      <c r="DV161" s="148">
        <v>12500</v>
      </c>
      <c r="DX161" s="149">
        <f t="shared" si="122"/>
        <v>150000</v>
      </c>
      <c r="DZ161" s="19" t="b">
        <f t="shared" si="123"/>
        <v>1</v>
      </c>
      <c r="EG161" s="19"/>
    </row>
    <row r="162" spans="2:137" ht="14.15" hidden="1" customHeight="1" x14ac:dyDescent="0.4">
      <c r="C162" s="19" t="s">
        <v>71</v>
      </c>
      <c r="D162" s="145">
        <v>525</v>
      </c>
      <c r="E162" s="19" t="s">
        <v>72</v>
      </c>
      <c r="F162" s="19" t="s">
        <v>57</v>
      </c>
      <c r="H162" s="19" t="s">
        <v>142</v>
      </c>
      <c r="I162" s="19" t="s">
        <v>74</v>
      </c>
      <c r="K162" s="146">
        <v>13000</v>
      </c>
      <c r="L162" s="146">
        <v>13000</v>
      </c>
      <c r="M162" s="146">
        <v>13000</v>
      </c>
      <c r="N162" s="146">
        <v>13000</v>
      </c>
      <c r="O162" s="146">
        <v>13000</v>
      </c>
      <c r="P162" s="146">
        <v>13000</v>
      </c>
      <c r="Q162" s="146">
        <v>13000</v>
      </c>
      <c r="R162" s="146">
        <v>14800</v>
      </c>
      <c r="S162" s="146">
        <v>14800</v>
      </c>
      <c r="T162" s="146">
        <v>14800</v>
      </c>
      <c r="U162" s="146">
        <v>14800</v>
      </c>
      <c r="V162" s="146">
        <v>14800</v>
      </c>
      <c r="W162" s="147"/>
      <c r="X162" s="148">
        <v>13000</v>
      </c>
      <c r="Y162" s="148">
        <v>13000</v>
      </c>
      <c r="Z162" s="148">
        <v>13000</v>
      </c>
      <c r="AA162" s="148">
        <v>13000</v>
      </c>
      <c r="AB162" s="148">
        <v>13672.1</v>
      </c>
      <c r="AC162" s="148">
        <v>13672.1</v>
      </c>
      <c r="AD162" s="148">
        <v>13672.1</v>
      </c>
      <c r="AE162" s="148">
        <v>15565.160000000002</v>
      </c>
      <c r="AF162" s="148">
        <v>15565.160000000002</v>
      </c>
      <c r="AG162" s="148">
        <v>15565.160000000002</v>
      </c>
      <c r="AH162" s="148">
        <v>15565.160000000002</v>
      </c>
      <c r="AI162" s="148">
        <v>15565.160000000002</v>
      </c>
      <c r="AJ162" s="147"/>
      <c r="AK162" s="148">
        <v>2404.5790400000001</v>
      </c>
      <c r="AL162" s="148">
        <v>2404.5790400000001</v>
      </c>
      <c r="AM162" s="148">
        <v>2404.5790400000001</v>
      </c>
      <c r="AN162" s="148">
        <v>2404.5790400000001</v>
      </c>
      <c r="AO162" s="148">
        <v>2589.4065399999999</v>
      </c>
      <c r="AP162" s="148">
        <v>2589.4065399999999</v>
      </c>
      <c r="AQ162" s="148">
        <v>2589.4065399999999</v>
      </c>
      <c r="AR162" s="148">
        <v>3109.9980400000004</v>
      </c>
      <c r="AS162" s="148">
        <v>3109.9980400000004</v>
      </c>
      <c r="AT162" s="148">
        <v>3109.9980400000004</v>
      </c>
      <c r="AU162" s="148">
        <v>3109.9980400000004</v>
      </c>
      <c r="AV162" s="148">
        <v>3109.9980400000004</v>
      </c>
      <c r="AW162" s="147"/>
      <c r="AX162" s="148">
        <v>951.63440000000014</v>
      </c>
      <c r="AY162" s="148">
        <v>951.63440000000014</v>
      </c>
      <c r="AZ162" s="148">
        <v>951.63440000000014</v>
      </c>
      <c r="BA162" s="148">
        <v>951.63440000000014</v>
      </c>
      <c r="BB162" s="148">
        <v>951.63440000000014</v>
      </c>
      <c r="BC162" s="148">
        <v>951.63440000000014</v>
      </c>
      <c r="BD162" s="148">
        <v>951.63440000000014</v>
      </c>
      <c r="BE162" s="148">
        <v>951.63440000000014</v>
      </c>
      <c r="BF162" s="148">
        <v>951.63440000000014</v>
      </c>
      <c r="BG162" s="148">
        <v>951.63440000000014</v>
      </c>
      <c r="BH162" s="148">
        <v>951.63440000000014</v>
      </c>
      <c r="BI162" s="148">
        <v>951.63440000000014</v>
      </c>
      <c r="BJ162" s="147"/>
      <c r="BK162" s="148">
        <v>1451.6666666666667</v>
      </c>
      <c r="BL162" s="148">
        <v>1451.6666666666667</v>
      </c>
      <c r="BM162" s="148">
        <v>1451.6666666666667</v>
      </c>
      <c r="BN162" s="148">
        <v>1451.6666666666667</v>
      </c>
      <c r="BO162" s="148">
        <v>1526.7178333333334</v>
      </c>
      <c r="BP162" s="148">
        <v>1526.7178333333334</v>
      </c>
      <c r="BQ162" s="148">
        <v>1526.7178333333334</v>
      </c>
      <c r="BR162" s="148">
        <v>1738.1095333333335</v>
      </c>
      <c r="BS162" s="148">
        <v>1738.1095333333335</v>
      </c>
      <c r="BT162" s="148">
        <v>1738.1095333333335</v>
      </c>
      <c r="BU162" s="148">
        <v>1738.1095333333335</v>
      </c>
      <c r="BV162" s="148">
        <v>1738.1095333333335</v>
      </c>
      <c r="BW162" s="147"/>
      <c r="BX162" s="148">
        <v>3074.7683137250083</v>
      </c>
      <c r="BY162" s="148">
        <v>3074.7683137250083</v>
      </c>
      <c r="BZ162" s="148">
        <v>3074.7683137250083</v>
      </c>
      <c r="CA162" s="148">
        <v>3074.7683137250083</v>
      </c>
      <c r="CB162" s="148">
        <v>3122.8434866037915</v>
      </c>
      <c r="CC162" s="148">
        <v>3122.8434866037915</v>
      </c>
      <c r="CD162" s="148">
        <v>3122.8434866037915</v>
      </c>
      <c r="CE162" s="148">
        <v>3258.2536737335467</v>
      </c>
      <c r="CF162" s="148">
        <v>3258.2536737335467</v>
      </c>
      <c r="CG162" s="148">
        <v>3258.2536737335467</v>
      </c>
      <c r="CH162" s="148">
        <v>3258.2536737335467</v>
      </c>
      <c r="CI162" s="148">
        <v>3258.2536737335467</v>
      </c>
      <c r="CJ162" s="147"/>
      <c r="CK162" s="148">
        <v>1935.5555555555554</v>
      </c>
      <c r="CL162" s="148">
        <v>1935.5555555555554</v>
      </c>
      <c r="CM162" s="148">
        <v>1935.5555555555554</v>
      </c>
      <c r="CN162" s="148">
        <v>1935.5555555555554</v>
      </c>
      <c r="CO162" s="148">
        <v>2035.6237777777776</v>
      </c>
      <c r="CP162" s="148">
        <v>2035.6237777777776</v>
      </c>
      <c r="CQ162" s="148">
        <v>2035.6237777777776</v>
      </c>
      <c r="CR162" s="148">
        <v>2317.4793777777777</v>
      </c>
      <c r="CS162" s="148">
        <v>2317.4793777777777</v>
      </c>
      <c r="CT162" s="148">
        <v>2317.4793777777777</v>
      </c>
      <c r="CU162" s="148">
        <v>2317.4793777777777</v>
      </c>
      <c r="CV162" s="148">
        <v>2317.4793777777777</v>
      </c>
      <c r="CW162" s="147"/>
      <c r="CX162" s="148">
        <v>4420</v>
      </c>
      <c r="CY162" s="148">
        <v>4420</v>
      </c>
      <c r="CZ162" s="148">
        <v>4420</v>
      </c>
      <c r="DA162" s="148">
        <v>4420</v>
      </c>
      <c r="DB162" s="148">
        <v>4648.5140000000001</v>
      </c>
      <c r="DC162" s="148">
        <v>4648.5140000000001</v>
      </c>
      <c r="DD162" s="148">
        <v>4648.5140000000001</v>
      </c>
      <c r="DE162" s="148">
        <v>5292.1544000000013</v>
      </c>
      <c r="DF162" s="148">
        <v>5292.1544000000013</v>
      </c>
      <c r="DG162" s="148">
        <v>5292.1544000000013</v>
      </c>
      <c r="DH162" s="148">
        <v>5292.1544000000013</v>
      </c>
      <c r="DI162" s="148">
        <v>5292.1544000000013</v>
      </c>
      <c r="DJ162" s="147"/>
      <c r="DK162" s="148">
        <v>23881.990535947232</v>
      </c>
      <c r="DL162" s="148">
        <v>23881.990535947232</v>
      </c>
      <c r="DM162" s="148">
        <v>23881.990535947232</v>
      </c>
      <c r="DN162" s="148">
        <v>23881.990535947232</v>
      </c>
      <c r="DO162" s="148">
        <v>25005.799097714902</v>
      </c>
      <c r="DP162" s="148">
        <v>25005.799097714902</v>
      </c>
      <c r="DQ162" s="148">
        <v>25005.799097714902</v>
      </c>
      <c r="DR162" s="148">
        <v>28171.15698484466</v>
      </c>
      <c r="DS162" s="148">
        <v>28171.15698484466</v>
      </c>
      <c r="DT162" s="148">
        <v>28171.15698484466</v>
      </c>
      <c r="DU162" s="148">
        <v>28171.15698484466</v>
      </c>
      <c r="DV162" s="148">
        <v>28171.15698484466</v>
      </c>
      <c r="DX162" s="149">
        <f t="shared" si="122"/>
        <v>311401.14436115691</v>
      </c>
      <c r="DZ162" s="19" t="b">
        <f t="shared" si="123"/>
        <v>1</v>
      </c>
      <c r="EG162" s="19"/>
    </row>
    <row r="163" spans="2:137" ht="14.15" hidden="1" customHeight="1" x14ac:dyDescent="0.4">
      <c r="C163" s="19" t="s">
        <v>71</v>
      </c>
      <c r="D163" s="145">
        <v>541</v>
      </c>
      <c r="E163" s="19" t="s">
        <v>72</v>
      </c>
      <c r="F163" s="19" t="s">
        <v>57</v>
      </c>
      <c r="H163" s="19" t="s">
        <v>142</v>
      </c>
      <c r="I163" s="19" t="s">
        <v>74</v>
      </c>
      <c r="K163" s="146">
        <v>13338</v>
      </c>
      <c r="L163" s="146">
        <v>13338</v>
      </c>
      <c r="M163" s="146">
        <v>13338</v>
      </c>
      <c r="N163" s="146">
        <v>13338</v>
      </c>
      <c r="O163" s="146">
        <v>13338</v>
      </c>
      <c r="P163" s="146">
        <v>13338</v>
      </c>
      <c r="Q163" s="146">
        <v>13338</v>
      </c>
      <c r="R163" s="146">
        <v>14800</v>
      </c>
      <c r="S163" s="146">
        <v>14800</v>
      </c>
      <c r="T163" s="146">
        <v>14800</v>
      </c>
      <c r="U163" s="146">
        <v>14800</v>
      </c>
      <c r="V163" s="146">
        <v>14800</v>
      </c>
      <c r="W163" s="147"/>
      <c r="X163" s="148">
        <v>13338</v>
      </c>
      <c r="Y163" s="148">
        <v>13338</v>
      </c>
      <c r="Z163" s="148">
        <v>13338</v>
      </c>
      <c r="AA163" s="148">
        <v>13338</v>
      </c>
      <c r="AB163" s="148">
        <v>14027.574600000002</v>
      </c>
      <c r="AC163" s="148">
        <v>14027.574600000002</v>
      </c>
      <c r="AD163" s="148">
        <v>14027.574600000002</v>
      </c>
      <c r="AE163" s="148">
        <v>15565.160000000002</v>
      </c>
      <c r="AF163" s="148">
        <v>15565.160000000002</v>
      </c>
      <c r="AG163" s="148">
        <v>15565.160000000002</v>
      </c>
      <c r="AH163" s="148">
        <v>15565.160000000002</v>
      </c>
      <c r="AI163" s="148">
        <v>15565.160000000002</v>
      </c>
      <c r="AJ163" s="147"/>
      <c r="AK163" s="148">
        <v>2497.5290399999999</v>
      </c>
      <c r="AL163" s="148">
        <v>2497.5290399999999</v>
      </c>
      <c r="AM163" s="148">
        <v>2497.5290399999999</v>
      </c>
      <c r="AN163" s="148">
        <v>2497.5290399999999</v>
      </c>
      <c r="AO163" s="148">
        <v>2687.1620550000002</v>
      </c>
      <c r="AP163" s="148">
        <v>2687.1620550000002</v>
      </c>
      <c r="AQ163" s="148">
        <v>2687.1620550000002</v>
      </c>
      <c r="AR163" s="148">
        <v>3109.9980400000004</v>
      </c>
      <c r="AS163" s="148">
        <v>3109.9980400000004</v>
      </c>
      <c r="AT163" s="148">
        <v>3109.9980400000004</v>
      </c>
      <c r="AU163" s="148">
        <v>3109.9980400000004</v>
      </c>
      <c r="AV163" s="148">
        <v>3109.9980400000004</v>
      </c>
      <c r="AW163" s="147"/>
      <c r="AX163" s="148">
        <v>951.63440000000014</v>
      </c>
      <c r="AY163" s="148">
        <v>951.63440000000014</v>
      </c>
      <c r="AZ163" s="148">
        <v>951.63440000000014</v>
      </c>
      <c r="BA163" s="148">
        <v>951.63440000000014</v>
      </c>
      <c r="BB163" s="148">
        <v>951.63440000000014</v>
      </c>
      <c r="BC163" s="148">
        <v>951.63440000000014</v>
      </c>
      <c r="BD163" s="148">
        <v>951.63440000000014</v>
      </c>
      <c r="BE163" s="148">
        <v>951.63440000000014</v>
      </c>
      <c r="BF163" s="148">
        <v>951.63440000000014</v>
      </c>
      <c r="BG163" s="148">
        <v>951.63440000000014</v>
      </c>
      <c r="BH163" s="148">
        <v>951.63440000000014</v>
      </c>
      <c r="BI163" s="148">
        <v>951.63440000000014</v>
      </c>
      <c r="BJ163" s="147"/>
      <c r="BK163" s="148">
        <v>1489.4099999999999</v>
      </c>
      <c r="BL163" s="148">
        <v>1489.4099999999999</v>
      </c>
      <c r="BM163" s="148">
        <v>1489.4099999999999</v>
      </c>
      <c r="BN163" s="148">
        <v>1489.4099999999999</v>
      </c>
      <c r="BO163" s="148">
        <v>1566.4124970000003</v>
      </c>
      <c r="BP163" s="148">
        <v>1566.4124970000003</v>
      </c>
      <c r="BQ163" s="148">
        <v>1566.4124970000003</v>
      </c>
      <c r="BR163" s="148">
        <v>1738.1095333333335</v>
      </c>
      <c r="BS163" s="148">
        <v>1738.1095333333335</v>
      </c>
      <c r="BT163" s="148">
        <v>1738.1095333333335</v>
      </c>
      <c r="BU163" s="148">
        <v>1738.1095333333335</v>
      </c>
      <c r="BV163" s="148">
        <v>1738.1095333333335</v>
      </c>
      <c r="BW163" s="147"/>
      <c r="BX163" s="148">
        <v>3098.9453832578583</v>
      </c>
      <c r="BY163" s="148">
        <v>3098.9453832578583</v>
      </c>
      <c r="BZ163" s="148">
        <v>3098.9453832578583</v>
      </c>
      <c r="CA163" s="148">
        <v>3098.9453832578583</v>
      </c>
      <c r="CB163" s="148">
        <v>3148.2705106314897</v>
      </c>
      <c r="CC163" s="148">
        <v>3148.2705106314897</v>
      </c>
      <c r="CD163" s="148">
        <v>3148.2705106314897</v>
      </c>
      <c r="CE163" s="148">
        <v>3258.2536737335467</v>
      </c>
      <c r="CF163" s="148">
        <v>3258.2536737335467</v>
      </c>
      <c r="CG163" s="148">
        <v>3258.2536737335467</v>
      </c>
      <c r="CH163" s="148">
        <v>3258.2536737335467</v>
      </c>
      <c r="CI163" s="148">
        <v>3258.2536737335467</v>
      </c>
      <c r="CJ163" s="147"/>
      <c r="CK163" s="148">
        <v>1985.8799999999999</v>
      </c>
      <c r="CL163" s="148">
        <v>1985.8799999999999</v>
      </c>
      <c r="CM163" s="148">
        <v>1985.8799999999999</v>
      </c>
      <c r="CN163" s="148">
        <v>1985.8799999999999</v>
      </c>
      <c r="CO163" s="148">
        <v>2088.5499960000002</v>
      </c>
      <c r="CP163" s="148">
        <v>2088.5499960000002</v>
      </c>
      <c r="CQ163" s="148">
        <v>2088.5499960000002</v>
      </c>
      <c r="CR163" s="148">
        <v>2317.4793777777777</v>
      </c>
      <c r="CS163" s="148">
        <v>2317.4793777777777</v>
      </c>
      <c r="CT163" s="148">
        <v>2317.4793777777777</v>
      </c>
      <c r="CU163" s="148">
        <v>2317.4793777777777</v>
      </c>
      <c r="CV163" s="148">
        <v>2317.4793777777777</v>
      </c>
      <c r="CW163" s="147"/>
      <c r="CX163" s="148">
        <v>4534.92</v>
      </c>
      <c r="CY163" s="148">
        <v>4534.92</v>
      </c>
      <c r="CZ163" s="148">
        <v>4534.92</v>
      </c>
      <c r="DA163" s="148">
        <v>4534.92</v>
      </c>
      <c r="DB163" s="148">
        <v>4769.3753640000014</v>
      </c>
      <c r="DC163" s="148">
        <v>4769.3753640000014</v>
      </c>
      <c r="DD163" s="148">
        <v>4769.3753640000014</v>
      </c>
      <c r="DE163" s="148">
        <v>5292.1544000000013</v>
      </c>
      <c r="DF163" s="148">
        <v>5292.1544000000013</v>
      </c>
      <c r="DG163" s="148">
        <v>5292.1544000000013</v>
      </c>
      <c r="DH163" s="148">
        <v>5292.1544000000013</v>
      </c>
      <c r="DI163" s="148">
        <v>5292.1544000000013</v>
      </c>
      <c r="DJ163" s="147"/>
      <c r="DK163" s="148">
        <v>24447.155383257857</v>
      </c>
      <c r="DL163" s="148">
        <v>24447.155383257857</v>
      </c>
      <c r="DM163" s="148">
        <v>24447.155383257857</v>
      </c>
      <c r="DN163" s="148">
        <v>24447.155383257857</v>
      </c>
      <c r="DO163" s="148">
        <v>25600.182967631496</v>
      </c>
      <c r="DP163" s="148">
        <v>25600.182967631496</v>
      </c>
      <c r="DQ163" s="148">
        <v>25600.182967631496</v>
      </c>
      <c r="DR163" s="148">
        <v>28171.15698484466</v>
      </c>
      <c r="DS163" s="148">
        <v>28171.15698484466</v>
      </c>
      <c r="DT163" s="148">
        <v>28171.15698484466</v>
      </c>
      <c r="DU163" s="148">
        <v>28171.15698484466</v>
      </c>
      <c r="DV163" s="148">
        <v>28171.15698484466</v>
      </c>
      <c r="DX163" s="149">
        <f t="shared" si="122"/>
        <v>315444.95536014921</v>
      </c>
      <c r="DZ163" s="19" t="b">
        <f t="shared" si="123"/>
        <v>1</v>
      </c>
      <c r="EG163" s="19"/>
    </row>
    <row r="164" spans="2:137" ht="14.15" hidden="1" customHeight="1" x14ac:dyDescent="0.4">
      <c r="C164" s="19" t="s">
        <v>71</v>
      </c>
      <c r="D164" s="145">
        <v>201</v>
      </c>
      <c r="E164" s="19" t="s">
        <v>72</v>
      </c>
      <c r="F164" s="19" t="s">
        <v>57</v>
      </c>
      <c r="H164" s="19" t="s">
        <v>116</v>
      </c>
      <c r="I164" s="19" t="s">
        <v>74</v>
      </c>
      <c r="K164" s="146">
        <v>13357.5</v>
      </c>
      <c r="L164" s="146">
        <v>13357.5</v>
      </c>
      <c r="M164" s="146">
        <v>13357.5</v>
      </c>
      <c r="N164" s="146">
        <v>13357.5</v>
      </c>
      <c r="O164" s="146">
        <v>13857</v>
      </c>
      <c r="P164" s="146">
        <v>13857</v>
      </c>
      <c r="Q164" s="146">
        <v>13857</v>
      </c>
      <c r="R164" s="146">
        <v>15000</v>
      </c>
      <c r="S164" s="146">
        <v>15000</v>
      </c>
      <c r="T164" s="146">
        <v>15000</v>
      </c>
      <c r="U164" s="146">
        <v>15000</v>
      </c>
      <c r="V164" s="146">
        <v>15000</v>
      </c>
      <c r="W164" s="147"/>
      <c r="X164" s="148">
        <v>13357.5</v>
      </c>
      <c r="Y164" s="148">
        <v>13357.5</v>
      </c>
      <c r="Z164" s="148">
        <v>13357.5</v>
      </c>
      <c r="AA164" s="148">
        <v>13357.5</v>
      </c>
      <c r="AB164" s="148">
        <v>14573.406900000002</v>
      </c>
      <c r="AC164" s="148">
        <v>14573.406900000002</v>
      </c>
      <c r="AD164" s="148">
        <v>14573.406900000002</v>
      </c>
      <c r="AE164" s="148">
        <v>15775.500000000002</v>
      </c>
      <c r="AF164" s="148">
        <v>15775.500000000002</v>
      </c>
      <c r="AG164" s="148">
        <v>15775.500000000002</v>
      </c>
      <c r="AH164" s="148">
        <v>15775.500000000002</v>
      </c>
      <c r="AI164" s="148">
        <v>15775.500000000002</v>
      </c>
      <c r="AJ164" s="147"/>
      <c r="AK164" s="148">
        <v>2502.8915400000001</v>
      </c>
      <c r="AL164" s="148">
        <v>2502.8915400000001</v>
      </c>
      <c r="AM164" s="148">
        <v>2502.8915400000001</v>
      </c>
      <c r="AN164" s="148">
        <v>2502.8915400000001</v>
      </c>
      <c r="AO164" s="148">
        <v>2837.2659375000003</v>
      </c>
      <c r="AP164" s="148">
        <v>2837.2659375000003</v>
      </c>
      <c r="AQ164" s="148">
        <v>2837.2659375000003</v>
      </c>
      <c r="AR164" s="148">
        <v>3167.8415400000004</v>
      </c>
      <c r="AS164" s="148">
        <v>3167.8415400000004</v>
      </c>
      <c r="AT164" s="148">
        <v>3167.8415400000004</v>
      </c>
      <c r="AU164" s="148">
        <v>3167.8415400000004</v>
      </c>
      <c r="AV164" s="148">
        <v>3167.8415400000004</v>
      </c>
      <c r="AW164" s="147"/>
      <c r="AX164" s="148">
        <v>951.63440000000014</v>
      </c>
      <c r="AY164" s="148">
        <v>951.63440000000014</v>
      </c>
      <c r="AZ164" s="148">
        <v>951.63440000000014</v>
      </c>
      <c r="BA164" s="148">
        <v>951.63440000000014</v>
      </c>
      <c r="BB164" s="148">
        <v>951.63440000000014</v>
      </c>
      <c r="BC164" s="148">
        <v>951.63440000000014</v>
      </c>
      <c r="BD164" s="148">
        <v>951.63440000000014</v>
      </c>
      <c r="BE164" s="148">
        <v>951.63440000000014</v>
      </c>
      <c r="BF164" s="148">
        <v>951.63440000000014</v>
      </c>
      <c r="BG164" s="148">
        <v>951.63440000000014</v>
      </c>
      <c r="BH164" s="148">
        <v>951.63440000000014</v>
      </c>
      <c r="BI164" s="148">
        <v>951.63440000000014</v>
      </c>
      <c r="BJ164" s="147"/>
      <c r="BK164" s="148">
        <v>1491.5874999999999</v>
      </c>
      <c r="BL164" s="148">
        <v>1491.5874999999999</v>
      </c>
      <c r="BM164" s="148">
        <v>1491.5874999999999</v>
      </c>
      <c r="BN164" s="148">
        <v>1491.5874999999999</v>
      </c>
      <c r="BO164" s="148">
        <v>1627.3637705000001</v>
      </c>
      <c r="BP164" s="148">
        <v>1627.3637705000001</v>
      </c>
      <c r="BQ164" s="148">
        <v>1627.3637705000001</v>
      </c>
      <c r="BR164" s="148">
        <v>1761.5975000000001</v>
      </c>
      <c r="BS164" s="148">
        <v>1761.5975000000001</v>
      </c>
      <c r="BT164" s="148">
        <v>1761.5975000000001</v>
      </c>
      <c r="BU164" s="148">
        <v>1761.5975000000001</v>
      </c>
      <c r="BV164" s="148">
        <v>1761.5975000000001</v>
      </c>
      <c r="BW164" s="147"/>
      <c r="BX164" s="148">
        <v>3100.3402141924462</v>
      </c>
      <c r="BY164" s="148">
        <v>3100.3402141924462</v>
      </c>
      <c r="BZ164" s="148">
        <v>3100.3402141924462</v>
      </c>
      <c r="CA164" s="148">
        <v>3100.3402141924462</v>
      </c>
      <c r="CB164" s="148">
        <v>3187.3137812539026</v>
      </c>
      <c r="CC164" s="148">
        <v>3187.3137812539026</v>
      </c>
      <c r="CD164" s="148">
        <v>3187.3137812539026</v>
      </c>
      <c r="CE164" s="148">
        <v>3273.2992500812979</v>
      </c>
      <c r="CF164" s="148">
        <v>3273.2992500812979</v>
      </c>
      <c r="CG164" s="148">
        <v>3273.2992500812979</v>
      </c>
      <c r="CH164" s="148">
        <v>3273.2992500812979</v>
      </c>
      <c r="CI164" s="148">
        <v>3273.2992500812979</v>
      </c>
      <c r="CJ164" s="147"/>
      <c r="CK164" s="148">
        <v>1988.7833333333331</v>
      </c>
      <c r="CL164" s="148">
        <v>1988.7833333333331</v>
      </c>
      <c r="CM164" s="148">
        <v>1988.7833333333331</v>
      </c>
      <c r="CN164" s="148">
        <v>1988.7833333333331</v>
      </c>
      <c r="CO164" s="148">
        <v>2169.8183606666666</v>
      </c>
      <c r="CP164" s="148">
        <v>2169.8183606666666</v>
      </c>
      <c r="CQ164" s="148">
        <v>2169.8183606666666</v>
      </c>
      <c r="CR164" s="148">
        <v>2348.7966666666666</v>
      </c>
      <c r="CS164" s="148">
        <v>2348.7966666666666</v>
      </c>
      <c r="CT164" s="148">
        <v>2348.7966666666666</v>
      </c>
      <c r="CU164" s="148">
        <v>2348.7966666666666</v>
      </c>
      <c r="CV164" s="148">
        <v>2348.7966666666666</v>
      </c>
      <c r="CW164" s="147"/>
      <c r="CX164" s="148">
        <v>4541.55</v>
      </c>
      <c r="CY164" s="148">
        <v>4541.55</v>
      </c>
      <c r="CZ164" s="148">
        <v>4541.55</v>
      </c>
      <c r="DA164" s="148">
        <v>4541.55</v>
      </c>
      <c r="DB164" s="148">
        <v>4954.9583460000013</v>
      </c>
      <c r="DC164" s="148">
        <v>4954.9583460000013</v>
      </c>
      <c r="DD164" s="148">
        <v>4954.9583460000013</v>
      </c>
      <c r="DE164" s="148">
        <v>5363.670000000001</v>
      </c>
      <c r="DF164" s="148">
        <v>5363.670000000001</v>
      </c>
      <c r="DG164" s="148">
        <v>5363.670000000001</v>
      </c>
      <c r="DH164" s="148">
        <v>5363.670000000001</v>
      </c>
      <c r="DI164" s="148">
        <v>5363.670000000001</v>
      </c>
      <c r="DJ164" s="147"/>
      <c r="DK164" s="148">
        <v>24479.761047525775</v>
      </c>
      <c r="DL164" s="148">
        <v>24479.761047525775</v>
      </c>
      <c r="DM164" s="148">
        <v>24479.761047525775</v>
      </c>
      <c r="DN164" s="148">
        <v>24479.761047525775</v>
      </c>
      <c r="DO164" s="148">
        <v>26512.861158420572</v>
      </c>
      <c r="DP164" s="148">
        <v>26512.861158420572</v>
      </c>
      <c r="DQ164" s="148">
        <v>26512.861158420572</v>
      </c>
      <c r="DR164" s="148">
        <v>28522.863416747969</v>
      </c>
      <c r="DS164" s="148">
        <v>28522.863416747969</v>
      </c>
      <c r="DT164" s="148">
        <v>28522.863416747969</v>
      </c>
      <c r="DU164" s="148">
        <v>28522.863416747969</v>
      </c>
      <c r="DV164" s="148">
        <v>28522.863416747969</v>
      </c>
      <c r="DX164" s="149">
        <f t="shared" si="122"/>
        <v>320071.94474910462</v>
      </c>
      <c r="DZ164" s="19" t="b">
        <f t="shared" si="123"/>
        <v>1</v>
      </c>
      <c r="EG164" s="19"/>
    </row>
    <row r="165" spans="2:137" ht="14.15" hidden="1" customHeight="1" x14ac:dyDescent="0.4">
      <c r="C165" s="19" t="s">
        <v>71</v>
      </c>
      <c r="D165" s="145">
        <v>200</v>
      </c>
      <c r="E165" s="19" t="s">
        <v>72</v>
      </c>
      <c r="F165" s="19" t="s">
        <v>57</v>
      </c>
      <c r="H165" s="19" t="s">
        <v>10</v>
      </c>
      <c r="I165" s="19" t="s">
        <v>74</v>
      </c>
      <c r="K165" s="146">
        <v>14000</v>
      </c>
      <c r="L165" s="146">
        <v>14000</v>
      </c>
      <c r="M165" s="146">
        <v>14000</v>
      </c>
      <c r="N165" s="146">
        <v>14000</v>
      </c>
      <c r="O165" s="146">
        <v>14000</v>
      </c>
      <c r="P165" s="146">
        <v>14000</v>
      </c>
      <c r="Q165" s="146">
        <v>14000</v>
      </c>
      <c r="R165" s="146">
        <v>14000</v>
      </c>
      <c r="S165" s="146">
        <v>14000</v>
      </c>
      <c r="T165" s="146">
        <v>14000</v>
      </c>
      <c r="U165" s="146">
        <v>14000</v>
      </c>
      <c r="V165" s="146">
        <v>14000</v>
      </c>
      <c r="W165" s="147"/>
      <c r="X165" s="148">
        <v>14000</v>
      </c>
      <c r="Y165" s="148">
        <v>14000</v>
      </c>
      <c r="Z165" s="148">
        <v>14000</v>
      </c>
      <c r="AA165" s="148">
        <v>14000</v>
      </c>
      <c r="AB165" s="148">
        <v>14723.800000000001</v>
      </c>
      <c r="AC165" s="148">
        <v>14723.800000000001</v>
      </c>
      <c r="AD165" s="148">
        <v>14723.800000000001</v>
      </c>
      <c r="AE165" s="148">
        <v>14723.800000000001</v>
      </c>
      <c r="AF165" s="148">
        <v>14723.800000000001</v>
      </c>
      <c r="AG165" s="148">
        <v>14723.800000000001</v>
      </c>
      <c r="AH165" s="148">
        <v>14723.800000000001</v>
      </c>
      <c r="AI165" s="148">
        <v>14723.800000000001</v>
      </c>
      <c r="AJ165" s="147"/>
      <c r="AK165" s="148">
        <v>2679.5790400000001</v>
      </c>
      <c r="AL165" s="148">
        <v>2679.5790400000001</v>
      </c>
      <c r="AM165" s="148">
        <v>2679.5790400000001</v>
      </c>
      <c r="AN165" s="148">
        <v>2679.5790400000001</v>
      </c>
      <c r="AO165" s="148">
        <v>2878.6240400000002</v>
      </c>
      <c r="AP165" s="148">
        <v>2878.6240400000002</v>
      </c>
      <c r="AQ165" s="148">
        <v>2878.6240400000002</v>
      </c>
      <c r="AR165" s="148">
        <v>2878.6240400000002</v>
      </c>
      <c r="AS165" s="148">
        <v>2878.6240400000002</v>
      </c>
      <c r="AT165" s="148">
        <v>2878.6240400000002</v>
      </c>
      <c r="AU165" s="148">
        <v>2878.6240400000002</v>
      </c>
      <c r="AV165" s="148">
        <v>2878.6240400000002</v>
      </c>
      <c r="AW165" s="147"/>
      <c r="AX165" s="148">
        <v>951.63440000000014</v>
      </c>
      <c r="AY165" s="148">
        <v>951.63440000000014</v>
      </c>
      <c r="AZ165" s="148">
        <v>951.63440000000014</v>
      </c>
      <c r="BA165" s="148">
        <v>951.63440000000014</v>
      </c>
      <c r="BB165" s="148">
        <v>951.63440000000014</v>
      </c>
      <c r="BC165" s="148">
        <v>951.63440000000014</v>
      </c>
      <c r="BD165" s="148">
        <v>951.63440000000014</v>
      </c>
      <c r="BE165" s="148">
        <v>951.63440000000014</v>
      </c>
      <c r="BF165" s="148">
        <v>951.63440000000014</v>
      </c>
      <c r="BG165" s="148">
        <v>951.63440000000014</v>
      </c>
      <c r="BH165" s="148">
        <v>951.63440000000014</v>
      </c>
      <c r="BI165" s="148">
        <v>951.63440000000014</v>
      </c>
      <c r="BJ165" s="147"/>
      <c r="BK165" s="148">
        <v>1563.3333333333333</v>
      </c>
      <c r="BL165" s="148">
        <v>1563.3333333333333</v>
      </c>
      <c r="BM165" s="148">
        <v>1563.3333333333333</v>
      </c>
      <c r="BN165" s="148">
        <v>1563.3333333333333</v>
      </c>
      <c r="BO165" s="148">
        <v>1644.1576666666667</v>
      </c>
      <c r="BP165" s="148">
        <v>1644.1576666666667</v>
      </c>
      <c r="BQ165" s="148">
        <v>1644.1576666666667</v>
      </c>
      <c r="BR165" s="148">
        <v>1644.1576666666667</v>
      </c>
      <c r="BS165" s="148">
        <v>1644.1576666666667</v>
      </c>
      <c r="BT165" s="148">
        <v>1644.1576666666667</v>
      </c>
      <c r="BU165" s="148">
        <v>1644.1576666666667</v>
      </c>
      <c r="BV165" s="148">
        <v>1644.1576666666667</v>
      </c>
      <c r="BW165" s="147"/>
      <c r="BX165" s="148">
        <v>3146.2981052423165</v>
      </c>
      <c r="BY165" s="148">
        <v>3146.2981052423165</v>
      </c>
      <c r="BZ165" s="148">
        <v>3146.2981052423165</v>
      </c>
      <c r="CA165" s="148">
        <v>3146.2981052423165</v>
      </c>
      <c r="CB165" s="148">
        <v>3198.0713683425447</v>
      </c>
      <c r="CC165" s="148">
        <v>3198.0713683425447</v>
      </c>
      <c r="CD165" s="148">
        <v>3198.0713683425447</v>
      </c>
      <c r="CE165" s="148">
        <v>3198.0713683425447</v>
      </c>
      <c r="CF165" s="148">
        <v>3198.0713683425447</v>
      </c>
      <c r="CG165" s="148">
        <v>3198.0713683425447</v>
      </c>
      <c r="CH165" s="148">
        <v>3198.0713683425447</v>
      </c>
      <c r="CI165" s="148">
        <v>3198.0713683425447</v>
      </c>
      <c r="CJ165" s="147"/>
      <c r="CK165" s="148">
        <v>2084.4444444444443</v>
      </c>
      <c r="CL165" s="148">
        <v>2084.4444444444443</v>
      </c>
      <c r="CM165" s="148">
        <v>2084.4444444444443</v>
      </c>
      <c r="CN165" s="148">
        <v>2084.4444444444443</v>
      </c>
      <c r="CO165" s="148">
        <v>2192.210222222222</v>
      </c>
      <c r="CP165" s="148">
        <v>2192.210222222222</v>
      </c>
      <c r="CQ165" s="148">
        <v>2192.210222222222</v>
      </c>
      <c r="CR165" s="148">
        <v>2192.210222222222</v>
      </c>
      <c r="CS165" s="148">
        <v>2192.210222222222</v>
      </c>
      <c r="CT165" s="148">
        <v>2192.210222222222</v>
      </c>
      <c r="CU165" s="148">
        <v>2192.210222222222</v>
      </c>
      <c r="CV165" s="148">
        <v>2192.210222222222</v>
      </c>
      <c r="CW165" s="147"/>
      <c r="CX165" s="148">
        <v>4760</v>
      </c>
      <c r="CY165" s="148">
        <v>4760</v>
      </c>
      <c r="CZ165" s="148">
        <v>4760</v>
      </c>
      <c r="DA165" s="148">
        <v>4760</v>
      </c>
      <c r="DB165" s="148">
        <v>5006.0920000000006</v>
      </c>
      <c r="DC165" s="148">
        <v>5006.0920000000006</v>
      </c>
      <c r="DD165" s="148">
        <v>5006.0920000000006</v>
      </c>
      <c r="DE165" s="148">
        <v>5006.0920000000006</v>
      </c>
      <c r="DF165" s="148">
        <v>5006.0920000000006</v>
      </c>
      <c r="DG165" s="148">
        <v>5006.0920000000006</v>
      </c>
      <c r="DH165" s="148">
        <v>5006.0920000000006</v>
      </c>
      <c r="DI165" s="148">
        <v>5006.0920000000006</v>
      </c>
      <c r="DJ165" s="147"/>
      <c r="DK165" s="148">
        <v>25554.075883020094</v>
      </c>
      <c r="DL165" s="148">
        <v>25554.075883020094</v>
      </c>
      <c r="DM165" s="148">
        <v>25554.075883020094</v>
      </c>
      <c r="DN165" s="148">
        <v>25554.075883020094</v>
      </c>
      <c r="DO165" s="148">
        <v>26764.331257231432</v>
      </c>
      <c r="DP165" s="148">
        <v>26764.331257231432</v>
      </c>
      <c r="DQ165" s="148">
        <v>26764.331257231432</v>
      </c>
      <c r="DR165" s="148">
        <v>26764.331257231432</v>
      </c>
      <c r="DS165" s="148">
        <v>26764.331257231432</v>
      </c>
      <c r="DT165" s="148">
        <v>26764.331257231432</v>
      </c>
      <c r="DU165" s="148">
        <v>26764.331257231432</v>
      </c>
      <c r="DV165" s="148">
        <v>26764.331257231432</v>
      </c>
      <c r="DX165" s="149">
        <f t="shared" si="122"/>
        <v>316330.95358993177</v>
      </c>
      <c r="DZ165" s="19" t="b">
        <f t="shared" si="123"/>
        <v>1</v>
      </c>
      <c r="EG165" s="19"/>
    </row>
    <row r="166" spans="2:137" ht="14.15" hidden="1" customHeight="1" x14ac:dyDescent="0.4">
      <c r="C166" s="19" t="s">
        <v>71</v>
      </c>
      <c r="D166" s="145">
        <v>215</v>
      </c>
      <c r="E166" s="19" t="s">
        <v>72</v>
      </c>
      <c r="F166" s="19" t="s">
        <v>57</v>
      </c>
      <c r="H166" s="19" t="s">
        <v>73</v>
      </c>
      <c r="I166" s="19" t="s">
        <v>74</v>
      </c>
      <c r="K166" s="146">
        <v>14500</v>
      </c>
      <c r="L166" s="146">
        <v>14500</v>
      </c>
      <c r="M166" s="146">
        <v>14500</v>
      </c>
      <c r="N166" s="146">
        <v>14500</v>
      </c>
      <c r="O166" s="146">
        <v>15000</v>
      </c>
      <c r="P166" s="146">
        <v>15000</v>
      </c>
      <c r="Q166" s="146">
        <v>15000</v>
      </c>
      <c r="R166" s="146">
        <v>20000</v>
      </c>
      <c r="S166" s="146">
        <v>20000</v>
      </c>
      <c r="T166" s="146">
        <v>20000</v>
      </c>
      <c r="U166" s="146">
        <v>20000</v>
      </c>
      <c r="V166" s="146">
        <v>20000</v>
      </c>
      <c r="W166" s="147"/>
      <c r="X166" s="148">
        <v>14500</v>
      </c>
      <c r="Y166" s="148">
        <v>14500</v>
      </c>
      <c r="Z166" s="148">
        <v>14500</v>
      </c>
      <c r="AA166" s="148">
        <v>14500</v>
      </c>
      <c r="AB166" s="148">
        <v>15775.500000000002</v>
      </c>
      <c r="AC166" s="148">
        <v>15775.500000000002</v>
      </c>
      <c r="AD166" s="148">
        <v>15775.500000000002</v>
      </c>
      <c r="AE166" s="148">
        <v>20800</v>
      </c>
      <c r="AF166" s="148">
        <v>20800</v>
      </c>
      <c r="AG166" s="148">
        <v>20800</v>
      </c>
      <c r="AH166" s="148">
        <v>20800</v>
      </c>
      <c r="AI166" s="148">
        <v>20800</v>
      </c>
      <c r="AJ166" s="147"/>
      <c r="AK166" s="148">
        <v>2817.0790400000001</v>
      </c>
      <c r="AL166" s="148">
        <v>2817.0790400000001</v>
      </c>
      <c r="AM166" s="148">
        <v>2817.0790400000001</v>
      </c>
      <c r="AN166" s="148">
        <v>2817.0790400000001</v>
      </c>
      <c r="AO166" s="148">
        <v>3167.8415400000004</v>
      </c>
      <c r="AP166" s="148">
        <v>3167.8415400000004</v>
      </c>
      <c r="AQ166" s="148">
        <v>3167.8415400000004</v>
      </c>
      <c r="AR166" s="148">
        <v>4549.5790400000005</v>
      </c>
      <c r="AS166" s="148">
        <v>4549.5790400000005</v>
      </c>
      <c r="AT166" s="148">
        <v>4549.5790400000005</v>
      </c>
      <c r="AU166" s="148">
        <v>4549.5790400000005</v>
      </c>
      <c r="AV166" s="148">
        <v>4549.5790400000005</v>
      </c>
      <c r="AW166" s="147"/>
      <c r="AX166" s="148">
        <v>951.63440000000014</v>
      </c>
      <c r="AY166" s="148">
        <v>951.63440000000014</v>
      </c>
      <c r="AZ166" s="148">
        <v>951.63440000000014</v>
      </c>
      <c r="BA166" s="148">
        <v>951.63440000000014</v>
      </c>
      <c r="BB166" s="148">
        <v>951.63440000000014</v>
      </c>
      <c r="BC166" s="148">
        <v>951.63440000000014</v>
      </c>
      <c r="BD166" s="148">
        <v>951.63440000000014</v>
      </c>
      <c r="BE166" s="148">
        <v>951.63440000000014</v>
      </c>
      <c r="BF166" s="148">
        <v>951.63440000000014</v>
      </c>
      <c r="BG166" s="148">
        <v>951.63440000000014</v>
      </c>
      <c r="BH166" s="148">
        <v>951.63440000000014</v>
      </c>
      <c r="BI166" s="148">
        <v>951.63440000000014</v>
      </c>
      <c r="BJ166" s="147"/>
      <c r="BK166" s="148">
        <v>1619.1666666666667</v>
      </c>
      <c r="BL166" s="148">
        <v>1619.1666666666667</v>
      </c>
      <c r="BM166" s="148">
        <v>1619.1666666666667</v>
      </c>
      <c r="BN166" s="148">
        <v>1619.1666666666667</v>
      </c>
      <c r="BO166" s="148">
        <v>1761.5975000000001</v>
      </c>
      <c r="BP166" s="148">
        <v>1761.5975000000001</v>
      </c>
      <c r="BQ166" s="148">
        <v>1761.5975000000001</v>
      </c>
      <c r="BR166" s="148">
        <v>2322.6666666666665</v>
      </c>
      <c r="BS166" s="148">
        <v>2322.6666666666665</v>
      </c>
      <c r="BT166" s="148">
        <v>2322.6666666666665</v>
      </c>
      <c r="BU166" s="148">
        <v>2322.6666666666665</v>
      </c>
      <c r="BV166" s="148">
        <v>2322.6666666666665</v>
      </c>
      <c r="BW166" s="147"/>
      <c r="BX166" s="148">
        <v>3182.0630010009709</v>
      </c>
      <c r="BY166" s="148">
        <v>3182.0630010009709</v>
      </c>
      <c r="BZ166" s="148">
        <v>3182.0630010009709</v>
      </c>
      <c r="CA166" s="148">
        <v>3182.0630010009709</v>
      </c>
      <c r="CB166" s="148">
        <v>3273.2992500812979</v>
      </c>
      <c r="CC166" s="148">
        <v>3273.2992500812979</v>
      </c>
      <c r="CD166" s="148">
        <v>3273.2992500812979</v>
      </c>
      <c r="CE166" s="148">
        <v>3632.7006875600132</v>
      </c>
      <c r="CF166" s="148">
        <v>3632.7006875600132</v>
      </c>
      <c r="CG166" s="148">
        <v>3632.7006875600132</v>
      </c>
      <c r="CH166" s="148">
        <v>3632.7006875600132</v>
      </c>
      <c r="CI166" s="148">
        <v>3632.7006875600132</v>
      </c>
      <c r="CJ166" s="147"/>
      <c r="CK166" s="148">
        <v>2158.8888888888887</v>
      </c>
      <c r="CL166" s="148">
        <v>2158.8888888888887</v>
      </c>
      <c r="CM166" s="148">
        <v>2158.8888888888887</v>
      </c>
      <c r="CN166" s="148">
        <v>2158.8888888888887</v>
      </c>
      <c r="CO166" s="148">
        <v>2348.7966666666666</v>
      </c>
      <c r="CP166" s="148">
        <v>2348.7966666666666</v>
      </c>
      <c r="CQ166" s="148">
        <v>2348.7966666666666</v>
      </c>
      <c r="CR166" s="148">
        <v>3096.8888888888887</v>
      </c>
      <c r="CS166" s="148">
        <v>3096.8888888888887</v>
      </c>
      <c r="CT166" s="148">
        <v>3096.8888888888887</v>
      </c>
      <c r="CU166" s="148">
        <v>3096.8888888888887</v>
      </c>
      <c r="CV166" s="148">
        <v>3096.8888888888887</v>
      </c>
      <c r="CW166" s="147"/>
      <c r="CX166" s="148">
        <v>4930</v>
      </c>
      <c r="CY166" s="148">
        <v>4930</v>
      </c>
      <c r="CZ166" s="148">
        <v>4930</v>
      </c>
      <c r="DA166" s="148">
        <v>4930</v>
      </c>
      <c r="DB166" s="148">
        <v>5363.670000000001</v>
      </c>
      <c r="DC166" s="148">
        <v>5363.670000000001</v>
      </c>
      <c r="DD166" s="148">
        <v>5363.670000000001</v>
      </c>
      <c r="DE166" s="148">
        <v>7072.0000000000009</v>
      </c>
      <c r="DF166" s="148">
        <v>7072.0000000000009</v>
      </c>
      <c r="DG166" s="148">
        <v>7072.0000000000009</v>
      </c>
      <c r="DH166" s="148">
        <v>7072.0000000000009</v>
      </c>
      <c r="DI166" s="148">
        <v>7072.0000000000009</v>
      </c>
      <c r="DJ166" s="147"/>
      <c r="DK166" s="148">
        <v>26390.118556556525</v>
      </c>
      <c r="DL166" s="148">
        <v>26390.118556556525</v>
      </c>
      <c r="DM166" s="148">
        <v>26390.118556556525</v>
      </c>
      <c r="DN166" s="148">
        <v>26390.118556556525</v>
      </c>
      <c r="DO166" s="148">
        <v>28522.863416747969</v>
      </c>
      <c r="DP166" s="148">
        <v>28522.863416747969</v>
      </c>
      <c r="DQ166" s="148">
        <v>28522.863416747969</v>
      </c>
      <c r="DR166" s="148">
        <v>36924.256243115567</v>
      </c>
      <c r="DS166" s="148">
        <v>36924.256243115567</v>
      </c>
      <c r="DT166" s="148">
        <v>36924.256243115567</v>
      </c>
      <c r="DU166" s="148">
        <v>36924.256243115567</v>
      </c>
      <c r="DV166" s="148">
        <v>36924.256243115567</v>
      </c>
      <c r="DX166" s="149">
        <f t="shared" si="122"/>
        <v>375750.34569204791</v>
      </c>
      <c r="DZ166" s="19" t="b">
        <f t="shared" si="123"/>
        <v>1</v>
      </c>
      <c r="EG166" s="19"/>
    </row>
    <row r="167" spans="2:137" ht="14.15" hidden="1" customHeight="1" x14ac:dyDescent="0.4">
      <c r="C167" s="19" t="s">
        <v>71</v>
      </c>
      <c r="D167" s="145">
        <v>548</v>
      </c>
      <c r="E167" s="19" t="s">
        <v>72</v>
      </c>
      <c r="F167" s="19" t="s">
        <v>57</v>
      </c>
      <c r="H167" s="19" t="s">
        <v>142</v>
      </c>
      <c r="I167" s="19" t="s">
        <v>74</v>
      </c>
      <c r="K167" s="146">
        <v>14800</v>
      </c>
      <c r="L167" s="146">
        <v>14800</v>
      </c>
      <c r="M167" s="146">
        <v>14800</v>
      </c>
      <c r="N167" s="146">
        <v>14800</v>
      </c>
      <c r="O167" s="146">
        <v>14800</v>
      </c>
      <c r="P167" s="146">
        <v>14800</v>
      </c>
      <c r="Q167" s="146">
        <v>14800</v>
      </c>
      <c r="R167" s="146">
        <v>16000</v>
      </c>
      <c r="S167" s="146">
        <v>16000</v>
      </c>
      <c r="T167" s="146">
        <v>16000</v>
      </c>
      <c r="U167" s="146">
        <v>16000</v>
      </c>
      <c r="V167" s="146">
        <v>16000</v>
      </c>
      <c r="W167" s="147"/>
      <c r="X167" s="148">
        <v>14800</v>
      </c>
      <c r="Y167" s="148">
        <v>14800</v>
      </c>
      <c r="Z167" s="148">
        <v>14800</v>
      </c>
      <c r="AA167" s="148">
        <v>14800</v>
      </c>
      <c r="AB167" s="148">
        <v>15565.160000000002</v>
      </c>
      <c r="AC167" s="148">
        <v>15565.160000000002</v>
      </c>
      <c r="AD167" s="148">
        <v>15565.160000000002</v>
      </c>
      <c r="AE167" s="148">
        <v>16800</v>
      </c>
      <c r="AF167" s="148">
        <v>16800</v>
      </c>
      <c r="AG167" s="148">
        <v>16800</v>
      </c>
      <c r="AH167" s="148">
        <v>16800</v>
      </c>
      <c r="AI167" s="148">
        <v>16800</v>
      </c>
      <c r="AJ167" s="147"/>
      <c r="AK167" s="148">
        <v>2899.5790400000001</v>
      </c>
      <c r="AL167" s="148">
        <v>2899.5790400000001</v>
      </c>
      <c r="AM167" s="148">
        <v>2899.5790400000001</v>
      </c>
      <c r="AN167" s="148">
        <v>2899.5790400000001</v>
      </c>
      <c r="AO167" s="148">
        <v>3109.9980400000004</v>
      </c>
      <c r="AP167" s="148">
        <v>3109.9980400000004</v>
      </c>
      <c r="AQ167" s="148">
        <v>3109.9980400000004</v>
      </c>
      <c r="AR167" s="148">
        <v>3449.5790400000001</v>
      </c>
      <c r="AS167" s="148">
        <v>3449.5790400000001</v>
      </c>
      <c r="AT167" s="148">
        <v>3449.5790400000001</v>
      </c>
      <c r="AU167" s="148">
        <v>3449.5790400000001</v>
      </c>
      <c r="AV167" s="148">
        <v>3449.5790400000001</v>
      </c>
      <c r="AW167" s="147"/>
      <c r="AX167" s="148">
        <v>951.63440000000014</v>
      </c>
      <c r="AY167" s="148">
        <v>951.63440000000014</v>
      </c>
      <c r="AZ167" s="148">
        <v>951.63440000000014</v>
      </c>
      <c r="BA167" s="148">
        <v>951.63440000000014</v>
      </c>
      <c r="BB167" s="148">
        <v>951.63440000000014</v>
      </c>
      <c r="BC167" s="148">
        <v>951.63440000000014</v>
      </c>
      <c r="BD167" s="148">
        <v>951.63440000000014</v>
      </c>
      <c r="BE167" s="148">
        <v>951.63440000000014</v>
      </c>
      <c r="BF167" s="148">
        <v>951.63440000000014</v>
      </c>
      <c r="BG167" s="148">
        <v>951.63440000000014</v>
      </c>
      <c r="BH167" s="148">
        <v>951.63440000000014</v>
      </c>
      <c r="BI167" s="148">
        <v>951.63440000000014</v>
      </c>
      <c r="BJ167" s="147"/>
      <c r="BK167" s="148">
        <v>1652.6666666666665</v>
      </c>
      <c r="BL167" s="148">
        <v>1652.6666666666665</v>
      </c>
      <c r="BM167" s="148">
        <v>1652.6666666666665</v>
      </c>
      <c r="BN167" s="148">
        <v>1652.6666666666665</v>
      </c>
      <c r="BO167" s="148">
        <v>1738.1095333333335</v>
      </c>
      <c r="BP167" s="148">
        <v>1738.1095333333335</v>
      </c>
      <c r="BQ167" s="148">
        <v>1738.1095333333335</v>
      </c>
      <c r="BR167" s="148">
        <v>1876</v>
      </c>
      <c r="BS167" s="148">
        <v>1876</v>
      </c>
      <c r="BT167" s="148">
        <v>1876</v>
      </c>
      <c r="BU167" s="148">
        <v>1876</v>
      </c>
      <c r="BV167" s="148">
        <v>1876</v>
      </c>
      <c r="BW167" s="147"/>
      <c r="BX167" s="148">
        <v>3203.5219384561633</v>
      </c>
      <c r="BY167" s="148">
        <v>3203.5219384561633</v>
      </c>
      <c r="BZ167" s="148">
        <v>3203.5219384561633</v>
      </c>
      <c r="CA167" s="148">
        <v>3203.5219384561633</v>
      </c>
      <c r="CB167" s="148">
        <v>3258.2536737335467</v>
      </c>
      <c r="CC167" s="148">
        <v>3258.2536737335467</v>
      </c>
      <c r="CD167" s="148">
        <v>3258.2536737335467</v>
      </c>
      <c r="CE167" s="148">
        <v>3346.5815214907798</v>
      </c>
      <c r="CF167" s="148">
        <v>3346.5815214907798</v>
      </c>
      <c r="CG167" s="148">
        <v>3346.5815214907798</v>
      </c>
      <c r="CH167" s="148">
        <v>3346.5815214907798</v>
      </c>
      <c r="CI167" s="148">
        <v>3346.5815214907798</v>
      </c>
      <c r="CJ167" s="147"/>
      <c r="CK167" s="148">
        <v>2203.5555555555552</v>
      </c>
      <c r="CL167" s="148">
        <v>2203.5555555555552</v>
      </c>
      <c r="CM167" s="148">
        <v>2203.5555555555552</v>
      </c>
      <c r="CN167" s="148">
        <v>2203.5555555555552</v>
      </c>
      <c r="CO167" s="148">
        <v>2317.4793777777777</v>
      </c>
      <c r="CP167" s="148">
        <v>2317.4793777777777</v>
      </c>
      <c r="CQ167" s="148">
        <v>2317.4793777777777</v>
      </c>
      <c r="CR167" s="148">
        <v>2501.333333333333</v>
      </c>
      <c r="CS167" s="148">
        <v>2501.333333333333</v>
      </c>
      <c r="CT167" s="148">
        <v>2501.333333333333</v>
      </c>
      <c r="CU167" s="148">
        <v>2501.333333333333</v>
      </c>
      <c r="CV167" s="148">
        <v>2501.333333333333</v>
      </c>
      <c r="CW167" s="147"/>
      <c r="CX167" s="148">
        <v>5032</v>
      </c>
      <c r="CY167" s="148">
        <v>5032</v>
      </c>
      <c r="CZ167" s="148">
        <v>5032</v>
      </c>
      <c r="DA167" s="148">
        <v>5032</v>
      </c>
      <c r="DB167" s="148">
        <v>5292.1544000000013</v>
      </c>
      <c r="DC167" s="148">
        <v>5292.1544000000013</v>
      </c>
      <c r="DD167" s="148">
        <v>5292.1544000000013</v>
      </c>
      <c r="DE167" s="148">
        <v>5712</v>
      </c>
      <c r="DF167" s="148">
        <v>5712</v>
      </c>
      <c r="DG167" s="148">
        <v>5712</v>
      </c>
      <c r="DH167" s="148">
        <v>5712</v>
      </c>
      <c r="DI167" s="148">
        <v>5712</v>
      </c>
      <c r="DJ167" s="147"/>
      <c r="DK167" s="148">
        <v>26891.744160678383</v>
      </c>
      <c r="DL167" s="148">
        <v>26891.744160678383</v>
      </c>
      <c r="DM167" s="148">
        <v>26891.744160678383</v>
      </c>
      <c r="DN167" s="148">
        <v>26891.744160678383</v>
      </c>
      <c r="DO167" s="148">
        <v>28171.15698484466</v>
      </c>
      <c r="DP167" s="148">
        <v>28171.15698484466</v>
      </c>
      <c r="DQ167" s="148">
        <v>28171.15698484466</v>
      </c>
      <c r="DR167" s="148">
        <v>30235.914854824114</v>
      </c>
      <c r="DS167" s="148">
        <v>30235.914854824114</v>
      </c>
      <c r="DT167" s="148">
        <v>30235.914854824114</v>
      </c>
      <c r="DU167" s="148">
        <v>30235.914854824114</v>
      </c>
      <c r="DV167" s="148">
        <v>30235.914854824114</v>
      </c>
      <c r="DX167" s="149">
        <f t="shared" si="122"/>
        <v>343260.02187136811</v>
      </c>
      <c r="DZ167" s="19" t="b">
        <f>ROUND(SUM(BK167:BV167,BX167:CI167,CX167:DI167,CK167:CV167),2)=ROUND(SUM(DK167:DV167),2)</f>
        <v>0</v>
      </c>
      <c r="EG167" s="19"/>
    </row>
    <row r="168" spans="2:137" ht="14.15" hidden="1" customHeight="1" x14ac:dyDescent="0.4">
      <c r="C168" s="19" t="s">
        <v>71</v>
      </c>
      <c r="D168" s="145">
        <v>52</v>
      </c>
      <c r="E168" s="19" t="s">
        <v>72</v>
      </c>
      <c r="F168" s="19" t="s">
        <v>57</v>
      </c>
      <c r="H168" s="19" t="s">
        <v>114</v>
      </c>
      <c r="I168" s="19" t="s">
        <v>83</v>
      </c>
      <c r="K168" s="146">
        <v>15000</v>
      </c>
      <c r="L168" s="146">
        <v>15000</v>
      </c>
      <c r="M168" s="146">
        <v>15000</v>
      </c>
      <c r="N168" s="146">
        <v>15000</v>
      </c>
      <c r="O168" s="146">
        <v>15000</v>
      </c>
      <c r="P168" s="146">
        <v>15000</v>
      </c>
      <c r="Q168" s="146">
        <v>15000</v>
      </c>
      <c r="R168" s="146">
        <v>15000</v>
      </c>
      <c r="S168" s="146">
        <v>15000</v>
      </c>
      <c r="T168" s="146">
        <v>15000</v>
      </c>
      <c r="U168" s="146">
        <v>15000</v>
      </c>
      <c r="V168" s="146">
        <v>15000</v>
      </c>
      <c r="W168" s="147"/>
      <c r="X168" s="148">
        <v>15000</v>
      </c>
      <c r="Y168" s="148">
        <v>15000</v>
      </c>
      <c r="Z168" s="148">
        <v>15000</v>
      </c>
      <c r="AA168" s="148">
        <v>15000</v>
      </c>
      <c r="AB168" s="148">
        <v>15775.500000000002</v>
      </c>
      <c r="AC168" s="148">
        <v>15775.500000000002</v>
      </c>
      <c r="AD168" s="148">
        <v>15775.500000000002</v>
      </c>
      <c r="AE168" s="148">
        <v>15775.500000000002</v>
      </c>
      <c r="AF168" s="148">
        <v>15775.500000000002</v>
      </c>
      <c r="AG168" s="148">
        <v>15775.500000000002</v>
      </c>
      <c r="AH168" s="148">
        <v>15775.500000000002</v>
      </c>
      <c r="AI168" s="148">
        <v>15775.500000000002</v>
      </c>
      <c r="AJ168" s="147"/>
      <c r="AK168" s="148">
        <v>2954.5790400000001</v>
      </c>
      <c r="AL168" s="148">
        <v>2954.5790400000001</v>
      </c>
      <c r="AM168" s="148">
        <v>2954.5790400000001</v>
      </c>
      <c r="AN168" s="148">
        <v>2954.5790400000001</v>
      </c>
      <c r="AO168" s="148">
        <v>3167.8415400000004</v>
      </c>
      <c r="AP168" s="148">
        <v>3167.8415400000004</v>
      </c>
      <c r="AQ168" s="148">
        <v>3167.8415400000004</v>
      </c>
      <c r="AR168" s="148">
        <v>3167.8415400000004</v>
      </c>
      <c r="AS168" s="148">
        <v>3167.8415400000004</v>
      </c>
      <c r="AT168" s="148">
        <v>3167.8415400000004</v>
      </c>
      <c r="AU168" s="148">
        <v>3167.8415400000004</v>
      </c>
      <c r="AV168" s="148">
        <v>3167.8415400000004</v>
      </c>
      <c r="AW168" s="147"/>
      <c r="AX168" s="148">
        <v>951.63440000000014</v>
      </c>
      <c r="AY168" s="148">
        <v>951.63440000000014</v>
      </c>
      <c r="AZ168" s="148">
        <v>951.63440000000014</v>
      </c>
      <c r="BA168" s="148">
        <v>951.63440000000014</v>
      </c>
      <c r="BB168" s="148">
        <v>951.63440000000014</v>
      </c>
      <c r="BC168" s="148">
        <v>951.63440000000014</v>
      </c>
      <c r="BD168" s="148">
        <v>951.63440000000014</v>
      </c>
      <c r="BE168" s="148">
        <v>951.63440000000014</v>
      </c>
      <c r="BF168" s="148">
        <v>951.63440000000014</v>
      </c>
      <c r="BG168" s="148">
        <v>951.63440000000014</v>
      </c>
      <c r="BH168" s="148">
        <v>951.63440000000014</v>
      </c>
      <c r="BI168" s="148">
        <v>951.63440000000014</v>
      </c>
      <c r="BJ168" s="147"/>
      <c r="BK168" s="148">
        <v>1675</v>
      </c>
      <c r="BL168" s="148">
        <v>1675</v>
      </c>
      <c r="BM168" s="148">
        <v>1675</v>
      </c>
      <c r="BN168" s="148">
        <v>1675</v>
      </c>
      <c r="BO168" s="148">
        <v>1761.5975000000001</v>
      </c>
      <c r="BP168" s="148">
        <v>1761.5975000000001</v>
      </c>
      <c r="BQ168" s="148">
        <v>1761.5975000000001</v>
      </c>
      <c r="BR168" s="148">
        <v>1761.5975000000001</v>
      </c>
      <c r="BS168" s="148">
        <v>1761.5975000000001</v>
      </c>
      <c r="BT168" s="148">
        <v>1761.5975000000001</v>
      </c>
      <c r="BU168" s="148">
        <v>1761.5975000000001</v>
      </c>
      <c r="BV168" s="148">
        <v>1761.5975000000001</v>
      </c>
      <c r="BW168" s="147"/>
      <c r="BX168" s="148">
        <v>3217.8278967596252</v>
      </c>
      <c r="BY168" s="148">
        <v>3217.8278967596252</v>
      </c>
      <c r="BZ168" s="148">
        <v>3217.8278967596252</v>
      </c>
      <c r="CA168" s="148">
        <v>3217.8278967596252</v>
      </c>
      <c r="CB168" s="148">
        <v>3273.2992500812979</v>
      </c>
      <c r="CC168" s="148">
        <v>3273.2992500812979</v>
      </c>
      <c r="CD168" s="148">
        <v>3273.2992500812979</v>
      </c>
      <c r="CE168" s="148">
        <v>3273.2992500812979</v>
      </c>
      <c r="CF168" s="148">
        <v>3273.2992500812979</v>
      </c>
      <c r="CG168" s="148">
        <v>3273.2992500812979</v>
      </c>
      <c r="CH168" s="148">
        <v>3273.2992500812979</v>
      </c>
      <c r="CI168" s="148">
        <v>3273.2992500812979</v>
      </c>
      <c r="CJ168" s="147"/>
      <c r="CK168" s="148">
        <v>2233.333333333333</v>
      </c>
      <c r="CL168" s="148">
        <v>2233.333333333333</v>
      </c>
      <c r="CM168" s="148">
        <v>2233.333333333333</v>
      </c>
      <c r="CN168" s="148">
        <v>2233.333333333333</v>
      </c>
      <c r="CO168" s="148">
        <v>2348.7966666666666</v>
      </c>
      <c r="CP168" s="148">
        <v>2348.7966666666666</v>
      </c>
      <c r="CQ168" s="148">
        <v>2348.7966666666666</v>
      </c>
      <c r="CR168" s="148">
        <v>2348.7966666666666</v>
      </c>
      <c r="CS168" s="148">
        <v>2348.7966666666666</v>
      </c>
      <c r="CT168" s="148">
        <v>2348.7966666666666</v>
      </c>
      <c r="CU168" s="148">
        <v>2348.7966666666666</v>
      </c>
      <c r="CV168" s="148">
        <v>2348.7966666666666</v>
      </c>
      <c r="CW168" s="147"/>
      <c r="CX168" s="148">
        <v>5100</v>
      </c>
      <c r="CY168" s="148">
        <v>5100</v>
      </c>
      <c r="CZ168" s="148">
        <v>5100</v>
      </c>
      <c r="DA168" s="148">
        <v>5100</v>
      </c>
      <c r="DB168" s="148">
        <v>5363.670000000001</v>
      </c>
      <c r="DC168" s="148">
        <v>5363.670000000001</v>
      </c>
      <c r="DD168" s="148">
        <v>5363.670000000001</v>
      </c>
      <c r="DE168" s="148">
        <v>5363.670000000001</v>
      </c>
      <c r="DF168" s="148">
        <v>5363.670000000001</v>
      </c>
      <c r="DG168" s="148">
        <v>5363.670000000001</v>
      </c>
      <c r="DH168" s="148">
        <v>5363.670000000001</v>
      </c>
      <c r="DI168" s="148">
        <v>5363.670000000001</v>
      </c>
      <c r="DJ168" s="147"/>
      <c r="DK168" s="148">
        <v>27226.161230092956</v>
      </c>
      <c r="DL168" s="148">
        <v>27226.161230092956</v>
      </c>
      <c r="DM168" s="148">
        <v>27226.161230092956</v>
      </c>
      <c r="DN168" s="148">
        <v>27226.161230092956</v>
      </c>
      <c r="DO168" s="148">
        <v>28522.863416747969</v>
      </c>
      <c r="DP168" s="148">
        <v>28522.863416747969</v>
      </c>
      <c r="DQ168" s="148">
        <v>28522.863416747969</v>
      </c>
      <c r="DR168" s="148">
        <v>28522.863416747969</v>
      </c>
      <c r="DS168" s="148">
        <v>28522.863416747969</v>
      </c>
      <c r="DT168" s="148">
        <v>28522.863416747969</v>
      </c>
      <c r="DU168" s="148">
        <v>28522.863416747969</v>
      </c>
      <c r="DV168" s="148">
        <v>28522.863416747969</v>
      </c>
      <c r="DX168" s="149">
        <f t="shared" si="122"/>
        <v>337087.55225435557</v>
      </c>
      <c r="DZ168" s="19" t="b">
        <f t="shared" si="123"/>
        <v>1</v>
      </c>
      <c r="EG168" s="19"/>
    </row>
    <row r="169" spans="2:137" ht="14.15" hidden="1" customHeight="1" x14ac:dyDescent="0.4">
      <c r="C169" s="19" t="s">
        <v>71</v>
      </c>
      <c r="D169" s="145" t="s">
        <v>147</v>
      </c>
      <c r="E169" s="19" t="s">
        <v>59</v>
      </c>
      <c r="F169" s="19" t="s">
        <v>146</v>
      </c>
      <c r="H169" s="19" t="s">
        <v>126</v>
      </c>
      <c r="I169" s="19" t="s">
        <v>74</v>
      </c>
      <c r="K169" s="146">
        <v>15000</v>
      </c>
      <c r="L169" s="146">
        <v>15000</v>
      </c>
      <c r="M169" s="146">
        <v>15000</v>
      </c>
      <c r="N169" s="146">
        <v>15000</v>
      </c>
      <c r="O169" s="146">
        <v>15000</v>
      </c>
      <c r="P169" s="146">
        <v>15000</v>
      </c>
      <c r="Q169" s="146">
        <v>15000</v>
      </c>
      <c r="R169" s="146">
        <v>15000</v>
      </c>
      <c r="S169" s="146">
        <v>15000</v>
      </c>
      <c r="T169" s="146">
        <v>15000</v>
      </c>
      <c r="U169" s="146">
        <v>15000</v>
      </c>
      <c r="V169" s="146">
        <v>15000</v>
      </c>
      <c r="W169" s="147"/>
      <c r="X169" s="148">
        <v>15000</v>
      </c>
      <c r="Y169" s="148">
        <v>15000</v>
      </c>
      <c r="Z169" s="148">
        <v>15000</v>
      </c>
      <c r="AA169" s="148">
        <v>15000</v>
      </c>
      <c r="AB169" s="148">
        <v>15000</v>
      </c>
      <c r="AC169" s="148">
        <v>15000</v>
      </c>
      <c r="AD169" s="148">
        <v>15000</v>
      </c>
      <c r="AE169" s="148">
        <v>15000</v>
      </c>
      <c r="AF169" s="148">
        <v>15000</v>
      </c>
      <c r="AG169" s="148">
        <v>15000</v>
      </c>
      <c r="AH169" s="148">
        <v>15000</v>
      </c>
      <c r="AI169" s="148">
        <v>15000</v>
      </c>
      <c r="AJ169" s="147"/>
      <c r="AK169" s="148">
        <v>0</v>
      </c>
      <c r="AL169" s="148">
        <v>0</v>
      </c>
      <c r="AM169" s="148">
        <v>0</v>
      </c>
      <c r="AN169" s="148">
        <v>0</v>
      </c>
      <c r="AO169" s="148">
        <v>0</v>
      </c>
      <c r="AP169" s="148">
        <v>0</v>
      </c>
      <c r="AQ169" s="148">
        <v>0</v>
      </c>
      <c r="AR169" s="148">
        <v>0</v>
      </c>
      <c r="AS169" s="148">
        <v>0</v>
      </c>
      <c r="AT169" s="148">
        <v>0</v>
      </c>
      <c r="AU169" s="148">
        <v>0</v>
      </c>
      <c r="AV169" s="148">
        <v>0</v>
      </c>
      <c r="AW169" s="147"/>
      <c r="AX169" s="148">
        <v>0</v>
      </c>
      <c r="AY169" s="148">
        <v>0</v>
      </c>
      <c r="AZ169" s="148">
        <v>0</v>
      </c>
      <c r="BA169" s="148">
        <v>0</v>
      </c>
      <c r="BB169" s="148">
        <v>0</v>
      </c>
      <c r="BC169" s="148">
        <v>0</v>
      </c>
      <c r="BD169" s="148">
        <v>0</v>
      </c>
      <c r="BE169" s="148">
        <v>0</v>
      </c>
      <c r="BF169" s="148">
        <v>0</v>
      </c>
      <c r="BG169" s="148">
        <v>0</v>
      </c>
      <c r="BH169" s="148">
        <v>0</v>
      </c>
      <c r="BI169" s="148">
        <v>0</v>
      </c>
      <c r="BJ169" s="147"/>
      <c r="BK169" s="148">
        <v>0</v>
      </c>
      <c r="BL169" s="148">
        <v>0</v>
      </c>
      <c r="BM169" s="148">
        <v>0</v>
      </c>
      <c r="BN169" s="148">
        <v>0</v>
      </c>
      <c r="BO169" s="148">
        <v>0</v>
      </c>
      <c r="BP169" s="148">
        <v>0</v>
      </c>
      <c r="BQ169" s="148">
        <v>0</v>
      </c>
      <c r="BR169" s="148">
        <v>0</v>
      </c>
      <c r="BS169" s="148">
        <v>0</v>
      </c>
      <c r="BT169" s="148">
        <v>0</v>
      </c>
      <c r="BU169" s="148">
        <v>0</v>
      </c>
      <c r="BV169" s="148">
        <v>0</v>
      </c>
      <c r="BW169" s="147"/>
      <c r="BX169" s="148">
        <v>0</v>
      </c>
      <c r="BY169" s="148">
        <v>0</v>
      </c>
      <c r="BZ169" s="148">
        <v>0</v>
      </c>
      <c r="CA169" s="148">
        <v>0</v>
      </c>
      <c r="CB169" s="148">
        <v>0</v>
      </c>
      <c r="CC169" s="148">
        <v>0</v>
      </c>
      <c r="CD169" s="148">
        <v>0</v>
      </c>
      <c r="CE169" s="148">
        <v>0</v>
      </c>
      <c r="CF169" s="148">
        <v>0</v>
      </c>
      <c r="CG169" s="148">
        <v>0</v>
      </c>
      <c r="CH169" s="148">
        <v>0</v>
      </c>
      <c r="CI169" s="148">
        <v>0</v>
      </c>
      <c r="CJ169" s="147"/>
      <c r="CK169" s="148">
        <v>0</v>
      </c>
      <c r="CL169" s="148">
        <v>0</v>
      </c>
      <c r="CM169" s="148">
        <v>0</v>
      </c>
      <c r="CN169" s="148">
        <v>0</v>
      </c>
      <c r="CO169" s="148">
        <v>0</v>
      </c>
      <c r="CP169" s="148">
        <v>0</v>
      </c>
      <c r="CQ169" s="148">
        <v>0</v>
      </c>
      <c r="CR169" s="148">
        <v>0</v>
      </c>
      <c r="CS169" s="148">
        <v>0</v>
      </c>
      <c r="CT169" s="148">
        <v>0</v>
      </c>
      <c r="CU169" s="148">
        <v>0</v>
      </c>
      <c r="CV169" s="148">
        <v>0</v>
      </c>
      <c r="CW169" s="147"/>
      <c r="CX169" s="148">
        <v>0</v>
      </c>
      <c r="CY169" s="148">
        <v>0</v>
      </c>
      <c r="CZ169" s="148">
        <v>0</v>
      </c>
      <c r="DA169" s="148">
        <v>0</v>
      </c>
      <c r="DB169" s="148">
        <v>0</v>
      </c>
      <c r="DC169" s="148">
        <v>0</v>
      </c>
      <c r="DD169" s="148">
        <v>0</v>
      </c>
      <c r="DE169" s="148">
        <v>0</v>
      </c>
      <c r="DF169" s="148">
        <v>0</v>
      </c>
      <c r="DG169" s="148">
        <v>0</v>
      </c>
      <c r="DH169" s="148">
        <v>0</v>
      </c>
      <c r="DI169" s="148">
        <v>0</v>
      </c>
      <c r="DJ169" s="147"/>
      <c r="DK169" s="148">
        <v>15000</v>
      </c>
      <c r="DL169" s="148">
        <v>15000</v>
      </c>
      <c r="DM169" s="148">
        <v>15000</v>
      </c>
      <c r="DN169" s="148">
        <v>15000</v>
      </c>
      <c r="DO169" s="148">
        <v>15000</v>
      </c>
      <c r="DP169" s="148">
        <v>15000</v>
      </c>
      <c r="DQ169" s="148">
        <v>15000</v>
      </c>
      <c r="DR169" s="148">
        <v>15000</v>
      </c>
      <c r="DS169" s="148">
        <v>15000</v>
      </c>
      <c r="DT169" s="148">
        <v>15000</v>
      </c>
      <c r="DU169" s="148">
        <v>15000</v>
      </c>
      <c r="DV169" s="148">
        <v>15000</v>
      </c>
      <c r="DX169" s="149">
        <f t="shared" si="122"/>
        <v>180000</v>
      </c>
      <c r="DZ169" s="19" t="b">
        <f t="shared" si="123"/>
        <v>1</v>
      </c>
      <c r="EG169" s="19"/>
    </row>
    <row r="170" spans="2:137" ht="14.15" hidden="1" customHeight="1" x14ac:dyDescent="0.4">
      <c r="C170" s="19" t="s">
        <v>71</v>
      </c>
      <c r="D170" s="145" t="s">
        <v>148</v>
      </c>
      <c r="E170" s="19" t="s">
        <v>59</v>
      </c>
      <c r="F170" s="19" t="s">
        <v>146</v>
      </c>
      <c r="H170" s="19" t="s">
        <v>142</v>
      </c>
      <c r="I170" s="19" t="s">
        <v>74</v>
      </c>
      <c r="K170" s="146">
        <v>15000</v>
      </c>
      <c r="L170" s="146">
        <v>15000</v>
      </c>
      <c r="M170" s="146">
        <v>15000</v>
      </c>
      <c r="N170" s="146">
        <v>15000</v>
      </c>
      <c r="O170" s="146">
        <v>15000</v>
      </c>
      <c r="P170" s="146">
        <v>15000</v>
      </c>
      <c r="Q170" s="146">
        <v>15000</v>
      </c>
      <c r="R170" s="146">
        <v>15000</v>
      </c>
      <c r="S170" s="146">
        <v>15000</v>
      </c>
      <c r="T170" s="146">
        <v>15000</v>
      </c>
      <c r="U170" s="146">
        <v>15000</v>
      </c>
      <c r="V170" s="146">
        <v>15000</v>
      </c>
      <c r="W170" s="147"/>
      <c r="X170" s="148">
        <v>15000</v>
      </c>
      <c r="Y170" s="148">
        <v>15000</v>
      </c>
      <c r="Z170" s="148">
        <v>15000</v>
      </c>
      <c r="AA170" s="148">
        <v>15000</v>
      </c>
      <c r="AB170" s="148">
        <v>15000</v>
      </c>
      <c r="AC170" s="148">
        <v>15000</v>
      </c>
      <c r="AD170" s="148">
        <v>15000</v>
      </c>
      <c r="AE170" s="148">
        <v>15000</v>
      </c>
      <c r="AF170" s="148">
        <v>15000</v>
      </c>
      <c r="AG170" s="148">
        <v>15000</v>
      </c>
      <c r="AH170" s="148">
        <v>15000</v>
      </c>
      <c r="AI170" s="148">
        <v>15000</v>
      </c>
      <c r="AJ170" s="147"/>
      <c r="AK170" s="148">
        <v>0</v>
      </c>
      <c r="AL170" s="148">
        <v>0</v>
      </c>
      <c r="AM170" s="148">
        <v>0</v>
      </c>
      <c r="AN170" s="148">
        <v>0</v>
      </c>
      <c r="AO170" s="148">
        <v>0</v>
      </c>
      <c r="AP170" s="148">
        <v>0</v>
      </c>
      <c r="AQ170" s="148">
        <v>0</v>
      </c>
      <c r="AR170" s="148">
        <v>0</v>
      </c>
      <c r="AS170" s="148">
        <v>0</v>
      </c>
      <c r="AT170" s="148">
        <v>0</v>
      </c>
      <c r="AU170" s="148">
        <v>0</v>
      </c>
      <c r="AV170" s="148">
        <v>0</v>
      </c>
      <c r="AW170" s="147"/>
      <c r="AX170" s="148">
        <v>0</v>
      </c>
      <c r="AY170" s="148">
        <v>0</v>
      </c>
      <c r="AZ170" s="148">
        <v>0</v>
      </c>
      <c r="BA170" s="148">
        <v>0</v>
      </c>
      <c r="BB170" s="148">
        <v>0</v>
      </c>
      <c r="BC170" s="148">
        <v>0</v>
      </c>
      <c r="BD170" s="148">
        <v>0</v>
      </c>
      <c r="BE170" s="148">
        <v>0</v>
      </c>
      <c r="BF170" s="148">
        <v>0</v>
      </c>
      <c r="BG170" s="148">
        <v>0</v>
      </c>
      <c r="BH170" s="148">
        <v>0</v>
      </c>
      <c r="BI170" s="148">
        <v>0</v>
      </c>
      <c r="BJ170" s="147"/>
      <c r="BK170" s="148">
        <v>0</v>
      </c>
      <c r="BL170" s="148">
        <v>0</v>
      </c>
      <c r="BM170" s="148">
        <v>0</v>
      </c>
      <c r="BN170" s="148">
        <v>0</v>
      </c>
      <c r="BO170" s="148">
        <v>0</v>
      </c>
      <c r="BP170" s="148">
        <v>0</v>
      </c>
      <c r="BQ170" s="148">
        <v>0</v>
      </c>
      <c r="BR170" s="148">
        <v>0</v>
      </c>
      <c r="BS170" s="148">
        <v>0</v>
      </c>
      <c r="BT170" s="148">
        <v>0</v>
      </c>
      <c r="BU170" s="148">
        <v>0</v>
      </c>
      <c r="BV170" s="148">
        <v>0</v>
      </c>
      <c r="BW170" s="147"/>
      <c r="BX170" s="148">
        <v>0</v>
      </c>
      <c r="BY170" s="148">
        <v>0</v>
      </c>
      <c r="BZ170" s="148">
        <v>0</v>
      </c>
      <c r="CA170" s="148">
        <v>0</v>
      </c>
      <c r="CB170" s="148">
        <v>0</v>
      </c>
      <c r="CC170" s="148">
        <v>0</v>
      </c>
      <c r="CD170" s="148">
        <v>0</v>
      </c>
      <c r="CE170" s="148">
        <v>0</v>
      </c>
      <c r="CF170" s="148">
        <v>0</v>
      </c>
      <c r="CG170" s="148">
        <v>0</v>
      </c>
      <c r="CH170" s="148">
        <v>0</v>
      </c>
      <c r="CI170" s="148">
        <v>0</v>
      </c>
      <c r="CJ170" s="147"/>
      <c r="CK170" s="148">
        <v>0</v>
      </c>
      <c r="CL170" s="148">
        <v>0</v>
      </c>
      <c r="CM170" s="148">
        <v>0</v>
      </c>
      <c r="CN170" s="148">
        <v>0</v>
      </c>
      <c r="CO170" s="148">
        <v>0</v>
      </c>
      <c r="CP170" s="148">
        <v>0</v>
      </c>
      <c r="CQ170" s="148">
        <v>0</v>
      </c>
      <c r="CR170" s="148">
        <v>0</v>
      </c>
      <c r="CS170" s="148">
        <v>0</v>
      </c>
      <c r="CT170" s="148">
        <v>0</v>
      </c>
      <c r="CU170" s="148">
        <v>0</v>
      </c>
      <c r="CV170" s="148">
        <v>0</v>
      </c>
      <c r="CW170" s="147"/>
      <c r="CX170" s="148">
        <v>0</v>
      </c>
      <c r="CY170" s="148">
        <v>0</v>
      </c>
      <c r="CZ170" s="148">
        <v>0</v>
      </c>
      <c r="DA170" s="148">
        <v>0</v>
      </c>
      <c r="DB170" s="148">
        <v>0</v>
      </c>
      <c r="DC170" s="148">
        <v>0</v>
      </c>
      <c r="DD170" s="148">
        <v>0</v>
      </c>
      <c r="DE170" s="148">
        <v>0</v>
      </c>
      <c r="DF170" s="148">
        <v>0</v>
      </c>
      <c r="DG170" s="148">
        <v>0</v>
      </c>
      <c r="DH170" s="148">
        <v>0</v>
      </c>
      <c r="DI170" s="148">
        <v>0</v>
      </c>
      <c r="DJ170" s="147"/>
      <c r="DK170" s="148">
        <v>15000</v>
      </c>
      <c r="DL170" s="148">
        <v>15000</v>
      </c>
      <c r="DM170" s="148">
        <v>15000</v>
      </c>
      <c r="DN170" s="148">
        <v>15000</v>
      </c>
      <c r="DO170" s="148">
        <v>15000</v>
      </c>
      <c r="DP170" s="148">
        <v>15000</v>
      </c>
      <c r="DQ170" s="148">
        <v>15000</v>
      </c>
      <c r="DR170" s="148">
        <v>15000</v>
      </c>
      <c r="DS170" s="148">
        <v>15000</v>
      </c>
      <c r="DT170" s="148">
        <v>15000</v>
      </c>
      <c r="DU170" s="148">
        <v>15000</v>
      </c>
      <c r="DV170" s="148">
        <v>15000</v>
      </c>
      <c r="DX170" s="149">
        <f t="shared" si="122"/>
        <v>180000</v>
      </c>
      <c r="DZ170" s="19" t="b">
        <f t="shared" si="123"/>
        <v>1</v>
      </c>
      <c r="EG170" s="19"/>
    </row>
    <row r="171" spans="2:137" ht="14.15" hidden="1" customHeight="1" x14ac:dyDescent="0.4">
      <c r="C171" s="19" t="s">
        <v>71</v>
      </c>
      <c r="D171" s="145" t="s">
        <v>149</v>
      </c>
      <c r="E171" s="19" t="s">
        <v>59</v>
      </c>
      <c r="F171" s="19" t="s">
        <v>77</v>
      </c>
      <c r="G171" s="145" t="s">
        <v>18</v>
      </c>
      <c r="H171" s="19" t="s">
        <v>106</v>
      </c>
      <c r="I171" s="19" t="s">
        <v>74</v>
      </c>
      <c r="K171" s="146">
        <v>15000</v>
      </c>
      <c r="L171" s="146">
        <v>15000</v>
      </c>
      <c r="M171" s="146">
        <v>15000</v>
      </c>
      <c r="N171" s="146">
        <v>15000</v>
      </c>
      <c r="O171" s="146">
        <v>15000</v>
      </c>
      <c r="P171" s="146">
        <v>15000</v>
      </c>
      <c r="Q171" s="146">
        <v>15000</v>
      </c>
      <c r="R171" s="146">
        <v>17000</v>
      </c>
      <c r="S171" s="146">
        <v>17000</v>
      </c>
      <c r="T171" s="146">
        <v>17000</v>
      </c>
      <c r="U171" s="146">
        <v>17000</v>
      </c>
      <c r="V171" s="146">
        <v>17000</v>
      </c>
      <c r="W171" s="147"/>
      <c r="X171" s="148">
        <v>15000</v>
      </c>
      <c r="Y171" s="148">
        <v>15000</v>
      </c>
      <c r="Z171" s="148">
        <v>15000</v>
      </c>
      <c r="AA171" s="148">
        <v>15000</v>
      </c>
      <c r="AB171" s="148">
        <v>15000</v>
      </c>
      <c r="AC171" s="148">
        <v>15000</v>
      </c>
      <c r="AD171" s="148">
        <v>15000</v>
      </c>
      <c r="AE171" s="148">
        <v>17000</v>
      </c>
      <c r="AF171" s="148">
        <v>17000</v>
      </c>
      <c r="AG171" s="148">
        <v>17000</v>
      </c>
      <c r="AH171" s="148">
        <v>17000</v>
      </c>
      <c r="AI171" s="148">
        <v>17000</v>
      </c>
      <c r="AJ171" s="147"/>
      <c r="AK171" s="148">
        <v>0</v>
      </c>
      <c r="AL171" s="148">
        <v>0</v>
      </c>
      <c r="AM171" s="148">
        <v>0</v>
      </c>
      <c r="AN171" s="148">
        <v>0</v>
      </c>
      <c r="AO171" s="148">
        <v>0</v>
      </c>
      <c r="AP171" s="148">
        <v>0</v>
      </c>
      <c r="AQ171" s="148">
        <v>0</v>
      </c>
      <c r="AR171" s="148">
        <v>0</v>
      </c>
      <c r="AS171" s="148">
        <v>0</v>
      </c>
      <c r="AT171" s="148">
        <v>0</v>
      </c>
      <c r="AU171" s="148">
        <v>0</v>
      </c>
      <c r="AV171" s="148">
        <v>0</v>
      </c>
      <c r="AW171" s="147"/>
      <c r="AX171" s="148">
        <v>0</v>
      </c>
      <c r="AY171" s="148">
        <v>0</v>
      </c>
      <c r="AZ171" s="148">
        <v>0</v>
      </c>
      <c r="BA171" s="148">
        <v>0</v>
      </c>
      <c r="BB171" s="148">
        <v>0</v>
      </c>
      <c r="BC171" s="148">
        <v>0</v>
      </c>
      <c r="BD171" s="148">
        <v>0</v>
      </c>
      <c r="BE171" s="148">
        <v>0</v>
      </c>
      <c r="BF171" s="148">
        <v>0</v>
      </c>
      <c r="BG171" s="148">
        <v>0</v>
      </c>
      <c r="BH171" s="148">
        <v>0</v>
      </c>
      <c r="BI171" s="148">
        <v>0</v>
      </c>
      <c r="BJ171" s="147"/>
      <c r="BK171" s="148">
        <v>0</v>
      </c>
      <c r="BL171" s="148">
        <v>0</v>
      </c>
      <c r="BM171" s="148">
        <v>0</v>
      </c>
      <c r="BN171" s="148">
        <v>0</v>
      </c>
      <c r="BO171" s="148">
        <v>0</v>
      </c>
      <c r="BP171" s="148">
        <v>0</v>
      </c>
      <c r="BQ171" s="148">
        <v>0</v>
      </c>
      <c r="BR171" s="148">
        <v>0</v>
      </c>
      <c r="BS171" s="148">
        <v>0</v>
      </c>
      <c r="BT171" s="148">
        <v>0</v>
      </c>
      <c r="BU171" s="148">
        <v>0</v>
      </c>
      <c r="BV171" s="148">
        <v>0</v>
      </c>
      <c r="BW171" s="147"/>
      <c r="BX171" s="148">
        <v>0</v>
      </c>
      <c r="BY171" s="148">
        <v>0</v>
      </c>
      <c r="BZ171" s="148">
        <v>0</v>
      </c>
      <c r="CA171" s="148">
        <v>0</v>
      </c>
      <c r="CB171" s="148">
        <v>0</v>
      </c>
      <c r="CC171" s="148">
        <v>0</v>
      </c>
      <c r="CD171" s="148">
        <v>0</v>
      </c>
      <c r="CE171" s="148">
        <v>0</v>
      </c>
      <c r="CF171" s="148">
        <v>0</v>
      </c>
      <c r="CG171" s="148">
        <v>0</v>
      </c>
      <c r="CH171" s="148">
        <v>0</v>
      </c>
      <c r="CI171" s="148">
        <v>0</v>
      </c>
      <c r="CJ171" s="147"/>
      <c r="CK171" s="148">
        <v>0</v>
      </c>
      <c r="CL171" s="148">
        <v>0</v>
      </c>
      <c r="CM171" s="148">
        <v>0</v>
      </c>
      <c r="CN171" s="148">
        <v>0</v>
      </c>
      <c r="CO171" s="148">
        <v>0</v>
      </c>
      <c r="CP171" s="148">
        <v>0</v>
      </c>
      <c r="CQ171" s="148">
        <v>0</v>
      </c>
      <c r="CR171" s="148">
        <v>0</v>
      </c>
      <c r="CS171" s="148">
        <v>0</v>
      </c>
      <c r="CT171" s="148">
        <v>0</v>
      </c>
      <c r="CU171" s="148">
        <v>0</v>
      </c>
      <c r="CV171" s="148">
        <v>0</v>
      </c>
      <c r="CW171" s="147"/>
      <c r="CX171" s="148">
        <v>0</v>
      </c>
      <c r="CY171" s="148">
        <v>0</v>
      </c>
      <c r="CZ171" s="148">
        <v>0</v>
      </c>
      <c r="DA171" s="148">
        <v>0</v>
      </c>
      <c r="DB171" s="148">
        <v>0</v>
      </c>
      <c r="DC171" s="148">
        <v>0</v>
      </c>
      <c r="DD171" s="148">
        <v>0</v>
      </c>
      <c r="DE171" s="148">
        <v>0</v>
      </c>
      <c r="DF171" s="148">
        <v>0</v>
      </c>
      <c r="DG171" s="148">
        <v>0</v>
      </c>
      <c r="DH171" s="148">
        <v>0</v>
      </c>
      <c r="DI171" s="148">
        <v>0</v>
      </c>
      <c r="DJ171" s="147"/>
      <c r="DK171" s="148">
        <v>15000</v>
      </c>
      <c r="DL171" s="148">
        <v>15000</v>
      </c>
      <c r="DM171" s="148">
        <v>15000</v>
      </c>
      <c r="DN171" s="148">
        <v>15000</v>
      </c>
      <c r="DO171" s="148">
        <v>15000</v>
      </c>
      <c r="DP171" s="148">
        <v>15000</v>
      </c>
      <c r="DQ171" s="148">
        <v>15000</v>
      </c>
      <c r="DR171" s="148">
        <v>17000</v>
      </c>
      <c r="DS171" s="148">
        <v>17000</v>
      </c>
      <c r="DT171" s="148">
        <v>17000</v>
      </c>
      <c r="DU171" s="148">
        <v>17000</v>
      </c>
      <c r="DV171" s="148">
        <v>17000</v>
      </c>
      <c r="DX171" s="149">
        <f t="shared" si="122"/>
        <v>190000</v>
      </c>
      <c r="DZ171" s="19" t="b">
        <f t="shared" si="123"/>
        <v>1</v>
      </c>
      <c r="EG171" s="19"/>
    </row>
    <row r="172" spans="2:137" ht="14.15" customHeight="1" x14ac:dyDescent="0.4">
      <c r="B172" s="19" t="s">
        <v>80</v>
      </c>
      <c r="C172" s="19" t="s">
        <v>71</v>
      </c>
      <c r="D172" s="145" t="s">
        <v>150</v>
      </c>
      <c r="E172" s="19" t="s">
        <v>72</v>
      </c>
      <c r="F172" s="19" t="s">
        <v>57</v>
      </c>
      <c r="H172" s="151" t="s">
        <v>119</v>
      </c>
      <c r="I172" s="19" t="s">
        <v>74</v>
      </c>
      <c r="K172" s="146">
        <v>15000</v>
      </c>
      <c r="L172" s="146">
        <v>15000</v>
      </c>
      <c r="M172" s="146">
        <v>15000</v>
      </c>
      <c r="N172" s="146">
        <v>15000</v>
      </c>
      <c r="O172" s="146">
        <v>15000</v>
      </c>
      <c r="P172" s="146">
        <v>15000</v>
      </c>
      <c r="Q172" s="146">
        <v>15000</v>
      </c>
      <c r="R172" s="146">
        <v>15000</v>
      </c>
      <c r="S172" s="146">
        <v>15000</v>
      </c>
      <c r="T172" s="146">
        <v>15000</v>
      </c>
      <c r="U172" s="146">
        <v>15000</v>
      </c>
      <c r="V172" s="146">
        <v>15000</v>
      </c>
      <c r="W172" s="147"/>
      <c r="X172" s="148">
        <v>15000</v>
      </c>
      <c r="Y172" s="148">
        <v>15000</v>
      </c>
      <c r="Z172" s="148">
        <v>15000</v>
      </c>
      <c r="AA172" s="148">
        <v>15000</v>
      </c>
      <c r="AB172" s="148">
        <v>15775.500000000002</v>
      </c>
      <c r="AC172" s="148">
        <v>15775.500000000002</v>
      </c>
      <c r="AD172" s="148">
        <v>15775.500000000002</v>
      </c>
      <c r="AE172" s="148">
        <v>15775.500000000002</v>
      </c>
      <c r="AF172" s="148">
        <v>15775.500000000002</v>
      </c>
      <c r="AG172" s="148">
        <v>15775.500000000002</v>
      </c>
      <c r="AH172" s="148">
        <v>15775.500000000002</v>
      </c>
      <c r="AI172" s="148">
        <v>15775.500000000002</v>
      </c>
      <c r="AJ172" s="147"/>
      <c r="AK172" s="148">
        <v>2954.5790400000001</v>
      </c>
      <c r="AL172" s="148">
        <v>2954.5790400000001</v>
      </c>
      <c r="AM172" s="148">
        <v>2954.5790400000001</v>
      </c>
      <c r="AN172" s="148">
        <v>2954.5790400000001</v>
      </c>
      <c r="AO172" s="148">
        <v>3167.8415400000004</v>
      </c>
      <c r="AP172" s="148">
        <v>3167.8415400000004</v>
      </c>
      <c r="AQ172" s="148">
        <v>3167.8415400000004</v>
      </c>
      <c r="AR172" s="148">
        <v>3167.8415400000004</v>
      </c>
      <c r="AS172" s="148">
        <v>3167.8415400000004</v>
      </c>
      <c r="AT172" s="148">
        <v>3167.8415400000004</v>
      </c>
      <c r="AU172" s="148">
        <v>3167.8415400000004</v>
      </c>
      <c r="AV172" s="148">
        <v>3167.8415400000004</v>
      </c>
      <c r="AW172" s="147"/>
      <c r="AX172" s="148">
        <v>951.63440000000014</v>
      </c>
      <c r="AY172" s="148">
        <v>951.63440000000014</v>
      </c>
      <c r="AZ172" s="148">
        <v>951.63440000000014</v>
      </c>
      <c r="BA172" s="148">
        <v>951.63440000000014</v>
      </c>
      <c r="BB172" s="148">
        <v>951.63440000000014</v>
      </c>
      <c r="BC172" s="148">
        <v>951.63440000000014</v>
      </c>
      <c r="BD172" s="148">
        <v>951.63440000000014</v>
      </c>
      <c r="BE172" s="148">
        <v>951.63440000000014</v>
      </c>
      <c r="BF172" s="148">
        <v>951.63440000000014</v>
      </c>
      <c r="BG172" s="148">
        <v>951.63440000000014</v>
      </c>
      <c r="BH172" s="148">
        <v>951.63440000000014</v>
      </c>
      <c r="BI172" s="148">
        <v>951.63440000000014</v>
      </c>
      <c r="BJ172" s="147"/>
      <c r="BK172" s="148">
        <v>1675</v>
      </c>
      <c r="BL172" s="148">
        <v>1675</v>
      </c>
      <c r="BM172" s="148">
        <v>1675</v>
      </c>
      <c r="BN172" s="148">
        <v>1675</v>
      </c>
      <c r="BO172" s="148">
        <v>1761.5975000000001</v>
      </c>
      <c r="BP172" s="148">
        <v>1761.5975000000001</v>
      </c>
      <c r="BQ172" s="148">
        <v>1761.5975000000001</v>
      </c>
      <c r="BR172" s="148">
        <v>1761.5975000000001</v>
      </c>
      <c r="BS172" s="148">
        <v>1761.5975000000001</v>
      </c>
      <c r="BT172" s="148">
        <v>1761.5975000000001</v>
      </c>
      <c r="BU172" s="148">
        <v>1761.5975000000001</v>
      </c>
      <c r="BV172" s="148">
        <v>1761.5975000000001</v>
      </c>
      <c r="BW172" s="147"/>
      <c r="BX172" s="148">
        <v>3217.8278967596252</v>
      </c>
      <c r="BY172" s="148">
        <v>3217.8278967596252</v>
      </c>
      <c r="BZ172" s="148">
        <v>3217.8278967596252</v>
      </c>
      <c r="CA172" s="148">
        <v>3217.8278967596252</v>
      </c>
      <c r="CB172" s="148">
        <v>3273.2992500812979</v>
      </c>
      <c r="CC172" s="148">
        <v>3273.2992500812979</v>
      </c>
      <c r="CD172" s="148">
        <v>3273.2992500812979</v>
      </c>
      <c r="CE172" s="148">
        <v>3273.2992500812979</v>
      </c>
      <c r="CF172" s="148">
        <v>3273.2992500812979</v>
      </c>
      <c r="CG172" s="148">
        <v>3273.2992500812979</v>
      </c>
      <c r="CH172" s="148">
        <v>3273.2992500812979</v>
      </c>
      <c r="CI172" s="148">
        <v>3273.2992500812979</v>
      </c>
      <c r="CJ172" s="147"/>
      <c r="CK172" s="148">
        <v>2233.333333333333</v>
      </c>
      <c r="CL172" s="148">
        <v>2233.333333333333</v>
      </c>
      <c r="CM172" s="148">
        <v>2233.333333333333</v>
      </c>
      <c r="CN172" s="148">
        <v>2233.333333333333</v>
      </c>
      <c r="CO172" s="148">
        <v>2348.7966666666666</v>
      </c>
      <c r="CP172" s="148">
        <v>2348.7966666666666</v>
      </c>
      <c r="CQ172" s="148">
        <v>2348.7966666666666</v>
      </c>
      <c r="CR172" s="148">
        <v>2348.7966666666666</v>
      </c>
      <c r="CS172" s="148">
        <v>2348.7966666666666</v>
      </c>
      <c r="CT172" s="148">
        <v>2348.7966666666666</v>
      </c>
      <c r="CU172" s="148">
        <v>2348.7966666666666</v>
      </c>
      <c r="CV172" s="148">
        <v>2348.7966666666666</v>
      </c>
      <c r="CW172" s="147"/>
      <c r="CX172" s="148">
        <v>5100</v>
      </c>
      <c r="CY172" s="148">
        <v>5100</v>
      </c>
      <c r="CZ172" s="148">
        <v>5100</v>
      </c>
      <c r="DA172" s="148">
        <v>5100</v>
      </c>
      <c r="DB172" s="148">
        <v>5363.670000000001</v>
      </c>
      <c r="DC172" s="148">
        <v>5363.670000000001</v>
      </c>
      <c r="DD172" s="148">
        <v>5363.670000000001</v>
      </c>
      <c r="DE172" s="148">
        <v>5363.670000000001</v>
      </c>
      <c r="DF172" s="148">
        <v>5363.670000000001</v>
      </c>
      <c r="DG172" s="148">
        <v>5363.670000000001</v>
      </c>
      <c r="DH172" s="148">
        <v>5363.670000000001</v>
      </c>
      <c r="DI172" s="148">
        <v>5363.670000000001</v>
      </c>
      <c r="DJ172" s="147"/>
      <c r="DK172" s="148">
        <v>27226.161230092956</v>
      </c>
      <c r="DL172" s="148">
        <v>27226.161230092956</v>
      </c>
      <c r="DM172" s="148">
        <v>27226.161230092956</v>
      </c>
      <c r="DN172" s="148">
        <v>27226.161230092956</v>
      </c>
      <c r="DO172" s="148">
        <v>28522.863416747969</v>
      </c>
      <c r="DP172" s="148">
        <v>28522.863416747969</v>
      </c>
      <c r="DQ172" s="148">
        <v>28522.863416747969</v>
      </c>
      <c r="DR172" s="148">
        <v>28522.863416747969</v>
      </c>
      <c r="DS172" s="148">
        <v>28522.863416747969</v>
      </c>
      <c r="DT172" s="148">
        <v>28522.863416747969</v>
      </c>
      <c r="DU172" s="148">
        <v>28522.863416747969</v>
      </c>
      <c r="DV172" s="148">
        <v>28522.863416747969</v>
      </c>
      <c r="DX172" s="149">
        <f t="shared" si="122"/>
        <v>337087.55225435557</v>
      </c>
      <c r="DZ172" s="19" t="b">
        <f t="shared" si="123"/>
        <v>1</v>
      </c>
      <c r="EG172" s="19"/>
    </row>
    <row r="173" spans="2:137" ht="14.15" hidden="1" customHeight="1" x14ac:dyDescent="0.4">
      <c r="C173" s="19" t="s">
        <v>71</v>
      </c>
      <c r="D173" s="145" t="s">
        <v>151</v>
      </c>
      <c r="E173" s="19" t="s">
        <v>59</v>
      </c>
      <c r="F173" s="19" t="s">
        <v>77</v>
      </c>
      <c r="G173" s="145" t="s">
        <v>18</v>
      </c>
      <c r="H173" s="19" t="s">
        <v>106</v>
      </c>
      <c r="I173" s="19" t="s">
        <v>74</v>
      </c>
      <c r="K173" s="146">
        <v>15000</v>
      </c>
      <c r="L173" s="146">
        <v>15000</v>
      </c>
      <c r="M173" s="146">
        <v>15000</v>
      </c>
      <c r="N173" s="146">
        <v>15000</v>
      </c>
      <c r="O173" s="146">
        <v>15000</v>
      </c>
      <c r="P173" s="146">
        <v>15000</v>
      </c>
      <c r="Q173" s="146">
        <v>15000</v>
      </c>
      <c r="R173" s="146">
        <v>15000</v>
      </c>
      <c r="S173" s="146">
        <v>15000</v>
      </c>
      <c r="T173" s="146">
        <v>15000</v>
      </c>
      <c r="U173" s="146">
        <v>15000</v>
      </c>
      <c r="V173" s="146">
        <v>15000</v>
      </c>
      <c r="W173" s="147"/>
      <c r="X173" s="148">
        <v>15000</v>
      </c>
      <c r="Y173" s="148">
        <v>15000</v>
      </c>
      <c r="Z173" s="148">
        <v>15000</v>
      </c>
      <c r="AA173" s="148">
        <v>15000</v>
      </c>
      <c r="AB173" s="148">
        <v>15000</v>
      </c>
      <c r="AC173" s="148">
        <v>15000</v>
      </c>
      <c r="AD173" s="148">
        <v>15000</v>
      </c>
      <c r="AE173" s="148">
        <v>15000</v>
      </c>
      <c r="AF173" s="148">
        <v>15000</v>
      </c>
      <c r="AG173" s="148">
        <v>15000</v>
      </c>
      <c r="AH173" s="148">
        <v>15000</v>
      </c>
      <c r="AI173" s="148">
        <v>15000</v>
      </c>
      <c r="AJ173" s="147"/>
      <c r="AK173" s="148">
        <v>0</v>
      </c>
      <c r="AL173" s="148">
        <v>0</v>
      </c>
      <c r="AM173" s="148">
        <v>0</v>
      </c>
      <c r="AN173" s="148">
        <v>0</v>
      </c>
      <c r="AO173" s="148">
        <v>0</v>
      </c>
      <c r="AP173" s="148">
        <v>0</v>
      </c>
      <c r="AQ173" s="148">
        <v>0</v>
      </c>
      <c r="AR173" s="148">
        <v>0</v>
      </c>
      <c r="AS173" s="148">
        <v>0</v>
      </c>
      <c r="AT173" s="148">
        <v>0</v>
      </c>
      <c r="AU173" s="148">
        <v>0</v>
      </c>
      <c r="AV173" s="148">
        <v>0</v>
      </c>
      <c r="AW173" s="147"/>
      <c r="AX173" s="148">
        <v>0</v>
      </c>
      <c r="AY173" s="148">
        <v>0</v>
      </c>
      <c r="AZ173" s="148">
        <v>0</v>
      </c>
      <c r="BA173" s="148">
        <v>0</v>
      </c>
      <c r="BB173" s="148">
        <v>0</v>
      </c>
      <c r="BC173" s="148">
        <v>0</v>
      </c>
      <c r="BD173" s="148">
        <v>0</v>
      </c>
      <c r="BE173" s="148">
        <v>0</v>
      </c>
      <c r="BF173" s="148">
        <v>0</v>
      </c>
      <c r="BG173" s="148">
        <v>0</v>
      </c>
      <c r="BH173" s="148">
        <v>0</v>
      </c>
      <c r="BI173" s="148">
        <v>0</v>
      </c>
      <c r="BJ173" s="147"/>
      <c r="BK173" s="148">
        <v>0</v>
      </c>
      <c r="BL173" s="148">
        <v>0</v>
      </c>
      <c r="BM173" s="148">
        <v>0</v>
      </c>
      <c r="BN173" s="148">
        <v>0</v>
      </c>
      <c r="BO173" s="148">
        <v>0</v>
      </c>
      <c r="BP173" s="148">
        <v>0</v>
      </c>
      <c r="BQ173" s="148">
        <v>0</v>
      </c>
      <c r="BR173" s="148">
        <v>0</v>
      </c>
      <c r="BS173" s="148">
        <v>0</v>
      </c>
      <c r="BT173" s="148">
        <v>0</v>
      </c>
      <c r="BU173" s="148">
        <v>0</v>
      </c>
      <c r="BV173" s="148">
        <v>0</v>
      </c>
      <c r="BW173" s="147"/>
      <c r="BX173" s="148">
        <v>0</v>
      </c>
      <c r="BY173" s="148">
        <v>0</v>
      </c>
      <c r="BZ173" s="148">
        <v>0</v>
      </c>
      <c r="CA173" s="148">
        <v>0</v>
      </c>
      <c r="CB173" s="148">
        <v>0</v>
      </c>
      <c r="CC173" s="148">
        <v>0</v>
      </c>
      <c r="CD173" s="148">
        <v>0</v>
      </c>
      <c r="CE173" s="148">
        <v>0</v>
      </c>
      <c r="CF173" s="148">
        <v>0</v>
      </c>
      <c r="CG173" s="148">
        <v>0</v>
      </c>
      <c r="CH173" s="148">
        <v>0</v>
      </c>
      <c r="CI173" s="148">
        <v>0</v>
      </c>
      <c r="CJ173" s="147"/>
      <c r="CK173" s="148">
        <v>0</v>
      </c>
      <c r="CL173" s="148">
        <v>0</v>
      </c>
      <c r="CM173" s="148">
        <v>0</v>
      </c>
      <c r="CN173" s="148">
        <v>0</v>
      </c>
      <c r="CO173" s="148">
        <v>0</v>
      </c>
      <c r="CP173" s="148">
        <v>0</v>
      </c>
      <c r="CQ173" s="148">
        <v>0</v>
      </c>
      <c r="CR173" s="148">
        <v>0</v>
      </c>
      <c r="CS173" s="148">
        <v>0</v>
      </c>
      <c r="CT173" s="148">
        <v>0</v>
      </c>
      <c r="CU173" s="148">
        <v>0</v>
      </c>
      <c r="CV173" s="148">
        <v>0</v>
      </c>
      <c r="CW173" s="147"/>
      <c r="CX173" s="148">
        <v>0</v>
      </c>
      <c r="CY173" s="148">
        <v>0</v>
      </c>
      <c r="CZ173" s="148">
        <v>0</v>
      </c>
      <c r="DA173" s="148">
        <v>0</v>
      </c>
      <c r="DB173" s="148">
        <v>0</v>
      </c>
      <c r="DC173" s="148">
        <v>0</v>
      </c>
      <c r="DD173" s="148">
        <v>0</v>
      </c>
      <c r="DE173" s="148">
        <v>0</v>
      </c>
      <c r="DF173" s="148">
        <v>0</v>
      </c>
      <c r="DG173" s="148">
        <v>0</v>
      </c>
      <c r="DH173" s="148">
        <v>0</v>
      </c>
      <c r="DI173" s="148">
        <v>0</v>
      </c>
      <c r="DJ173" s="147"/>
      <c r="DK173" s="148">
        <v>15000</v>
      </c>
      <c r="DL173" s="148">
        <v>15000</v>
      </c>
      <c r="DM173" s="148">
        <v>15000</v>
      </c>
      <c r="DN173" s="148">
        <v>15000</v>
      </c>
      <c r="DO173" s="148">
        <v>15000</v>
      </c>
      <c r="DP173" s="148">
        <v>15000</v>
      </c>
      <c r="DQ173" s="148">
        <v>15000</v>
      </c>
      <c r="DR173" s="148">
        <v>15000</v>
      </c>
      <c r="DS173" s="148">
        <v>15000</v>
      </c>
      <c r="DT173" s="148">
        <v>15000</v>
      </c>
      <c r="DU173" s="148">
        <v>15000</v>
      </c>
      <c r="DV173" s="148">
        <v>15000</v>
      </c>
      <c r="DX173" s="149">
        <f t="shared" si="122"/>
        <v>180000</v>
      </c>
      <c r="DZ173" s="19" t="b">
        <f t="shared" si="123"/>
        <v>1</v>
      </c>
      <c r="EG173" s="19"/>
    </row>
    <row r="174" spans="2:137" ht="14.15" hidden="1" customHeight="1" x14ac:dyDescent="0.4">
      <c r="C174" s="19" t="s">
        <v>71</v>
      </c>
      <c r="D174" s="145">
        <v>107</v>
      </c>
      <c r="E174" s="19" t="s">
        <v>72</v>
      </c>
      <c r="F174" s="19" t="s">
        <v>57</v>
      </c>
      <c r="H174" s="19" t="s">
        <v>73</v>
      </c>
      <c r="I174" s="19" t="s">
        <v>74</v>
      </c>
      <c r="K174" s="146">
        <v>16000</v>
      </c>
      <c r="L174" s="146">
        <v>16000</v>
      </c>
      <c r="M174" s="146">
        <v>16000</v>
      </c>
      <c r="N174" s="146">
        <v>16000</v>
      </c>
      <c r="O174" s="146">
        <v>16000</v>
      </c>
      <c r="P174" s="146">
        <v>16000</v>
      </c>
      <c r="Q174" s="146">
        <v>16000</v>
      </c>
      <c r="R174" s="146">
        <v>16000</v>
      </c>
      <c r="S174" s="146">
        <v>16000</v>
      </c>
      <c r="T174" s="146">
        <v>16000</v>
      </c>
      <c r="U174" s="146">
        <v>16000</v>
      </c>
      <c r="V174" s="146">
        <v>16000</v>
      </c>
      <c r="W174" s="147"/>
      <c r="X174" s="148">
        <v>16000</v>
      </c>
      <c r="Y174" s="148">
        <v>16000</v>
      </c>
      <c r="Z174" s="148">
        <v>16000</v>
      </c>
      <c r="AA174" s="148">
        <v>16000</v>
      </c>
      <c r="AB174" s="148">
        <v>16800</v>
      </c>
      <c r="AC174" s="148">
        <v>16800</v>
      </c>
      <c r="AD174" s="148">
        <v>16800</v>
      </c>
      <c r="AE174" s="148">
        <v>16800</v>
      </c>
      <c r="AF174" s="148">
        <v>16800</v>
      </c>
      <c r="AG174" s="148">
        <v>16800</v>
      </c>
      <c r="AH174" s="148">
        <v>16800</v>
      </c>
      <c r="AI174" s="148">
        <v>16800</v>
      </c>
      <c r="AJ174" s="147"/>
      <c r="AK174" s="148">
        <v>3229.5790400000001</v>
      </c>
      <c r="AL174" s="148">
        <v>3229.5790400000001</v>
      </c>
      <c r="AM174" s="148">
        <v>3229.5790400000001</v>
      </c>
      <c r="AN174" s="148">
        <v>3229.5790400000001</v>
      </c>
      <c r="AO174" s="148">
        <v>3449.5790400000001</v>
      </c>
      <c r="AP174" s="148">
        <v>3449.5790400000001</v>
      </c>
      <c r="AQ174" s="148">
        <v>3449.5790400000001</v>
      </c>
      <c r="AR174" s="148">
        <v>3449.5790400000001</v>
      </c>
      <c r="AS174" s="148">
        <v>3449.5790400000001</v>
      </c>
      <c r="AT174" s="148">
        <v>3449.5790400000001</v>
      </c>
      <c r="AU174" s="148">
        <v>3449.5790400000001</v>
      </c>
      <c r="AV174" s="148">
        <v>3449.5790400000001</v>
      </c>
      <c r="AW174" s="147"/>
      <c r="AX174" s="148">
        <v>951.63440000000014</v>
      </c>
      <c r="AY174" s="148">
        <v>951.63440000000014</v>
      </c>
      <c r="AZ174" s="148">
        <v>951.63440000000014</v>
      </c>
      <c r="BA174" s="148">
        <v>951.63440000000014</v>
      </c>
      <c r="BB174" s="148">
        <v>951.63440000000014</v>
      </c>
      <c r="BC174" s="148">
        <v>951.63440000000014</v>
      </c>
      <c r="BD174" s="148">
        <v>951.63440000000014</v>
      </c>
      <c r="BE174" s="148">
        <v>951.63440000000014</v>
      </c>
      <c r="BF174" s="148">
        <v>951.63440000000014</v>
      </c>
      <c r="BG174" s="148">
        <v>951.63440000000014</v>
      </c>
      <c r="BH174" s="148">
        <v>951.63440000000014</v>
      </c>
      <c r="BI174" s="148">
        <v>951.63440000000014</v>
      </c>
      <c r="BJ174" s="147"/>
      <c r="BK174" s="148">
        <v>1786.6666666666665</v>
      </c>
      <c r="BL174" s="148">
        <v>1786.6666666666665</v>
      </c>
      <c r="BM174" s="148">
        <v>1786.6666666666665</v>
      </c>
      <c r="BN174" s="148">
        <v>1786.6666666666665</v>
      </c>
      <c r="BO174" s="148">
        <v>1876</v>
      </c>
      <c r="BP174" s="148">
        <v>1876</v>
      </c>
      <c r="BQ174" s="148">
        <v>1876</v>
      </c>
      <c r="BR174" s="148">
        <v>1876</v>
      </c>
      <c r="BS174" s="148">
        <v>1876</v>
      </c>
      <c r="BT174" s="148">
        <v>1876</v>
      </c>
      <c r="BU174" s="148">
        <v>1876</v>
      </c>
      <c r="BV174" s="148">
        <v>1876</v>
      </c>
      <c r="BW174" s="147"/>
      <c r="BX174" s="148">
        <v>3289.357688276933</v>
      </c>
      <c r="BY174" s="148">
        <v>3289.357688276933</v>
      </c>
      <c r="BZ174" s="148">
        <v>3289.357688276933</v>
      </c>
      <c r="CA174" s="148">
        <v>3289.357688276933</v>
      </c>
      <c r="CB174" s="148">
        <v>3346.5815214907798</v>
      </c>
      <c r="CC174" s="148">
        <v>3346.5815214907798</v>
      </c>
      <c r="CD174" s="148">
        <v>3346.5815214907798</v>
      </c>
      <c r="CE174" s="148">
        <v>3346.5815214907798</v>
      </c>
      <c r="CF174" s="148">
        <v>3346.5815214907798</v>
      </c>
      <c r="CG174" s="148">
        <v>3346.5815214907798</v>
      </c>
      <c r="CH174" s="148">
        <v>3346.5815214907798</v>
      </c>
      <c r="CI174" s="148">
        <v>3346.5815214907798</v>
      </c>
      <c r="CJ174" s="147"/>
      <c r="CK174" s="148">
        <v>2382.2222222222222</v>
      </c>
      <c r="CL174" s="148">
        <v>2382.2222222222222</v>
      </c>
      <c r="CM174" s="148">
        <v>2382.2222222222222</v>
      </c>
      <c r="CN174" s="148">
        <v>2382.2222222222222</v>
      </c>
      <c r="CO174" s="148">
        <v>2501.333333333333</v>
      </c>
      <c r="CP174" s="148">
        <v>2501.333333333333</v>
      </c>
      <c r="CQ174" s="148">
        <v>2501.333333333333</v>
      </c>
      <c r="CR174" s="148">
        <v>2501.333333333333</v>
      </c>
      <c r="CS174" s="148">
        <v>2501.333333333333</v>
      </c>
      <c r="CT174" s="148">
        <v>2501.333333333333</v>
      </c>
      <c r="CU174" s="148">
        <v>2501.333333333333</v>
      </c>
      <c r="CV174" s="148">
        <v>2501.333333333333</v>
      </c>
      <c r="CW174" s="147"/>
      <c r="CX174" s="148">
        <v>5440</v>
      </c>
      <c r="CY174" s="148">
        <v>5440</v>
      </c>
      <c r="CZ174" s="148">
        <v>5440</v>
      </c>
      <c r="DA174" s="148">
        <v>5440</v>
      </c>
      <c r="DB174" s="148">
        <v>5712</v>
      </c>
      <c r="DC174" s="148">
        <v>5712</v>
      </c>
      <c r="DD174" s="148">
        <v>5712</v>
      </c>
      <c r="DE174" s="148">
        <v>5712</v>
      </c>
      <c r="DF174" s="148">
        <v>5712</v>
      </c>
      <c r="DG174" s="148">
        <v>5712</v>
      </c>
      <c r="DH174" s="148">
        <v>5712</v>
      </c>
      <c r="DI174" s="148">
        <v>5712</v>
      </c>
      <c r="DJ174" s="147"/>
      <c r="DK174" s="148">
        <v>28898.246577165824</v>
      </c>
      <c r="DL174" s="148">
        <v>28898.246577165824</v>
      </c>
      <c r="DM174" s="148">
        <v>28898.246577165824</v>
      </c>
      <c r="DN174" s="148">
        <v>28898.246577165824</v>
      </c>
      <c r="DO174" s="148">
        <v>30235.914854824114</v>
      </c>
      <c r="DP174" s="148">
        <v>30235.914854824114</v>
      </c>
      <c r="DQ174" s="148">
        <v>30235.914854824114</v>
      </c>
      <c r="DR174" s="148">
        <v>30235.914854824114</v>
      </c>
      <c r="DS174" s="148">
        <v>30235.914854824114</v>
      </c>
      <c r="DT174" s="148">
        <v>30235.914854824114</v>
      </c>
      <c r="DU174" s="148">
        <v>30235.914854824114</v>
      </c>
      <c r="DV174" s="148">
        <v>30235.914854824114</v>
      </c>
      <c r="DX174" s="149">
        <f t="shared" si="122"/>
        <v>357480.30514725624</v>
      </c>
      <c r="DZ174" s="19" t="b">
        <f t="shared" si="123"/>
        <v>1</v>
      </c>
      <c r="EG174" s="19"/>
    </row>
    <row r="175" spans="2:137" ht="14.15" hidden="1" customHeight="1" x14ac:dyDescent="0.4">
      <c r="C175" s="19" t="s">
        <v>71</v>
      </c>
      <c r="D175" s="145">
        <v>197</v>
      </c>
      <c r="E175" s="19" t="s">
        <v>72</v>
      </c>
      <c r="F175" s="19" t="s">
        <v>57</v>
      </c>
      <c r="H175" s="19" t="s">
        <v>142</v>
      </c>
      <c r="I175" s="19" t="s">
        <v>74</v>
      </c>
      <c r="K175" s="146">
        <v>16000</v>
      </c>
      <c r="L175" s="146">
        <v>16000</v>
      </c>
      <c r="M175" s="146">
        <v>16000</v>
      </c>
      <c r="N175" s="146">
        <v>16000</v>
      </c>
      <c r="O175" s="146">
        <v>16000</v>
      </c>
      <c r="P175" s="146">
        <v>16000</v>
      </c>
      <c r="Q175" s="146">
        <v>16000</v>
      </c>
      <c r="R175" s="146">
        <v>18000</v>
      </c>
      <c r="S175" s="146">
        <v>18000</v>
      </c>
      <c r="T175" s="146">
        <v>18000</v>
      </c>
      <c r="U175" s="146">
        <v>18000</v>
      </c>
      <c r="V175" s="146">
        <v>18000</v>
      </c>
      <c r="W175" s="147"/>
      <c r="X175" s="148">
        <v>16000</v>
      </c>
      <c r="Y175" s="148">
        <v>16000</v>
      </c>
      <c r="Z175" s="148">
        <v>16000</v>
      </c>
      <c r="AA175" s="148">
        <v>16000</v>
      </c>
      <c r="AB175" s="148">
        <v>16800</v>
      </c>
      <c r="AC175" s="148">
        <v>16800</v>
      </c>
      <c r="AD175" s="148">
        <v>16800</v>
      </c>
      <c r="AE175" s="148">
        <v>18800</v>
      </c>
      <c r="AF175" s="148">
        <v>18800</v>
      </c>
      <c r="AG175" s="148">
        <v>18800</v>
      </c>
      <c r="AH175" s="148">
        <v>18800</v>
      </c>
      <c r="AI175" s="148">
        <v>18800</v>
      </c>
      <c r="AJ175" s="147"/>
      <c r="AK175" s="148">
        <v>3229.5790400000001</v>
      </c>
      <c r="AL175" s="148">
        <v>3229.5790400000001</v>
      </c>
      <c r="AM175" s="148">
        <v>3229.5790400000001</v>
      </c>
      <c r="AN175" s="148">
        <v>3229.5790400000001</v>
      </c>
      <c r="AO175" s="148">
        <v>3449.5790400000001</v>
      </c>
      <c r="AP175" s="148">
        <v>3449.5790400000001</v>
      </c>
      <c r="AQ175" s="148">
        <v>3449.5790400000001</v>
      </c>
      <c r="AR175" s="148">
        <v>3999.579040000001</v>
      </c>
      <c r="AS175" s="148">
        <v>3999.579040000001</v>
      </c>
      <c r="AT175" s="148">
        <v>3999.579040000001</v>
      </c>
      <c r="AU175" s="148">
        <v>3999.579040000001</v>
      </c>
      <c r="AV175" s="148">
        <v>3999.579040000001</v>
      </c>
      <c r="AW175" s="147"/>
      <c r="AX175" s="148">
        <v>951.63440000000014</v>
      </c>
      <c r="AY175" s="148">
        <v>951.63440000000014</v>
      </c>
      <c r="AZ175" s="148">
        <v>951.63440000000014</v>
      </c>
      <c r="BA175" s="148">
        <v>951.63440000000014</v>
      </c>
      <c r="BB175" s="148">
        <v>951.63440000000014</v>
      </c>
      <c r="BC175" s="148">
        <v>951.63440000000014</v>
      </c>
      <c r="BD175" s="148">
        <v>951.63440000000014</v>
      </c>
      <c r="BE175" s="148">
        <v>951.63440000000014</v>
      </c>
      <c r="BF175" s="148">
        <v>951.63440000000014</v>
      </c>
      <c r="BG175" s="148">
        <v>951.63440000000014</v>
      </c>
      <c r="BH175" s="148">
        <v>951.63440000000014</v>
      </c>
      <c r="BI175" s="148">
        <v>951.63440000000014</v>
      </c>
      <c r="BJ175" s="147"/>
      <c r="BK175" s="148">
        <v>1786.6666666666665</v>
      </c>
      <c r="BL175" s="148">
        <v>1786.6666666666665</v>
      </c>
      <c r="BM175" s="148">
        <v>1786.6666666666665</v>
      </c>
      <c r="BN175" s="148">
        <v>1786.6666666666665</v>
      </c>
      <c r="BO175" s="148">
        <v>1876</v>
      </c>
      <c r="BP175" s="148">
        <v>1876</v>
      </c>
      <c r="BQ175" s="148">
        <v>1876</v>
      </c>
      <c r="BR175" s="148">
        <v>2099.3333333333335</v>
      </c>
      <c r="BS175" s="148">
        <v>2099.3333333333335</v>
      </c>
      <c r="BT175" s="148">
        <v>2099.3333333333335</v>
      </c>
      <c r="BU175" s="148">
        <v>2099.3333333333335</v>
      </c>
      <c r="BV175" s="148">
        <v>2099.3333333333335</v>
      </c>
      <c r="BW175" s="147"/>
      <c r="BX175" s="148">
        <v>3289.357688276933</v>
      </c>
      <c r="BY175" s="148">
        <v>3289.357688276933</v>
      </c>
      <c r="BZ175" s="148">
        <v>3289.357688276933</v>
      </c>
      <c r="CA175" s="148">
        <v>3289.357688276933</v>
      </c>
      <c r="CB175" s="148">
        <v>3346.5815214907798</v>
      </c>
      <c r="CC175" s="148">
        <v>3346.5815214907798</v>
      </c>
      <c r="CD175" s="148">
        <v>3346.5815214907798</v>
      </c>
      <c r="CE175" s="148">
        <v>3489.6411045253967</v>
      </c>
      <c r="CF175" s="148">
        <v>3489.6411045253967</v>
      </c>
      <c r="CG175" s="148">
        <v>3489.6411045253967</v>
      </c>
      <c r="CH175" s="148">
        <v>3489.6411045253967</v>
      </c>
      <c r="CI175" s="148">
        <v>3489.6411045253967</v>
      </c>
      <c r="CJ175" s="147"/>
      <c r="CK175" s="148">
        <v>2382.2222222222222</v>
      </c>
      <c r="CL175" s="148">
        <v>2382.2222222222222</v>
      </c>
      <c r="CM175" s="148">
        <v>2382.2222222222222</v>
      </c>
      <c r="CN175" s="148">
        <v>2382.2222222222222</v>
      </c>
      <c r="CO175" s="148">
        <v>2501.333333333333</v>
      </c>
      <c r="CP175" s="148">
        <v>2501.333333333333</v>
      </c>
      <c r="CQ175" s="148">
        <v>2501.333333333333</v>
      </c>
      <c r="CR175" s="148">
        <v>2799.1111111111109</v>
      </c>
      <c r="CS175" s="148">
        <v>2799.1111111111109</v>
      </c>
      <c r="CT175" s="148">
        <v>2799.1111111111109</v>
      </c>
      <c r="CU175" s="148">
        <v>2799.1111111111109</v>
      </c>
      <c r="CV175" s="148">
        <v>2799.1111111111109</v>
      </c>
      <c r="CW175" s="147"/>
      <c r="CX175" s="148">
        <v>5440</v>
      </c>
      <c r="CY175" s="148">
        <v>5440</v>
      </c>
      <c r="CZ175" s="148">
        <v>5440</v>
      </c>
      <c r="DA175" s="148">
        <v>5440</v>
      </c>
      <c r="DB175" s="148">
        <v>5712</v>
      </c>
      <c r="DC175" s="148">
        <v>5712</v>
      </c>
      <c r="DD175" s="148">
        <v>5712</v>
      </c>
      <c r="DE175" s="148">
        <v>6392.0000000000009</v>
      </c>
      <c r="DF175" s="148">
        <v>6392.0000000000009</v>
      </c>
      <c r="DG175" s="148">
        <v>6392.0000000000009</v>
      </c>
      <c r="DH175" s="148">
        <v>6392.0000000000009</v>
      </c>
      <c r="DI175" s="148">
        <v>6392.0000000000009</v>
      </c>
      <c r="DJ175" s="147"/>
      <c r="DK175" s="148">
        <v>28898.246577165824</v>
      </c>
      <c r="DL175" s="148">
        <v>28898.246577165824</v>
      </c>
      <c r="DM175" s="148">
        <v>28898.246577165824</v>
      </c>
      <c r="DN175" s="148">
        <v>28898.246577165824</v>
      </c>
      <c r="DO175" s="148">
        <v>30235.914854824114</v>
      </c>
      <c r="DP175" s="148">
        <v>30235.914854824114</v>
      </c>
      <c r="DQ175" s="148">
        <v>30235.914854824114</v>
      </c>
      <c r="DR175" s="148">
        <v>33580.085548969837</v>
      </c>
      <c r="DS175" s="148">
        <v>33580.085548969837</v>
      </c>
      <c r="DT175" s="148">
        <v>33580.085548969837</v>
      </c>
      <c r="DU175" s="148">
        <v>33580.085548969837</v>
      </c>
      <c r="DV175" s="148">
        <v>33580.085548969837</v>
      </c>
      <c r="DX175" s="149">
        <f t="shared" si="122"/>
        <v>374201.15861798485</v>
      </c>
      <c r="DZ175" s="19" t="b">
        <f t="shared" si="123"/>
        <v>1</v>
      </c>
      <c r="EG175" s="19"/>
    </row>
    <row r="176" spans="2:137" ht="14.15" hidden="1" customHeight="1" x14ac:dyDescent="0.4">
      <c r="C176" s="19" t="s">
        <v>71</v>
      </c>
      <c r="D176" s="145">
        <v>542</v>
      </c>
      <c r="E176" s="19" t="s">
        <v>72</v>
      </c>
      <c r="F176" s="19" t="s">
        <v>57</v>
      </c>
      <c r="H176" s="19" t="s">
        <v>142</v>
      </c>
      <c r="I176" s="19" t="s">
        <v>74</v>
      </c>
      <c r="K176" s="146">
        <v>16000</v>
      </c>
      <c r="L176" s="146">
        <v>16000</v>
      </c>
      <c r="M176" s="146">
        <v>16000</v>
      </c>
      <c r="N176" s="146">
        <v>16000</v>
      </c>
      <c r="O176" s="146">
        <v>16000</v>
      </c>
      <c r="P176" s="146">
        <v>16000</v>
      </c>
      <c r="Q176" s="146">
        <v>16000</v>
      </c>
      <c r="R176" s="146">
        <v>18000</v>
      </c>
      <c r="S176" s="146">
        <v>18000</v>
      </c>
      <c r="T176" s="146">
        <v>18000</v>
      </c>
      <c r="U176" s="146">
        <v>18000</v>
      </c>
      <c r="V176" s="146">
        <v>18000</v>
      </c>
      <c r="W176" s="147"/>
      <c r="X176" s="148">
        <v>16000</v>
      </c>
      <c r="Y176" s="148">
        <v>16000</v>
      </c>
      <c r="Z176" s="148">
        <v>16000</v>
      </c>
      <c r="AA176" s="148">
        <v>16000</v>
      </c>
      <c r="AB176" s="148">
        <v>16800</v>
      </c>
      <c r="AC176" s="148">
        <v>16800</v>
      </c>
      <c r="AD176" s="148">
        <v>16800</v>
      </c>
      <c r="AE176" s="148">
        <v>18800</v>
      </c>
      <c r="AF176" s="148">
        <v>18800</v>
      </c>
      <c r="AG176" s="148">
        <v>18800</v>
      </c>
      <c r="AH176" s="148">
        <v>18800</v>
      </c>
      <c r="AI176" s="148">
        <v>18800</v>
      </c>
      <c r="AJ176" s="147"/>
      <c r="AK176" s="148">
        <v>3229.5790400000001</v>
      </c>
      <c r="AL176" s="148">
        <v>3229.5790400000001</v>
      </c>
      <c r="AM176" s="148">
        <v>3229.5790400000001</v>
      </c>
      <c r="AN176" s="148">
        <v>3229.5790400000001</v>
      </c>
      <c r="AO176" s="148">
        <v>3449.5790400000001</v>
      </c>
      <c r="AP176" s="148">
        <v>3449.5790400000001</v>
      </c>
      <c r="AQ176" s="148">
        <v>3449.5790400000001</v>
      </c>
      <c r="AR176" s="148">
        <v>3999.579040000001</v>
      </c>
      <c r="AS176" s="148">
        <v>3999.579040000001</v>
      </c>
      <c r="AT176" s="148">
        <v>3999.579040000001</v>
      </c>
      <c r="AU176" s="148">
        <v>3999.579040000001</v>
      </c>
      <c r="AV176" s="148">
        <v>3999.579040000001</v>
      </c>
      <c r="AW176" s="147"/>
      <c r="AX176" s="148">
        <v>951.63440000000014</v>
      </c>
      <c r="AY176" s="148">
        <v>951.63440000000014</v>
      </c>
      <c r="AZ176" s="148">
        <v>951.63440000000014</v>
      </c>
      <c r="BA176" s="148">
        <v>951.63440000000014</v>
      </c>
      <c r="BB176" s="148">
        <v>951.63440000000014</v>
      </c>
      <c r="BC176" s="148">
        <v>951.63440000000014</v>
      </c>
      <c r="BD176" s="148">
        <v>951.63440000000014</v>
      </c>
      <c r="BE176" s="148">
        <v>951.63440000000014</v>
      </c>
      <c r="BF176" s="148">
        <v>951.63440000000014</v>
      </c>
      <c r="BG176" s="148">
        <v>951.63440000000014</v>
      </c>
      <c r="BH176" s="148">
        <v>951.63440000000014</v>
      </c>
      <c r="BI176" s="148">
        <v>951.63440000000014</v>
      </c>
      <c r="BJ176" s="147"/>
      <c r="BK176" s="148">
        <v>1786.6666666666665</v>
      </c>
      <c r="BL176" s="148">
        <v>1786.6666666666665</v>
      </c>
      <c r="BM176" s="148">
        <v>1786.6666666666665</v>
      </c>
      <c r="BN176" s="148">
        <v>1786.6666666666665</v>
      </c>
      <c r="BO176" s="148">
        <v>1876</v>
      </c>
      <c r="BP176" s="148">
        <v>1876</v>
      </c>
      <c r="BQ176" s="148">
        <v>1876</v>
      </c>
      <c r="BR176" s="148">
        <v>2099.3333333333335</v>
      </c>
      <c r="BS176" s="148">
        <v>2099.3333333333335</v>
      </c>
      <c r="BT176" s="148">
        <v>2099.3333333333335</v>
      </c>
      <c r="BU176" s="148">
        <v>2099.3333333333335</v>
      </c>
      <c r="BV176" s="148">
        <v>2099.3333333333335</v>
      </c>
      <c r="BW176" s="147"/>
      <c r="BX176" s="148">
        <v>3289.357688276933</v>
      </c>
      <c r="BY176" s="148">
        <v>3289.357688276933</v>
      </c>
      <c r="BZ176" s="148">
        <v>3289.357688276933</v>
      </c>
      <c r="CA176" s="148">
        <v>3289.357688276933</v>
      </c>
      <c r="CB176" s="148">
        <v>3346.5815214907798</v>
      </c>
      <c r="CC176" s="148">
        <v>3346.5815214907798</v>
      </c>
      <c r="CD176" s="148">
        <v>3346.5815214907798</v>
      </c>
      <c r="CE176" s="148">
        <v>3489.6411045253967</v>
      </c>
      <c r="CF176" s="148">
        <v>3489.6411045253967</v>
      </c>
      <c r="CG176" s="148">
        <v>3489.6411045253967</v>
      </c>
      <c r="CH176" s="148">
        <v>3489.6411045253967</v>
      </c>
      <c r="CI176" s="148">
        <v>3489.6411045253967</v>
      </c>
      <c r="CJ176" s="147"/>
      <c r="CK176" s="148">
        <v>2382.2222222222222</v>
      </c>
      <c r="CL176" s="148">
        <v>2382.2222222222222</v>
      </c>
      <c r="CM176" s="148">
        <v>2382.2222222222222</v>
      </c>
      <c r="CN176" s="148">
        <v>2382.2222222222222</v>
      </c>
      <c r="CO176" s="148">
        <v>2501.333333333333</v>
      </c>
      <c r="CP176" s="148">
        <v>2501.333333333333</v>
      </c>
      <c r="CQ176" s="148">
        <v>2501.333333333333</v>
      </c>
      <c r="CR176" s="148">
        <v>2799.1111111111109</v>
      </c>
      <c r="CS176" s="148">
        <v>2799.1111111111109</v>
      </c>
      <c r="CT176" s="148">
        <v>2799.1111111111109</v>
      </c>
      <c r="CU176" s="148">
        <v>2799.1111111111109</v>
      </c>
      <c r="CV176" s="148">
        <v>2799.1111111111109</v>
      </c>
      <c r="CW176" s="147"/>
      <c r="CX176" s="148">
        <v>5440</v>
      </c>
      <c r="CY176" s="148">
        <v>5440</v>
      </c>
      <c r="CZ176" s="148">
        <v>5440</v>
      </c>
      <c r="DA176" s="148">
        <v>5440</v>
      </c>
      <c r="DB176" s="148">
        <v>5712</v>
      </c>
      <c r="DC176" s="148">
        <v>5712</v>
      </c>
      <c r="DD176" s="148">
        <v>5712</v>
      </c>
      <c r="DE176" s="148">
        <v>6392.0000000000009</v>
      </c>
      <c r="DF176" s="148">
        <v>6392.0000000000009</v>
      </c>
      <c r="DG176" s="148">
        <v>6392.0000000000009</v>
      </c>
      <c r="DH176" s="148">
        <v>6392.0000000000009</v>
      </c>
      <c r="DI176" s="148">
        <v>6392.0000000000009</v>
      </c>
      <c r="DJ176" s="147"/>
      <c r="DK176" s="148">
        <v>28898.246577165824</v>
      </c>
      <c r="DL176" s="148">
        <v>28898.246577165824</v>
      </c>
      <c r="DM176" s="148">
        <v>28898.246577165824</v>
      </c>
      <c r="DN176" s="148">
        <v>28898.246577165824</v>
      </c>
      <c r="DO176" s="148">
        <v>30235.914854824114</v>
      </c>
      <c r="DP176" s="148">
        <v>30235.914854824114</v>
      </c>
      <c r="DQ176" s="148">
        <v>30235.914854824114</v>
      </c>
      <c r="DR176" s="148">
        <v>33580.085548969837</v>
      </c>
      <c r="DS176" s="148">
        <v>33580.085548969837</v>
      </c>
      <c r="DT176" s="148">
        <v>33580.085548969837</v>
      </c>
      <c r="DU176" s="148">
        <v>33580.085548969837</v>
      </c>
      <c r="DV176" s="148">
        <v>33580.085548969837</v>
      </c>
      <c r="DX176" s="149">
        <f t="shared" si="122"/>
        <v>374201.15861798485</v>
      </c>
      <c r="DZ176" s="19" t="b">
        <f t="shared" si="123"/>
        <v>1</v>
      </c>
      <c r="EG176" s="19"/>
    </row>
    <row r="177" spans="3:137" ht="14.15" hidden="1" customHeight="1" x14ac:dyDescent="0.4">
      <c r="C177" s="19" t="s">
        <v>71</v>
      </c>
      <c r="D177" s="145">
        <v>1</v>
      </c>
      <c r="E177" s="19" t="s">
        <v>72</v>
      </c>
      <c r="F177" s="19" t="s">
        <v>57</v>
      </c>
      <c r="H177" s="19" t="s">
        <v>117</v>
      </c>
      <c r="I177" s="19" t="s">
        <v>143</v>
      </c>
      <c r="K177" s="146">
        <v>18000</v>
      </c>
      <c r="L177" s="146">
        <v>18000</v>
      </c>
      <c r="M177" s="146">
        <v>18000</v>
      </c>
      <c r="N177" s="146">
        <v>18000</v>
      </c>
      <c r="O177" s="146">
        <v>18000</v>
      </c>
      <c r="P177" s="146">
        <v>18000</v>
      </c>
      <c r="Q177" s="146">
        <v>18000</v>
      </c>
      <c r="R177" s="146">
        <v>18000</v>
      </c>
      <c r="S177" s="146">
        <v>18000</v>
      </c>
      <c r="T177" s="146">
        <v>18000</v>
      </c>
      <c r="U177" s="146">
        <v>18000</v>
      </c>
      <c r="V177" s="146">
        <v>18000</v>
      </c>
      <c r="W177" s="147"/>
      <c r="X177" s="148">
        <v>18000</v>
      </c>
      <c r="Y177" s="148">
        <v>18000</v>
      </c>
      <c r="Z177" s="148">
        <v>18000</v>
      </c>
      <c r="AA177" s="148">
        <v>18000</v>
      </c>
      <c r="AB177" s="148">
        <v>18800</v>
      </c>
      <c r="AC177" s="148">
        <v>18800</v>
      </c>
      <c r="AD177" s="148">
        <v>18800</v>
      </c>
      <c r="AE177" s="148">
        <v>18800</v>
      </c>
      <c r="AF177" s="148">
        <v>18800</v>
      </c>
      <c r="AG177" s="148">
        <v>18800</v>
      </c>
      <c r="AH177" s="148">
        <v>18800</v>
      </c>
      <c r="AI177" s="148">
        <v>18800</v>
      </c>
      <c r="AJ177" s="147"/>
      <c r="AK177" s="148">
        <v>3779.579040000001</v>
      </c>
      <c r="AL177" s="148">
        <v>3779.579040000001</v>
      </c>
      <c r="AM177" s="148">
        <v>3779.579040000001</v>
      </c>
      <c r="AN177" s="148">
        <v>3779.579040000001</v>
      </c>
      <c r="AO177" s="148">
        <v>3999.579040000001</v>
      </c>
      <c r="AP177" s="148">
        <v>3999.579040000001</v>
      </c>
      <c r="AQ177" s="148">
        <v>3999.579040000001</v>
      </c>
      <c r="AR177" s="148">
        <v>3999.579040000001</v>
      </c>
      <c r="AS177" s="148">
        <v>3999.579040000001</v>
      </c>
      <c r="AT177" s="148">
        <v>3999.579040000001</v>
      </c>
      <c r="AU177" s="148">
        <v>3999.579040000001</v>
      </c>
      <c r="AV177" s="148">
        <v>3999.579040000001</v>
      </c>
      <c r="AW177" s="147"/>
      <c r="AX177" s="148">
        <v>951.63440000000014</v>
      </c>
      <c r="AY177" s="148">
        <v>951.63440000000014</v>
      </c>
      <c r="AZ177" s="148">
        <v>951.63440000000014</v>
      </c>
      <c r="BA177" s="148">
        <v>951.63440000000014</v>
      </c>
      <c r="BB177" s="148">
        <v>951.63440000000014</v>
      </c>
      <c r="BC177" s="148">
        <v>951.63440000000014</v>
      </c>
      <c r="BD177" s="148">
        <v>951.63440000000014</v>
      </c>
      <c r="BE177" s="148">
        <v>951.63440000000014</v>
      </c>
      <c r="BF177" s="148">
        <v>951.63440000000014</v>
      </c>
      <c r="BG177" s="148">
        <v>951.63440000000014</v>
      </c>
      <c r="BH177" s="148">
        <v>951.63440000000014</v>
      </c>
      <c r="BI177" s="148">
        <v>951.63440000000014</v>
      </c>
      <c r="BJ177" s="147"/>
      <c r="BK177" s="148">
        <v>2010</v>
      </c>
      <c r="BL177" s="148">
        <v>2010</v>
      </c>
      <c r="BM177" s="148">
        <v>2010</v>
      </c>
      <c r="BN177" s="148">
        <v>2010</v>
      </c>
      <c r="BO177" s="148">
        <v>2099.3333333333335</v>
      </c>
      <c r="BP177" s="148">
        <v>2099.3333333333335</v>
      </c>
      <c r="BQ177" s="148">
        <v>2099.3333333333335</v>
      </c>
      <c r="BR177" s="148">
        <v>2099.3333333333335</v>
      </c>
      <c r="BS177" s="148">
        <v>2099.3333333333335</v>
      </c>
      <c r="BT177" s="148">
        <v>2099.3333333333335</v>
      </c>
      <c r="BU177" s="148">
        <v>2099.3333333333335</v>
      </c>
      <c r="BV177" s="148">
        <v>2099.3333333333335</v>
      </c>
      <c r="BW177" s="147"/>
      <c r="BX177" s="148">
        <v>3432.4172713115499</v>
      </c>
      <c r="BY177" s="148">
        <v>3432.4172713115499</v>
      </c>
      <c r="BZ177" s="148">
        <v>3432.4172713115499</v>
      </c>
      <c r="CA177" s="148">
        <v>3432.4172713115499</v>
      </c>
      <c r="CB177" s="148">
        <v>3489.6411045253967</v>
      </c>
      <c r="CC177" s="148">
        <v>3489.6411045253967</v>
      </c>
      <c r="CD177" s="148">
        <v>3489.6411045253967</v>
      </c>
      <c r="CE177" s="148">
        <v>3489.6411045253967</v>
      </c>
      <c r="CF177" s="148">
        <v>3489.6411045253967</v>
      </c>
      <c r="CG177" s="148">
        <v>3489.6411045253967</v>
      </c>
      <c r="CH177" s="148">
        <v>3489.6411045253967</v>
      </c>
      <c r="CI177" s="148">
        <v>3489.6411045253967</v>
      </c>
      <c r="CJ177" s="147"/>
      <c r="CK177" s="148">
        <v>2679.9999999999995</v>
      </c>
      <c r="CL177" s="148">
        <v>2679.9999999999995</v>
      </c>
      <c r="CM177" s="148">
        <v>2679.9999999999995</v>
      </c>
      <c r="CN177" s="148">
        <v>2679.9999999999995</v>
      </c>
      <c r="CO177" s="148">
        <v>2799.1111111111109</v>
      </c>
      <c r="CP177" s="148">
        <v>2799.1111111111109</v>
      </c>
      <c r="CQ177" s="148">
        <v>2799.1111111111109</v>
      </c>
      <c r="CR177" s="148">
        <v>2799.1111111111109</v>
      </c>
      <c r="CS177" s="148">
        <v>2799.1111111111109</v>
      </c>
      <c r="CT177" s="148">
        <v>2799.1111111111109</v>
      </c>
      <c r="CU177" s="148">
        <v>2799.1111111111109</v>
      </c>
      <c r="CV177" s="148">
        <v>2799.1111111111109</v>
      </c>
      <c r="CW177" s="147"/>
      <c r="CX177" s="148">
        <v>6120</v>
      </c>
      <c r="CY177" s="148">
        <v>6120</v>
      </c>
      <c r="CZ177" s="148">
        <v>6120</v>
      </c>
      <c r="DA177" s="148">
        <v>6120</v>
      </c>
      <c r="DB177" s="148">
        <v>6392.0000000000009</v>
      </c>
      <c r="DC177" s="148">
        <v>6392.0000000000009</v>
      </c>
      <c r="DD177" s="148">
        <v>6392.0000000000009</v>
      </c>
      <c r="DE177" s="148">
        <v>6392.0000000000009</v>
      </c>
      <c r="DF177" s="148">
        <v>6392.0000000000009</v>
      </c>
      <c r="DG177" s="148">
        <v>6392.0000000000009</v>
      </c>
      <c r="DH177" s="148">
        <v>6392.0000000000009</v>
      </c>
      <c r="DI177" s="148">
        <v>6392.0000000000009</v>
      </c>
      <c r="DJ177" s="147"/>
      <c r="DK177" s="148">
        <v>32242.417271311548</v>
      </c>
      <c r="DL177" s="148">
        <v>32242.417271311548</v>
      </c>
      <c r="DM177" s="148">
        <v>32242.417271311548</v>
      </c>
      <c r="DN177" s="148">
        <v>32242.417271311548</v>
      </c>
      <c r="DO177" s="148">
        <v>33580.085548969837</v>
      </c>
      <c r="DP177" s="148">
        <v>33580.085548969837</v>
      </c>
      <c r="DQ177" s="148">
        <v>33580.085548969837</v>
      </c>
      <c r="DR177" s="148">
        <v>33580.085548969837</v>
      </c>
      <c r="DS177" s="148">
        <v>33580.085548969837</v>
      </c>
      <c r="DT177" s="148">
        <v>33580.085548969837</v>
      </c>
      <c r="DU177" s="148">
        <v>33580.085548969837</v>
      </c>
      <c r="DV177" s="148">
        <v>33580.085548969837</v>
      </c>
      <c r="DX177" s="149">
        <f t="shared" si="122"/>
        <v>397610.35347700497</v>
      </c>
      <c r="DZ177" s="19" t="b">
        <f t="shared" si="123"/>
        <v>1</v>
      </c>
      <c r="EG177" s="19"/>
    </row>
    <row r="178" spans="3:137" ht="14.15" hidden="1" customHeight="1" x14ac:dyDescent="0.4">
      <c r="C178" s="19" t="s">
        <v>71</v>
      </c>
      <c r="D178" s="145">
        <v>92</v>
      </c>
      <c r="E178" s="19" t="s">
        <v>72</v>
      </c>
      <c r="F178" s="19" t="s">
        <v>57</v>
      </c>
      <c r="H178" s="19" t="s">
        <v>10</v>
      </c>
      <c r="I178" s="19" t="s">
        <v>74</v>
      </c>
      <c r="K178" s="146">
        <v>18000</v>
      </c>
      <c r="L178" s="146">
        <v>18000</v>
      </c>
      <c r="M178" s="146">
        <v>18000</v>
      </c>
      <c r="N178" s="146">
        <v>18000</v>
      </c>
      <c r="O178" s="146">
        <v>18000</v>
      </c>
      <c r="P178" s="146">
        <v>18000</v>
      </c>
      <c r="Q178" s="146">
        <v>18000</v>
      </c>
      <c r="R178" s="146">
        <v>18000</v>
      </c>
      <c r="S178" s="146">
        <v>18000</v>
      </c>
      <c r="T178" s="146">
        <v>18000</v>
      </c>
      <c r="U178" s="146">
        <v>18000</v>
      </c>
      <c r="V178" s="146">
        <v>18000</v>
      </c>
      <c r="W178" s="147"/>
      <c r="X178" s="148">
        <v>18000</v>
      </c>
      <c r="Y178" s="148">
        <v>18000</v>
      </c>
      <c r="Z178" s="148">
        <v>18000</v>
      </c>
      <c r="AA178" s="148">
        <v>18000</v>
      </c>
      <c r="AB178" s="148">
        <v>18800</v>
      </c>
      <c r="AC178" s="148">
        <v>18800</v>
      </c>
      <c r="AD178" s="148">
        <v>18800</v>
      </c>
      <c r="AE178" s="148">
        <v>18800</v>
      </c>
      <c r="AF178" s="148">
        <v>18800</v>
      </c>
      <c r="AG178" s="148">
        <v>18800</v>
      </c>
      <c r="AH178" s="148">
        <v>18800</v>
      </c>
      <c r="AI178" s="148">
        <v>18800</v>
      </c>
      <c r="AJ178" s="147"/>
      <c r="AK178" s="148">
        <v>3779.579040000001</v>
      </c>
      <c r="AL178" s="148">
        <v>3779.579040000001</v>
      </c>
      <c r="AM178" s="148">
        <v>3779.579040000001</v>
      </c>
      <c r="AN178" s="148">
        <v>3779.579040000001</v>
      </c>
      <c r="AO178" s="148">
        <v>3999.579040000001</v>
      </c>
      <c r="AP178" s="148">
        <v>3999.579040000001</v>
      </c>
      <c r="AQ178" s="148">
        <v>3999.579040000001</v>
      </c>
      <c r="AR178" s="148">
        <v>3999.579040000001</v>
      </c>
      <c r="AS178" s="148">
        <v>3999.579040000001</v>
      </c>
      <c r="AT178" s="148">
        <v>3999.579040000001</v>
      </c>
      <c r="AU178" s="148">
        <v>3999.579040000001</v>
      </c>
      <c r="AV178" s="148">
        <v>3999.579040000001</v>
      </c>
      <c r="AW178" s="147"/>
      <c r="AX178" s="148">
        <v>951.63440000000014</v>
      </c>
      <c r="AY178" s="148">
        <v>951.63440000000014</v>
      </c>
      <c r="AZ178" s="148">
        <v>951.63440000000014</v>
      </c>
      <c r="BA178" s="148">
        <v>951.63440000000014</v>
      </c>
      <c r="BB178" s="148">
        <v>951.63440000000014</v>
      </c>
      <c r="BC178" s="148">
        <v>951.63440000000014</v>
      </c>
      <c r="BD178" s="148">
        <v>951.63440000000014</v>
      </c>
      <c r="BE178" s="148">
        <v>951.63440000000014</v>
      </c>
      <c r="BF178" s="148">
        <v>951.63440000000014</v>
      </c>
      <c r="BG178" s="148">
        <v>951.63440000000014</v>
      </c>
      <c r="BH178" s="148">
        <v>951.63440000000014</v>
      </c>
      <c r="BI178" s="148">
        <v>951.63440000000014</v>
      </c>
      <c r="BJ178" s="147"/>
      <c r="BK178" s="148">
        <v>2010</v>
      </c>
      <c r="BL178" s="148">
        <v>2010</v>
      </c>
      <c r="BM178" s="148">
        <v>2010</v>
      </c>
      <c r="BN178" s="148">
        <v>2010</v>
      </c>
      <c r="BO178" s="148">
        <v>2099.3333333333335</v>
      </c>
      <c r="BP178" s="148">
        <v>2099.3333333333335</v>
      </c>
      <c r="BQ178" s="148">
        <v>2099.3333333333335</v>
      </c>
      <c r="BR178" s="148">
        <v>2099.3333333333335</v>
      </c>
      <c r="BS178" s="148">
        <v>2099.3333333333335</v>
      </c>
      <c r="BT178" s="148">
        <v>2099.3333333333335</v>
      </c>
      <c r="BU178" s="148">
        <v>2099.3333333333335</v>
      </c>
      <c r="BV178" s="148">
        <v>2099.3333333333335</v>
      </c>
      <c r="BW178" s="147"/>
      <c r="BX178" s="148">
        <v>3432.4172713115499</v>
      </c>
      <c r="BY178" s="148">
        <v>3432.4172713115499</v>
      </c>
      <c r="BZ178" s="148">
        <v>3432.4172713115499</v>
      </c>
      <c r="CA178" s="148">
        <v>3432.4172713115499</v>
      </c>
      <c r="CB178" s="148">
        <v>3489.6411045253967</v>
      </c>
      <c r="CC178" s="148">
        <v>3489.6411045253967</v>
      </c>
      <c r="CD178" s="148">
        <v>3489.6411045253967</v>
      </c>
      <c r="CE178" s="148">
        <v>3489.6411045253967</v>
      </c>
      <c r="CF178" s="148">
        <v>3489.6411045253967</v>
      </c>
      <c r="CG178" s="148">
        <v>3489.6411045253967</v>
      </c>
      <c r="CH178" s="148">
        <v>3489.6411045253967</v>
      </c>
      <c r="CI178" s="148">
        <v>3489.6411045253967</v>
      </c>
      <c r="CJ178" s="147"/>
      <c r="CK178" s="148">
        <v>2679.9999999999995</v>
      </c>
      <c r="CL178" s="148">
        <v>2679.9999999999995</v>
      </c>
      <c r="CM178" s="148">
        <v>2679.9999999999995</v>
      </c>
      <c r="CN178" s="148">
        <v>2679.9999999999995</v>
      </c>
      <c r="CO178" s="148">
        <v>2799.1111111111109</v>
      </c>
      <c r="CP178" s="148">
        <v>2799.1111111111109</v>
      </c>
      <c r="CQ178" s="148">
        <v>2799.1111111111109</v>
      </c>
      <c r="CR178" s="148">
        <v>2799.1111111111109</v>
      </c>
      <c r="CS178" s="148">
        <v>2799.1111111111109</v>
      </c>
      <c r="CT178" s="148">
        <v>2799.1111111111109</v>
      </c>
      <c r="CU178" s="148">
        <v>2799.1111111111109</v>
      </c>
      <c r="CV178" s="148">
        <v>2799.1111111111109</v>
      </c>
      <c r="CW178" s="147"/>
      <c r="CX178" s="148">
        <v>6120</v>
      </c>
      <c r="CY178" s="148">
        <v>6120</v>
      </c>
      <c r="CZ178" s="148">
        <v>6120</v>
      </c>
      <c r="DA178" s="148">
        <v>6120</v>
      </c>
      <c r="DB178" s="148">
        <v>6392.0000000000009</v>
      </c>
      <c r="DC178" s="148">
        <v>6392.0000000000009</v>
      </c>
      <c r="DD178" s="148">
        <v>6392.0000000000009</v>
      </c>
      <c r="DE178" s="148">
        <v>6392.0000000000009</v>
      </c>
      <c r="DF178" s="148">
        <v>6392.0000000000009</v>
      </c>
      <c r="DG178" s="148">
        <v>6392.0000000000009</v>
      </c>
      <c r="DH178" s="148">
        <v>6392.0000000000009</v>
      </c>
      <c r="DI178" s="148">
        <v>6392.0000000000009</v>
      </c>
      <c r="DJ178" s="147"/>
      <c r="DK178" s="148">
        <v>32242.417271311548</v>
      </c>
      <c r="DL178" s="148">
        <v>32242.417271311548</v>
      </c>
      <c r="DM178" s="148">
        <v>32242.417271311548</v>
      </c>
      <c r="DN178" s="148">
        <v>32242.417271311548</v>
      </c>
      <c r="DO178" s="148">
        <v>33580.085548969837</v>
      </c>
      <c r="DP178" s="148">
        <v>33580.085548969837</v>
      </c>
      <c r="DQ178" s="148">
        <v>33580.085548969837</v>
      </c>
      <c r="DR178" s="148">
        <v>33580.085548969837</v>
      </c>
      <c r="DS178" s="148">
        <v>33580.085548969837</v>
      </c>
      <c r="DT178" s="148">
        <v>33580.085548969837</v>
      </c>
      <c r="DU178" s="148">
        <v>33580.085548969837</v>
      </c>
      <c r="DV178" s="148">
        <v>33580.085548969837</v>
      </c>
      <c r="DX178" s="149">
        <f t="shared" si="122"/>
        <v>397610.35347700497</v>
      </c>
      <c r="DZ178" s="19" t="b">
        <f t="shared" si="123"/>
        <v>1</v>
      </c>
      <c r="EG178" s="19"/>
    </row>
    <row r="179" spans="3:137" ht="14.15" hidden="1" customHeight="1" x14ac:dyDescent="0.4">
      <c r="C179" s="19" t="s">
        <v>71</v>
      </c>
      <c r="D179" s="145">
        <v>393</v>
      </c>
      <c r="E179" s="19" t="s">
        <v>72</v>
      </c>
      <c r="F179" s="19" t="s">
        <v>57</v>
      </c>
      <c r="H179" s="19" t="s">
        <v>114</v>
      </c>
      <c r="I179" s="19" t="s">
        <v>83</v>
      </c>
      <c r="K179" s="146">
        <v>18000</v>
      </c>
      <c r="L179" s="146">
        <v>18000</v>
      </c>
      <c r="M179" s="146">
        <v>18000</v>
      </c>
      <c r="N179" s="146">
        <v>18000</v>
      </c>
      <c r="O179" s="146">
        <v>18000</v>
      </c>
      <c r="P179" s="146">
        <v>18000</v>
      </c>
      <c r="Q179" s="146">
        <v>18000</v>
      </c>
      <c r="R179" s="146">
        <v>18000</v>
      </c>
      <c r="S179" s="146">
        <v>18000</v>
      </c>
      <c r="T179" s="146">
        <v>18000</v>
      </c>
      <c r="U179" s="146">
        <v>18000</v>
      </c>
      <c r="V179" s="146">
        <v>18000</v>
      </c>
      <c r="W179" s="147"/>
      <c r="X179" s="148">
        <v>18000</v>
      </c>
      <c r="Y179" s="148">
        <v>18000</v>
      </c>
      <c r="Z179" s="148">
        <v>18000</v>
      </c>
      <c r="AA179" s="148">
        <v>18000</v>
      </c>
      <c r="AB179" s="148">
        <v>18800</v>
      </c>
      <c r="AC179" s="148">
        <v>18800</v>
      </c>
      <c r="AD179" s="148">
        <v>18800</v>
      </c>
      <c r="AE179" s="148">
        <v>18800</v>
      </c>
      <c r="AF179" s="148">
        <v>18800</v>
      </c>
      <c r="AG179" s="148">
        <v>18800</v>
      </c>
      <c r="AH179" s="148">
        <v>18800</v>
      </c>
      <c r="AI179" s="148">
        <v>18800</v>
      </c>
      <c r="AJ179" s="147"/>
      <c r="AK179" s="148">
        <v>3779.579040000001</v>
      </c>
      <c r="AL179" s="148">
        <v>3779.579040000001</v>
      </c>
      <c r="AM179" s="148">
        <v>3779.579040000001</v>
      </c>
      <c r="AN179" s="148">
        <v>3779.579040000001</v>
      </c>
      <c r="AO179" s="148">
        <v>3999.579040000001</v>
      </c>
      <c r="AP179" s="148">
        <v>3999.579040000001</v>
      </c>
      <c r="AQ179" s="148">
        <v>3999.579040000001</v>
      </c>
      <c r="AR179" s="148">
        <v>3999.579040000001</v>
      </c>
      <c r="AS179" s="148">
        <v>3999.579040000001</v>
      </c>
      <c r="AT179" s="148">
        <v>3999.579040000001</v>
      </c>
      <c r="AU179" s="148">
        <v>3999.579040000001</v>
      </c>
      <c r="AV179" s="148">
        <v>3999.579040000001</v>
      </c>
      <c r="AW179" s="147"/>
      <c r="AX179" s="148">
        <v>951.63440000000014</v>
      </c>
      <c r="AY179" s="148">
        <v>951.63440000000014</v>
      </c>
      <c r="AZ179" s="148">
        <v>951.63440000000014</v>
      </c>
      <c r="BA179" s="148">
        <v>951.63440000000014</v>
      </c>
      <c r="BB179" s="148">
        <v>951.63440000000014</v>
      </c>
      <c r="BC179" s="148">
        <v>951.63440000000014</v>
      </c>
      <c r="BD179" s="148">
        <v>951.63440000000014</v>
      </c>
      <c r="BE179" s="148">
        <v>951.63440000000014</v>
      </c>
      <c r="BF179" s="148">
        <v>951.63440000000014</v>
      </c>
      <c r="BG179" s="148">
        <v>951.63440000000014</v>
      </c>
      <c r="BH179" s="148">
        <v>951.63440000000014</v>
      </c>
      <c r="BI179" s="148">
        <v>951.63440000000014</v>
      </c>
      <c r="BJ179" s="147"/>
      <c r="BK179" s="148">
        <v>2010</v>
      </c>
      <c r="BL179" s="148">
        <v>2010</v>
      </c>
      <c r="BM179" s="148">
        <v>2010</v>
      </c>
      <c r="BN179" s="148">
        <v>2010</v>
      </c>
      <c r="BO179" s="148">
        <v>2099.3333333333335</v>
      </c>
      <c r="BP179" s="148">
        <v>2099.3333333333335</v>
      </c>
      <c r="BQ179" s="148">
        <v>2099.3333333333335</v>
      </c>
      <c r="BR179" s="148">
        <v>2099.3333333333335</v>
      </c>
      <c r="BS179" s="148">
        <v>2099.3333333333335</v>
      </c>
      <c r="BT179" s="148">
        <v>2099.3333333333335</v>
      </c>
      <c r="BU179" s="148">
        <v>2099.3333333333335</v>
      </c>
      <c r="BV179" s="148">
        <v>2099.3333333333335</v>
      </c>
      <c r="BW179" s="147"/>
      <c r="BX179" s="148">
        <v>3432.4172713115499</v>
      </c>
      <c r="BY179" s="148">
        <v>3432.4172713115499</v>
      </c>
      <c r="BZ179" s="148">
        <v>3432.4172713115499</v>
      </c>
      <c r="CA179" s="148">
        <v>3432.4172713115499</v>
      </c>
      <c r="CB179" s="148">
        <v>3489.6411045253967</v>
      </c>
      <c r="CC179" s="148">
        <v>3489.6411045253967</v>
      </c>
      <c r="CD179" s="148">
        <v>3489.6411045253967</v>
      </c>
      <c r="CE179" s="148">
        <v>3489.6411045253967</v>
      </c>
      <c r="CF179" s="148">
        <v>3489.6411045253967</v>
      </c>
      <c r="CG179" s="148">
        <v>3489.6411045253967</v>
      </c>
      <c r="CH179" s="148">
        <v>3489.6411045253967</v>
      </c>
      <c r="CI179" s="148">
        <v>3489.6411045253967</v>
      </c>
      <c r="CJ179" s="147"/>
      <c r="CK179" s="148">
        <v>2679.9999999999995</v>
      </c>
      <c r="CL179" s="148">
        <v>2679.9999999999995</v>
      </c>
      <c r="CM179" s="148">
        <v>2679.9999999999995</v>
      </c>
      <c r="CN179" s="148">
        <v>2679.9999999999995</v>
      </c>
      <c r="CO179" s="148">
        <v>2799.1111111111109</v>
      </c>
      <c r="CP179" s="148">
        <v>2799.1111111111109</v>
      </c>
      <c r="CQ179" s="148">
        <v>2799.1111111111109</v>
      </c>
      <c r="CR179" s="148">
        <v>2799.1111111111109</v>
      </c>
      <c r="CS179" s="148">
        <v>2799.1111111111109</v>
      </c>
      <c r="CT179" s="148">
        <v>2799.1111111111109</v>
      </c>
      <c r="CU179" s="148">
        <v>2799.1111111111109</v>
      </c>
      <c r="CV179" s="148">
        <v>2799.1111111111109</v>
      </c>
      <c r="CW179" s="147"/>
      <c r="CX179" s="148">
        <v>6120</v>
      </c>
      <c r="CY179" s="148">
        <v>6120</v>
      </c>
      <c r="CZ179" s="148">
        <v>6120</v>
      </c>
      <c r="DA179" s="148">
        <v>6120</v>
      </c>
      <c r="DB179" s="148">
        <v>6392.0000000000009</v>
      </c>
      <c r="DC179" s="148">
        <v>6392.0000000000009</v>
      </c>
      <c r="DD179" s="148">
        <v>6392.0000000000009</v>
      </c>
      <c r="DE179" s="148">
        <v>6392.0000000000009</v>
      </c>
      <c r="DF179" s="148">
        <v>6392.0000000000009</v>
      </c>
      <c r="DG179" s="148">
        <v>6392.0000000000009</v>
      </c>
      <c r="DH179" s="148">
        <v>6392.0000000000009</v>
      </c>
      <c r="DI179" s="148">
        <v>6392.0000000000009</v>
      </c>
      <c r="DJ179" s="147"/>
      <c r="DK179" s="148">
        <v>32242.417271311548</v>
      </c>
      <c r="DL179" s="148">
        <v>32242.417271311548</v>
      </c>
      <c r="DM179" s="148">
        <v>32242.417271311548</v>
      </c>
      <c r="DN179" s="148">
        <v>32242.417271311548</v>
      </c>
      <c r="DO179" s="148">
        <v>33580.085548969837</v>
      </c>
      <c r="DP179" s="148">
        <v>33580.085548969837</v>
      </c>
      <c r="DQ179" s="148">
        <v>33580.085548969837</v>
      </c>
      <c r="DR179" s="148">
        <v>33580.085548969837</v>
      </c>
      <c r="DS179" s="148">
        <v>33580.085548969837</v>
      </c>
      <c r="DT179" s="148">
        <v>33580.085548969837</v>
      </c>
      <c r="DU179" s="148">
        <v>33580.085548969837</v>
      </c>
      <c r="DV179" s="148">
        <v>33580.085548969837</v>
      </c>
      <c r="DX179" s="149">
        <f t="shared" si="122"/>
        <v>397610.35347700497</v>
      </c>
      <c r="DZ179" s="19" t="b">
        <f t="shared" si="123"/>
        <v>1</v>
      </c>
      <c r="EG179" s="19"/>
    </row>
    <row r="180" spans="3:137" ht="14.15" hidden="1" customHeight="1" x14ac:dyDescent="0.4">
      <c r="C180" s="19" t="s">
        <v>71</v>
      </c>
      <c r="D180" s="145">
        <v>79</v>
      </c>
      <c r="E180" s="19" t="s">
        <v>72</v>
      </c>
      <c r="F180" s="19" t="s">
        <v>57</v>
      </c>
      <c r="H180" s="19" t="s">
        <v>140</v>
      </c>
      <c r="I180" s="19" t="s">
        <v>74</v>
      </c>
      <c r="K180" s="146">
        <v>18500</v>
      </c>
      <c r="L180" s="146">
        <v>18500</v>
      </c>
      <c r="M180" s="146">
        <v>18500</v>
      </c>
      <c r="N180" s="146">
        <v>18500</v>
      </c>
      <c r="O180" s="146">
        <v>18500</v>
      </c>
      <c r="P180" s="146">
        <v>18500</v>
      </c>
      <c r="Q180" s="146">
        <v>18500</v>
      </c>
      <c r="R180" s="146">
        <v>18500</v>
      </c>
      <c r="S180" s="146">
        <v>18500</v>
      </c>
      <c r="T180" s="146">
        <v>18500</v>
      </c>
      <c r="U180" s="146">
        <v>18500</v>
      </c>
      <c r="V180" s="146">
        <v>18500</v>
      </c>
      <c r="W180" s="147"/>
      <c r="X180" s="148">
        <v>18500</v>
      </c>
      <c r="Y180" s="148">
        <v>18500</v>
      </c>
      <c r="Z180" s="148">
        <v>18500</v>
      </c>
      <c r="AA180" s="148">
        <v>18500</v>
      </c>
      <c r="AB180" s="148">
        <v>19300</v>
      </c>
      <c r="AC180" s="148">
        <v>19300</v>
      </c>
      <c r="AD180" s="148">
        <v>19300</v>
      </c>
      <c r="AE180" s="148">
        <v>19300</v>
      </c>
      <c r="AF180" s="148">
        <v>19300</v>
      </c>
      <c r="AG180" s="148">
        <v>19300</v>
      </c>
      <c r="AH180" s="148">
        <v>19300</v>
      </c>
      <c r="AI180" s="148">
        <v>19300</v>
      </c>
      <c r="AJ180" s="147"/>
      <c r="AK180" s="148">
        <v>3917.079040000001</v>
      </c>
      <c r="AL180" s="148">
        <v>3917.079040000001</v>
      </c>
      <c r="AM180" s="148">
        <v>3917.079040000001</v>
      </c>
      <c r="AN180" s="148">
        <v>3917.079040000001</v>
      </c>
      <c r="AO180" s="148">
        <v>4137.0790400000005</v>
      </c>
      <c r="AP180" s="148">
        <v>4137.0790400000005</v>
      </c>
      <c r="AQ180" s="148">
        <v>4137.0790400000005</v>
      </c>
      <c r="AR180" s="148">
        <v>4137.0790400000005</v>
      </c>
      <c r="AS180" s="148">
        <v>4137.0790400000005</v>
      </c>
      <c r="AT180" s="148">
        <v>4137.0790400000005</v>
      </c>
      <c r="AU180" s="148">
        <v>4137.0790400000005</v>
      </c>
      <c r="AV180" s="148">
        <v>4137.0790400000005</v>
      </c>
      <c r="AW180" s="147"/>
      <c r="AX180" s="148">
        <v>951.63440000000014</v>
      </c>
      <c r="AY180" s="148">
        <v>951.63440000000014</v>
      </c>
      <c r="AZ180" s="148">
        <v>951.63440000000014</v>
      </c>
      <c r="BA180" s="148">
        <v>951.63440000000014</v>
      </c>
      <c r="BB180" s="148">
        <v>951.63440000000014</v>
      </c>
      <c r="BC180" s="148">
        <v>951.63440000000014</v>
      </c>
      <c r="BD180" s="148">
        <v>951.63440000000014</v>
      </c>
      <c r="BE180" s="148">
        <v>951.63440000000014</v>
      </c>
      <c r="BF180" s="148">
        <v>951.63440000000014</v>
      </c>
      <c r="BG180" s="148">
        <v>951.63440000000014</v>
      </c>
      <c r="BH180" s="148">
        <v>951.63440000000014</v>
      </c>
      <c r="BI180" s="148">
        <v>951.63440000000014</v>
      </c>
      <c r="BJ180" s="147"/>
      <c r="BK180" s="148">
        <v>2065.8333333333335</v>
      </c>
      <c r="BL180" s="148">
        <v>2065.8333333333335</v>
      </c>
      <c r="BM180" s="148">
        <v>2065.8333333333335</v>
      </c>
      <c r="BN180" s="148">
        <v>2065.8333333333335</v>
      </c>
      <c r="BO180" s="148">
        <v>2155.1666666666665</v>
      </c>
      <c r="BP180" s="148">
        <v>2155.1666666666665</v>
      </c>
      <c r="BQ180" s="148">
        <v>2155.1666666666665</v>
      </c>
      <c r="BR180" s="148">
        <v>2155.1666666666665</v>
      </c>
      <c r="BS180" s="148">
        <v>2155.1666666666665</v>
      </c>
      <c r="BT180" s="148">
        <v>2155.1666666666665</v>
      </c>
      <c r="BU180" s="148">
        <v>2155.1666666666665</v>
      </c>
      <c r="BV180" s="148">
        <v>2155.1666666666665</v>
      </c>
      <c r="BW180" s="147"/>
      <c r="BX180" s="148">
        <v>3468.1821670702038</v>
      </c>
      <c r="BY180" s="148">
        <v>3468.1821670702038</v>
      </c>
      <c r="BZ180" s="148">
        <v>3468.1821670702038</v>
      </c>
      <c r="CA180" s="148">
        <v>3468.1821670702038</v>
      </c>
      <c r="CB180" s="148">
        <v>3525.4060002840506</v>
      </c>
      <c r="CC180" s="148">
        <v>3525.4060002840506</v>
      </c>
      <c r="CD180" s="148">
        <v>3525.4060002840506</v>
      </c>
      <c r="CE180" s="148">
        <v>3525.4060002840506</v>
      </c>
      <c r="CF180" s="148">
        <v>3525.4060002840506</v>
      </c>
      <c r="CG180" s="148">
        <v>3525.4060002840506</v>
      </c>
      <c r="CH180" s="148">
        <v>3525.4060002840506</v>
      </c>
      <c r="CI180" s="148">
        <v>3525.4060002840506</v>
      </c>
      <c r="CJ180" s="147"/>
      <c r="CK180" s="148">
        <v>2754.4444444444443</v>
      </c>
      <c r="CL180" s="148">
        <v>2754.4444444444443</v>
      </c>
      <c r="CM180" s="148">
        <v>2754.4444444444443</v>
      </c>
      <c r="CN180" s="148">
        <v>2754.4444444444443</v>
      </c>
      <c r="CO180" s="148">
        <v>2873.5555555555552</v>
      </c>
      <c r="CP180" s="148">
        <v>2873.5555555555552</v>
      </c>
      <c r="CQ180" s="148">
        <v>2873.5555555555552</v>
      </c>
      <c r="CR180" s="148">
        <v>2873.5555555555552</v>
      </c>
      <c r="CS180" s="148">
        <v>2873.5555555555552</v>
      </c>
      <c r="CT180" s="148">
        <v>2873.5555555555552</v>
      </c>
      <c r="CU180" s="148">
        <v>2873.5555555555552</v>
      </c>
      <c r="CV180" s="148">
        <v>2873.5555555555552</v>
      </c>
      <c r="CW180" s="147"/>
      <c r="CX180" s="148">
        <v>6290</v>
      </c>
      <c r="CY180" s="148">
        <v>6290</v>
      </c>
      <c r="CZ180" s="148">
        <v>6290</v>
      </c>
      <c r="DA180" s="148">
        <v>6290</v>
      </c>
      <c r="DB180" s="148">
        <v>6562.0000000000009</v>
      </c>
      <c r="DC180" s="148">
        <v>6562.0000000000009</v>
      </c>
      <c r="DD180" s="148">
        <v>6562.0000000000009</v>
      </c>
      <c r="DE180" s="148">
        <v>6562.0000000000009</v>
      </c>
      <c r="DF180" s="148">
        <v>6562.0000000000009</v>
      </c>
      <c r="DG180" s="148">
        <v>6562.0000000000009</v>
      </c>
      <c r="DH180" s="148">
        <v>6562.0000000000009</v>
      </c>
      <c r="DI180" s="148">
        <v>6562.0000000000009</v>
      </c>
      <c r="DJ180" s="147"/>
      <c r="DK180" s="148">
        <v>33078.459944847978</v>
      </c>
      <c r="DL180" s="148">
        <v>33078.459944847978</v>
      </c>
      <c r="DM180" s="148">
        <v>33078.459944847978</v>
      </c>
      <c r="DN180" s="148">
        <v>33078.459944847978</v>
      </c>
      <c r="DO180" s="148">
        <v>34416.128222506275</v>
      </c>
      <c r="DP180" s="148">
        <v>34416.128222506275</v>
      </c>
      <c r="DQ180" s="148">
        <v>34416.128222506275</v>
      </c>
      <c r="DR180" s="148">
        <v>34416.128222506275</v>
      </c>
      <c r="DS180" s="148">
        <v>34416.128222506275</v>
      </c>
      <c r="DT180" s="148">
        <v>34416.128222506275</v>
      </c>
      <c r="DU180" s="148">
        <v>34416.128222506275</v>
      </c>
      <c r="DV180" s="148">
        <v>34416.128222506275</v>
      </c>
      <c r="DX180" s="149">
        <f t="shared" si="122"/>
        <v>407642.86555944203</v>
      </c>
      <c r="DZ180" s="19" t="b">
        <f t="shared" si="123"/>
        <v>1</v>
      </c>
      <c r="EG180" s="19"/>
    </row>
    <row r="181" spans="3:137" ht="14.15" hidden="1" customHeight="1" x14ac:dyDescent="0.4">
      <c r="C181" s="19" t="s">
        <v>71</v>
      </c>
      <c r="D181" s="145">
        <v>165</v>
      </c>
      <c r="E181" s="19" t="s">
        <v>72</v>
      </c>
      <c r="F181" s="19" t="s">
        <v>57</v>
      </c>
      <c r="H181" s="19" t="s">
        <v>115</v>
      </c>
      <c r="I181" s="19" t="s">
        <v>74</v>
      </c>
      <c r="K181" s="146">
        <v>20000</v>
      </c>
      <c r="L181" s="146">
        <v>20000</v>
      </c>
      <c r="M181" s="146">
        <v>20000</v>
      </c>
      <c r="N181" s="146">
        <v>20000</v>
      </c>
      <c r="O181" s="146">
        <v>20000</v>
      </c>
      <c r="P181" s="146">
        <v>20000</v>
      </c>
      <c r="Q181" s="146">
        <v>20000</v>
      </c>
      <c r="R181" s="146">
        <v>20000</v>
      </c>
      <c r="S181" s="146">
        <v>20000</v>
      </c>
      <c r="T181" s="146">
        <v>20000</v>
      </c>
      <c r="U181" s="146">
        <v>20000</v>
      </c>
      <c r="V181" s="146">
        <v>20000</v>
      </c>
      <c r="W181" s="147"/>
      <c r="X181" s="148">
        <v>20000</v>
      </c>
      <c r="Y181" s="148">
        <v>20000</v>
      </c>
      <c r="Z181" s="148">
        <v>20000</v>
      </c>
      <c r="AA181" s="148">
        <v>20000</v>
      </c>
      <c r="AB181" s="148">
        <v>20800</v>
      </c>
      <c r="AC181" s="148">
        <v>20800</v>
      </c>
      <c r="AD181" s="148">
        <v>20800</v>
      </c>
      <c r="AE181" s="148">
        <v>20800</v>
      </c>
      <c r="AF181" s="148">
        <v>20800</v>
      </c>
      <c r="AG181" s="148">
        <v>20800</v>
      </c>
      <c r="AH181" s="148">
        <v>20800</v>
      </c>
      <c r="AI181" s="148">
        <v>20800</v>
      </c>
      <c r="AJ181" s="147"/>
      <c r="AK181" s="148">
        <v>4329.5790400000005</v>
      </c>
      <c r="AL181" s="148">
        <v>4329.5790400000005</v>
      </c>
      <c r="AM181" s="148">
        <v>4329.5790400000005</v>
      </c>
      <c r="AN181" s="148">
        <v>4329.5790400000005</v>
      </c>
      <c r="AO181" s="148">
        <v>4549.5790400000005</v>
      </c>
      <c r="AP181" s="148">
        <v>4549.5790400000005</v>
      </c>
      <c r="AQ181" s="148">
        <v>4549.5790400000005</v>
      </c>
      <c r="AR181" s="148">
        <v>4549.5790400000005</v>
      </c>
      <c r="AS181" s="148">
        <v>4549.5790400000005</v>
      </c>
      <c r="AT181" s="148">
        <v>4549.5790400000005</v>
      </c>
      <c r="AU181" s="148">
        <v>4549.5790400000005</v>
      </c>
      <c r="AV181" s="148">
        <v>4549.5790400000005</v>
      </c>
      <c r="AW181" s="147"/>
      <c r="AX181" s="148">
        <v>951.63440000000014</v>
      </c>
      <c r="AY181" s="148">
        <v>951.63440000000014</v>
      </c>
      <c r="AZ181" s="148">
        <v>951.63440000000014</v>
      </c>
      <c r="BA181" s="148">
        <v>951.63440000000014</v>
      </c>
      <c r="BB181" s="148">
        <v>951.63440000000014</v>
      </c>
      <c r="BC181" s="148">
        <v>951.63440000000014</v>
      </c>
      <c r="BD181" s="148">
        <v>951.63440000000014</v>
      </c>
      <c r="BE181" s="148">
        <v>951.63440000000014</v>
      </c>
      <c r="BF181" s="148">
        <v>951.63440000000014</v>
      </c>
      <c r="BG181" s="148">
        <v>951.63440000000014</v>
      </c>
      <c r="BH181" s="148">
        <v>951.63440000000014</v>
      </c>
      <c r="BI181" s="148">
        <v>951.63440000000014</v>
      </c>
      <c r="BJ181" s="147"/>
      <c r="BK181" s="148">
        <v>2233.3333333333335</v>
      </c>
      <c r="BL181" s="148">
        <v>2233.3333333333335</v>
      </c>
      <c r="BM181" s="148">
        <v>2233.3333333333335</v>
      </c>
      <c r="BN181" s="148">
        <v>2233.3333333333335</v>
      </c>
      <c r="BO181" s="148">
        <v>2322.6666666666665</v>
      </c>
      <c r="BP181" s="148">
        <v>2322.6666666666665</v>
      </c>
      <c r="BQ181" s="148">
        <v>2322.6666666666665</v>
      </c>
      <c r="BR181" s="148">
        <v>2322.6666666666665</v>
      </c>
      <c r="BS181" s="148">
        <v>2322.6666666666665</v>
      </c>
      <c r="BT181" s="148">
        <v>2322.6666666666665</v>
      </c>
      <c r="BU181" s="148">
        <v>2322.6666666666665</v>
      </c>
      <c r="BV181" s="148">
        <v>2322.6666666666665</v>
      </c>
      <c r="BW181" s="147"/>
      <c r="BX181" s="148">
        <v>3575.4768543461669</v>
      </c>
      <c r="BY181" s="148">
        <v>3575.4768543461669</v>
      </c>
      <c r="BZ181" s="148">
        <v>3575.4768543461669</v>
      </c>
      <c r="CA181" s="148">
        <v>3575.4768543461669</v>
      </c>
      <c r="CB181" s="148">
        <v>3632.7006875600132</v>
      </c>
      <c r="CC181" s="148">
        <v>3632.7006875600132</v>
      </c>
      <c r="CD181" s="148">
        <v>3632.7006875600132</v>
      </c>
      <c r="CE181" s="148">
        <v>3632.7006875600132</v>
      </c>
      <c r="CF181" s="148">
        <v>3632.7006875600132</v>
      </c>
      <c r="CG181" s="148">
        <v>3632.7006875600132</v>
      </c>
      <c r="CH181" s="148">
        <v>3632.7006875600132</v>
      </c>
      <c r="CI181" s="148">
        <v>3632.7006875600132</v>
      </c>
      <c r="CJ181" s="147"/>
      <c r="CK181" s="148">
        <v>2977.7777777777774</v>
      </c>
      <c r="CL181" s="148">
        <v>2977.7777777777774</v>
      </c>
      <c r="CM181" s="148">
        <v>2977.7777777777774</v>
      </c>
      <c r="CN181" s="148">
        <v>2977.7777777777774</v>
      </c>
      <c r="CO181" s="148">
        <v>3096.8888888888887</v>
      </c>
      <c r="CP181" s="148">
        <v>3096.8888888888887</v>
      </c>
      <c r="CQ181" s="148">
        <v>3096.8888888888887</v>
      </c>
      <c r="CR181" s="148">
        <v>3096.8888888888887</v>
      </c>
      <c r="CS181" s="148">
        <v>3096.8888888888887</v>
      </c>
      <c r="CT181" s="148">
        <v>3096.8888888888887</v>
      </c>
      <c r="CU181" s="148">
        <v>3096.8888888888887</v>
      </c>
      <c r="CV181" s="148">
        <v>3096.8888888888887</v>
      </c>
      <c r="CW181" s="147"/>
      <c r="CX181" s="148">
        <v>6800.0000000000009</v>
      </c>
      <c r="CY181" s="148">
        <v>6800.0000000000009</v>
      </c>
      <c r="CZ181" s="148">
        <v>6800.0000000000009</v>
      </c>
      <c r="DA181" s="148">
        <v>6800.0000000000009</v>
      </c>
      <c r="DB181" s="148">
        <v>7072.0000000000009</v>
      </c>
      <c r="DC181" s="148">
        <v>7072.0000000000009</v>
      </c>
      <c r="DD181" s="148">
        <v>7072.0000000000009</v>
      </c>
      <c r="DE181" s="148">
        <v>7072.0000000000009</v>
      </c>
      <c r="DF181" s="148">
        <v>7072.0000000000009</v>
      </c>
      <c r="DG181" s="148">
        <v>7072.0000000000009</v>
      </c>
      <c r="DH181" s="148">
        <v>7072.0000000000009</v>
      </c>
      <c r="DI181" s="148">
        <v>7072.0000000000009</v>
      </c>
      <c r="DJ181" s="147"/>
      <c r="DK181" s="148">
        <v>35586.587965457278</v>
      </c>
      <c r="DL181" s="148">
        <v>35586.587965457278</v>
      </c>
      <c r="DM181" s="148">
        <v>35586.587965457278</v>
      </c>
      <c r="DN181" s="148">
        <v>35586.587965457278</v>
      </c>
      <c r="DO181" s="148">
        <v>36924.256243115567</v>
      </c>
      <c r="DP181" s="148">
        <v>36924.256243115567</v>
      </c>
      <c r="DQ181" s="148">
        <v>36924.256243115567</v>
      </c>
      <c r="DR181" s="148">
        <v>36924.256243115567</v>
      </c>
      <c r="DS181" s="148">
        <v>36924.256243115567</v>
      </c>
      <c r="DT181" s="148">
        <v>36924.256243115567</v>
      </c>
      <c r="DU181" s="148">
        <v>36924.256243115567</v>
      </c>
      <c r="DV181" s="148">
        <v>36924.256243115567</v>
      </c>
      <c r="DX181" s="149">
        <f t="shared" si="122"/>
        <v>437740.40180675377</v>
      </c>
      <c r="DZ181" s="19" t="b">
        <f t="shared" si="123"/>
        <v>1</v>
      </c>
      <c r="EG181" s="19"/>
    </row>
    <row r="182" spans="3:137" ht="14.15" hidden="1" customHeight="1" x14ac:dyDescent="0.4">
      <c r="C182" s="19" t="s">
        <v>71</v>
      </c>
      <c r="D182" s="145">
        <v>345</v>
      </c>
      <c r="E182" s="19" t="s">
        <v>72</v>
      </c>
      <c r="F182" s="19" t="s">
        <v>57</v>
      </c>
      <c r="H182" s="19" t="s">
        <v>112</v>
      </c>
      <c r="I182" s="19" t="s">
        <v>74</v>
      </c>
      <c r="K182" s="146">
        <v>20000</v>
      </c>
      <c r="L182" s="146">
        <v>20000</v>
      </c>
      <c r="M182" s="146">
        <v>20000</v>
      </c>
      <c r="N182" s="146">
        <v>20000</v>
      </c>
      <c r="O182" s="146">
        <v>20500</v>
      </c>
      <c r="P182" s="146">
        <v>20500</v>
      </c>
      <c r="Q182" s="146">
        <v>20500</v>
      </c>
      <c r="R182" s="146">
        <v>20500</v>
      </c>
      <c r="S182" s="146">
        <v>20500</v>
      </c>
      <c r="T182" s="146">
        <v>20500</v>
      </c>
      <c r="U182" s="146">
        <v>20500</v>
      </c>
      <c r="V182" s="146">
        <v>20500</v>
      </c>
      <c r="W182" s="147"/>
      <c r="X182" s="148">
        <v>20000</v>
      </c>
      <c r="Y182" s="148">
        <v>20000</v>
      </c>
      <c r="Z182" s="148">
        <v>20000</v>
      </c>
      <c r="AA182" s="148">
        <v>20000</v>
      </c>
      <c r="AB182" s="148">
        <v>21300</v>
      </c>
      <c r="AC182" s="148">
        <v>21300</v>
      </c>
      <c r="AD182" s="148">
        <v>21300</v>
      </c>
      <c r="AE182" s="148">
        <v>21300</v>
      </c>
      <c r="AF182" s="148">
        <v>21300</v>
      </c>
      <c r="AG182" s="148">
        <v>21300</v>
      </c>
      <c r="AH182" s="148">
        <v>21300</v>
      </c>
      <c r="AI182" s="148">
        <v>21300</v>
      </c>
      <c r="AJ182" s="147"/>
      <c r="AK182" s="148">
        <v>4329.5790400000005</v>
      </c>
      <c r="AL182" s="148">
        <v>4329.5790400000005</v>
      </c>
      <c r="AM182" s="148">
        <v>4329.5790400000005</v>
      </c>
      <c r="AN182" s="148">
        <v>4329.5790400000005</v>
      </c>
      <c r="AO182" s="148">
        <v>4687.0790400000005</v>
      </c>
      <c r="AP182" s="148">
        <v>4687.0790400000005</v>
      </c>
      <c r="AQ182" s="148">
        <v>4687.0790400000005</v>
      </c>
      <c r="AR182" s="148">
        <v>4687.0790400000005</v>
      </c>
      <c r="AS182" s="148">
        <v>4687.0790400000005</v>
      </c>
      <c r="AT182" s="148">
        <v>4687.0790400000005</v>
      </c>
      <c r="AU182" s="148">
        <v>4687.0790400000005</v>
      </c>
      <c r="AV182" s="148">
        <v>4687.0790400000005</v>
      </c>
      <c r="AW182" s="147"/>
      <c r="AX182" s="148">
        <v>951.63440000000014</v>
      </c>
      <c r="AY182" s="148">
        <v>951.63440000000014</v>
      </c>
      <c r="AZ182" s="148">
        <v>951.63440000000014</v>
      </c>
      <c r="BA182" s="148">
        <v>951.63440000000014</v>
      </c>
      <c r="BB182" s="148">
        <v>951.63440000000014</v>
      </c>
      <c r="BC182" s="148">
        <v>951.63440000000014</v>
      </c>
      <c r="BD182" s="148">
        <v>951.63440000000014</v>
      </c>
      <c r="BE182" s="148">
        <v>951.63440000000014</v>
      </c>
      <c r="BF182" s="148">
        <v>951.63440000000014</v>
      </c>
      <c r="BG182" s="148">
        <v>951.63440000000014</v>
      </c>
      <c r="BH182" s="148">
        <v>951.63440000000014</v>
      </c>
      <c r="BI182" s="148">
        <v>951.63440000000014</v>
      </c>
      <c r="BJ182" s="147"/>
      <c r="BK182" s="148">
        <v>2233.3333333333335</v>
      </c>
      <c r="BL182" s="148">
        <v>2233.3333333333335</v>
      </c>
      <c r="BM182" s="148">
        <v>2233.3333333333335</v>
      </c>
      <c r="BN182" s="148">
        <v>2233.3333333333335</v>
      </c>
      <c r="BO182" s="148">
        <v>2378.5</v>
      </c>
      <c r="BP182" s="148">
        <v>2378.5</v>
      </c>
      <c r="BQ182" s="148">
        <v>2378.5</v>
      </c>
      <c r="BR182" s="148">
        <v>2378.5</v>
      </c>
      <c r="BS182" s="148">
        <v>2378.5</v>
      </c>
      <c r="BT182" s="148">
        <v>2378.5</v>
      </c>
      <c r="BU182" s="148">
        <v>2378.5</v>
      </c>
      <c r="BV182" s="148">
        <v>2378.5</v>
      </c>
      <c r="BW182" s="147"/>
      <c r="BX182" s="148">
        <v>3575.4768543461669</v>
      </c>
      <c r="BY182" s="148">
        <v>3575.4768543461669</v>
      </c>
      <c r="BZ182" s="148">
        <v>3575.4768543461669</v>
      </c>
      <c r="CA182" s="148">
        <v>3575.4768543461669</v>
      </c>
      <c r="CB182" s="148">
        <v>3668.4655833186671</v>
      </c>
      <c r="CC182" s="148">
        <v>3668.4655833186671</v>
      </c>
      <c r="CD182" s="148">
        <v>3668.4655833186671</v>
      </c>
      <c r="CE182" s="148">
        <v>3668.4655833186671</v>
      </c>
      <c r="CF182" s="148">
        <v>3668.4655833186671</v>
      </c>
      <c r="CG182" s="148">
        <v>3668.4655833186671</v>
      </c>
      <c r="CH182" s="148">
        <v>3668.4655833186671</v>
      </c>
      <c r="CI182" s="148">
        <v>3668.4655833186671</v>
      </c>
      <c r="CJ182" s="147"/>
      <c r="CK182" s="148">
        <v>2977.7777777777774</v>
      </c>
      <c r="CL182" s="148">
        <v>2977.7777777777774</v>
      </c>
      <c r="CM182" s="148">
        <v>2977.7777777777774</v>
      </c>
      <c r="CN182" s="148">
        <v>2977.7777777777774</v>
      </c>
      <c r="CO182" s="148">
        <v>3171.333333333333</v>
      </c>
      <c r="CP182" s="148">
        <v>3171.333333333333</v>
      </c>
      <c r="CQ182" s="148">
        <v>3171.333333333333</v>
      </c>
      <c r="CR182" s="148">
        <v>3171.333333333333</v>
      </c>
      <c r="CS182" s="148">
        <v>3171.333333333333</v>
      </c>
      <c r="CT182" s="148">
        <v>3171.333333333333</v>
      </c>
      <c r="CU182" s="148">
        <v>3171.333333333333</v>
      </c>
      <c r="CV182" s="148">
        <v>3171.333333333333</v>
      </c>
      <c r="CW182" s="147"/>
      <c r="CX182" s="148">
        <v>6800.0000000000009</v>
      </c>
      <c r="CY182" s="148">
        <v>6800.0000000000009</v>
      </c>
      <c r="CZ182" s="148">
        <v>6800.0000000000009</v>
      </c>
      <c r="DA182" s="148">
        <v>6800.0000000000009</v>
      </c>
      <c r="DB182" s="148">
        <v>7242.0000000000009</v>
      </c>
      <c r="DC182" s="148">
        <v>7242.0000000000009</v>
      </c>
      <c r="DD182" s="148">
        <v>7242.0000000000009</v>
      </c>
      <c r="DE182" s="148">
        <v>7242.0000000000009</v>
      </c>
      <c r="DF182" s="148">
        <v>7242.0000000000009</v>
      </c>
      <c r="DG182" s="148">
        <v>7242.0000000000009</v>
      </c>
      <c r="DH182" s="148">
        <v>7242.0000000000009</v>
      </c>
      <c r="DI182" s="148">
        <v>7242.0000000000009</v>
      </c>
      <c r="DJ182" s="147"/>
      <c r="DK182" s="148">
        <v>35586.587965457278</v>
      </c>
      <c r="DL182" s="148">
        <v>35586.587965457278</v>
      </c>
      <c r="DM182" s="148">
        <v>35586.587965457278</v>
      </c>
      <c r="DN182" s="148">
        <v>35586.587965457278</v>
      </c>
      <c r="DO182" s="148">
        <v>37760.298916651998</v>
      </c>
      <c r="DP182" s="148">
        <v>37760.298916651998</v>
      </c>
      <c r="DQ182" s="148">
        <v>37760.298916651998</v>
      </c>
      <c r="DR182" s="148">
        <v>37760.298916651998</v>
      </c>
      <c r="DS182" s="148">
        <v>37760.298916651998</v>
      </c>
      <c r="DT182" s="148">
        <v>37760.298916651998</v>
      </c>
      <c r="DU182" s="148">
        <v>37760.298916651998</v>
      </c>
      <c r="DV182" s="148">
        <v>37760.298916651998</v>
      </c>
      <c r="DX182" s="149">
        <f t="shared" si="122"/>
        <v>444428.74319504498</v>
      </c>
      <c r="DZ182" s="19" t="b">
        <f t="shared" si="123"/>
        <v>1</v>
      </c>
      <c r="EG182" s="19"/>
    </row>
    <row r="183" spans="3:137" ht="14.15" hidden="1" customHeight="1" x14ac:dyDescent="0.4">
      <c r="C183" s="19" t="s">
        <v>71</v>
      </c>
      <c r="D183" s="145">
        <v>388</v>
      </c>
      <c r="E183" s="19" t="s">
        <v>72</v>
      </c>
      <c r="F183" s="19" t="s">
        <v>57</v>
      </c>
      <c r="H183" s="19" t="s">
        <v>138</v>
      </c>
      <c r="I183" s="19" t="s">
        <v>74</v>
      </c>
      <c r="K183" s="146">
        <v>20000</v>
      </c>
      <c r="L183" s="146">
        <v>20000</v>
      </c>
      <c r="M183" s="146">
        <v>20000</v>
      </c>
      <c r="N183" s="146">
        <v>20000</v>
      </c>
      <c r="O183" s="146">
        <v>20000</v>
      </c>
      <c r="P183" s="146">
        <v>20000</v>
      </c>
      <c r="Q183" s="146">
        <v>20000</v>
      </c>
      <c r="R183" s="146">
        <v>20000</v>
      </c>
      <c r="S183" s="146">
        <v>20000</v>
      </c>
      <c r="T183" s="146">
        <v>20000</v>
      </c>
      <c r="U183" s="146">
        <v>20000</v>
      </c>
      <c r="V183" s="146">
        <v>20000</v>
      </c>
      <c r="W183" s="147"/>
      <c r="X183" s="148">
        <v>20000</v>
      </c>
      <c r="Y183" s="148">
        <v>20000</v>
      </c>
      <c r="Z183" s="148">
        <v>20000</v>
      </c>
      <c r="AA183" s="148">
        <v>20000</v>
      </c>
      <c r="AB183" s="148">
        <v>20800</v>
      </c>
      <c r="AC183" s="148">
        <v>20800</v>
      </c>
      <c r="AD183" s="148">
        <v>20800</v>
      </c>
      <c r="AE183" s="148">
        <v>20800</v>
      </c>
      <c r="AF183" s="148">
        <v>20800</v>
      </c>
      <c r="AG183" s="148">
        <v>20800</v>
      </c>
      <c r="AH183" s="148">
        <v>20800</v>
      </c>
      <c r="AI183" s="148">
        <v>20800</v>
      </c>
      <c r="AJ183" s="147"/>
      <c r="AK183" s="148">
        <v>4329.5790400000005</v>
      </c>
      <c r="AL183" s="148">
        <v>4329.5790400000005</v>
      </c>
      <c r="AM183" s="148">
        <v>4329.5790400000005</v>
      </c>
      <c r="AN183" s="148">
        <v>4329.5790400000005</v>
      </c>
      <c r="AO183" s="148">
        <v>4549.5790400000005</v>
      </c>
      <c r="AP183" s="148">
        <v>4549.5790400000005</v>
      </c>
      <c r="AQ183" s="148">
        <v>4549.5790400000005</v>
      </c>
      <c r="AR183" s="148">
        <v>4549.5790400000005</v>
      </c>
      <c r="AS183" s="148">
        <v>4549.5790400000005</v>
      </c>
      <c r="AT183" s="148">
        <v>4549.5790400000005</v>
      </c>
      <c r="AU183" s="148">
        <v>4549.5790400000005</v>
      </c>
      <c r="AV183" s="148">
        <v>4549.5790400000005</v>
      </c>
      <c r="AW183" s="147"/>
      <c r="AX183" s="148">
        <v>951.63440000000014</v>
      </c>
      <c r="AY183" s="148">
        <v>951.63440000000014</v>
      </c>
      <c r="AZ183" s="148">
        <v>951.63440000000014</v>
      </c>
      <c r="BA183" s="148">
        <v>951.63440000000014</v>
      </c>
      <c r="BB183" s="148">
        <v>951.63440000000014</v>
      </c>
      <c r="BC183" s="148">
        <v>951.63440000000014</v>
      </c>
      <c r="BD183" s="148">
        <v>951.63440000000014</v>
      </c>
      <c r="BE183" s="148">
        <v>951.63440000000014</v>
      </c>
      <c r="BF183" s="148">
        <v>951.63440000000014</v>
      </c>
      <c r="BG183" s="148">
        <v>951.63440000000014</v>
      </c>
      <c r="BH183" s="148">
        <v>951.63440000000014</v>
      </c>
      <c r="BI183" s="148">
        <v>951.63440000000014</v>
      </c>
      <c r="BJ183" s="147"/>
      <c r="BK183" s="148">
        <v>2233.3333333333335</v>
      </c>
      <c r="BL183" s="148">
        <v>2233.3333333333335</v>
      </c>
      <c r="BM183" s="148">
        <v>2233.3333333333335</v>
      </c>
      <c r="BN183" s="148">
        <v>2233.3333333333335</v>
      </c>
      <c r="BO183" s="148">
        <v>2322.6666666666665</v>
      </c>
      <c r="BP183" s="148">
        <v>2322.6666666666665</v>
      </c>
      <c r="BQ183" s="148">
        <v>2322.6666666666665</v>
      </c>
      <c r="BR183" s="148">
        <v>2322.6666666666665</v>
      </c>
      <c r="BS183" s="148">
        <v>2322.6666666666665</v>
      </c>
      <c r="BT183" s="148">
        <v>2322.6666666666665</v>
      </c>
      <c r="BU183" s="148">
        <v>2322.6666666666665</v>
      </c>
      <c r="BV183" s="148">
        <v>2322.6666666666665</v>
      </c>
      <c r="BW183" s="147"/>
      <c r="BX183" s="148">
        <v>3575.4768543461669</v>
      </c>
      <c r="BY183" s="148">
        <v>3575.4768543461669</v>
      </c>
      <c r="BZ183" s="148">
        <v>3575.4768543461669</v>
      </c>
      <c r="CA183" s="148">
        <v>3575.4768543461669</v>
      </c>
      <c r="CB183" s="148">
        <v>3632.7006875600132</v>
      </c>
      <c r="CC183" s="148">
        <v>3632.7006875600132</v>
      </c>
      <c r="CD183" s="148">
        <v>3632.7006875600132</v>
      </c>
      <c r="CE183" s="148">
        <v>3632.7006875600132</v>
      </c>
      <c r="CF183" s="148">
        <v>3632.7006875600132</v>
      </c>
      <c r="CG183" s="148">
        <v>3632.7006875600132</v>
      </c>
      <c r="CH183" s="148">
        <v>3632.7006875600132</v>
      </c>
      <c r="CI183" s="148">
        <v>3632.7006875600132</v>
      </c>
      <c r="CJ183" s="147"/>
      <c r="CK183" s="148">
        <v>2977.7777777777774</v>
      </c>
      <c r="CL183" s="148">
        <v>2977.7777777777774</v>
      </c>
      <c r="CM183" s="148">
        <v>2977.7777777777774</v>
      </c>
      <c r="CN183" s="148">
        <v>2977.7777777777774</v>
      </c>
      <c r="CO183" s="148">
        <v>3096.8888888888887</v>
      </c>
      <c r="CP183" s="148">
        <v>3096.8888888888887</v>
      </c>
      <c r="CQ183" s="148">
        <v>3096.8888888888887</v>
      </c>
      <c r="CR183" s="148">
        <v>3096.8888888888887</v>
      </c>
      <c r="CS183" s="148">
        <v>3096.8888888888887</v>
      </c>
      <c r="CT183" s="148">
        <v>3096.8888888888887</v>
      </c>
      <c r="CU183" s="148">
        <v>3096.8888888888887</v>
      </c>
      <c r="CV183" s="148">
        <v>3096.8888888888887</v>
      </c>
      <c r="CW183" s="147"/>
      <c r="CX183" s="148">
        <v>6800.0000000000009</v>
      </c>
      <c r="CY183" s="148">
        <v>6800.0000000000009</v>
      </c>
      <c r="CZ183" s="148">
        <v>6800.0000000000009</v>
      </c>
      <c r="DA183" s="148">
        <v>6800.0000000000009</v>
      </c>
      <c r="DB183" s="148">
        <v>7072.0000000000009</v>
      </c>
      <c r="DC183" s="148">
        <v>7072.0000000000009</v>
      </c>
      <c r="DD183" s="148">
        <v>7072.0000000000009</v>
      </c>
      <c r="DE183" s="148">
        <v>7072.0000000000009</v>
      </c>
      <c r="DF183" s="148">
        <v>7072.0000000000009</v>
      </c>
      <c r="DG183" s="148">
        <v>7072.0000000000009</v>
      </c>
      <c r="DH183" s="148">
        <v>7072.0000000000009</v>
      </c>
      <c r="DI183" s="148">
        <v>7072.0000000000009</v>
      </c>
      <c r="DJ183" s="147"/>
      <c r="DK183" s="148">
        <v>35586.587965457278</v>
      </c>
      <c r="DL183" s="148">
        <v>35586.587965457278</v>
      </c>
      <c r="DM183" s="148">
        <v>35586.587965457278</v>
      </c>
      <c r="DN183" s="148">
        <v>35586.587965457278</v>
      </c>
      <c r="DO183" s="148">
        <v>36924.256243115567</v>
      </c>
      <c r="DP183" s="148">
        <v>36924.256243115567</v>
      </c>
      <c r="DQ183" s="148">
        <v>36924.256243115567</v>
      </c>
      <c r="DR183" s="148">
        <v>36924.256243115567</v>
      </c>
      <c r="DS183" s="148">
        <v>36924.256243115567</v>
      </c>
      <c r="DT183" s="148">
        <v>36924.256243115567</v>
      </c>
      <c r="DU183" s="148">
        <v>36924.256243115567</v>
      </c>
      <c r="DV183" s="148">
        <v>36924.256243115567</v>
      </c>
      <c r="DX183" s="149">
        <f t="shared" si="122"/>
        <v>437740.40180675377</v>
      </c>
      <c r="DZ183" s="19" t="b">
        <f t="shared" si="123"/>
        <v>1</v>
      </c>
      <c r="EG183" s="19"/>
    </row>
    <row r="184" spans="3:137" ht="14.15" hidden="1" customHeight="1" x14ac:dyDescent="0.4">
      <c r="C184" s="19" t="s">
        <v>71</v>
      </c>
      <c r="D184" s="145" t="s">
        <v>152</v>
      </c>
      <c r="E184" s="19" t="s">
        <v>59</v>
      </c>
      <c r="F184" s="19" t="s">
        <v>77</v>
      </c>
      <c r="G184" s="145" t="s">
        <v>18</v>
      </c>
      <c r="H184" s="19" t="s">
        <v>106</v>
      </c>
      <c r="I184" s="19" t="s">
        <v>74</v>
      </c>
      <c r="K184" s="146">
        <v>20000</v>
      </c>
      <c r="L184" s="146">
        <v>20000</v>
      </c>
      <c r="M184" s="146">
        <v>20000</v>
      </c>
      <c r="N184" s="146">
        <v>20000</v>
      </c>
      <c r="O184" s="146">
        <v>20000</v>
      </c>
      <c r="P184" s="146">
        <v>20000</v>
      </c>
      <c r="Q184" s="146">
        <v>20000</v>
      </c>
      <c r="R184" s="146">
        <v>20000</v>
      </c>
      <c r="S184" s="146">
        <v>20000</v>
      </c>
      <c r="T184" s="146">
        <v>20000</v>
      </c>
      <c r="U184" s="146">
        <v>20000</v>
      </c>
      <c r="V184" s="146">
        <v>20000</v>
      </c>
      <c r="W184" s="147"/>
      <c r="X184" s="148">
        <v>20000</v>
      </c>
      <c r="Y184" s="148">
        <v>20000</v>
      </c>
      <c r="Z184" s="148">
        <v>20000</v>
      </c>
      <c r="AA184" s="148">
        <v>20000</v>
      </c>
      <c r="AB184" s="148">
        <v>20000</v>
      </c>
      <c r="AC184" s="148">
        <v>20000</v>
      </c>
      <c r="AD184" s="148">
        <v>20000</v>
      </c>
      <c r="AE184" s="148">
        <v>20000</v>
      </c>
      <c r="AF184" s="148">
        <v>20000</v>
      </c>
      <c r="AG184" s="148">
        <v>20000</v>
      </c>
      <c r="AH184" s="148">
        <v>20000</v>
      </c>
      <c r="AI184" s="148">
        <v>20000</v>
      </c>
      <c r="AJ184" s="147"/>
      <c r="AK184" s="148">
        <v>0</v>
      </c>
      <c r="AL184" s="148">
        <v>0</v>
      </c>
      <c r="AM184" s="148">
        <v>0</v>
      </c>
      <c r="AN184" s="148">
        <v>0</v>
      </c>
      <c r="AO184" s="148">
        <v>0</v>
      </c>
      <c r="AP184" s="148">
        <v>0</v>
      </c>
      <c r="AQ184" s="148">
        <v>0</v>
      </c>
      <c r="AR184" s="148">
        <v>0</v>
      </c>
      <c r="AS184" s="148">
        <v>0</v>
      </c>
      <c r="AT184" s="148">
        <v>0</v>
      </c>
      <c r="AU184" s="148">
        <v>0</v>
      </c>
      <c r="AV184" s="148">
        <v>0</v>
      </c>
      <c r="AW184" s="147"/>
      <c r="AX184" s="148">
        <v>0</v>
      </c>
      <c r="AY184" s="148">
        <v>0</v>
      </c>
      <c r="AZ184" s="148">
        <v>0</v>
      </c>
      <c r="BA184" s="148">
        <v>0</v>
      </c>
      <c r="BB184" s="148">
        <v>0</v>
      </c>
      <c r="BC184" s="148">
        <v>0</v>
      </c>
      <c r="BD184" s="148">
        <v>0</v>
      </c>
      <c r="BE184" s="148">
        <v>0</v>
      </c>
      <c r="BF184" s="148">
        <v>0</v>
      </c>
      <c r="BG184" s="148">
        <v>0</v>
      </c>
      <c r="BH184" s="148">
        <v>0</v>
      </c>
      <c r="BI184" s="148">
        <v>0</v>
      </c>
      <c r="BJ184" s="147"/>
      <c r="BK184" s="148">
        <v>0</v>
      </c>
      <c r="BL184" s="148">
        <v>0</v>
      </c>
      <c r="BM184" s="148">
        <v>0</v>
      </c>
      <c r="BN184" s="148">
        <v>0</v>
      </c>
      <c r="BO184" s="148">
        <v>0</v>
      </c>
      <c r="BP184" s="148">
        <v>0</v>
      </c>
      <c r="BQ184" s="148">
        <v>0</v>
      </c>
      <c r="BR184" s="148">
        <v>0</v>
      </c>
      <c r="BS184" s="148">
        <v>0</v>
      </c>
      <c r="BT184" s="148">
        <v>0</v>
      </c>
      <c r="BU184" s="148">
        <v>0</v>
      </c>
      <c r="BV184" s="148">
        <v>0</v>
      </c>
      <c r="BW184" s="147"/>
      <c r="BX184" s="148">
        <v>0</v>
      </c>
      <c r="BY184" s="148">
        <v>0</v>
      </c>
      <c r="BZ184" s="148">
        <v>0</v>
      </c>
      <c r="CA184" s="148">
        <v>0</v>
      </c>
      <c r="CB184" s="148">
        <v>0</v>
      </c>
      <c r="CC184" s="148">
        <v>0</v>
      </c>
      <c r="CD184" s="148">
        <v>0</v>
      </c>
      <c r="CE184" s="148">
        <v>0</v>
      </c>
      <c r="CF184" s="148">
        <v>0</v>
      </c>
      <c r="CG184" s="148">
        <v>0</v>
      </c>
      <c r="CH184" s="148">
        <v>0</v>
      </c>
      <c r="CI184" s="148">
        <v>0</v>
      </c>
      <c r="CJ184" s="147"/>
      <c r="CK184" s="148">
        <v>0</v>
      </c>
      <c r="CL184" s="148">
        <v>0</v>
      </c>
      <c r="CM184" s="148">
        <v>0</v>
      </c>
      <c r="CN184" s="148">
        <v>0</v>
      </c>
      <c r="CO184" s="148">
        <v>0</v>
      </c>
      <c r="CP184" s="148">
        <v>0</v>
      </c>
      <c r="CQ184" s="148">
        <v>0</v>
      </c>
      <c r="CR184" s="148">
        <v>0</v>
      </c>
      <c r="CS184" s="148">
        <v>0</v>
      </c>
      <c r="CT184" s="148">
        <v>0</v>
      </c>
      <c r="CU184" s="148">
        <v>0</v>
      </c>
      <c r="CV184" s="148">
        <v>0</v>
      </c>
      <c r="CW184" s="147"/>
      <c r="CX184" s="148">
        <v>0</v>
      </c>
      <c r="CY184" s="148">
        <v>0</v>
      </c>
      <c r="CZ184" s="148">
        <v>0</v>
      </c>
      <c r="DA184" s="148">
        <v>0</v>
      </c>
      <c r="DB184" s="148">
        <v>0</v>
      </c>
      <c r="DC184" s="148">
        <v>0</v>
      </c>
      <c r="DD184" s="148">
        <v>0</v>
      </c>
      <c r="DE184" s="148">
        <v>0</v>
      </c>
      <c r="DF184" s="148">
        <v>0</v>
      </c>
      <c r="DG184" s="148">
        <v>0</v>
      </c>
      <c r="DH184" s="148">
        <v>0</v>
      </c>
      <c r="DI184" s="148">
        <v>0</v>
      </c>
      <c r="DJ184" s="147"/>
      <c r="DK184" s="148">
        <v>20000</v>
      </c>
      <c r="DL184" s="148">
        <v>20000</v>
      </c>
      <c r="DM184" s="148">
        <v>20000</v>
      </c>
      <c r="DN184" s="148">
        <v>20000</v>
      </c>
      <c r="DO184" s="148">
        <v>20000</v>
      </c>
      <c r="DP184" s="148">
        <v>20000</v>
      </c>
      <c r="DQ184" s="148">
        <v>20000</v>
      </c>
      <c r="DR184" s="148">
        <v>20000</v>
      </c>
      <c r="DS184" s="148">
        <v>20000</v>
      </c>
      <c r="DT184" s="148">
        <v>20000</v>
      </c>
      <c r="DU184" s="148">
        <v>20000</v>
      </c>
      <c r="DV184" s="148">
        <v>20000</v>
      </c>
      <c r="DX184" s="149">
        <f t="shared" si="122"/>
        <v>240000</v>
      </c>
      <c r="DZ184" s="19" t="b">
        <f t="shared" si="123"/>
        <v>1</v>
      </c>
      <c r="EG184" s="19"/>
    </row>
    <row r="185" spans="3:137" ht="14.15" hidden="1" customHeight="1" x14ac:dyDescent="0.4">
      <c r="C185" s="19" t="s">
        <v>71</v>
      </c>
      <c r="D185" s="145">
        <v>390</v>
      </c>
      <c r="E185" s="19" t="s">
        <v>72</v>
      </c>
      <c r="F185" s="19" t="s">
        <v>57</v>
      </c>
      <c r="H185" s="19" t="s">
        <v>141</v>
      </c>
      <c r="I185" s="19" t="s">
        <v>83</v>
      </c>
      <c r="K185" s="146">
        <v>23000</v>
      </c>
      <c r="L185" s="146">
        <v>23000</v>
      </c>
      <c r="M185" s="146">
        <v>23000</v>
      </c>
      <c r="N185" s="146">
        <v>23000</v>
      </c>
      <c r="O185" s="146">
        <v>23000</v>
      </c>
      <c r="P185" s="146">
        <v>23000</v>
      </c>
      <c r="Q185" s="146">
        <v>23000</v>
      </c>
      <c r="R185" s="146">
        <v>23000</v>
      </c>
      <c r="S185" s="146">
        <v>23000</v>
      </c>
      <c r="T185" s="146">
        <v>23000</v>
      </c>
      <c r="U185" s="146">
        <v>23000</v>
      </c>
      <c r="V185" s="146">
        <v>23000</v>
      </c>
      <c r="W185" s="147"/>
      <c r="X185" s="148">
        <v>23000</v>
      </c>
      <c r="Y185" s="148">
        <v>23000</v>
      </c>
      <c r="Z185" s="148">
        <v>23000</v>
      </c>
      <c r="AA185" s="148">
        <v>23000</v>
      </c>
      <c r="AB185" s="148">
        <v>23800</v>
      </c>
      <c r="AC185" s="148">
        <v>23800</v>
      </c>
      <c r="AD185" s="148">
        <v>23800</v>
      </c>
      <c r="AE185" s="148">
        <v>23800</v>
      </c>
      <c r="AF185" s="148">
        <v>23800</v>
      </c>
      <c r="AG185" s="148">
        <v>23800</v>
      </c>
      <c r="AH185" s="148">
        <v>23800</v>
      </c>
      <c r="AI185" s="148">
        <v>23800</v>
      </c>
      <c r="AJ185" s="147"/>
      <c r="AK185" s="148">
        <v>5154.5790400000005</v>
      </c>
      <c r="AL185" s="148">
        <v>5154.5790400000005</v>
      </c>
      <c r="AM185" s="148">
        <v>5154.5790400000005</v>
      </c>
      <c r="AN185" s="148">
        <v>5154.5790400000005</v>
      </c>
      <c r="AO185" s="148">
        <v>5374.5790400000005</v>
      </c>
      <c r="AP185" s="148">
        <v>5374.5790400000005</v>
      </c>
      <c r="AQ185" s="148">
        <v>5374.5790400000005</v>
      </c>
      <c r="AR185" s="148">
        <v>5374.5790400000005</v>
      </c>
      <c r="AS185" s="148">
        <v>5374.5790400000005</v>
      </c>
      <c r="AT185" s="148">
        <v>5374.5790400000005</v>
      </c>
      <c r="AU185" s="148">
        <v>5374.5790400000005</v>
      </c>
      <c r="AV185" s="148">
        <v>5374.5790400000005</v>
      </c>
      <c r="AW185" s="147"/>
      <c r="AX185" s="148">
        <v>951.63440000000014</v>
      </c>
      <c r="AY185" s="148">
        <v>951.63440000000014</v>
      </c>
      <c r="AZ185" s="148">
        <v>951.63440000000014</v>
      </c>
      <c r="BA185" s="148">
        <v>951.63440000000014</v>
      </c>
      <c r="BB185" s="148">
        <v>951.63440000000014</v>
      </c>
      <c r="BC185" s="148">
        <v>951.63440000000014</v>
      </c>
      <c r="BD185" s="148">
        <v>951.63440000000014</v>
      </c>
      <c r="BE185" s="148">
        <v>951.63440000000014</v>
      </c>
      <c r="BF185" s="148">
        <v>951.63440000000014</v>
      </c>
      <c r="BG185" s="148">
        <v>951.63440000000014</v>
      </c>
      <c r="BH185" s="148">
        <v>951.63440000000014</v>
      </c>
      <c r="BI185" s="148">
        <v>951.63440000000014</v>
      </c>
      <c r="BJ185" s="147"/>
      <c r="BK185" s="148">
        <v>2568.3333333333335</v>
      </c>
      <c r="BL185" s="148">
        <v>2568.3333333333335</v>
      </c>
      <c r="BM185" s="148">
        <v>2568.3333333333335</v>
      </c>
      <c r="BN185" s="148">
        <v>2568.3333333333335</v>
      </c>
      <c r="BO185" s="148">
        <v>2657.6666666666665</v>
      </c>
      <c r="BP185" s="148">
        <v>2657.6666666666665</v>
      </c>
      <c r="BQ185" s="148">
        <v>2657.6666666666665</v>
      </c>
      <c r="BR185" s="148">
        <v>2657.6666666666665</v>
      </c>
      <c r="BS185" s="148">
        <v>2657.6666666666665</v>
      </c>
      <c r="BT185" s="148">
        <v>2657.6666666666665</v>
      </c>
      <c r="BU185" s="148">
        <v>2657.6666666666665</v>
      </c>
      <c r="BV185" s="148">
        <v>2657.6666666666665</v>
      </c>
      <c r="BW185" s="147"/>
      <c r="BX185" s="148">
        <v>3790.0662288980916</v>
      </c>
      <c r="BY185" s="148">
        <v>3790.0662288980916</v>
      </c>
      <c r="BZ185" s="148">
        <v>3790.0662288980916</v>
      </c>
      <c r="CA185" s="148">
        <v>3790.0662288980916</v>
      </c>
      <c r="CB185" s="148">
        <v>3847.2900621119379</v>
      </c>
      <c r="CC185" s="148">
        <v>3847.2900621119379</v>
      </c>
      <c r="CD185" s="148">
        <v>3847.2900621119379</v>
      </c>
      <c r="CE185" s="148">
        <v>3847.2900621119379</v>
      </c>
      <c r="CF185" s="148">
        <v>3847.2900621119379</v>
      </c>
      <c r="CG185" s="148">
        <v>3847.2900621119379</v>
      </c>
      <c r="CH185" s="148">
        <v>3847.2900621119379</v>
      </c>
      <c r="CI185" s="148">
        <v>3847.2900621119379</v>
      </c>
      <c r="CJ185" s="147"/>
      <c r="CK185" s="148">
        <v>3424.4444444444443</v>
      </c>
      <c r="CL185" s="148">
        <v>3424.4444444444443</v>
      </c>
      <c r="CM185" s="148">
        <v>3424.4444444444443</v>
      </c>
      <c r="CN185" s="148">
        <v>3424.4444444444443</v>
      </c>
      <c r="CO185" s="148">
        <v>3543.5555555555552</v>
      </c>
      <c r="CP185" s="148">
        <v>3543.5555555555552</v>
      </c>
      <c r="CQ185" s="148">
        <v>3543.5555555555552</v>
      </c>
      <c r="CR185" s="148">
        <v>3543.5555555555552</v>
      </c>
      <c r="CS185" s="148">
        <v>3543.5555555555552</v>
      </c>
      <c r="CT185" s="148">
        <v>3543.5555555555552</v>
      </c>
      <c r="CU185" s="148">
        <v>3543.5555555555552</v>
      </c>
      <c r="CV185" s="148">
        <v>3543.5555555555552</v>
      </c>
      <c r="CW185" s="147"/>
      <c r="CX185" s="148">
        <v>7820.0000000000009</v>
      </c>
      <c r="CY185" s="148">
        <v>7820.0000000000009</v>
      </c>
      <c r="CZ185" s="148">
        <v>7820.0000000000009</v>
      </c>
      <c r="DA185" s="148">
        <v>7820.0000000000009</v>
      </c>
      <c r="DB185" s="148">
        <v>8092.0000000000009</v>
      </c>
      <c r="DC185" s="148">
        <v>8092.0000000000009</v>
      </c>
      <c r="DD185" s="148">
        <v>8092.0000000000009</v>
      </c>
      <c r="DE185" s="148">
        <v>8092.0000000000009</v>
      </c>
      <c r="DF185" s="148">
        <v>8092.0000000000009</v>
      </c>
      <c r="DG185" s="148">
        <v>8092.0000000000009</v>
      </c>
      <c r="DH185" s="148">
        <v>8092.0000000000009</v>
      </c>
      <c r="DI185" s="148">
        <v>8092.0000000000009</v>
      </c>
      <c r="DJ185" s="147"/>
      <c r="DK185" s="148">
        <v>40602.84400667587</v>
      </c>
      <c r="DL185" s="148">
        <v>40602.84400667587</v>
      </c>
      <c r="DM185" s="148">
        <v>40602.84400667587</v>
      </c>
      <c r="DN185" s="148">
        <v>40602.84400667587</v>
      </c>
      <c r="DO185" s="148">
        <v>41940.51228433416</v>
      </c>
      <c r="DP185" s="148">
        <v>41940.51228433416</v>
      </c>
      <c r="DQ185" s="148">
        <v>41940.51228433416</v>
      </c>
      <c r="DR185" s="148">
        <v>41940.51228433416</v>
      </c>
      <c r="DS185" s="148">
        <v>41940.51228433416</v>
      </c>
      <c r="DT185" s="148">
        <v>41940.51228433416</v>
      </c>
      <c r="DU185" s="148">
        <v>41940.51228433416</v>
      </c>
      <c r="DV185" s="148">
        <v>41940.51228433416</v>
      </c>
      <c r="DX185" s="149">
        <f t="shared" si="122"/>
        <v>497935.47430137679</v>
      </c>
      <c r="DZ185" s="19" t="b">
        <f t="shared" si="123"/>
        <v>1</v>
      </c>
      <c r="EG185" s="19"/>
    </row>
    <row r="186" spans="3:137" ht="14.15" hidden="1" customHeight="1" x14ac:dyDescent="0.4">
      <c r="C186" s="19" t="s">
        <v>71</v>
      </c>
      <c r="D186" s="145" t="s">
        <v>153</v>
      </c>
      <c r="E186" s="19" t="s">
        <v>59</v>
      </c>
      <c r="F186" s="19" t="s">
        <v>77</v>
      </c>
      <c r="G186" s="145" t="s">
        <v>18</v>
      </c>
      <c r="H186" s="19" t="s">
        <v>106</v>
      </c>
      <c r="I186" s="19" t="s">
        <v>74</v>
      </c>
      <c r="K186" s="146">
        <v>23000</v>
      </c>
      <c r="L186" s="146">
        <v>23000</v>
      </c>
      <c r="M186" s="146">
        <v>23000</v>
      </c>
      <c r="N186" s="146">
        <v>23000</v>
      </c>
      <c r="O186" s="146">
        <v>23000</v>
      </c>
      <c r="P186" s="146">
        <v>23000</v>
      </c>
      <c r="Q186" s="146">
        <v>23000</v>
      </c>
      <c r="R186" s="146">
        <v>25000</v>
      </c>
      <c r="S186" s="146">
        <v>25000</v>
      </c>
      <c r="T186" s="146">
        <v>25000</v>
      </c>
      <c r="U186" s="146">
        <v>25000</v>
      </c>
      <c r="V186" s="146">
        <v>25000</v>
      </c>
      <c r="W186" s="147"/>
      <c r="X186" s="148">
        <v>23000</v>
      </c>
      <c r="Y186" s="148">
        <v>23000</v>
      </c>
      <c r="Z186" s="148">
        <v>23000</v>
      </c>
      <c r="AA186" s="148">
        <v>23000</v>
      </c>
      <c r="AB186" s="148">
        <v>23000</v>
      </c>
      <c r="AC186" s="148">
        <v>23000</v>
      </c>
      <c r="AD186" s="148">
        <v>23000</v>
      </c>
      <c r="AE186" s="148">
        <v>25000</v>
      </c>
      <c r="AF186" s="148">
        <v>25000</v>
      </c>
      <c r="AG186" s="148">
        <v>25000</v>
      </c>
      <c r="AH186" s="148">
        <v>25000</v>
      </c>
      <c r="AI186" s="148">
        <v>25000</v>
      </c>
      <c r="AJ186" s="147"/>
      <c r="AK186" s="148">
        <v>0</v>
      </c>
      <c r="AL186" s="148">
        <v>0</v>
      </c>
      <c r="AM186" s="148">
        <v>0</v>
      </c>
      <c r="AN186" s="148">
        <v>0</v>
      </c>
      <c r="AO186" s="148">
        <v>0</v>
      </c>
      <c r="AP186" s="148">
        <v>0</v>
      </c>
      <c r="AQ186" s="148">
        <v>0</v>
      </c>
      <c r="AR186" s="148">
        <v>0</v>
      </c>
      <c r="AS186" s="148">
        <v>0</v>
      </c>
      <c r="AT186" s="148">
        <v>0</v>
      </c>
      <c r="AU186" s="148">
        <v>0</v>
      </c>
      <c r="AV186" s="148">
        <v>0</v>
      </c>
      <c r="AW186" s="147"/>
      <c r="AX186" s="148">
        <v>0</v>
      </c>
      <c r="AY186" s="148">
        <v>0</v>
      </c>
      <c r="AZ186" s="148">
        <v>0</v>
      </c>
      <c r="BA186" s="148">
        <v>0</v>
      </c>
      <c r="BB186" s="148">
        <v>0</v>
      </c>
      <c r="BC186" s="148">
        <v>0</v>
      </c>
      <c r="BD186" s="148">
        <v>0</v>
      </c>
      <c r="BE186" s="148">
        <v>0</v>
      </c>
      <c r="BF186" s="148">
        <v>0</v>
      </c>
      <c r="BG186" s="148">
        <v>0</v>
      </c>
      <c r="BH186" s="148">
        <v>0</v>
      </c>
      <c r="BI186" s="148">
        <v>0</v>
      </c>
      <c r="BJ186" s="147"/>
      <c r="BK186" s="148">
        <v>0</v>
      </c>
      <c r="BL186" s="148">
        <v>0</v>
      </c>
      <c r="BM186" s="148">
        <v>0</v>
      </c>
      <c r="BN186" s="148">
        <v>0</v>
      </c>
      <c r="BO186" s="148">
        <v>0</v>
      </c>
      <c r="BP186" s="148">
        <v>0</v>
      </c>
      <c r="BQ186" s="148">
        <v>0</v>
      </c>
      <c r="BR186" s="148">
        <v>0</v>
      </c>
      <c r="BS186" s="148">
        <v>0</v>
      </c>
      <c r="BT186" s="148">
        <v>0</v>
      </c>
      <c r="BU186" s="148">
        <v>0</v>
      </c>
      <c r="BV186" s="148">
        <v>0</v>
      </c>
      <c r="BW186" s="147"/>
      <c r="BX186" s="148">
        <v>0</v>
      </c>
      <c r="BY186" s="148">
        <v>0</v>
      </c>
      <c r="BZ186" s="148">
        <v>0</v>
      </c>
      <c r="CA186" s="148">
        <v>0</v>
      </c>
      <c r="CB186" s="148">
        <v>0</v>
      </c>
      <c r="CC186" s="148">
        <v>0</v>
      </c>
      <c r="CD186" s="148">
        <v>0</v>
      </c>
      <c r="CE186" s="148">
        <v>0</v>
      </c>
      <c r="CF186" s="148">
        <v>0</v>
      </c>
      <c r="CG186" s="148">
        <v>0</v>
      </c>
      <c r="CH186" s="148">
        <v>0</v>
      </c>
      <c r="CI186" s="148">
        <v>0</v>
      </c>
      <c r="CJ186" s="147"/>
      <c r="CK186" s="148">
        <v>0</v>
      </c>
      <c r="CL186" s="148">
        <v>0</v>
      </c>
      <c r="CM186" s="148">
        <v>0</v>
      </c>
      <c r="CN186" s="148">
        <v>0</v>
      </c>
      <c r="CO186" s="148">
        <v>0</v>
      </c>
      <c r="CP186" s="148">
        <v>0</v>
      </c>
      <c r="CQ186" s="148">
        <v>0</v>
      </c>
      <c r="CR186" s="148">
        <v>0</v>
      </c>
      <c r="CS186" s="148">
        <v>0</v>
      </c>
      <c r="CT186" s="148">
        <v>0</v>
      </c>
      <c r="CU186" s="148">
        <v>0</v>
      </c>
      <c r="CV186" s="148">
        <v>0</v>
      </c>
      <c r="CW186" s="147"/>
      <c r="CX186" s="148">
        <v>0</v>
      </c>
      <c r="CY186" s="148">
        <v>0</v>
      </c>
      <c r="CZ186" s="148">
        <v>0</v>
      </c>
      <c r="DA186" s="148">
        <v>0</v>
      </c>
      <c r="DB186" s="148">
        <v>0</v>
      </c>
      <c r="DC186" s="148">
        <v>0</v>
      </c>
      <c r="DD186" s="148">
        <v>0</v>
      </c>
      <c r="DE186" s="148">
        <v>0</v>
      </c>
      <c r="DF186" s="148">
        <v>0</v>
      </c>
      <c r="DG186" s="148">
        <v>0</v>
      </c>
      <c r="DH186" s="148">
        <v>0</v>
      </c>
      <c r="DI186" s="148">
        <v>0</v>
      </c>
      <c r="DJ186" s="147"/>
      <c r="DK186" s="148">
        <v>23000</v>
      </c>
      <c r="DL186" s="148">
        <v>23000</v>
      </c>
      <c r="DM186" s="148">
        <v>23000</v>
      </c>
      <c r="DN186" s="148">
        <v>23000</v>
      </c>
      <c r="DO186" s="148">
        <v>23000</v>
      </c>
      <c r="DP186" s="148">
        <v>23000</v>
      </c>
      <c r="DQ186" s="148">
        <v>23000</v>
      </c>
      <c r="DR186" s="148">
        <v>25000</v>
      </c>
      <c r="DS186" s="148">
        <v>25000</v>
      </c>
      <c r="DT186" s="148">
        <v>25000</v>
      </c>
      <c r="DU186" s="148">
        <v>25000</v>
      </c>
      <c r="DV186" s="148">
        <v>25000</v>
      </c>
      <c r="DX186" s="149">
        <f t="shared" si="122"/>
        <v>286000</v>
      </c>
      <c r="DZ186" s="19" t="b">
        <f t="shared" si="123"/>
        <v>1</v>
      </c>
      <c r="EG186" s="19"/>
    </row>
    <row r="187" spans="3:137" ht="14.15" hidden="1" customHeight="1" x14ac:dyDescent="0.4">
      <c r="C187" s="19" t="s">
        <v>71</v>
      </c>
      <c r="D187" s="145">
        <v>391</v>
      </c>
      <c r="E187" s="19" t="s">
        <v>72</v>
      </c>
      <c r="F187" s="19" t="s">
        <v>57</v>
      </c>
      <c r="H187" s="19" t="s">
        <v>141</v>
      </c>
      <c r="I187" s="19" t="s">
        <v>83</v>
      </c>
      <c r="K187" s="146">
        <v>23500</v>
      </c>
      <c r="L187" s="146">
        <v>23500</v>
      </c>
      <c r="M187" s="146">
        <v>23500</v>
      </c>
      <c r="N187" s="146">
        <v>23500</v>
      </c>
      <c r="O187" s="146">
        <v>23500</v>
      </c>
      <c r="P187" s="146">
        <v>23500</v>
      </c>
      <c r="Q187" s="146">
        <v>23500</v>
      </c>
      <c r="R187" s="146">
        <v>23500</v>
      </c>
      <c r="S187" s="146">
        <v>23500</v>
      </c>
      <c r="T187" s="146">
        <v>23500</v>
      </c>
      <c r="U187" s="146">
        <v>23500</v>
      </c>
      <c r="V187" s="146">
        <v>23500</v>
      </c>
      <c r="W187" s="147"/>
      <c r="X187" s="148">
        <v>23500</v>
      </c>
      <c r="Y187" s="148">
        <v>23500</v>
      </c>
      <c r="Z187" s="148">
        <v>23500</v>
      </c>
      <c r="AA187" s="148">
        <v>23500</v>
      </c>
      <c r="AB187" s="148">
        <v>24300</v>
      </c>
      <c r="AC187" s="148">
        <v>24300</v>
      </c>
      <c r="AD187" s="148">
        <v>24300</v>
      </c>
      <c r="AE187" s="148">
        <v>24300</v>
      </c>
      <c r="AF187" s="148">
        <v>24300</v>
      </c>
      <c r="AG187" s="148">
        <v>24300</v>
      </c>
      <c r="AH187" s="148">
        <v>24300</v>
      </c>
      <c r="AI187" s="148">
        <v>24300</v>
      </c>
      <c r="AJ187" s="147"/>
      <c r="AK187" s="148">
        <v>5292.0790400000005</v>
      </c>
      <c r="AL187" s="148">
        <v>5292.0790400000005</v>
      </c>
      <c r="AM187" s="148">
        <v>5292.0790400000005</v>
      </c>
      <c r="AN187" s="148">
        <v>5292.0790400000005</v>
      </c>
      <c r="AO187" s="148">
        <v>5512.0790400000005</v>
      </c>
      <c r="AP187" s="148">
        <v>5512.0790400000005</v>
      </c>
      <c r="AQ187" s="148">
        <v>5512.0790400000005</v>
      </c>
      <c r="AR187" s="148">
        <v>5512.0790400000005</v>
      </c>
      <c r="AS187" s="148">
        <v>5512.0790400000005</v>
      </c>
      <c r="AT187" s="148">
        <v>5512.0790400000005</v>
      </c>
      <c r="AU187" s="148">
        <v>5512.0790400000005</v>
      </c>
      <c r="AV187" s="148">
        <v>5512.0790400000005</v>
      </c>
      <c r="AW187" s="147"/>
      <c r="AX187" s="148">
        <v>951.63440000000014</v>
      </c>
      <c r="AY187" s="148">
        <v>951.63440000000014</v>
      </c>
      <c r="AZ187" s="148">
        <v>951.63440000000014</v>
      </c>
      <c r="BA187" s="148">
        <v>951.63440000000014</v>
      </c>
      <c r="BB187" s="148">
        <v>951.63440000000014</v>
      </c>
      <c r="BC187" s="148">
        <v>951.63440000000014</v>
      </c>
      <c r="BD187" s="148">
        <v>951.63440000000014</v>
      </c>
      <c r="BE187" s="148">
        <v>951.63440000000014</v>
      </c>
      <c r="BF187" s="148">
        <v>951.63440000000014</v>
      </c>
      <c r="BG187" s="148">
        <v>951.63440000000014</v>
      </c>
      <c r="BH187" s="148">
        <v>951.63440000000014</v>
      </c>
      <c r="BI187" s="148">
        <v>951.63440000000014</v>
      </c>
      <c r="BJ187" s="147"/>
      <c r="BK187" s="148">
        <v>2624.1666666666665</v>
      </c>
      <c r="BL187" s="148">
        <v>2624.1666666666665</v>
      </c>
      <c r="BM187" s="148">
        <v>2624.1666666666665</v>
      </c>
      <c r="BN187" s="148">
        <v>2624.1666666666665</v>
      </c>
      <c r="BO187" s="148">
        <v>2713.5</v>
      </c>
      <c r="BP187" s="148">
        <v>2713.5</v>
      </c>
      <c r="BQ187" s="148">
        <v>2713.5</v>
      </c>
      <c r="BR187" s="148">
        <v>2713.5</v>
      </c>
      <c r="BS187" s="148">
        <v>2713.5</v>
      </c>
      <c r="BT187" s="148">
        <v>2713.5</v>
      </c>
      <c r="BU187" s="148">
        <v>2713.5</v>
      </c>
      <c r="BV187" s="148">
        <v>2713.5</v>
      </c>
      <c r="BW187" s="147"/>
      <c r="BX187" s="148">
        <v>3825.8311246567455</v>
      </c>
      <c r="BY187" s="148">
        <v>3825.8311246567455</v>
      </c>
      <c r="BZ187" s="148">
        <v>3825.8311246567455</v>
      </c>
      <c r="CA187" s="148">
        <v>3825.8311246567455</v>
      </c>
      <c r="CB187" s="148">
        <v>3883.0549578705923</v>
      </c>
      <c r="CC187" s="148">
        <v>3883.0549578705923</v>
      </c>
      <c r="CD187" s="148">
        <v>3883.0549578705923</v>
      </c>
      <c r="CE187" s="148">
        <v>3883.0549578705923</v>
      </c>
      <c r="CF187" s="148">
        <v>3883.0549578705923</v>
      </c>
      <c r="CG187" s="148">
        <v>3883.0549578705923</v>
      </c>
      <c r="CH187" s="148">
        <v>3883.0549578705923</v>
      </c>
      <c r="CI187" s="148">
        <v>3883.0549578705923</v>
      </c>
      <c r="CJ187" s="147"/>
      <c r="CK187" s="148">
        <v>3498.8888888888887</v>
      </c>
      <c r="CL187" s="148">
        <v>3498.8888888888887</v>
      </c>
      <c r="CM187" s="148">
        <v>3498.8888888888887</v>
      </c>
      <c r="CN187" s="148">
        <v>3498.8888888888887</v>
      </c>
      <c r="CO187" s="148">
        <v>3617.9999999999995</v>
      </c>
      <c r="CP187" s="148">
        <v>3617.9999999999995</v>
      </c>
      <c r="CQ187" s="148">
        <v>3617.9999999999995</v>
      </c>
      <c r="CR187" s="148">
        <v>3617.9999999999995</v>
      </c>
      <c r="CS187" s="148">
        <v>3617.9999999999995</v>
      </c>
      <c r="CT187" s="148">
        <v>3617.9999999999995</v>
      </c>
      <c r="CU187" s="148">
        <v>3617.9999999999995</v>
      </c>
      <c r="CV187" s="148">
        <v>3617.9999999999995</v>
      </c>
      <c r="CW187" s="147"/>
      <c r="CX187" s="148">
        <v>7990.0000000000009</v>
      </c>
      <c r="CY187" s="148">
        <v>7990.0000000000009</v>
      </c>
      <c r="CZ187" s="148">
        <v>7990.0000000000009</v>
      </c>
      <c r="DA187" s="148">
        <v>7990.0000000000009</v>
      </c>
      <c r="DB187" s="148">
        <v>8262</v>
      </c>
      <c r="DC187" s="148">
        <v>8262</v>
      </c>
      <c r="DD187" s="148">
        <v>8262</v>
      </c>
      <c r="DE187" s="148">
        <v>8262</v>
      </c>
      <c r="DF187" s="148">
        <v>8262</v>
      </c>
      <c r="DG187" s="148">
        <v>8262</v>
      </c>
      <c r="DH187" s="148">
        <v>8262</v>
      </c>
      <c r="DI187" s="148">
        <v>8262</v>
      </c>
      <c r="DJ187" s="147"/>
      <c r="DK187" s="148">
        <v>41438.886680212301</v>
      </c>
      <c r="DL187" s="148">
        <v>41438.886680212301</v>
      </c>
      <c r="DM187" s="148">
        <v>41438.886680212301</v>
      </c>
      <c r="DN187" s="148">
        <v>41438.886680212301</v>
      </c>
      <c r="DO187" s="148">
        <v>42776.55495787059</v>
      </c>
      <c r="DP187" s="148">
        <v>42776.55495787059</v>
      </c>
      <c r="DQ187" s="148">
        <v>42776.55495787059</v>
      </c>
      <c r="DR187" s="148">
        <v>42776.55495787059</v>
      </c>
      <c r="DS187" s="148">
        <v>42776.55495787059</v>
      </c>
      <c r="DT187" s="148">
        <v>42776.55495787059</v>
      </c>
      <c r="DU187" s="148">
        <v>42776.55495787059</v>
      </c>
      <c r="DV187" s="148">
        <v>42776.55495787059</v>
      </c>
      <c r="DX187" s="149">
        <f t="shared" si="122"/>
        <v>507967.98638381384</v>
      </c>
      <c r="DZ187" s="19" t="b">
        <f t="shared" si="123"/>
        <v>1</v>
      </c>
      <c r="EG187" s="19"/>
    </row>
    <row r="188" spans="3:137" ht="14.15" hidden="1" customHeight="1" x14ac:dyDescent="0.4">
      <c r="C188" s="19" t="s">
        <v>71</v>
      </c>
      <c r="D188" s="145">
        <v>341</v>
      </c>
      <c r="E188" s="19" t="s">
        <v>72</v>
      </c>
      <c r="F188" s="19" t="s">
        <v>57</v>
      </c>
      <c r="H188" s="19" t="s">
        <v>142</v>
      </c>
      <c r="I188" s="19" t="s">
        <v>74</v>
      </c>
      <c r="K188" s="146">
        <v>25000</v>
      </c>
      <c r="L188" s="146">
        <v>25000</v>
      </c>
      <c r="M188" s="146">
        <v>25000</v>
      </c>
      <c r="N188" s="146">
        <v>25000</v>
      </c>
      <c r="O188" s="146">
        <v>25500</v>
      </c>
      <c r="P188" s="146">
        <v>25500</v>
      </c>
      <c r="Q188" s="146">
        <v>25500</v>
      </c>
      <c r="R188" s="146">
        <v>30000</v>
      </c>
      <c r="S188" s="146">
        <v>30000</v>
      </c>
      <c r="T188" s="146">
        <v>30000</v>
      </c>
      <c r="U188" s="146">
        <v>30000</v>
      </c>
      <c r="V188" s="146">
        <v>30000</v>
      </c>
      <c r="W188" s="147"/>
      <c r="X188" s="148">
        <v>25000</v>
      </c>
      <c r="Y188" s="148">
        <v>25000</v>
      </c>
      <c r="Z188" s="148">
        <v>25000</v>
      </c>
      <c r="AA188" s="148">
        <v>25000</v>
      </c>
      <c r="AB188" s="148">
        <v>26300</v>
      </c>
      <c r="AC188" s="148">
        <v>26300</v>
      </c>
      <c r="AD188" s="148">
        <v>26300</v>
      </c>
      <c r="AE188" s="148">
        <v>30800</v>
      </c>
      <c r="AF188" s="148">
        <v>30800</v>
      </c>
      <c r="AG188" s="148">
        <v>30800</v>
      </c>
      <c r="AH188" s="148">
        <v>30800</v>
      </c>
      <c r="AI188" s="148">
        <v>30800</v>
      </c>
      <c r="AJ188" s="147"/>
      <c r="AK188" s="148">
        <v>5704.5790400000005</v>
      </c>
      <c r="AL188" s="148">
        <v>5704.5790400000005</v>
      </c>
      <c r="AM188" s="148">
        <v>5704.5790400000005</v>
      </c>
      <c r="AN188" s="148">
        <v>5704.5790400000005</v>
      </c>
      <c r="AO188" s="148">
        <v>6062.0790400000005</v>
      </c>
      <c r="AP188" s="148">
        <v>6062.0790400000005</v>
      </c>
      <c r="AQ188" s="148">
        <v>6062.0790400000005</v>
      </c>
      <c r="AR188" s="148">
        <v>7299.5790400000005</v>
      </c>
      <c r="AS188" s="148">
        <v>7299.5790400000005</v>
      </c>
      <c r="AT188" s="148">
        <v>7299.5790400000005</v>
      </c>
      <c r="AU188" s="148">
        <v>7299.5790400000005</v>
      </c>
      <c r="AV188" s="148">
        <v>7299.5790400000005</v>
      </c>
      <c r="AW188" s="147"/>
      <c r="AX188" s="148">
        <v>951.63440000000014</v>
      </c>
      <c r="AY188" s="148">
        <v>951.63440000000014</v>
      </c>
      <c r="AZ188" s="148">
        <v>951.63440000000014</v>
      </c>
      <c r="BA188" s="148">
        <v>951.63440000000014</v>
      </c>
      <c r="BB188" s="148">
        <v>951.63440000000014</v>
      </c>
      <c r="BC188" s="148">
        <v>951.63440000000014</v>
      </c>
      <c r="BD188" s="148">
        <v>951.63440000000014</v>
      </c>
      <c r="BE188" s="148">
        <v>951.63440000000014</v>
      </c>
      <c r="BF188" s="148">
        <v>951.63440000000014</v>
      </c>
      <c r="BG188" s="148">
        <v>951.63440000000014</v>
      </c>
      <c r="BH188" s="148">
        <v>951.63440000000014</v>
      </c>
      <c r="BI188" s="148">
        <v>951.63440000000014</v>
      </c>
      <c r="BJ188" s="147"/>
      <c r="BK188" s="148">
        <v>2791.6666666666665</v>
      </c>
      <c r="BL188" s="148">
        <v>2791.6666666666665</v>
      </c>
      <c r="BM188" s="148">
        <v>2791.6666666666665</v>
      </c>
      <c r="BN188" s="148">
        <v>2791.6666666666665</v>
      </c>
      <c r="BO188" s="148">
        <v>2936.8333333333335</v>
      </c>
      <c r="BP188" s="148">
        <v>2936.8333333333335</v>
      </c>
      <c r="BQ188" s="148">
        <v>2936.8333333333335</v>
      </c>
      <c r="BR188" s="148">
        <v>3439.333333333333</v>
      </c>
      <c r="BS188" s="148">
        <v>3439.333333333333</v>
      </c>
      <c r="BT188" s="148">
        <v>3439.333333333333</v>
      </c>
      <c r="BU188" s="148">
        <v>3439.333333333333</v>
      </c>
      <c r="BV188" s="148">
        <v>3439.333333333333</v>
      </c>
      <c r="BW188" s="147"/>
      <c r="BX188" s="148">
        <v>3933.1258119327081</v>
      </c>
      <c r="BY188" s="148">
        <v>3933.1258119327081</v>
      </c>
      <c r="BZ188" s="148">
        <v>3933.1258119327081</v>
      </c>
      <c r="CA188" s="148">
        <v>3933.1258119327081</v>
      </c>
      <c r="CB188" s="148">
        <v>4026.1145409052087</v>
      </c>
      <c r="CC188" s="148">
        <v>4026.1145409052087</v>
      </c>
      <c r="CD188" s="148">
        <v>4026.1145409052087</v>
      </c>
      <c r="CE188" s="148">
        <v>4347.998602733096</v>
      </c>
      <c r="CF188" s="148">
        <v>4347.998602733096</v>
      </c>
      <c r="CG188" s="148">
        <v>4347.998602733096</v>
      </c>
      <c r="CH188" s="148">
        <v>4347.998602733096</v>
      </c>
      <c r="CI188" s="148">
        <v>4347.998602733096</v>
      </c>
      <c r="CJ188" s="147"/>
      <c r="CK188" s="148">
        <v>3722.2222222222217</v>
      </c>
      <c r="CL188" s="148">
        <v>3722.2222222222217</v>
      </c>
      <c r="CM188" s="148">
        <v>3722.2222222222217</v>
      </c>
      <c r="CN188" s="148">
        <v>3722.2222222222217</v>
      </c>
      <c r="CO188" s="148">
        <v>3915.7777777777774</v>
      </c>
      <c r="CP188" s="148">
        <v>3915.7777777777774</v>
      </c>
      <c r="CQ188" s="148">
        <v>3915.7777777777774</v>
      </c>
      <c r="CR188" s="148">
        <v>4585.7777777777774</v>
      </c>
      <c r="CS188" s="148">
        <v>4585.7777777777774</v>
      </c>
      <c r="CT188" s="148">
        <v>4585.7777777777774</v>
      </c>
      <c r="CU188" s="148">
        <v>4585.7777777777774</v>
      </c>
      <c r="CV188" s="148">
        <v>4585.7777777777774</v>
      </c>
      <c r="CW188" s="147"/>
      <c r="CX188" s="148">
        <v>8500</v>
      </c>
      <c r="CY188" s="148">
        <v>8500</v>
      </c>
      <c r="CZ188" s="148">
        <v>8500</v>
      </c>
      <c r="DA188" s="148">
        <v>8500</v>
      </c>
      <c r="DB188" s="148">
        <v>8942</v>
      </c>
      <c r="DC188" s="148">
        <v>8942</v>
      </c>
      <c r="DD188" s="148">
        <v>8942</v>
      </c>
      <c r="DE188" s="148">
        <v>10472</v>
      </c>
      <c r="DF188" s="148">
        <v>10472</v>
      </c>
      <c r="DG188" s="148">
        <v>10472</v>
      </c>
      <c r="DH188" s="148">
        <v>10472</v>
      </c>
      <c r="DI188" s="148">
        <v>10472</v>
      </c>
      <c r="DJ188" s="147"/>
      <c r="DK188" s="148">
        <v>43947.014700821601</v>
      </c>
      <c r="DL188" s="148">
        <v>43947.014700821601</v>
      </c>
      <c r="DM188" s="148">
        <v>43947.014700821601</v>
      </c>
      <c r="DN188" s="148">
        <v>43947.014700821601</v>
      </c>
      <c r="DO188" s="148">
        <v>46120.725652016321</v>
      </c>
      <c r="DP188" s="148">
        <v>46120.725652016321</v>
      </c>
      <c r="DQ188" s="148">
        <v>46120.725652016321</v>
      </c>
      <c r="DR188" s="148">
        <v>53645.109713844206</v>
      </c>
      <c r="DS188" s="148">
        <v>53645.109713844206</v>
      </c>
      <c r="DT188" s="148">
        <v>53645.109713844206</v>
      </c>
      <c r="DU188" s="148">
        <v>53645.109713844206</v>
      </c>
      <c r="DV188" s="148">
        <v>53645.109713844206</v>
      </c>
      <c r="DX188" s="149">
        <f t="shared" si="122"/>
        <v>582375.78432855639</v>
      </c>
      <c r="DZ188" s="19" t="b">
        <f t="shared" si="123"/>
        <v>1</v>
      </c>
      <c r="EG188" s="19"/>
    </row>
    <row r="189" spans="3:137" ht="14.15" hidden="1" customHeight="1" x14ac:dyDescent="0.4">
      <c r="C189" s="19" t="s">
        <v>71</v>
      </c>
      <c r="D189" s="145">
        <v>524</v>
      </c>
      <c r="E189" s="19" t="s">
        <v>72</v>
      </c>
      <c r="F189" s="19" t="s">
        <v>57</v>
      </c>
      <c r="H189" s="19" t="s">
        <v>128</v>
      </c>
      <c r="I189" s="19" t="s">
        <v>74</v>
      </c>
      <c r="K189" s="146">
        <v>25000</v>
      </c>
      <c r="L189" s="146">
        <v>25000</v>
      </c>
      <c r="M189" s="146">
        <v>25000</v>
      </c>
      <c r="N189" s="146">
        <v>25000</v>
      </c>
      <c r="O189" s="146">
        <v>25000</v>
      </c>
      <c r="P189" s="146">
        <v>25000</v>
      </c>
      <c r="Q189" s="146">
        <v>25000</v>
      </c>
      <c r="R189" s="146">
        <v>25000</v>
      </c>
      <c r="S189" s="146">
        <v>25000</v>
      </c>
      <c r="T189" s="146">
        <v>25000</v>
      </c>
      <c r="U189" s="146">
        <v>25000</v>
      </c>
      <c r="V189" s="146">
        <v>25000</v>
      </c>
      <c r="W189" s="147"/>
      <c r="X189" s="148">
        <v>25000</v>
      </c>
      <c r="Y189" s="148">
        <v>25000</v>
      </c>
      <c r="Z189" s="148">
        <v>25000</v>
      </c>
      <c r="AA189" s="148">
        <v>25000</v>
      </c>
      <c r="AB189" s="148">
        <v>25800</v>
      </c>
      <c r="AC189" s="148">
        <v>25800</v>
      </c>
      <c r="AD189" s="148">
        <v>25800</v>
      </c>
      <c r="AE189" s="148">
        <v>25800</v>
      </c>
      <c r="AF189" s="148">
        <v>25800</v>
      </c>
      <c r="AG189" s="148">
        <v>25800</v>
      </c>
      <c r="AH189" s="148">
        <v>25800</v>
      </c>
      <c r="AI189" s="148">
        <v>25800</v>
      </c>
      <c r="AJ189" s="147"/>
      <c r="AK189" s="148">
        <v>5704.5790400000005</v>
      </c>
      <c r="AL189" s="148">
        <v>5704.5790400000005</v>
      </c>
      <c r="AM189" s="148">
        <v>5704.5790400000005</v>
      </c>
      <c r="AN189" s="148">
        <v>5704.5790400000005</v>
      </c>
      <c r="AO189" s="148">
        <v>5924.5790400000005</v>
      </c>
      <c r="AP189" s="148">
        <v>5924.5790400000005</v>
      </c>
      <c r="AQ189" s="148">
        <v>5924.5790400000005</v>
      </c>
      <c r="AR189" s="148">
        <v>5924.5790400000005</v>
      </c>
      <c r="AS189" s="148">
        <v>5924.5790400000005</v>
      </c>
      <c r="AT189" s="148">
        <v>5924.5790400000005</v>
      </c>
      <c r="AU189" s="148">
        <v>5924.5790400000005</v>
      </c>
      <c r="AV189" s="148">
        <v>5924.5790400000005</v>
      </c>
      <c r="AW189" s="147"/>
      <c r="AX189" s="148">
        <v>951.63440000000014</v>
      </c>
      <c r="AY189" s="148">
        <v>951.63440000000014</v>
      </c>
      <c r="AZ189" s="148">
        <v>951.63440000000014</v>
      </c>
      <c r="BA189" s="148">
        <v>951.63440000000014</v>
      </c>
      <c r="BB189" s="148">
        <v>951.63440000000014</v>
      </c>
      <c r="BC189" s="148">
        <v>951.63440000000014</v>
      </c>
      <c r="BD189" s="148">
        <v>951.63440000000014</v>
      </c>
      <c r="BE189" s="148">
        <v>951.63440000000014</v>
      </c>
      <c r="BF189" s="148">
        <v>951.63440000000014</v>
      </c>
      <c r="BG189" s="148">
        <v>951.63440000000014</v>
      </c>
      <c r="BH189" s="148">
        <v>951.63440000000014</v>
      </c>
      <c r="BI189" s="148">
        <v>951.63440000000014</v>
      </c>
      <c r="BJ189" s="147"/>
      <c r="BK189" s="148">
        <v>2791.6666666666665</v>
      </c>
      <c r="BL189" s="148">
        <v>2791.6666666666665</v>
      </c>
      <c r="BM189" s="148">
        <v>2791.6666666666665</v>
      </c>
      <c r="BN189" s="148">
        <v>2791.6666666666665</v>
      </c>
      <c r="BO189" s="148">
        <v>2881</v>
      </c>
      <c r="BP189" s="148">
        <v>2881</v>
      </c>
      <c r="BQ189" s="148">
        <v>2881</v>
      </c>
      <c r="BR189" s="148">
        <v>2881</v>
      </c>
      <c r="BS189" s="148">
        <v>2881</v>
      </c>
      <c r="BT189" s="148">
        <v>2881</v>
      </c>
      <c r="BU189" s="148">
        <v>2881</v>
      </c>
      <c r="BV189" s="148">
        <v>2881</v>
      </c>
      <c r="BW189" s="147"/>
      <c r="BX189" s="148">
        <v>3933.1258119327081</v>
      </c>
      <c r="BY189" s="148">
        <v>3933.1258119327081</v>
      </c>
      <c r="BZ189" s="148">
        <v>3933.1258119327081</v>
      </c>
      <c r="CA189" s="148">
        <v>3933.1258119327081</v>
      </c>
      <c r="CB189" s="148">
        <v>3990.3496451465548</v>
      </c>
      <c r="CC189" s="148">
        <v>3990.3496451465548</v>
      </c>
      <c r="CD189" s="148">
        <v>3990.3496451465548</v>
      </c>
      <c r="CE189" s="148">
        <v>3990.3496451465548</v>
      </c>
      <c r="CF189" s="148">
        <v>3990.3496451465548</v>
      </c>
      <c r="CG189" s="148">
        <v>3990.3496451465548</v>
      </c>
      <c r="CH189" s="148">
        <v>3990.3496451465548</v>
      </c>
      <c r="CI189" s="148">
        <v>3990.3496451465548</v>
      </c>
      <c r="CJ189" s="147"/>
      <c r="CK189" s="148">
        <v>3722.2222222222217</v>
      </c>
      <c r="CL189" s="148">
        <v>3722.2222222222217</v>
      </c>
      <c r="CM189" s="148">
        <v>3722.2222222222217</v>
      </c>
      <c r="CN189" s="148">
        <v>3722.2222222222217</v>
      </c>
      <c r="CO189" s="148">
        <v>3841.333333333333</v>
      </c>
      <c r="CP189" s="148">
        <v>3841.333333333333</v>
      </c>
      <c r="CQ189" s="148">
        <v>3841.333333333333</v>
      </c>
      <c r="CR189" s="148">
        <v>3841.333333333333</v>
      </c>
      <c r="CS189" s="148">
        <v>3841.333333333333</v>
      </c>
      <c r="CT189" s="148">
        <v>3841.333333333333</v>
      </c>
      <c r="CU189" s="148">
        <v>3841.333333333333</v>
      </c>
      <c r="CV189" s="148">
        <v>3841.333333333333</v>
      </c>
      <c r="CW189" s="147"/>
      <c r="CX189" s="148">
        <v>8500</v>
      </c>
      <c r="CY189" s="148">
        <v>8500</v>
      </c>
      <c r="CZ189" s="148">
        <v>8500</v>
      </c>
      <c r="DA189" s="148">
        <v>8500</v>
      </c>
      <c r="DB189" s="148">
        <v>8772</v>
      </c>
      <c r="DC189" s="148">
        <v>8772</v>
      </c>
      <c r="DD189" s="148">
        <v>8772</v>
      </c>
      <c r="DE189" s="148">
        <v>8772</v>
      </c>
      <c r="DF189" s="148">
        <v>8772</v>
      </c>
      <c r="DG189" s="148">
        <v>8772</v>
      </c>
      <c r="DH189" s="148">
        <v>8772</v>
      </c>
      <c r="DI189" s="148">
        <v>8772</v>
      </c>
      <c r="DJ189" s="147"/>
      <c r="DK189" s="148">
        <v>43947.014700821601</v>
      </c>
      <c r="DL189" s="148">
        <v>43947.014700821601</v>
      </c>
      <c r="DM189" s="148">
        <v>43947.014700821601</v>
      </c>
      <c r="DN189" s="148">
        <v>43947.014700821601</v>
      </c>
      <c r="DO189" s="148">
        <v>45284.68297847989</v>
      </c>
      <c r="DP189" s="148">
        <v>45284.68297847989</v>
      </c>
      <c r="DQ189" s="148">
        <v>45284.68297847989</v>
      </c>
      <c r="DR189" s="148">
        <v>45284.68297847989</v>
      </c>
      <c r="DS189" s="148">
        <v>45284.68297847989</v>
      </c>
      <c r="DT189" s="148">
        <v>45284.68297847989</v>
      </c>
      <c r="DU189" s="148">
        <v>45284.68297847989</v>
      </c>
      <c r="DV189" s="148">
        <v>45284.68297847989</v>
      </c>
      <c r="DX189" s="149">
        <f t="shared" si="122"/>
        <v>538065.52263112552</v>
      </c>
      <c r="DZ189" s="19" t="b">
        <f t="shared" si="123"/>
        <v>1</v>
      </c>
      <c r="EG189" s="19"/>
    </row>
    <row r="190" spans="3:137" ht="14.15" hidden="1" customHeight="1" x14ac:dyDescent="0.4">
      <c r="C190" s="19" t="s">
        <v>71</v>
      </c>
      <c r="D190" s="145" t="s">
        <v>154</v>
      </c>
      <c r="E190" s="19" t="s">
        <v>59</v>
      </c>
      <c r="F190" s="19" t="s">
        <v>146</v>
      </c>
      <c r="H190" s="19" t="s">
        <v>142</v>
      </c>
      <c r="I190" s="19" t="s">
        <v>74</v>
      </c>
      <c r="K190" s="146">
        <v>25000</v>
      </c>
      <c r="L190" s="146">
        <v>25000</v>
      </c>
      <c r="M190" s="146">
        <v>25000</v>
      </c>
      <c r="N190" s="146">
        <v>25000</v>
      </c>
      <c r="O190" s="146">
        <v>25000</v>
      </c>
      <c r="P190" s="146">
        <v>25000</v>
      </c>
      <c r="Q190" s="146">
        <v>25000</v>
      </c>
      <c r="R190" s="146">
        <v>25000</v>
      </c>
      <c r="S190" s="146">
        <v>25000</v>
      </c>
      <c r="T190" s="146">
        <v>25000</v>
      </c>
      <c r="U190" s="146">
        <v>25000</v>
      </c>
      <c r="V190" s="146">
        <v>25000</v>
      </c>
      <c r="W190" s="147"/>
      <c r="X190" s="148">
        <v>25000</v>
      </c>
      <c r="Y190" s="148">
        <v>25000</v>
      </c>
      <c r="Z190" s="148">
        <v>25000</v>
      </c>
      <c r="AA190" s="148">
        <v>25000</v>
      </c>
      <c r="AB190" s="148">
        <v>25000</v>
      </c>
      <c r="AC190" s="148">
        <v>25000</v>
      </c>
      <c r="AD190" s="148">
        <v>25000</v>
      </c>
      <c r="AE190" s="148">
        <v>25000</v>
      </c>
      <c r="AF190" s="148">
        <v>25000</v>
      </c>
      <c r="AG190" s="148">
        <v>25000</v>
      </c>
      <c r="AH190" s="148">
        <v>25000</v>
      </c>
      <c r="AI190" s="148">
        <v>25000</v>
      </c>
      <c r="AJ190" s="147"/>
      <c r="AK190" s="148">
        <v>0</v>
      </c>
      <c r="AL190" s="148">
        <v>0</v>
      </c>
      <c r="AM190" s="148">
        <v>0</v>
      </c>
      <c r="AN190" s="148">
        <v>0</v>
      </c>
      <c r="AO190" s="148">
        <v>0</v>
      </c>
      <c r="AP190" s="148">
        <v>0</v>
      </c>
      <c r="AQ190" s="148">
        <v>0</v>
      </c>
      <c r="AR190" s="148">
        <v>0</v>
      </c>
      <c r="AS190" s="148">
        <v>0</v>
      </c>
      <c r="AT190" s="148">
        <v>0</v>
      </c>
      <c r="AU190" s="148">
        <v>0</v>
      </c>
      <c r="AV190" s="148">
        <v>0</v>
      </c>
      <c r="AW190" s="147"/>
      <c r="AX190" s="148">
        <v>0</v>
      </c>
      <c r="AY190" s="148">
        <v>0</v>
      </c>
      <c r="AZ190" s="148">
        <v>0</v>
      </c>
      <c r="BA190" s="148">
        <v>0</v>
      </c>
      <c r="BB190" s="148">
        <v>0</v>
      </c>
      <c r="BC190" s="148">
        <v>0</v>
      </c>
      <c r="BD190" s="148">
        <v>0</v>
      </c>
      <c r="BE190" s="148">
        <v>0</v>
      </c>
      <c r="BF190" s="148">
        <v>0</v>
      </c>
      <c r="BG190" s="148">
        <v>0</v>
      </c>
      <c r="BH190" s="148">
        <v>0</v>
      </c>
      <c r="BI190" s="148">
        <v>0</v>
      </c>
      <c r="BJ190" s="147"/>
      <c r="BK190" s="148">
        <v>0</v>
      </c>
      <c r="BL190" s="148">
        <v>0</v>
      </c>
      <c r="BM190" s="148">
        <v>0</v>
      </c>
      <c r="BN190" s="148">
        <v>0</v>
      </c>
      <c r="BO190" s="148">
        <v>0</v>
      </c>
      <c r="BP190" s="148">
        <v>0</v>
      </c>
      <c r="BQ190" s="148">
        <v>0</v>
      </c>
      <c r="BR190" s="148">
        <v>0</v>
      </c>
      <c r="BS190" s="148">
        <v>0</v>
      </c>
      <c r="BT190" s="148">
        <v>0</v>
      </c>
      <c r="BU190" s="148">
        <v>0</v>
      </c>
      <c r="BV190" s="148">
        <v>0</v>
      </c>
      <c r="BW190" s="147"/>
      <c r="BX190" s="148">
        <v>0</v>
      </c>
      <c r="BY190" s="148">
        <v>0</v>
      </c>
      <c r="BZ190" s="148">
        <v>0</v>
      </c>
      <c r="CA190" s="148">
        <v>0</v>
      </c>
      <c r="CB190" s="148">
        <v>0</v>
      </c>
      <c r="CC190" s="148">
        <v>0</v>
      </c>
      <c r="CD190" s="148">
        <v>0</v>
      </c>
      <c r="CE190" s="148">
        <v>0</v>
      </c>
      <c r="CF190" s="148">
        <v>0</v>
      </c>
      <c r="CG190" s="148">
        <v>0</v>
      </c>
      <c r="CH190" s="148">
        <v>0</v>
      </c>
      <c r="CI190" s="148">
        <v>0</v>
      </c>
      <c r="CJ190" s="147"/>
      <c r="CK190" s="148">
        <v>0</v>
      </c>
      <c r="CL190" s="148">
        <v>0</v>
      </c>
      <c r="CM190" s="148">
        <v>0</v>
      </c>
      <c r="CN190" s="148">
        <v>0</v>
      </c>
      <c r="CO190" s="148">
        <v>0</v>
      </c>
      <c r="CP190" s="148">
        <v>0</v>
      </c>
      <c r="CQ190" s="148">
        <v>0</v>
      </c>
      <c r="CR190" s="148">
        <v>0</v>
      </c>
      <c r="CS190" s="148">
        <v>0</v>
      </c>
      <c r="CT190" s="148">
        <v>0</v>
      </c>
      <c r="CU190" s="148">
        <v>0</v>
      </c>
      <c r="CV190" s="148">
        <v>0</v>
      </c>
      <c r="CW190" s="147"/>
      <c r="CX190" s="148">
        <v>0</v>
      </c>
      <c r="CY190" s="148">
        <v>0</v>
      </c>
      <c r="CZ190" s="148">
        <v>0</v>
      </c>
      <c r="DA190" s="148">
        <v>0</v>
      </c>
      <c r="DB190" s="148">
        <v>0</v>
      </c>
      <c r="DC190" s="148">
        <v>0</v>
      </c>
      <c r="DD190" s="148">
        <v>0</v>
      </c>
      <c r="DE190" s="148">
        <v>0</v>
      </c>
      <c r="DF190" s="148">
        <v>0</v>
      </c>
      <c r="DG190" s="148">
        <v>0</v>
      </c>
      <c r="DH190" s="148">
        <v>0</v>
      </c>
      <c r="DI190" s="148">
        <v>0</v>
      </c>
      <c r="DJ190" s="147"/>
      <c r="DK190" s="148">
        <v>25000</v>
      </c>
      <c r="DL190" s="148">
        <v>25000</v>
      </c>
      <c r="DM190" s="148">
        <v>25000</v>
      </c>
      <c r="DN190" s="148">
        <v>25000</v>
      </c>
      <c r="DO190" s="148">
        <v>25000</v>
      </c>
      <c r="DP190" s="148">
        <v>25000</v>
      </c>
      <c r="DQ190" s="148">
        <v>25000</v>
      </c>
      <c r="DR190" s="148">
        <v>25000</v>
      </c>
      <c r="DS190" s="148">
        <v>25000</v>
      </c>
      <c r="DT190" s="148">
        <v>25000</v>
      </c>
      <c r="DU190" s="148">
        <v>25000</v>
      </c>
      <c r="DV190" s="148">
        <v>25000</v>
      </c>
      <c r="DX190" s="149">
        <f t="shared" si="122"/>
        <v>300000</v>
      </c>
      <c r="DZ190" s="19" t="b">
        <f t="shared" si="123"/>
        <v>1</v>
      </c>
      <c r="EG190" s="19"/>
    </row>
    <row r="191" spans="3:137" ht="14.15" hidden="1" customHeight="1" x14ac:dyDescent="0.4">
      <c r="C191" s="19" t="s">
        <v>71</v>
      </c>
      <c r="D191" s="145" t="s">
        <v>155</v>
      </c>
      <c r="E191" s="19" t="s">
        <v>59</v>
      </c>
      <c r="F191" s="19" t="s">
        <v>146</v>
      </c>
      <c r="H191" s="19" t="s">
        <v>156</v>
      </c>
      <c r="I191" s="19" t="s">
        <v>74</v>
      </c>
      <c r="K191" s="146">
        <v>25000</v>
      </c>
      <c r="L191" s="146">
        <v>25000</v>
      </c>
      <c r="M191" s="146">
        <v>25000</v>
      </c>
      <c r="N191" s="146">
        <v>25000</v>
      </c>
      <c r="O191" s="146">
        <v>25000</v>
      </c>
      <c r="P191" s="146">
        <v>25000</v>
      </c>
      <c r="Q191" s="146">
        <v>25000</v>
      </c>
      <c r="R191" s="146">
        <v>25000</v>
      </c>
      <c r="S191" s="146">
        <v>25000</v>
      </c>
      <c r="T191" s="146">
        <v>25000</v>
      </c>
      <c r="U191" s="146">
        <v>25000</v>
      </c>
      <c r="V191" s="146">
        <v>25000</v>
      </c>
      <c r="W191" s="147"/>
      <c r="X191" s="148">
        <v>25000</v>
      </c>
      <c r="Y191" s="148">
        <v>25000</v>
      </c>
      <c r="Z191" s="148">
        <v>25000</v>
      </c>
      <c r="AA191" s="148">
        <v>25000</v>
      </c>
      <c r="AB191" s="148">
        <v>25000</v>
      </c>
      <c r="AC191" s="148">
        <v>25000</v>
      </c>
      <c r="AD191" s="148">
        <v>25000</v>
      </c>
      <c r="AE191" s="148">
        <v>25000</v>
      </c>
      <c r="AF191" s="148">
        <v>25000</v>
      </c>
      <c r="AG191" s="148">
        <v>25000</v>
      </c>
      <c r="AH191" s="148">
        <v>25000</v>
      </c>
      <c r="AI191" s="148">
        <v>25000</v>
      </c>
      <c r="AJ191" s="147"/>
      <c r="AK191" s="148">
        <v>0</v>
      </c>
      <c r="AL191" s="148">
        <v>0</v>
      </c>
      <c r="AM191" s="148">
        <v>0</v>
      </c>
      <c r="AN191" s="148">
        <v>0</v>
      </c>
      <c r="AO191" s="148">
        <v>0</v>
      </c>
      <c r="AP191" s="148">
        <v>0</v>
      </c>
      <c r="AQ191" s="148">
        <v>0</v>
      </c>
      <c r="AR191" s="148">
        <v>0</v>
      </c>
      <c r="AS191" s="148">
        <v>0</v>
      </c>
      <c r="AT191" s="148">
        <v>0</v>
      </c>
      <c r="AU191" s="148">
        <v>0</v>
      </c>
      <c r="AV191" s="148">
        <v>0</v>
      </c>
      <c r="AW191" s="147"/>
      <c r="AX191" s="148">
        <v>0</v>
      </c>
      <c r="AY191" s="148">
        <v>0</v>
      </c>
      <c r="AZ191" s="148">
        <v>0</v>
      </c>
      <c r="BA191" s="148">
        <v>0</v>
      </c>
      <c r="BB191" s="148">
        <v>0</v>
      </c>
      <c r="BC191" s="148">
        <v>0</v>
      </c>
      <c r="BD191" s="148">
        <v>0</v>
      </c>
      <c r="BE191" s="148">
        <v>0</v>
      </c>
      <c r="BF191" s="148">
        <v>0</v>
      </c>
      <c r="BG191" s="148">
        <v>0</v>
      </c>
      <c r="BH191" s="148">
        <v>0</v>
      </c>
      <c r="BI191" s="148">
        <v>0</v>
      </c>
      <c r="BJ191" s="147"/>
      <c r="BK191" s="148">
        <v>0</v>
      </c>
      <c r="BL191" s="148">
        <v>0</v>
      </c>
      <c r="BM191" s="148">
        <v>0</v>
      </c>
      <c r="BN191" s="148">
        <v>0</v>
      </c>
      <c r="BO191" s="148">
        <v>0</v>
      </c>
      <c r="BP191" s="148">
        <v>0</v>
      </c>
      <c r="BQ191" s="148">
        <v>0</v>
      </c>
      <c r="BR191" s="148">
        <v>0</v>
      </c>
      <c r="BS191" s="148">
        <v>0</v>
      </c>
      <c r="BT191" s="148">
        <v>0</v>
      </c>
      <c r="BU191" s="148">
        <v>0</v>
      </c>
      <c r="BV191" s="148">
        <v>0</v>
      </c>
      <c r="BW191" s="147"/>
      <c r="BX191" s="148">
        <v>0</v>
      </c>
      <c r="BY191" s="148">
        <v>0</v>
      </c>
      <c r="BZ191" s="148">
        <v>0</v>
      </c>
      <c r="CA191" s="148">
        <v>0</v>
      </c>
      <c r="CB191" s="148">
        <v>0</v>
      </c>
      <c r="CC191" s="148">
        <v>0</v>
      </c>
      <c r="CD191" s="148">
        <v>0</v>
      </c>
      <c r="CE191" s="148">
        <v>0</v>
      </c>
      <c r="CF191" s="148">
        <v>0</v>
      </c>
      <c r="CG191" s="148">
        <v>0</v>
      </c>
      <c r="CH191" s="148">
        <v>0</v>
      </c>
      <c r="CI191" s="148">
        <v>0</v>
      </c>
      <c r="CJ191" s="147"/>
      <c r="CK191" s="148">
        <v>0</v>
      </c>
      <c r="CL191" s="148">
        <v>0</v>
      </c>
      <c r="CM191" s="148">
        <v>0</v>
      </c>
      <c r="CN191" s="148">
        <v>0</v>
      </c>
      <c r="CO191" s="148">
        <v>0</v>
      </c>
      <c r="CP191" s="148">
        <v>0</v>
      </c>
      <c r="CQ191" s="148">
        <v>0</v>
      </c>
      <c r="CR191" s="148">
        <v>0</v>
      </c>
      <c r="CS191" s="148">
        <v>0</v>
      </c>
      <c r="CT191" s="148">
        <v>0</v>
      </c>
      <c r="CU191" s="148">
        <v>0</v>
      </c>
      <c r="CV191" s="148">
        <v>0</v>
      </c>
      <c r="CW191" s="147"/>
      <c r="CX191" s="148">
        <v>0</v>
      </c>
      <c r="CY191" s="148">
        <v>0</v>
      </c>
      <c r="CZ191" s="148">
        <v>0</v>
      </c>
      <c r="DA191" s="148">
        <v>0</v>
      </c>
      <c r="DB191" s="148">
        <v>0</v>
      </c>
      <c r="DC191" s="148">
        <v>0</v>
      </c>
      <c r="DD191" s="148">
        <v>0</v>
      </c>
      <c r="DE191" s="148">
        <v>0</v>
      </c>
      <c r="DF191" s="148">
        <v>0</v>
      </c>
      <c r="DG191" s="148">
        <v>0</v>
      </c>
      <c r="DH191" s="148">
        <v>0</v>
      </c>
      <c r="DI191" s="148">
        <v>0</v>
      </c>
      <c r="DJ191" s="147"/>
      <c r="DK191" s="148">
        <v>25000</v>
      </c>
      <c r="DL191" s="148">
        <v>25000</v>
      </c>
      <c r="DM191" s="148">
        <v>25000</v>
      </c>
      <c r="DN191" s="148">
        <v>25000</v>
      </c>
      <c r="DO191" s="148">
        <v>25000</v>
      </c>
      <c r="DP191" s="148">
        <v>25000</v>
      </c>
      <c r="DQ191" s="148">
        <v>25000</v>
      </c>
      <c r="DR191" s="148">
        <v>25000</v>
      </c>
      <c r="DS191" s="148">
        <v>25000</v>
      </c>
      <c r="DT191" s="148">
        <v>25000</v>
      </c>
      <c r="DU191" s="148">
        <v>25000</v>
      </c>
      <c r="DV191" s="148">
        <v>25000</v>
      </c>
      <c r="DX191" s="149">
        <f t="shared" si="122"/>
        <v>300000</v>
      </c>
      <c r="DZ191" s="19" t="b">
        <f t="shared" si="123"/>
        <v>1</v>
      </c>
      <c r="EG191" s="19"/>
    </row>
    <row r="192" spans="3:137" ht="14.15" hidden="1" customHeight="1" x14ac:dyDescent="0.4">
      <c r="C192" s="19" t="s">
        <v>71</v>
      </c>
      <c r="D192" s="145" t="s">
        <v>157</v>
      </c>
      <c r="E192" s="19" t="s">
        <v>59</v>
      </c>
      <c r="F192" s="19" t="s">
        <v>77</v>
      </c>
      <c r="G192" s="145" t="s">
        <v>18</v>
      </c>
      <c r="H192" s="19" t="s">
        <v>106</v>
      </c>
      <c r="I192" s="19" t="s">
        <v>74</v>
      </c>
      <c r="K192" s="146">
        <v>25000</v>
      </c>
      <c r="L192" s="146">
        <v>25000</v>
      </c>
      <c r="M192" s="146">
        <v>25000</v>
      </c>
      <c r="N192" s="146">
        <v>25000</v>
      </c>
      <c r="O192" s="146">
        <v>25000</v>
      </c>
      <c r="P192" s="146">
        <v>25000</v>
      </c>
      <c r="Q192" s="146">
        <v>25000</v>
      </c>
      <c r="R192" s="146">
        <v>25000</v>
      </c>
      <c r="S192" s="146">
        <v>25000</v>
      </c>
      <c r="T192" s="146">
        <v>25000</v>
      </c>
      <c r="U192" s="146">
        <v>25000</v>
      </c>
      <c r="V192" s="146">
        <v>25000</v>
      </c>
      <c r="W192" s="147"/>
      <c r="X192" s="148">
        <v>25000</v>
      </c>
      <c r="Y192" s="148">
        <v>25000</v>
      </c>
      <c r="Z192" s="148">
        <v>25000</v>
      </c>
      <c r="AA192" s="148">
        <v>25000</v>
      </c>
      <c r="AB192" s="148">
        <v>25000</v>
      </c>
      <c r="AC192" s="148">
        <v>25000</v>
      </c>
      <c r="AD192" s="148">
        <v>25000</v>
      </c>
      <c r="AE192" s="148">
        <v>25000</v>
      </c>
      <c r="AF192" s="148">
        <v>25000</v>
      </c>
      <c r="AG192" s="148">
        <v>25000</v>
      </c>
      <c r="AH192" s="148">
        <v>25000</v>
      </c>
      <c r="AI192" s="148">
        <v>25000</v>
      </c>
      <c r="AJ192" s="147"/>
      <c r="AK192" s="148">
        <v>0</v>
      </c>
      <c r="AL192" s="148">
        <v>0</v>
      </c>
      <c r="AM192" s="148">
        <v>0</v>
      </c>
      <c r="AN192" s="148">
        <v>0</v>
      </c>
      <c r="AO192" s="148">
        <v>0</v>
      </c>
      <c r="AP192" s="148">
        <v>0</v>
      </c>
      <c r="AQ192" s="148">
        <v>0</v>
      </c>
      <c r="AR192" s="148">
        <v>0</v>
      </c>
      <c r="AS192" s="148">
        <v>0</v>
      </c>
      <c r="AT192" s="148">
        <v>0</v>
      </c>
      <c r="AU192" s="148">
        <v>0</v>
      </c>
      <c r="AV192" s="148">
        <v>0</v>
      </c>
      <c r="AW192" s="147"/>
      <c r="AX192" s="148">
        <v>0</v>
      </c>
      <c r="AY192" s="148">
        <v>0</v>
      </c>
      <c r="AZ192" s="148">
        <v>0</v>
      </c>
      <c r="BA192" s="148">
        <v>0</v>
      </c>
      <c r="BB192" s="148">
        <v>0</v>
      </c>
      <c r="BC192" s="148">
        <v>0</v>
      </c>
      <c r="BD192" s="148">
        <v>0</v>
      </c>
      <c r="BE192" s="148">
        <v>0</v>
      </c>
      <c r="BF192" s="148">
        <v>0</v>
      </c>
      <c r="BG192" s="148">
        <v>0</v>
      </c>
      <c r="BH192" s="148">
        <v>0</v>
      </c>
      <c r="BI192" s="148">
        <v>0</v>
      </c>
      <c r="BJ192" s="147"/>
      <c r="BK192" s="148">
        <v>0</v>
      </c>
      <c r="BL192" s="148">
        <v>0</v>
      </c>
      <c r="BM192" s="148">
        <v>0</v>
      </c>
      <c r="BN192" s="148">
        <v>0</v>
      </c>
      <c r="BO192" s="148">
        <v>0</v>
      </c>
      <c r="BP192" s="148">
        <v>0</v>
      </c>
      <c r="BQ192" s="148">
        <v>0</v>
      </c>
      <c r="BR192" s="148">
        <v>0</v>
      </c>
      <c r="BS192" s="148">
        <v>0</v>
      </c>
      <c r="BT192" s="148">
        <v>0</v>
      </c>
      <c r="BU192" s="148">
        <v>0</v>
      </c>
      <c r="BV192" s="148">
        <v>0</v>
      </c>
      <c r="BW192" s="147"/>
      <c r="BX192" s="148">
        <v>0</v>
      </c>
      <c r="BY192" s="148">
        <v>0</v>
      </c>
      <c r="BZ192" s="148">
        <v>0</v>
      </c>
      <c r="CA192" s="148">
        <v>0</v>
      </c>
      <c r="CB192" s="148">
        <v>0</v>
      </c>
      <c r="CC192" s="148">
        <v>0</v>
      </c>
      <c r="CD192" s="148">
        <v>0</v>
      </c>
      <c r="CE192" s="148">
        <v>0</v>
      </c>
      <c r="CF192" s="148">
        <v>0</v>
      </c>
      <c r="CG192" s="148">
        <v>0</v>
      </c>
      <c r="CH192" s="148">
        <v>0</v>
      </c>
      <c r="CI192" s="148">
        <v>0</v>
      </c>
      <c r="CJ192" s="147"/>
      <c r="CK192" s="148">
        <v>0</v>
      </c>
      <c r="CL192" s="148">
        <v>0</v>
      </c>
      <c r="CM192" s="148">
        <v>0</v>
      </c>
      <c r="CN192" s="148">
        <v>0</v>
      </c>
      <c r="CO192" s="148">
        <v>0</v>
      </c>
      <c r="CP192" s="148">
        <v>0</v>
      </c>
      <c r="CQ192" s="148">
        <v>0</v>
      </c>
      <c r="CR192" s="148">
        <v>0</v>
      </c>
      <c r="CS192" s="148">
        <v>0</v>
      </c>
      <c r="CT192" s="148">
        <v>0</v>
      </c>
      <c r="CU192" s="148">
        <v>0</v>
      </c>
      <c r="CV192" s="148">
        <v>0</v>
      </c>
      <c r="CW192" s="147"/>
      <c r="CX192" s="148">
        <v>0</v>
      </c>
      <c r="CY192" s="148">
        <v>0</v>
      </c>
      <c r="CZ192" s="148">
        <v>0</v>
      </c>
      <c r="DA192" s="148">
        <v>0</v>
      </c>
      <c r="DB192" s="148">
        <v>0</v>
      </c>
      <c r="DC192" s="148">
        <v>0</v>
      </c>
      <c r="DD192" s="148">
        <v>0</v>
      </c>
      <c r="DE192" s="148">
        <v>0</v>
      </c>
      <c r="DF192" s="148">
        <v>0</v>
      </c>
      <c r="DG192" s="148">
        <v>0</v>
      </c>
      <c r="DH192" s="148">
        <v>0</v>
      </c>
      <c r="DI192" s="148">
        <v>0</v>
      </c>
      <c r="DJ192" s="147"/>
      <c r="DK192" s="148">
        <v>25000</v>
      </c>
      <c r="DL192" s="148">
        <v>25000</v>
      </c>
      <c r="DM192" s="148">
        <v>25000</v>
      </c>
      <c r="DN192" s="148">
        <v>25000</v>
      </c>
      <c r="DO192" s="148">
        <v>25000</v>
      </c>
      <c r="DP192" s="148">
        <v>25000</v>
      </c>
      <c r="DQ192" s="148">
        <v>25000</v>
      </c>
      <c r="DR192" s="148">
        <v>25000</v>
      </c>
      <c r="DS192" s="148">
        <v>25000</v>
      </c>
      <c r="DT192" s="148">
        <v>25000</v>
      </c>
      <c r="DU192" s="148">
        <v>25000</v>
      </c>
      <c r="DV192" s="148">
        <v>25000</v>
      </c>
      <c r="DX192" s="149">
        <f t="shared" si="122"/>
        <v>300000</v>
      </c>
      <c r="DZ192" s="19" t="b">
        <f t="shared" si="123"/>
        <v>1</v>
      </c>
      <c r="EG192" s="19"/>
    </row>
    <row r="193" spans="1:137" ht="14.15" hidden="1" customHeight="1" x14ac:dyDescent="0.4">
      <c r="C193" s="19" t="s">
        <v>71</v>
      </c>
      <c r="D193" s="145" t="s">
        <v>158</v>
      </c>
      <c r="E193" s="19" t="s">
        <v>76</v>
      </c>
      <c r="F193" s="19" t="s">
        <v>57</v>
      </c>
      <c r="H193" s="19" t="s">
        <v>79</v>
      </c>
      <c r="I193" s="19" t="s">
        <v>74</v>
      </c>
      <c r="K193" s="146">
        <v>25000</v>
      </c>
      <c r="L193" s="146">
        <v>25000</v>
      </c>
      <c r="M193" s="146">
        <v>25000</v>
      </c>
      <c r="N193" s="146">
        <v>25000</v>
      </c>
      <c r="O193" s="146">
        <v>25000</v>
      </c>
      <c r="P193" s="146">
        <v>25000</v>
      </c>
      <c r="Q193" s="146">
        <v>25000</v>
      </c>
      <c r="R193" s="146">
        <v>25000</v>
      </c>
      <c r="S193" s="146">
        <v>25000</v>
      </c>
      <c r="T193" s="146">
        <v>25000</v>
      </c>
      <c r="U193" s="146">
        <v>25000</v>
      </c>
      <c r="V193" s="146">
        <v>25000</v>
      </c>
      <c r="W193" s="147"/>
      <c r="X193" s="148">
        <v>25000</v>
      </c>
      <c r="Y193" s="148">
        <v>25000</v>
      </c>
      <c r="Z193" s="148">
        <v>25000</v>
      </c>
      <c r="AA193" s="148">
        <v>25000</v>
      </c>
      <c r="AB193" s="148">
        <v>25000</v>
      </c>
      <c r="AC193" s="148">
        <v>25000</v>
      </c>
      <c r="AD193" s="148">
        <v>25000</v>
      </c>
      <c r="AE193" s="148">
        <v>25000</v>
      </c>
      <c r="AF193" s="148">
        <v>25000</v>
      </c>
      <c r="AG193" s="148">
        <v>25000</v>
      </c>
      <c r="AH193" s="148">
        <v>25000</v>
      </c>
      <c r="AI193" s="148">
        <v>25000</v>
      </c>
      <c r="AJ193" s="147"/>
      <c r="AK193" s="148">
        <v>0</v>
      </c>
      <c r="AL193" s="148">
        <v>0</v>
      </c>
      <c r="AM193" s="148">
        <v>0</v>
      </c>
      <c r="AN193" s="148">
        <v>0</v>
      </c>
      <c r="AO193" s="148">
        <v>0</v>
      </c>
      <c r="AP193" s="148">
        <v>0</v>
      </c>
      <c r="AQ193" s="148">
        <v>0</v>
      </c>
      <c r="AR193" s="148">
        <v>0</v>
      </c>
      <c r="AS193" s="148">
        <v>0</v>
      </c>
      <c r="AT193" s="148">
        <v>0</v>
      </c>
      <c r="AU193" s="148">
        <v>0</v>
      </c>
      <c r="AV193" s="148">
        <v>0</v>
      </c>
      <c r="AW193" s="147"/>
      <c r="AX193" s="148">
        <v>0</v>
      </c>
      <c r="AY193" s="148">
        <v>0</v>
      </c>
      <c r="AZ193" s="148">
        <v>0</v>
      </c>
      <c r="BA193" s="148">
        <v>0</v>
      </c>
      <c r="BB193" s="148">
        <v>0</v>
      </c>
      <c r="BC193" s="148">
        <v>0</v>
      </c>
      <c r="BD193" s="148">
        <v>0</v>
      </c>
      <c r="BE193" s="148">
        <v>0</v>
      </c>
      <c r="BF193" s="148">
        <v>0</v>
      </c>
      <c r="BG193" s="148">
        <v>0</v>
      </c>
      <c r="BH193" s="148">
        <v>0</v>
      </c>
      <c r="BI193" s="148">
        <v>0</v>
      </c>
      <c r="BJ193" s="147"/>
      <c r="BK193" s="148">
        <v>0</v>
      </c>
      <c r="BL193" s="148">
        <v>0</v>
      </c>
      <c r="BM193" s="148">
        <v>0</v>
      </c>
      <c r="BN193" s="148">
        <v>0</v>
      </c>
      <c r="BO193" s="148">
        <v>0</v>
      </c>
      <c r="BP193" s="148">
        <v>0</v>
      </c>
      <c r="BQ193" s="148">
        <v>0</v>
      </c>
      <c r="BR193" s="148">
        <v>0</v>
      </c>
      <c r="BS193" s="148">
        <v>0</v>
      </c>
      <c r="BT193" s="148">
        <v>0</v>
      </c>
      <c r="BU193" s="148">
        <v>0</v>
      </c>
      <c r="BV193" s="148">
        <v>0</v>
      </c>
      <c r="BW193" s="147"/>
      <c r="BX193" s="148">
        <v>0</v>
      </c>
      <c r="BY193" s="148">
        <v>0</v>
      </c>
      <c r="BZ193" s="148">
        <v>0</v>
      </c>
      <c r="CA193" s="148">
        <v>0</v>
      </c>
      <c r="CB193" s="148">
        <v>0</v>
      </c>
      <c r="CC193" s="148">
        <v>0</v>
      </c>
      <c r="CD193" s="148">
        <v>0</v>
      </c>
      <c r="CE193" s="148">
        <v>0</v>
      </c>
      <c r="CF193" s="148">
        <v>0</v>
      </c>
      <c r="CG193" s="148">
        <v>0</v>
      </c>
      <c r="CH193" s="148">
        <v>0</v>
      </c>
      <c r="CI193" s="148">
        <v>0</v>
      </c>
      <c r="CJ193" s="147"/>
      <c r="CK193" s="148">
        <v>0</v>
      </c>
      <c r="CL193" s="148">
        <v>0</v>
      </c>
      <c r="CM193" s="148">
        <v>0</v>
      </c>
      <c r="CN193" s="148">
        <v>0</v>
      </c>
      <c r="CO193" s="148">
        <v>0</v>
      </c>
      <c r="CP193" s="148">
        <v>0</v>
      </c>
      <c r="CQ193" s="148">
        <v>0</v>
      </c>
      <c r="CR193" s="148">
        <v>0</v>
      </c>
      <c r="CS193" s="148">
        <v>0</v>
      </c>
      <c r="CT193" s="148">
        <v>0</v>
      </c>
      <c r="CU193" s="148">
        <v>0</v>
      </c>
      <c r="CV193" s="148">
        <v>0</v>
      </c>
      <c r="CW193" s="147"/>
      <c r="CX193" s="148">
        <v>0</v>
      </c>
      <c r="CY193" s="148">
        <v>0</v>
      </c>
      <c r="CZ193" s="148">
        <v>0</v>
      </c>
      <c r="DA193" s="148">
        <v>0</v>
      </c>
      <c r="DB193" s="148">
        <v>0</v>
      </c>
      <c r="DC193" s="148">
        <v>0</v>
      </c>
      <c r="DD193" s="148">
        <v>0</v>
      </c>
      <c r="DE193" s="148">
        <v>0</v>
      </c>
      <c r="DF193" s="148">
        <v>0</v>
      </c>
      <c r="DG193" s="148">
        <v>0</v>
      </c>
      <c r="DH193" s="148">
        <v>0</v>
      </c>
      <c r="DI193" s="148">
        <v>0</v>
      </c>
      <c r="DJ193" s="147"/>
      <c r="DK193" s="148">
        <v>25000</v>
      </c>
      <c r="DL193" s="148">
        <v>25000</v>
      </c>
      <c r="DM193" s="148">
        <v>25000</v>
      </c>
      <c r="DN193" s="148">
        <v>25000</v>
      </c>
      <c r="DO193" s="148">
        <v>25000</v>
      </c>
      <c r="DP193" s="148">
        <v>25000</v>
      </c>
      <c r="DQ193" s="148">
        <v>25000</v>
      </c>
      <c r="DR193" s="148">
        <v>25000</v>
      </c>
      <c r="DS193" s="148">
        <v>25000</v>
      </c>
      <c r="DT193" s="148">
        <v>25000</v>
      </c>
      <c r="DU193" s="148">
        <v>25000</v>
      </c>
      <c r="DV193" s="148">
        <v>25000</v>
      </c>
      <c r="DX193" s="149">
        <f t="shared" si="122"/>
        <v>300000</v>
      </c>
      <c r="DZ193" s="19" t="b">
        <f t="shared" si="123"/>
        <v>1</v>
      </c>
      <c r="EG193" s="19"/>
    </row>
    <row r="194" spans="1:137" ht="14.15" hidden="1" customHeight="1" x14ac:dyDescent="0.4">
      <c r="A194" s="19">
        <v>2356083.144820645</v>
      </c>
      <c r="C194" s="19" t="s">
        <v>71</v>
      </c>
      <c r="D194" s="145">
        <v>518</v>
      </c>
      <c r="E194" s="19" t="s">
        <v>72</v>
      </c>
      <c r="F194" s="19" t="s">
        <v>57</v>
      </c>
      <c r="H194" s="19" t="s">
        <v>131</v>
      </c>
      <c r="I194" s="19" t="s">
        <v>74</v>
      </c>
      <c r="K194" s="146">
        <v>25108</v>
      </c>
      <c r="L194" s="146">
        <v>25108</v>
      </c>
      <c r="M194" s="146">
        <v>25108</v>
      </c>
      <c r="N194" s="146">
        <v>25108</v>
      </c>
      <c r="O194" s="146">
        <v>25108</v>
      </c>
      <c r="P194" s="146">
        <v>25108</v>
      </c>
      <c r="Q194" s="146">
        <v>25108</v>
      </c>
      <c r="R194" s="146">
        <v>25108</v>
      </c>
      <c r="S194" s="146">
        <v>25108</v>
      </c>
      <c r="T194" s="146">
        <v>25108</v>
      </c>
      <c r="U194" s="146">
        <v>25108</v>
      </c>
      <c r="V194" s="146">
        <v>25108</v>
      </c>
      <c r="W194" s="147"/>
      <c r="X194" s="148">
        <v>25108</v>
      </c>
      <c r="Y194" s="148">
        <v>25108</v>
      </c>
      <c r="Z194" s="148">
        <v>25108</v>
      </c>
      <c r="AA194" s="148">
        <v>25108</v>
      </c>
      <c r="AB194" s="148">
        <v>25908</v>
      </c>
      <c r="AC194" s="148">
        <v>25908</v>
      </c>
      <c r="AD194" s="148">
        <v>25908</v>
      </c>
      <c r="AE194" s="148">
        <v>25908</v>
      </c>
      <c r="AF194" s="148">
        <v>25908</v>
      </c>
      <c r="AG194" s="148">
        <v>25908</v>
      </c>
      <c r="AH194" s="148">
        <v>25908</v>
      </c>
      <c r="AI194" s="148">
        <v>25908</v>
      </c>
      <c r="AJ194" s="147"/>
      <c r="AK194" s="148">
        <v>5734.2790400000013</v>
      </c>
      <c r="AL194" s="148">
        <v>5734.2790400000013</v>
      </c>
      <c r="AM194" s="148">
        <v>5734.2790400000013</v>
      </c>
      <c r="AN194" s="148">
        <v>5734.2790400000013</v>
      </c>
      <c r="AO194" s="148">
        <v>5954.2790400000013</v>
      </c>
      <c r="AP194" s="148">
        <v>5954.2790400000013</v>
      </c>
      <c r="AQ194" s="148">
        <v>5954.2790400000013</v>
      </c>
      <c r="AR194" s="148">
        <v>5954.2790400000013</v>
      </c>
      <c r="AS194" s="148">
        <v>5954.2790400000013</v>
      </c>
      <c r="AT194" s="148">
        <v>5954.2790400000013</v>
      </c>
      <c r="AU194" s="148">
        <v>5954.2790400000013</v>
      </c>
      <c r="AV194" s="148">
        <v>5954.2790400000013</v>
      </c>
      <c r="AW194" s="147"/>
      <c r="AX194" s="148">
        <v>951.63440000000014</v>
      </c>
      <c r="AY194" s="148">
        <v>951.63440000000014</v>
      </c>
      <c r="AZ194" s="148">
        <v>951.63440000000014</v>
      </c>
      <c r="BA194" s="148">
        <v>951.63440000000014</v>
      </c>
      <c r="BB194" s="148">
        <v>951.63440000000014</v>
      </c>
      <c r="BC194" s="148">
        <v>951.63440000000014</v>
      </c>
      <c r="BD194" s="148">
        <v>951.63440000000014</v>
      </c>
      <c r="BE194" s="148">
        <v>951.63440000000014</v>
      </c>
      <c r="BF194" s="148">
        <v>951.63440000000014</v>
      </c>
      <c r="BG194" s="148">
        <v>951.63440000000014</v>
      </c>
      <c r="BH194" s="148">
        <v>951.63440000000014</v>
      </c>
      <c r="BI194" s="148">
        <v>951.63440000000014</v>
      </c>
      <c r="BJ194" s="147"/>
      <c r="BK194" s="148">
        <v>2803.7266666666665</v>
      </c>
      <c r="BL194" s="148">
        <v>2803.7266666666665</v>
      </c>
      <c r="BM194" s="148">
        <v>2803.7266666666665</v>
      </c>
      <c r="BN194" s="148">
        <v>2803.7266666666665</v>
      </c>
      <c r="BO194" s="148">
        <v>2893.06</v>
      </c>
      <c r="BP194" s="148">
        <v>2893.06</v>
      </c>
      <c r="BQ194" s="148">
        <v>2893.06</v>
      </c>
      <c r="BR194" s="148">
        <v>2893.06</v>
      </c>
      <c r="BS194" s="148">
        <v>2893.06</v>
      </c>
      <c r="BT194" s="148">
        <v>2893.06</v>
      </c>
      <c r="BU194" s="148">
        <v>2893.06</v>
      </c>
      <c r="BV194" s="148">
        <v>2893.06</v>
      </c>
      <c r="BW194" s="147"/>
      <c r="BX194" s="148">
        <v>3940.8510294165771</v>
      </c>
      <c r="BY194" s="148">
        <v>3940.8510294165771</v>
      </c>
      <c r="BZ194" s="148">
        <v>3940.8510294165771</v>
      </c>
      <c r="CA194" s="148">
        <v>3940.8510294165771</v>
      </c>
      <c r="CB194" s="148">
        <v>3998.0748626304239</v>
      </c>
      <c r="CC194" s="148">
        <v>3998.0748626304239</v>
      </c>
      <c r="CD194" s="148">
        <v>3998.0748626304239</v>
      </c>
      <c r="CE194" s="148">
        <v>3998.0748626304239</v>
      </c>
      <c r="CF194" s="148">
        <v>3998.0748626304239</v>
      </c>
      <c r="CG194" s="148">
        <v>3998.0748626304239</v>
      </c>
      <c r="CH194" s="148">
        <v>3998.0748626304239</v>
      </c>
      <c r="CI194" s="148">
        <v>3998.0748626304239</v>
      </c>
      <c r="CJ194" s="147"/>
      <c r="CK194" s="148">
        <v>3738.3022222222221</v>
      </c>
      <c r="CL194" s="148">
        <v>3738.3022222222221</v>
      </c>
      <c r="CM194" s="148">
        <v>3738.3022222222221</v>
      </c>
      <c r="CN194" s="148">
        <v>3738.3022222222221</v>
      </c>
      <c r="CO194" s="148">
        <v>3857.413333333333</v>
      </c>
      <c r="CP194" s="148">
        <v>3857.413333333333</v>
      </c>
      <c r="CQ194" s="148">
        <v>3857.413333333333</v>
      </c>
      <c r="CR194" s="148">
        <v>3857.413333333333</v>
      </c>
      <c r="CS194" s="148">
        <v>3857.413333333333</v>
      </c>
      <c r="CT194" s="148">
        <v>3857.413333333333</v>
      </c>
      <c r="CU194" s="148">
        <v>3857.413333333333</v>
      </c>
      <c r="CV194" s="148">
        <v>3857.413333333333</v>
      </c>
      <c r="CW194" s="147"/>
      <c r="CX194" s="148">
        <v>8536.7200000000012</v>
      </c>
      <c r="CY194" s="148">
        <v>8536.7200000000012</v>
      </c>
      <c r="CZ194" s="148">
        <v>8536.7200000000012</v>
      </c>
      <c r="DA194" s="148">
        <v>8536.7200000000012</v>
      </c>
      <c r="DB194" s="148">
        <v>8808.7200000000012</v>
      </c>
      <c r="DC194" s="148">
        <v>8808.7200000000012</v>
      </c>
      <c r="DD194" s="148">
        <v>8808.7200000000012</v>
      </c>
      <c r="DE194" s="148">
        <v>8808.7200000000012</v>
      </c>
      <c r="DF194" s="148">
        <v>8808.7200000000012</v>
      </c>
      <c r="DG194" s="148">
        <v>8808.7200000000012</v>
      </c>
      <c r="DH194" s="148">
        <v>8808.7200000000012</v>
      </c>
      <c r="DI194" s="148">
        <v>8808.7200000000012</v>
      </c>
      <c r="DJ194" s="147"/>
      <c r="DK194" s="148">
        <v>44127.599918305466</v>
      </c>
      <c r="DL194" s="148">
        <v>44127.599918305466</v>
      </c>
      <c r="DM194" s="148">
        <v>44127.599918305466</v>
      </c>
      <c r="DN194" s="148">
        <v>44127.599918305466</v>
      </c>
      <c r="DO194" s="148">
        <v>45465.268195963756</v>
      </c>
      <c r="DP194" s="148">
        <v>45465.268195963756</v>
      </c>
      <c r="DQ194" s="148">
        <v>45465.268195963756</v>
      </c>
      <c r="DR194" s="148">
        <v>45465.268195963756</v>
      </c>
      <c r="DS194" s="148">
        <v>45465.268195963756</v>
      </c>
      <c r="DT194" s="148">
        <v>45465.268195963756</v>
      </c>
      <c r="DU194" s="148">
        <v>45465.268195963756</v>
      </c>
      <c r="DV194" s="148">
        <v>45465.268195963756</v>
      </c>
      <c r="DX194" s="149">
        <f t="shared" si="122"/>
        <v>540232.54524093191</v>
      </c>
      <c r="DZ194" s="19" t="b">
        <f t="shared" si="123"/>
        <v>1</v>
      </c>
      <c r="EG194" s="19"/>
    </row>
    <row r="195" spans="1:137" ht="14.15" hidden="1" customHeight="1" x14ac:dyDescent="0.4">
      <c r="A195" s="19">
        <v>2103268.919439021</v>
      </c>
      <c r="C195" s="19" t="s">
        <v>71</v>
      </c>
      <c r="D195" s="145">
        <v>238</v>
      </c>
      <c r="E195" s="19" t="s">
        <v>72</v>
      </c>
      <c r="F195" s="19" t="s">
        <v>57</v>
      </c>
      <c r="H195" s="19" t="s">
        <v>114</v>
      </c>
      <c r="I195" s="19" t="s">
        <v>74</v>
      </c>
      <c r="K195" s="146">
        <v>30351</v>
      </c>
      <c r="L195" s="146">
        <v>30351</v>
      </c>
      <c r="M195" s="146">
        <v>30351</v>
      </c>
      <c r="N195" s="146">
        <v>30351</v>
      </c>
      <c r="O195" s="146">
        <v>30851</v>
      </c>
      <c r="P195" s="146">
        <v>30851</v>
      </c>
      <c r="Q195" s="146">
        <v>30851</v>
      </c>
      <c r="R195" s="146">
        <v>30851</v>
      </c>
      <c r="S195" s="146">
        <v>30851</v>
      </c>
      <c r="T195" s="146">
        <v>30851</v>
      </c>
      <c r="U195" s="146">
        <v>30851</v>
      </c>
      <c r="V195" s="146">
        <v>30851</v>
      </c>
      <c r="W195" s="147"/>
      <c r="X195" s="148">
        <v>30351</v>
      </c>
      <c r="Y195" s="148">
        <v>30351</v>
      </c>
      <c r="Z195" s="148">
        <v>30351</v>
      </c>
      <c r="AA195" s="148">
        <v>30351</v>
      </c>
      <c r="AB195" s="148">
        <v>31651</v>
      </c>
      <c r="AC195" s="148">
        <v>31651</v>
      </c>
      <c r="AD195" s="148">
        <v>31651</v>
      </c>
      <c r="AE195" s="148">
        <v>31651</v>
      </c>
      <c r="AF195" s="148">
        <v>31651</v>
      </c>
      <c r="AG195" s="148">
        <v>31651</v>
      </c>
      <c r="AH195" s="148">
        <v>31651</v>
      </c>
      <c r="AI195" s="148">
        <v>31651</v>
      </c>
      <c r="AJ195" s="147"/>
      <c r="AK195" s="148">
        <v>7176.1040400000002</v>
      </c>
      <c r="AL195" s="148">
        <v>7176.1040400000002</v>
      </c>
      <c r="AM195" s="148">
        <v>7176.1040400000002</v>
      </c>
      <c r="AN195" s="148">
        <v>7176.1040400000002</v>
      </c>
      <c r="AO195" s="148">
        <v>7533.604040000002</v>
      </c>
      <c r="AP195" s="148">
        <v>7533.604040000002</v>
      </c>
      <c r="AQ195" s="148">
        <v>7533.604040000002</v>
      </c>
      <c r="AR195" s="148">
        <v>7533.604040000002</v>
      </c>
      <c r="AS195" s="148">
        <v>7533.604040000002</v>
      </c>
      <c r="AT195" s="148">
        <v>7533.604040000002</v>
      </c>
      <c r="AU195" s="148">
        <v>7533.604040000002</v>
      </c>
      <c r="AV195" s="148">
        <v>7533.604040000002</v>
      </c>
      <c r="AW195" s="147"/>
      <c r="AX195" s="148">
        <v>951.63440000000014</v>
      </c>
      <c r="AY195" s="148">
        <v>951.63440000000014</v>
      </c>
      <c r="AZ195" s="148">
        <v>951.63440000000014</v>
      </c>
      <c r="BA195" s="148">
        <v>951.63440000000014</v>
      </c>
      <c r="BB195" s="148">
        <v>951.63440000000014</v>
      </c>
      <c r="BC195" s="148">
        <v>951.63440000000014</v>
      </c>
      <c r="BD195" s="148">
        <v>951.63440000000014</v>
      </c>
      <c r="BE195" s="148">
        <v>951.63440000000014</v>
      </c>
      <c r="BF195" s="148">
        <v>951.63440000000014</v>
      </c>
      <c r="BG195" s="148">
        <v>951.63440000000014</v>
      </c>
      <c r="BH195" s="148">
        <v>951.63440000000014</v>
      </c>
      <c r="BI195" s="148">
        <v>951.63440000000014</v>
      </c>
      <c r="BJ195" s="147"/>
      <c r="BK195" s="148">
        <v>3389.1949999999997</v>
      </c>
      <c r="BL195" s="148">
        <v>3389.1949999999997</v>
      </c>
      <c r="BM195" s="148">
        <v>3389.1949999999997</v>
      </c>
      <c r="BN195" s="148">
        <v>3389.1949999999997</v>
      </c>
      <c r="BO195" s="148">
        <v>3534.3616666666667</v>
      </c>
      <c r="BP195" s="148">
        <v>3534.3616666666667</v>
      </c>
      <c r="BQ195" s="148">
        <v>3534.3616666666667</v>
      </c>
      <c r="BR195" s="148">
        <v>3534.3616666666667</v>
      </c>
      <c r="BS195" s="148">
        <v>3534.3616666666667</v>
      </c>
      <c r="BT195" s="148">
        <v>3534.3616666666667</v>
      </c>
      <c r="BU195" s="148">
        <v>3534.3616666666667</v>
      </c>
      <c r="BV195" s="148">
        <v>3534.3616666666667</v>
      </c>
      <c r="BW195" s="147"/>
      <c r="BX195" s="148">
        <v>4315.881726341825</v>
      </c>
      <c r="BY195" s="148">
        <v>4315.881726341825</v>
      </c>
      <c r="BZ195" s="148">
        <v>4315.881726341825</v>
      </c>
      <c r="CA195" s="148">
        <v>4315.881726341825</v>
      </c>
      <c r="CB195" s="148">
        <v>4408.8704553143252</v>
      </c>
      <c r="CC195" s="148">
        <v>4408.8704553143252</v>
      </c>
      <c r="CD195" s="148">
        <v>4408.8704553143252</v>
      </c>
      <c r="CE195" s="148">
        <v>4408.8704553143252</v>
      </c>
      <c r="CF195" s="148">
        <v>4408.8704553143252</v>
      </c>
      <c r="CG195" s="148">
        <v>4408.8704553143252</v>
      </c>
      <c r="CH195" s="148">
        <v>4408.8704553143252</v>
      </c>
      <c r="CI195" s="148">
        <v>4408.8704553143252</v>
      </c>
      <c r="CJ195" s="147"/>
      <c r="CK195" s="148">
        <v>4518.9266666666663</v>
      </c>
      <c r="CL195" s="148">
        <v>4518.9266666666663</v>
      </c>
      <c r="CM195" s="148">
        <v>4518.9266666666663</v>
      </c>
      <c r="CN195" s="148">
        <v>4518.9266666666663</v>
      </c>
      <c r="CO195" s="148">
        <v>4712.4822222222219</v>
      </c>
      <c r="CP195" s="148">
        <v>4712.4822222222219</v>
      </c>
      <c r="CQ195" s="148">
        <v>4712.4822222222219</v>
      </c>
      <c r="CR195" s="148">
        <v>4712.4822222222219</v>
      </c>
      <c r="CS195" s="148">
        <v>4712.4822222222219</v>
      </c>
      <c r="CT195" s="148">
        <v>4712.4822222222219</v>
      </c>
      <c r="CU195" s="148">
        <v>4712.4822222222219</v>
      </c>
      <c r="CV195" s="148">
        <v>4712.4822222222219</v>
      </c>
      <c r="CW195" s="147"/>
      <c r="CX195" s="148">
        <v>10319.34</v>
      </c>
      <c r="CY195" s="148">
        <v>10319.34</v>
      </c>
      <c r="CZ195" s="148">
        <v>10319.34</v>
      </c>
      <c r="DA195" s="148">
        <v>10319.34</v>
      </c>
      <c r="DB195" s="148">
        <v>10761.34</v>
      </c>
      <c r="DC195" s="148">
        <v>10761.34</v>
      </c>
      <c r="DD195" s="148">
        <v>10761.34</v>
      </c>
      <c r="DE195" s="148">
        <v>10761.34</v>
      </c>
      <c r="DF195" s="148">
        <v>10761.34</v>
      </c>
      <c r="DG195" s="148">
        <v>10761.34</v>
      </c>
      <c r="DH195" s="148">
        <v>10761.34</v>
      </c>
      <c r="DI195" s="148">
        <v>10761.34</v>
      </c>
      <c r="DJ195" s="147"/>
      <c r="DK195" s="148">
        <v>52894.343393008494</v>
      </c>
      <c r="DL195" s="148">
        <v>52894.343393008494</v>
      </c>
      <c r="DM195" s="148">
        <v>52894.343393008494</v>
      </c>
      <c r="DN195" s="148">
        <v>52894.343393008494</v>
      </c>
      <c r="DO195" s="148">
        <v>55068.054344203214</v>
      </c>
      <c r="DP195" s="148">
        <v>55068.054344203214</v>
      </c>
      <c r="DQ195" s="148">
        <v>55068.054344203214</v>
      </c>
      <c r="DR195" s="148">
        <v>55068.054344203214</v>
      </c>
      <c r="DS195" s="148">
        <v>55068.054344203214</v>
      </c>
      <c r="DT195" s="148">
        <v>55068.054344203214</v>
      </c>
      <c r="DU195" s="148">
        <v>55068.054344203214</v>
      </c>
      <c r="DV195" s="148">
        <v>55068.054344203214</v>
      </c>
      <c r="DX195" s="149">
        <f t="shared" si="122"/>
        <v>652121.80832565972</v>
      </c>
      <c r="DZ195" s="19" t="b">
        <f t="shared" si="123"/>
        <v>1</v>
      </c>
      <c r="EG195" s="19"/>
    </row>
    <row r="196" spans="1:137" ht="14.15" hidden="1" customHeight="1" x14ac:dyDescent="0.4">
      <c r="A196" s="19">
        <v>2466947.339422965</v>
      </c>
      <c r="C196" s="19" t="s">
        <v>71</v>
      </c>
      <c r="D196" s="145" t="s">
        <v>159</v>
      </c>
      <c r="E196" s="19" t="s">
        <v>59</v>
      </c>
      <c r="F196" s="19" t="s">
        <v>77</v>
      </c>
      <c r="G196" s="145" t="s">
        <v>18</v>
      </c>
      <c r="H196" s="19" t="s">
        <v>106</v>
      </c>
      <c r="I196" s="19" t="s">
        <v>74</v>
      </c>
      <c r="K196" s="146">
        <v>35000</v>
      </c>
      <c r="L196" s="146">
        <v>35000</v>
      </c>
      <c r="M196" s="146">
        <v>35000</v>
      </c>
      <c r="N196" s="146">
        <v>35000</v>
      </c>
      <c r="O196" s="146">
        <v>35000</v>
      </c>
      <c r="P196" s="146">
        <v>35000</v>
      </c>
      <c r="Q196" s="146">
        <v>35000</v>
      </c>
      <c r="R196" s="146">
        <v>35000</v>
      </c>
      <c r="S196" s="146">
        <v>35000</v>
      </c>
      <c r="T196" s="146">
        <v>35000</v>
      </c>
      <c r="U196" s="146">
        <v>35000</v>
      </c>
      <c r="V196" s="146">
        <v>35000</v>
      </c>
      <c r="W196" s="147"/>
      <c r="X196" s="148">
        <v>35000</v>
      </c>
      <c r="Y196" s="148">
        <v>35000</v>
      </c>
      <c r="Z196" s="148">
        <v>35000</v>
      </c>
      <c r="AA196" s="148">
        <v>35000</v>
      </c>
      <c r="AB196" s="148">
        <v>35000</v>
      </c>
      <c r="AC196" s="148">
        <v>35000</v>
      </c>
      <c r="AD196" s="148">
        <v>35000</v>
      </c>
      <c r="AE196" s="148">
        <v>35000</v>
      </c>
      <c r="AF196" s="148">
        <v>35000</v>
      </c>
      <c r="AG196" s="148">
        <v>35000</v>
      </c>
      <c r="AH196" s="148">
        <v>35000</v>
      </c>
      <c r="AI196" s="148">
        <v>35000</v>
      </c>
      <c r="AJ196" s="147"/>
      <c r="AK196" s="148">
        <v>0</v>
      </c>
      <c r="AL196" s="148">
        <v>0</v>
      </c>
      <c r="AM196" s="148">
        <v>0</v>
      </c>
      <c r="AN196" s="148">
        <v>0</v>
      </c>
      <c r="AO196" s="148">
        <v>0</v>
      </c>
      <c r="AP196" s="148">
        <v>0</v>
      </c>
      <c r="AQ196" s="148">
        <v>0</v>
      </c>
      <c r="AR196" s="148">
        <v>0</v>
      </c>
      <c r="AS196" s="148">
        <v>0</v>
      </c>
      <c r="AT196" s="148">
        <v>0</v>
      </c>
      <c r="AU196" s="148">
        <v>0</v>
      </c>
      <c r="AV196" s="148">
        <v>0</v>
      </c>
      <c r="AW196" s="147"/>
      <c r="AX196" s="148">
        <v>0</v>
      </c>
      <c r="AY196" s="148">
        <v>0</v>
      </c>
      <c r="AZ196" s="148">
        <v>0</v>
      </c>
      <c r="BA196" s="148">
        <v>0</v>
      </c>
      <c r="BB196" s="148">
        <v>0</v>
      </c>
      <c r="BC196" s="148">
        <v>0</v>
      </c>
      <c r="BD196" s="148">
        <v>0</v>
      </c>
      <c r="BE196" s="148">
        <v>0</v>
      </c>
      <c r="BF196" s="148">
        <v>0</v>
      </c>
      <c r="BG196" s="148">
        <v>0</v>
      </c>
      <c r="BH196" s="148">
        <v>0</v>
      </c>
      <c r="BI196" s="148">
        <v>0</v>
      </c>
      <c r="BJ196" s="147"/>
      <c r="BK196" s="148">
        <v>0</v>
      </c>
      <c r="BL196" s="148">
        <v>0</v>
      </c>
      <c r="BM196" s="148">
        <v>0</v>
      </c>
      <c r="BN196" s="148">
        <v>0</v>
      </c>
      <c r="BO196" s="148">
        <v>0</v>
      </c>
      <c r="BP196" s="148">
        <v>0</v>
      </c>
      <c r="BQ196" s="148">
        <v>0</v>
      </c>
      <c r="BR196" s="148">
        <v>0</v>
      </c>
      <c r="BS196" s="148">
        <v>0</v>
      </c>
      <c r="BT196" s="148">
        <v>0</v>
      </c>
      <c r="BU196" s="148">
        <v>0</v>
      </c>
      <c r="BV196" s="148">
        <v>0</v>
      </c>
      <c r="BW196" s="147"/>
      <c r="BX196" s="148">
        <v>0</v>
      </c>
      <c r="BY196" s="148">
        <v>0</v>
      </c>
      <c r="BZ196" s="148">
        <v>0</v>
      </c>
      <c r="CA196" s="148">
        <v>0</v>
      </c>
      <c r="CB196" s="148">
        <v>0</v>
      </c>
      <c r="CC196" s="148">
        <v>0</v>
      </c>
      <c r="CD196" s="148">
        <v>0</v>
      </c>
      <c r="CE196" s="148">
        <v>0</v>
      </c>
      <c r="CF196" s="148">
        <v>0</v>
      </c>
      <c r="CG196" s="148">
        <v>0</v>
      </c>
      <c r="CH196" s="148">
        <v>0</v>
      </c>
      <c r="CI196" s="148">
        <v>0</v>
      </c>
      <c r="CJ196" s="147"/>
      <c r="CK196" s="148">
        <v>0</v>
      </c>
      <c r="CL196" s="148">
        <v>0</v>
      </c>
      <c r="CM196" s="148">
        <v>0</v>
      </c>
      <c r="CN196" s="148">
        <v>0</v>
      </c>
      <c r="CO196" s="148">
        <v>0</v>
      </c>
      <c r="CP196" s="148">
        <v>0</v>
      </c>
      <c r="CQ196" s="148">
        <v>0</v>
      </c>
      <c r="CR196" s="148">
        <v>0</v>
      </c>
      <c r="CS196" s="148">
        <v>0</v>
      </c>
      <c r="CT196" s="148">
        <v>0</v>
      </c>
      <c r="CU196" s="148">
        <v>0</v>
      </c>
      <c r="CV196" s="148">
        <v>0</v>
      </c>
      <c r="CW196" s="147"/>
      <c r="CX196" s="148">
        <v>0</v>
      </c>
      <c r="CY196" s="148">
        <v>0</v>
      </c>
      <c r="CZ196" s="148">
        <v>0</v>
      </c>
      <c r="DA196" s="148">
        <v>0</v>
      </c>
      <c r="DB196" s="148">
        <v>0</v>
      </c>
      <c r="DC196" s="148">
        <v>0</v>
      </c>
      <c r="DD196" s="148">
        <v>0</v>
      </c>
      <c r="DE196" s="148">
        <v>0</v>
      </c>
      <c r="DF196" s="148">
        <v>0</v>
      </c>
      <c r="DG196" s="148">
        <v>0</v>
      </c>
      <c r="DH196" s="148">
        <v>0</v>
      </c>
      <c r="DI196" s="148">
        <v>0</v>
      </c>
      <c r="DJ196" s="147"/>
      <c r="DK196" s="148">
        <v>35000</v>
      </c>
      <c r="DL196" s="148">
        <v>35000</v>
      </c>
      <c r="DM196" s="148">
        <v>35000</v>
      </c>
      <c r="DN196" s="148">
        <v>35000</v>
      </c>
      <c r="DO196" s="148">
        <v>35000</v>
      </c>
      <c r="DP196" s="148">
        <v>35000</v>
      </c>
      <c r="DQ196" s="148">
        <v>35000</v>
      </c>
      <c r="DR196" s="148">
        <v>35000</v>
      </c>
      <c r="DS196" s="148">
        <v>35000</v>
      </c>
      <c r="DT196" s="148">
        <v>35000</v>
      </c>
      <c r="DU196" s="148">
        <v>35000</v>
      </c>
      <c r="DV196" s="148">
        <v>35000</v>
      </c>
      <c r="DX196" s="149">
        <f t="shared" si="122"/>
        <v>420000</v>
      </c>
      <c r="DZ196" s="19" t="b">
        <f t="shared" si="123"/>
        <v>1</v>
      </c>
      <c r="EG196" s="19"/>
    </row>
    <row r="197" spans="1:137" ht="14.15" hidden="1" customHeight="1" x14ac:dyDescent="0.4">
      <c r="A197" s="19">
        <v>2242217.8892541109</v>
      </c>
      <c r="C197" s="19" t="s">
        <v>71</v>
      </c>
      <c r="D197" s="145" t="s">
        <v>160</v>
      </c>
      <c r="E197" s="19" t="s">
        <v>59</v>
      </c>
      <c r="F197" s="19" t="s">
        <v>77</v>
      </c>
      <c r="G197" s="145" t="s">
        <v>18</v>
      </c>
      <c r="H197" s="19" t="s">
        <v>106</v>
      </c>
      <c r="I197" s="19" t="s">
        <v>74</v>
      </c>
      <c r="K197" s="146">
        <v>35000</v>
      </c>
      <c r="L197" s="146">
        <v>35000</v>
      </c>
      <c r="M197" s="146">
        <v>35000</v>
      </c>
      <c r="N197" s="146">
        <v>35000</v>
      </c>
      <c r="O197" s="146">
        <v>35000</v>
      </c>
      <c r="P197" s="146">
        <v>35000</v>
      </c>
      <c r="Q197" s="146">
        <v>35000</v>
      </c>
      <c r="R197" s="146">
        <v>35000</v>
      </c>
      <c r="S197" s="146">
        <v>35000</v>
      </c>
      <c r="T197" s="146">
        <v>35000</v>
      </c>
      <c r="U197" s="146">
        <v>35000</v>
      </c>
      <c r="V197" s="146">
        <v>35000</v>
      </c>
      <c r="W197" s="147"/>
      <c r="X197" s="148">
        <v>35000</v>
      </c>
      <c r="Y197" s="148">
        <v>35000</v>
      </c>
      <c r="Z197" s="148">
        <v>35000</v>
      </c>
      <c r="AA197" s="148">
        <v>35000</v>
      </c>
      <c r="AB197" s="148">
        <v>35000</v>
      </c>
      <c r="AC197" s="148">
        <v>35000</v>
      </c>
      <c r="AD197" s="148">
        <v>35000</v>
      </c>
      <c r="AE197" s="148">
        <v>35000</v>
      </c>
      <c r="AF197" s="148">
        <v>35000</v>
      </c>
      <c r="AG197" s="148">
        <v>35000</v>
      </c>
      <c r="AH197" s="148">
        <v>35000</v>
      </c>
      <c r="AI197" s="148">
        <v>35000</v>
      </c>
      <c r="AJ197" s="147"/>
      <c r="AK197" s="148">
        <v>0</v>
      </c>
      <c r="AL197" s="148">
        <v>0</v>
      </c>
      <c r="AM197" s="148">
        <v>0</v>
      </c>
      <c r="AN197" s="148">
        <v>0</v>
      </c>
      <c r="AO197" s="148">
        <v>0</v>
      </c>
      <c r="AP197" s="148">
        <v>0</v>
      </c>
      <c r="AQ197" s="148">
        <v>0</v>
      </c>
      <c r="AR197" s="148">
        <v>0</v>
      </c>
      <c r="AS197" s="148">
        <v>0</v>
      </c>
      <c r="AT197" s="148">
        <v>0</v>
      </c>
      <c r="AU197" s="148">
        <v>0</v>
      </c>
      <c r="AV197" s="148">
        <v>0</v>
      </c>
      <c r="AW197" s="147"/>
      <c r="AX197" s="148">
        <v>0</v>
      </c>
      <c r="AY197" s="148">
        <v>0</v>
      </c>
      <c r="AZ197" s="148">
        <v>0</v>
      </c>
      <c r="BA197" s="148">
        <v>0</v>
      </c>
      <c r="BB197" s="148">
        <v>0</v>
      </c>
      <c r="BC197" s="148">
        <v>0</v>
      </c>
      <c r="BD197" s="148">
        <v>0</v>
      </c>
      <c r="BE197" s="148">
        <v>0</v>
      </c>
      <c r="BF197" s="148">
        <v>0</v>
      </c>
      <c r="BG197" s="148">
        <v>0</v>
      </c>
      <c r="BH197" s="148">
        <v>0</v>
      </c>
      <c r="BI197" s="148">
        <v>0</v>
      </c>
      <c r="BJ197" s="147"/>
      <c r="BK197" s="148">
        <v>0</v>
      </c>
      <c r="BL197" s="148">
        <v>0</v>
      </c>
      <c r="BM197" s="148">
        <v>0</v>
      </c>
      <c r="BN197" s="148">
        <v>0</v>
      </c>
      <c r="BO197" s="148">
        <v>0</v>
      </c>
      <c r="BP197" s="148">
        <v>0</v>
      </c>
      <c r="BQ197" s="148">
        <v>0</v>
      </c>
      <c r="BR197" s="148">
        <v>0</v>
      </c>
      <c r="BS197" s="148">
        <v>0</v>
      </c>
      <c r="BT197" s="148">
        <v>0</v>
      </c>
      <c r="BU197" s="148">
        <v>0</v>
      </c>
      <c r="BV197" s="148">
        <v>0</v>
      </c>
      <c r="BW197" s="147"/>
      <c r="BX197" s="148">
        <v>0</v>
      </c>
      <c r="BY197" s="148">
        <v>0</v>
      </c>
      <c r="BZ197" s="148">
        <v>0</v>
      </c>
      <c r="CA197" s="148">
        <v>0</v>
      </c>
      <c r="CB197" s="148">
        <v>0</v>
      </c>
      <c r="CC197" s="148">
        <v>0</v>
      </c>
      <c r="CD197" s="148">
        <v>0</v>
      </c>
      <c r="CE197" s="148">
        <v>0</v>
      </c>
      <c r="CF197" s="148">
        <v>0</v>
      </c>
      <c r="CG197" s="148">
        <v>0</v>
      </c>
      <c r="CH197" s="148">
        <v>0</v>
      </c>
      <c r="CI197" s="148">
        <v>0</v>
      </c>
      <c r="CJ197" s="147"/>
      <c r="CK197" s="148">
        <v>0</v>
      </c>
      <c r="CL197" s="148">
        <v>0</v>
      </c>
      <c r="CM197" s="148">
        <v>0</v>
      </c>
      <c r="CN197" s="148">
        <v>0</v>
      </c>
      <c r="CO197" s="148">
        <v>0</v>
      </c>
      <c r="CP197" s="148">
        <v>0</v>
      </c>
      <c r="CQ197" s="148">
        <v>0</v>
      </c>
      <c r="CR197" s="148">
        <v>0</v>
      </c>
      <c r="CS197" s="148">
        <v>0</v>
      </c>
      <c r="CT197" s="148">
        <v>0</v>
      </c>
      <c r="CU197" s="148">
        <v>0</v>
      </c>
      <c r="CV197" s="148">
        <v>0</v>
      </c>
      <c r="CW197" s="147"/>
      <c r="CX197" s="148">
        <v>0</v>
      </c>
      <c r="CY197" s="148">
        <v>0</v>
      </c>
      <c r="CZ197" s="148">
        <v>0</v>
      </c>
      <c r="DA197" s="148">
        <v>0</v>
      </c>
      <c r="DB197" s="148">
        <v>0</v>
      </c>
      <c r="DC197" s="148">
        <v>0</v>
      </c>
      <c r="DD197" s="148">
        <v>0</v>
      </c>
      <c r="DE197" s="148">
        <v>0</v>
      </c>
      <c r="DF197" s="148">
        <v>0</v>
      </c>
      <c r="DG197" s="148">
        <v>0</v>
      </c>
      <c r="DH197" s="148">
        <v>0</v>
      </c>
      <c r="DI197" s="148">
        <v>0</v>
      </c>
      <c r="DJ197" s="147"/>
      <c r="DK197" s="148">
        <v>35000</v>
      </c>
      <c r="DL197" s="148">
        <v>35000</v>
      </c>
      <c r="DM197" s="148">
        <v>35000</v>
      </c>
      <c r="DN197" s="148">
        <v>35000</v>
      </c>
      <c r="DO197" s="148">
        <v>35000</v>
      </c>
      <c r="DP197" s="148">
        <v>35000</v>
      </c>
      <c r="DQ197" s="148">
        <v>35000</v>
      </c>
      <c r="DR197" s="148">
        <v>35000</v>
      </c>
      <c r="DS197" s="148">
        <v>35000</v>
      </c>
      <c r="DT197" s="148">
        <v>35000</v>
      </c>
      <c r="DU197" s="148">
        <v>35000</v>
      </c>
      <c r="DV197" s="148">
        <v>35000</v>
      </c>
      <c r="DX197" s="149">
        <f t="shared" si="122"/>
        <v>420000</v>
      </c>
      <c r="DZ197" s="19" t="b">
        <f t="shared" si="123"/>
        <v>1</v>
      </c>
      <c r="EG197" s="19"/>
    </row>
    <row r="198" spans="1:137" ht="14.15" hidden="1" customHeight="1" x14ac:dyDescent="0.4">
      <c r="A198" s="19">
        <v>2346975.1710544867</v>
      </c>
      <c r="C198" s="19" t="s">
        <v>71</v>
      </c>
      <c r="D198" s="145" t="s">
        <v>161</v>
      </c>
      <c r="E198" s="19" t="s">
        <v>61</v>
      </c>
      <c r="F198" s="19" t="s">
        <v>61</v>
      </c>
      <c r="H198" s="19" t="s">
        <v>156</v>
      </c>
      <c r="I198" s="19" t="s">
        <v>74</v>
      </c>
      <c r="K198" s="146">
        <v>35333.333333333336</v>
      </c>
      <c r="L198" s="146">
        <v>35333.333333333336</v>
      </c>
      <c r="M198" s="146">
        <v>35333.333333333336</v>
      </c>
      <c r="N198" s="146">
        <v>35333.333333333336</v>
      </c>
      <c r="O198" s="146">
        <v>35333.333333333336</v>
      </c>
      <c r="P198" s="146">
        <v>35333.333333333336</v>
      </c>
      <c r="Q198" s="146">
        <v>35333.333333333336</v>
      </c>
      <c r="R198" s="146">
        <v>35333.333333333336</v>
      </c>
      <c r="S198" s="146">
        <v>35333.333333333336</v>
      </c>
      <c r="T198" s="146">
        <v>35333.333333333336</v>
      </c>
      <c r="U198" s="146">
        <v>35333.333333333336</v>
      </c>
      <c r="V198" s="146">
        <v>35333.333333333336</v>
      </c>
      <c r="W198" s="147"/>
      <c r="X198" s="148">
        <v>35333.333333333336</v>
      </c>
      <c r="Y198" s="148">
        <v>35333.333333333336</v>
      </c>
      <c r="Z198" s="148">
        <v>35333.333333333336</v>
      </c>
      <c r="AA198" s="148">
        <v>35333.333333333336</v>
      </c>
      <c r="AB198" s="148">
        <v>35333.333333333336</v>
      </c>
      <c r="AC198" s="148">
        <v>35333.333333333336</v>
      </c>
      <c r="AD198" s="148">
        <v>35333.333333333336</v>
      </c>
      <c r="AE198" s="148">
        <v>35333.333333333336</v>
      </c>
      <c r="AF198" s="148">
        <v>35333.333333333336</v>
      </c>
      <c r="AG198" s="148">
        <v>35333.333333333336</v>
      </c>
      <c r="AH198" s="148">
        <v>35333.333333333336</v>
      </c>
      <c r="AI198" s="148">
        <v>35333.333333333336</v>
      </c>
      <c r="AJ198" s="147"/>
      <c r="AK198" s="148">
        <v>8546.2457066666684</v>
      </c>
      <c r="AL198" s="148">
        <v>8546.2457066666684</v>
      </c>
      <c r="AM198" s="148">
        <v>8546.2457066666684</v>
      </c>
      <c r="AN198" s="148">
        <v>8546.2457066666684</v>
      </c>
      <c r="AO198" s="148">
        <v>8546.2457066666684</v>
      </c>
      <c r="AP198" s="148">
        <v>8546.2457066666684</v>
      </c>
      <c r="AQ198" s="148">
        <v>8546.2457066666684</v>
      </c>
      <c r="AR198" s="148">
        <v>8546.2457066666684</v>
      </c>
      <c r="AS198" s="148">
        <v>8546.2457066666684</v>
      </c>
      <c r="AT198" s="148">
        <v>8546.2457066666684</v>
      </c>
      <c r="AU198" s="148">
        <v>8546.2457066666684</v>
      </c>
      <c r="AV198" s="148">
        <v>8546.2457066666684</v>
      </c>
      <c r="AW198" s="147"/>
      <c r="AX198" s="148">
        <v>951.63440000000014</v>
      </c>
      <c r="AY198" s="148">
        <v>951.63440000000014</v>
      </c>
      <c r="AZ198" s="148">
        <v>951.63440000000014</v>
      </c>
      <c r="BA198" s="148">
        <v>951.63440000000014</v>
      </c>
      <c r="BB198" s="148">
        <v>951.63440000000014</v>
      </c>
      <c r="BC198" s="148">
        <v>951.63440000000014</v>
      </c>
      <c r="BD198" s="148">
        <v>951.63440000000014</v>
      </c>
      <c r="BE198" s="148">
        <v>951.63440000000014</v>
      </c>
      <c r="BF198" s="148">
        <v>951.63440000000014</v>
      </c>
      <c r="BG198" s="148">
        <v>951.63440000000014</v>
      </c>
      <c r="BH198" s="148">
        <v>951.63440000000014</v>
      </c>
      <c r="BI198" s="148">
        <v>951.63440000000014</v>
      </c>
      <c r="BJ198" s="147"/>
      <c r="BK198" s="148">
        <v>0</v>
      </c>
      <c r="BL198" s="148">
        <v>0</v>
      </c>
      <c r="BM198" s="148">
        <v>0</v>
      </c>
      <c r="BN198" s="148">
        <v>0</v>
      </c>
      <c r="BO198" s="148">
        <v>0</v>
      </c>
      <c r="BP198" s="148">
        <v>0</v>
      </c>
      <c r="BQ198" s="148">
        <v>0</v>
      </c>
      <c r="BR198" s="148">
        <v>0</v>
      </c>
      <c r="BS198" s="148">
        <v>0</v>
      </c>
      <c r="BT198" s="148">
        <v>0</v>
      </c>
      <c r="BU198" s="148">
        <v>0</v>
      </c>
      <c r="BV198" s="148">
        <v>0</v>
      </c>
      <c r="BW198" s="147"/>
      <c r="BX198" s="148">
        <v>0</v>
      </c>
      <c r="BY198" s="148">
        <v>0</v>
      </c>
      <c r="BZ198" s="148">
        <v>0</v>
      </c>
      <c r="CA198" s="148">
        <v>0</v>
      </c>
      <c r="CB198" s="148">
        <v>0</v>
      </c>
      <c r="CC198" s="148">
        <v>0</v>
      </c>
      <c r="CD198" s="148">
        <v>0</v>
      </c>
      <c r="CE198" s="148">
        <v>0</v>
      </c>
      <c r="CF198" s="148">
        <v>0</v>
      </c>
      <c r="CG198" s="148">
        <v>0</v>
      </c>
      <c r="CH198" s="148">
        <v>0</v>
      </c>
      <c r="CI198" s="148">
        <v>0</v>
      </c>
      <c r="CJ198" s="147"/>
      <c r="CK198" s="148">
        <v>0</v>
      </c>
      <c r="CL198" s="148">
        <v>0</v>
      </c>
      <c r="CM198" s="148">
        <v>0</v>
      </c>
      <c r="CN198" s="148">
        <v>0</v>
      </c>
      <c r="CO198" s="148">
        <v>0</v>
      </c>
      <c r="CP198" s="148">
        <v>0</v>
      </c>
      <c r="CQ198" s="148">
        <v>0</v>
      </c>
      <c r="CR198" s="148">
        <v>0</v>
      </c>
      <c r="CS198" s="148">
        <v>0</v>
      </c>
      <c r="CT198" s="148">
        <v>0</v>
      </c>
      <c r="CU198" s="148">
        <v>0</v>
      </c>
      <c r="CV198" s="148">
        <v>0</v>
      </c>
      <c r="CW198" s="147"/>
      <c r="CX198" s="148">
        <v>7066.6666666666679</v>
      </c>
      <c r="CY198" s="148">
        <v>7066.6666666666679</v>
      </c>
      <c r="CZ198" s="148">
        <v>7066.6666666666679</v>
      </c>
      <c r="DA198" s="148">
        <v>7066.6666666666679</v>
      </c>
      <c r="DB198" s="148">
        <v>7066.6666666666679</v>
      </c>
      <c r="DC198" s="148">
        <v>7066.6666666666679</v>
      </c>
      <c r="DD198" s="148">
        <v>7066.6666666666679</v>
      </c>
      <c r="DE198" s="148">
        <v>7066.6666666666679</v>
      </c>
      <c r="DF198" s="148">
        <v>7066.6666666666679</v>
      </c>
      <c r="DG198" s="148">
        <v>7066.6666666666679</v>
      </c>
      <c r="DH198" s="148">
        <v>7066.6666666666679</v>
      </c>
      <c r="DI198" s="148">
        <v>7066.6666666666679</v>
      </c>
      <c r="DJ198" s="147"/>
      <c r="DK198" s="148">
        <v>42400</v>
      </c>
      <c r="DL198" s="148">
        <v>42400</v>
      </c>
      <c r="DM198" s="148">
        <v>42400</v>
      </c>
      <c r="DN198" s="148">
        <v>42400</v>
      </c>
      <c r="DO198" s="148">
        <v>42400</v>
      </c>
      <c r="DP198" s="148">
        <v>42400</v>
      </c>
      <c r="DQ198" s="148">
        <v>42400</v>
      </c>
      <c r="DR198" s="148">
        <v>42400</v>
      </c>
      <c r="DS198" s="148">
        <v>42400</v>
      </c>
      <c r="DT198" s="148">
        <v>42400</v>
      </c>
      <c r="DU198" s="148">
        <v>42400</v>
      </c>
      <c r="DV198" s="148">
        <v>42400</v>
      </c>
      <c r="DX198" s="149">
        <f t="shared" si="122"/>
        <v>508800</v>
      </c>
      <c r="DZ198" s="19" t="b">
        <f t="shared" si="123"/>
        <v>1</v>
      </c>
      <c r="EG198" s="19"/>
    </row>
    <row r="199" spans="1:137" ht="14.15" hidden="1" customHeight="1" x14ac:dyDescent="0.4">
      <c r="A199" s="19">
        <v>2340561.3976683258</v>
      </c>
      <c r="C199" s="19" t="s">
        <v>71</v>
      </c>
      <c r="D199" s="145" t="s">
        <v>162</v>
      </c>
      <c r="E199" s="19" t="s">
        <v>59</v>
      </c>
      <c r="F199" s="19" t="s">
        <v>61</v>
      </c>
      <c r="H199" s="19" t="s">
        <v>156</v>
      </c>
      <c r="I199" s="19" t="s">
        <v>74</v>
      </c>
      <c r="K199" s="146">
        <v>36666.666666666664</v>
      </c>
      <c r="L199" s="146">
        <v>36666.666666666664</v>
      </c>
      <c r="M199" s="146">
        <v>36666.666666666664</v>
      </c>
      <c r="N199" s="146">
        <v>36666.666666666664</v>
      </c>
      <c r="O199" s="146">
        <v>36666.666666666664</v>
      </c>
      <c r="P199" s="146">
        <v>36666.666666666664</v>
      </c>
      <c r="Q199" s="146">
        <v>36666.666666666664</v>
      </c>
      <c r="R199" s="146">
        <v>36666.666666666664</v>
      </c>
      <c r="S199" s="146">
        <v>36666.666666666664</v>
      </c>
      <c r="T199" s="146">
        <v>36666.666666666664</v>
      </c>
      <c r="U199" s="146">
        <v>36666.666666666664</v>
      </c>
      <c r="V199" s="146">
        <v>36666.666666666664</v>
      </c>
      <c r="W199" s="147"/>
      <c r="X199" s="148">
        <v>36666.666666666664</v>
      </c>
      <c r="Y199" s="148">
        <v>36666.666666666664</v>
      </c>
      <c r="Z199" s="148">
        <v>36666.666666666664</v>
      </c>
      <c r="AA199" s="148">
        <v>36666.666666666664</v>
      </c>
      <c r="AB199" s="148">
        <v>36666.666666666664</v>
      </c>
      <c r="AC199" s="148">
        <v>36666.666666666664</v>
      </c>
      <c r="AD199" s="148">
        <v>36666.666666666664</v>
      </c>
      <c r="AE199" s="148">
        <v>36666.666666666664</v>
      </c>
      <c r="AF199" s="148">
        <v>36666.666666666664</v>
      </c>
      <c r="AG199" s="148">
        <v>36666.666666666664</v>
      </c>
      <c r="AH199" s="148">
        <v>36666.666666666664</v>
      </c>
      <c r="AI199" s="148">
        <v>36666.666666666664</v>
      </c>
      <c r="AJ199" s="147"/>
      <c r="AK199" s="148">
        <v>0</v>
      </c>
      <c r="AL199" s="148">
        <v>0</v>
      </c>
      <c r="AM199" s="148">
        <v>0</v>
      </c>
      <c r="AN199" s="148">
        <v>0</v>
      </c>
      <c r="AO199" s="148">
        <v>0</v>
      </c>
      <c r="AP199" s="148">
        <v>0</v>
      </c>
      <c r="AQ199" s="148">
        <v>0</v>
      </c>
      <c r="AR199" s="148">
        <v>0</v>
      </c>
      <c r="AS199" s="148">
        <v>0</v>
      </c>
      <c r="AT199" s="148">
        <v>0</v>
      </c>
      <c r="AU199" s="148">
        <v>0</v>
      </c>
      <c r="AV199" s="148">
        <v>0</v>
      </c>
      <c r="AW199" s="147"/>
      <c r="AX199" s="148">
        <v>0</v>
      </c>
      <c r="AY199" s="148">
        <v>0</v>
      </c>
      <c r="AZ199" s="148">
        <v>0</v>
      </c>
      <c r="BA199" s="148">
        <v>0</v>
      </c>
      <c r="BB199" s="148">
        <v>0</v>
      </c>
      <c r="BC199" s="148">
        <v>0</v>
      </c>
      <c r="BD199" s="148">
        <v>0</v>
      </c>
      <c r="BE199" s="148">
        <v>0</v>
      </c>
      <c r="BF199" s="148">
        <v>0</v>
      </c>
      <c r="BG199" s="148">
        <v>0</v>
      </c>
      <c r="BH199" s="148">
        <v>0</v>
      </c>
      <c r="BI199" s="148">
        <v>0</v>
      </c>
      <c r="BJ199" s="147"/>
      <c r="BK199" s="148">
        <v>0</v>
      </c>
      <c r="BL199" s="148">
        <v>0</v>
      </c>
      <c r="BM199" s="148">
        <v>0</v>
      </c>
      <c r="BN199" s="148">
        <v>0</v>
      </c>
      <c r="BO199" s="148">
        <v>0</v>
      </c>
      <c r="BP199" s="148">
        <v>0</v>
      </c>
      <c r="BQ199" s="148">
        <v>0</v>
      </c>
      <c r="BR199" s="148">
        <v>0</v>
      </c>
      <c r="BS199" s="148">
        <v>0</v>
      </c>
      <c r="BT199" s="148">
        <v>0</v>
      </c>
      <c r="BU199" s="148">
        <v>0</v>
      </c>
      <c r="BV199" s="148">
        <v>0</v>
      </c>
      <c r="BW199" s="147"/>
      <c r="BX199" s="148">
        <v>0</v>
      </c>
      <c r="BY199" s="148">
        <v>0</v>
      </c>
      <c r="BZ199" s="148">
        <v>0</v>
      </c>
      <c r="CA199" s="148">
        <v>0</v>
      </c>
      <c r="CB199" s="148">
        <v>0</v>
      </c>
      <c r="CC199" s="148">
        <v>0</v>
      </c>
      <c r="CD199" s="148">
        <v>0</v>
      </c>
      <c r="CE199" s="148">
        <v>0</v>
      </c>
      <c r="CF199" s="148">
        <v>0</v>
      </c>
      <c r="CG199" s="148">
        <v>0</v>
      </c>
      <c r="CH199" s="148">
        <v>0</v>
      </c>
      <c r="CI199" s="148">
        <v>0</v>
      </c>
      <c r="CJ199" s="147"/>
      <c r="CK199" s="148">
        <v>0</v>
      </c>
      <c r="CL199" s="148">
        <v>0</v>
      </c>
      <c r="CM199" s="148">
        <v>0</v>
      </c>
      <c r="CN199" s="148">
        <v>0</v>
      </c>
      <c r="CO199" s="148">
        <v>0</v>
      </c>
      <c r="CP199" s="148">
        <v>0</v>
      </c>
      <c r="CQ199" s="148">
        <v>0</v>
      </c>
      <c r="CR199" s="148">
        <v>0</v>
      </c>
      <c r="CS199" s="148">
        <v>0</v>
      </c>
      <c r="CT199" s="148">
        <v>0</v>
      </c>
      <c r="CU199" s="148">
        <v>0</v>
      </c>
      <c r="CV199" s="148">
        <v>0</v>
      </c>
      <c r="CW199" s="147"/>
      <c r="CX199" s="148">
        <v>0</v>
      </c>
      <c r="CY199" s="148">
        <v>0</v>
      </c>
      <c r="CZ199" s="148">
        <v>0</v>
      </c>
      <c r="DA199" s="148">
        <v>0</v>
      </c>
      <c r="DB199" s="148">
        <v>0</v>
      </c>
      <c r="DC199" s="148">
        <v>0</v>
      </c>
      <c r="DD199" s="148">
        <v>0</v>
      </c>
      <c r="DE199" s="148">
        <v>0</v>
      </c>
      <c r="DF199" s="148">
        <v>0</v>
      </c>
      <c r="DG199" s="148">
        <v>0</v>
      </c>
      <c r="DH199" s="148">
        <v>0</v>
      </c>
      <c r="DI199" s="148">
        <v>0</v>
      </c>
      <c r="DJ199" s="147"/>
      <c r="DK199" s="148">
        <v>36666.666666666664</v>
      </c>
      <c r="DL199" s="148">
        <v>36666.666666666664</v>
      </c>
      <c r="DM199" s="148">
        <v>36666.666666666664</v>
      </c>
      <c r="DN199" s="148">
        <v>36666.666666666664</v>
      </c>
      <c r="DO199" s="148">
        <v>36666.666666666664</v>
      </c>
      <c r="DP199" s="148">
        <v>36666.666666666664</v>
      </c>
      <c r="DQ199" s="148">
        <v>36666.666666666664</v>
      </c>
      <c r="DR199" s="148">
        <v>36666.666666666664</v>
      </c>
      <c r="DS199" s="148">
        <v>36666.666666666664</v>
      </c>
      <c r="DT199" s="148">
        <v>36666.666666666664</v>
      </c>
      <c r="DU199" s="148">
        <v>36666.666666666664</v>
      </c>
      <c r="DV199" s="148">
        <v>36666.666666666664</v>
      </c>
      <c r="DX199" s="149">
        <f t="shared" si="122"/>
        <v>440000.00000000006</v>
      </c>
      <c r="DZ199" s="19" t="b">
        <f t="shared" si="123"/>
        <v>1</v>
      </c>
      <c r="EG199" s="19"/>
    </row>
    <row r="200" spans="1:137" ht="14.15" hidden="1" customHeight="1" x14ac:dyDescent="0.4">
      <c r="A200" s="19">
        <v>2278502.7981757866</v>
      </c>
      <c r="C200" s="19" t="s">
        <v>71</v>
      </c>
      <c r="D200" s="145" t="s">
        <v>163</v>
      </c>
      <c r="E200" s="19" t="s">
        <v>61</v>
      </c>
      <c r="F200" s="19" t="s">
        <v>61</v>
      </c>
      <c r="H200" s="19" t="s">
        <v>156</v>
      </c>
      <c r="I200" s="19" t="s">
        <v>74</v>
      </c>
      <c r="K200" s="146">
        <v>38000</v>
      </c>
      <c r="L200" s="146">
        <v>38000</v>
      </c>
      <c r="M200" s="146">
        <v>38000</v>
      </c>
      <c r="N200" s="146">
        <v>38000</v>
      </c>
      <c r="O200" s="146">
        <v>38000</v>
      </c>
      <c r="P200" s="146">
        <v>38000</v>
      </c>
      <c r="Q200" s="146">
        <v>38000</v>
      </c>
      <c r="R200" s="146">
        <v>38000</v>
      </c>
      <c r="S200" s="146">
        <v>38000</v>
      </c>
      <c r="T200" s="146">
        <v>38000</v>
      </c>
      <c r="U200" s="146">
        <v>38000</v>
      </c>
      <c r="V200" s="146">
        <v>38000</v>
      </c>
      <c r="W200" s="147"/>
      <c r="X200" s="148">
        <v>38000</v>
      </c>
      <c r="Y200" s="148">
        <v>38000</v>
      </c>
      <c r="Z200" s="148">
        <v>38000</v>
      </c>
      <c r="AA200" s="148">
        <v>38000</v>
      </c>
      <c r="AB200" s="148">
        <v>38000</v>
      </c>
      <c r="AC200" s="148">
        <v>38000</v>
      </c>
      <c r="AD200" s="148">
        <v>38000</v>
      </c>
      <c r="AE200" s="148">
        <v>38000</v>
      </c>
      <c r="AF200" s="148">
        <v>38000</v>
      </c>
      <c r="AG200" s="148">
        <v>38000</v>
      </c>
      <c r="AH200" s="148">
        <v>38000</v>
      </c>
      <c r="AI200" s="148">
        <v>38000</v>
      </c>
      <c r="AJ200" s="147"/>
      <c r="AK200" s="148">
        <v>9279.5790400000005</v>
      </c>
      <c r="AL200" s="148">
        <v>9279.5790400000005</v>
      </c>
      <c r="AM200" s="148">
        <v>9279.5790400000005</v>
      </c>
      <c r="AN200" s="148">
        <v>9279.5790400000005</v>
      </c>
      <c r="AO200" s="148">
        <v>9279.5790400000005</v>
      </c>
      <c r="AP200" s="148">
        <v>9279.5790400000005</v>
      </c>
      <c r="AQ200" s="148">
        <v>9279.5790400000005</v>
      </c>
      <c r="AR200" s="148">
        <v>9279.5790400000005</v>
      </c>
      <c r="AS200" s="148">
        <v>9279.5790400000005</v>
      </c>
      <c r="AT200" s="148">
        <v>9279.5790400000005</v>
      </c>
      <c r="AU200" s="148">
        <v>9279.5790400000005</v>
      </c>
      <c r="AV200" s="148">
        <v>9279.5790400000005</v>
      </c>
      <c r="AW200" s="147"/>
      <c r="AX200" s="148">
        <v>951.63440000000014</v>
      </c>
      <c r="AY200" s="148">
        <v>951.63440000000014</v>
      </c>
      <c r="AZ200" s="148">
        <v>951.63440000000014</v>
      </c>
      <c r="BA200" s="148">
        <v>951.63440000000014</v>
      </c>
      <c r="BB200" s="148">
        <v>951.63440000000014</v>
      </c>
      <c r="BC200" s="148">
        <v>951.63440000000014</v>
      </c>
      <c r="BD200" s="148">
        <v>951.63440000000014</v>
      </c>
      <c r="BE200" s="148">
        <v>951.63440000000014</v>
      </c>
      <c r="BF200" s="148">
        <v>951.63440000000014</v>
      </c>
      <c r="BG200" s="148">
        <v>951.63440000000014</v>
      </c>
      <c r="BH200" s="148">
        <v>951.63440000000014</v>
      </c>
      <c r="BI200" s="148">
        <v>951.63440000000014</v>
      </c>
      <c r="BJ200" s="147"/>
      <c r="BK200" s="148">
        <v>0</v>
      </c>
      <c r="BL200" s="148">
        <v>0</v>
      </c>
      <c r="BM200" s="148">
        <v>0</v>
      </c>
      <c r="BN200" s="148">
        <v>0</v>
      </c>
      <c r="BO200" s="148">
        <v>0</v>
      </c>
      <c r="BP200" s="148">
        <v>0</v>
      </c>
      <c r="BQ200" s="148">
        <v>0</v>
      </c>
      <c r="BR200" s="148">
        <v>0</v>
      </c>
      <c r="BS200" s="148">
        <v>0</v>
      </c>
      <c r="BT200" s="148">
        <v>0</v>
      </c>
      <c r="BU200" s="148">
        <v>0</v>
      </c>
      <c r="BV200" s="148">
        <v>0</v>
      </c>
      <c r="BW200" s="147"/>
      <c r="BX200" s="148">
        <v>0</v>
      </c>
      <c r="BY200" s="148">
        <v>0</v>
      </c>
      <c r="BZ200" s="148">
        <v>0</v>
      </c>
      <c r="CA200" s="148">
        <v>0</v>
      </c>
      <c r="CB200" s="148">
        <v>0</v>
      </c>
      <c r="CC200" s="148">
        <v>0</v>
      </c>
      <c r="CD200" s="148">
        <v>0</v>
      </c>
      <c r="CE200" s="148">
        <v>0</v>
      </c>
      <c r="CF200" s="148">
        <v>0</v>
      </c>
      <c r="CG200" s="148">
        <v>0</v>
      </c>
      <c r="CH200" s="148">
        <v>0</v>
      </c>
      <c r="CI200" s="148">
        <v>0</v>
      </c>
      <c r="CJ200" s="147"/>
      <c r="CK200" s="148">
        <v>0</v>
      </c>
      <c r="CL200" s="148">
        <v>0</v>
      </c>
      <c r="CM200" s="148">
        <v>0</v>
      </c>
      <c r="CN200" s="148">
        <v>0</v>
      </c>
      <c r="CO200" s="148">
        <v>0</v>
      </c>
      <c r="CP200" s="148">
        <v>0</v>
      </c>
      <c r="CQ200" s="148">
        <v>0</v>
      </c>
      <c r="CR200" s="148">
        <v>0</v>
      </c>
      <c r="CS200" s="148">
        <v>0</v>
      </c>
      <c r="CT200" s="148">
        <v>0</v>
      </c>
      <c r="CU200" s="148">
        <v>0</v>
      </c>
      <c r="CV200" s="148">
        <v>0</v>
      </c>
      <c r="CW200" s="147"/>
      <c r="CX200" s="148">
        <v>7600</v>
      </c>
      <c r="CY200" s="148">
        <v>7600</v>
      </c>
      <c r="CZ200" s="148">
        <v>7600</v>
      </c>
      <c r="DA200" s="148">
        <v>7600</v>
      </c>
      <c r="DB200" s="148">
        <v>7600</v>
      </c>
      <c r="DC200" s="148">
        <v>7600</v>
      </c>
      <c r="DD200" s="148">
        <v>7600</v>
      </c>
      <c r="DE200" s="148">
        <v>7600</v>
      </c>
      <c r="DF200" s="148">
        <v>7600</v>
      </c>
      <c r="DG200" s="148">
        <v>7600</v>
      </c>
      <c r="DH200" s="148">
        <v>7600</v>
      </c>
      <c r="DI200" s="148">
        <v>7600</v>
      </c>
      <c r="DJ200" s="147"/>
      <c r="DK200" s="148">
        <v>45600</v>
      </c>
      <c r="DL200" s="148">
        <v>45600</v>
      </c>
      <c r="DM200" s="148">
        <v>45600</v>
      </c>
      <c r="DN200" s="148">
        <v>45600</v>
      </c>
      <c r="DO200" s="148">
        <v>45600</v>
      </c>
      <c r="DP200" s="148">
        <v>45600</v>
      </c>
      <c r="DQ200" s="148">
        <v>45600</v>
      </c>
      <c r="DR200" s="148">
        <v>45600</v>
      </c>
      <c r="DS200" s="148">
        <v>45600</v>
      </c>
      <c r="DT200" s="148">
        <v>45600</v>
      </c>
      <c r="DU200" s="148">
        <v>45600</v>
      </c>
      <c r="DV200" s="148">
        <v>45600</v>
      </c>
      <c r="DX200" s="149">
        <f t="shared" si="122"/>
        <v>547200</v>
      </c>
      <c r="DZ200" s="19" t="b">
        <f t="shared" si="123"/>
        <v>1</v>
      </c>
      <c r="EG200" s="19"/>
    </row>
    <row r="201" spans="1:137" ht="14.15" hidden="1" customHeight="1" x14ac:dyDescent="0.4">
      <c r="A201" s="19">
        <v>2531150.4715705621</v>
      </c>
      <c r="C201" s="19" t="s">
        <v>71</v>
      </c>
      <c r="D201" s="145" t="s">
        <v>164</v>
      </c>
      <c r="E201" s="19" t="s">
        <v>61</v>
      </c>
      <c r="F201" s="19" t="s">
        <v>61</v>
      </c>
      <c r="H201" s="19" t="s">
        <v>156</v>
      </c>
      <c r="I201" s="19" t="s">
        <v>74</v>
      </c>
      <c r="K201" s="146">
        <v>38000</v>
      </c>
      <c r="L201" s="146">
        <v>38000</v>
      </c>
      <c r="M201" s="146">
        <v>38000</v>
      </c>
      <c r="N201" s="146">
        <v>38000</v>
      </c>
      <c r="O201" s="146">
        <v>38000</v>
      </c>
      <c r="P201" s="146">
        <v>38000</v>
      </c>
      <c r="Q201" s="146">
        <v>38000</v>
      </c>
      <c r="R201" s="146">
        <v>38000</v>
      </c>
      <c r="S201" s="146">
        <v>38000</v>
      </c>
      <c r="T201" s="146">
        <v>38000</v>
      </c>
      <c r="U201" s="146">
        <v>38000</v>
      </c>
      <c r="V201" s="146">
        <v>38000</v>
      </c>
      <c r="W201" s="147"/>
      <c r="X201" s="148">
        <v>38000</v>
      </c>
      <c r="Y201" s="148">
        <v>38000</v>
      </c>
      <c r="Z201" s="148">
        <v>38000</v>
      </c>
      <c r="AA201" s="148">
        <v>38000</v>
      </c>
      <c r="AB201" s="148">
        <v>38000</v>
      </c>
      <c r="AC201" s="148">
        <v>38000</v>
      </c>
      <c r="AD201" s="148">
        <v>38000</v>
      </c>
      <c r="AE201" s="148">
        <v>38000</v>
      </c>
      <c r="AF201" s="148">
        <v>38000</v>
      </c>
      <c r="AG201" s="148">
        <v>38000</v>
      </c>
      <c r="AH201" s="148">
        <v>38000</v>
      </c>
      <c r="AI201" s="148">
        <v>38000</v>
      </c>
      <c r="AJ201" s="147"/>
      <c r="AK201" s="148">
        <v>9279.5790400000005</v>
      </c>
      <c r="AL201" s="148">
        <v>9279.5790400000005</v>
      </c>
      <c r="AM201" s="148">
        <v>9279.5790400000005</v>
      </c>
      <c r="AN201" s="148">
        <v>9279.5790400000005</v>
      </c>
      <c r="AO201" s="148">
        <v>9279.5790400000005</v>
      </c>
      <c r="AP201" s="148">
        <v>9279.5790400000005</v>
      </c>
      <c r="AQ201" s="148">
        <v>9279.5790400000005</v>
      </c>
      <c r="AR201" s="148">
        <v>9279.5790400000005</v>
      </c>
      <c r="AS201" s="148">
        <v>9279.5790400000005</v>
      </c>
      <c r="AT201" s="148">
        <v>9279.5790400000005</v>
      </c>
      <c r="AU201" s="148">
        <v>9279.5790400000005</v>
      </c>
      <c r="AV201" s="148">
        <v>9279.5790400000005</v>
      </c>
      <c r="AW201" s="147"/>
      <c r="AX201" s="148">
        <v>951.63440000000014</v>
      </c>
      <c r="AY201" s="148">
        <v>951.63440000000014</v>
      </c>
      <c r="AZ201" s="148">
        <v>951.63440000000014</v>
      </c>
      <c r="BA201" s="148">
        <v>951.63440000000014</v>
      </c>
      <c r="BB201" s="148">
        <v>951.63440000000014</v>
      </c>
      <c r="BC201" s="148">
        <v>951.63440000000014</v>
      </c>
      <c r="BD201" s="148">
        <v>951.63440000000014</v>
      </c>
      <c r="BE201" s="148">
        <v>951.63440000000014</v>
      </c>
      <c r="BF201" s="148">
        <v>951.63440000000014</v>
      </c>
      <c r="BG201" s="148">
        <v>951.63440000000014</v>
      </c>
      <c r="BH201" s="148">
        <v>951.63440000000014</v>
      </c>
      <c r="BI201" s="148">
        <v>951.63440000000014</v>
      </c>
      <c r="BJ201" s="147"/>
      <c r="BK201" s="148">
        <v>0</v>
      </c>
      <c r="BL201" s="148">
        <v>0</v>
      </c>
      <c r="BM201" s="148">
        <v>0</v>
      </c>
      <c r="BN201" s="148">
        <v>0</v>
      </c>
      <c r="BO201" s="148">
        <v>0</v>
      </c>
      <c r="BP201" s="148">
        <v>0</v>
      </c>
      <c r="BQ201" s="148">
        <v>0</v>
      </c>
      <c r="BR201" s="148">
        <v>0</v>
      </c>
      <c r="BS201" s="148">
        <v>0</v>
      </c>
      <c r="BT201" s="148">
        <v>0</v>
      </c>
      <c r="BU201" s="148">
        <v>0</v>
      </c>
      <c r="BV201" s="148">
        <v>0</v>
      </c>
      <c r="BW201" s="147"/>
      <c r="BX201" s="148">
        <v>0</v>
      </c>
      <c r="BY201" s="148">
        <v>0</v>
      </c>
      <c r="BZ201" s="148">
        <v>0</v>
      </c>
      <c r="CA201" s="148">
        <v>0</v>
      </c>
      <c r="CB201" s="148">
        <v>0</v>
      </c>
      <c r="CC201" s="148">
        <v>0</v>
      </c>
      <c r="CD201" s="148">
        <v>0</v>
      </c>
      <c r="CE201" s="148">
        <v>0</v>
      </c>
      <c r="CF201" s="148">
        <v>0</v>
      </c>
      <c r="CG201" s="148">
        <v>0</v>
      </c>
      <c r="CH201" s="148">
        <v>0</v>
      </c>
      <c r="CI201" s="148">
        <v>0</v>
      </c>
      <c r="CJ201" s="147"/>
      <c r="CK201" s="148">
        <v>0</v>
      </c>
      <c r="CL201" s="148">
        <v>0</v>
      </c>
      <c r="CM201" s="148">
        <v>0</v>
      </c>
      <c r="CN201" s="148">
        <v>0</v>
      </c>
      <c r="CO201" s="148">
        <v>0</v>
      </c>
      <c r="CP201" s="148">
        <v>0</v>
      </c>
      <c r="CQ201" s="148">
        <v>0</v>
      </c>
      <c r="CR201" s="148">
        <v>0</v>
      </c>
      <c r="CS201" s="148">
        <v>0</v>
      </c>
      <c r="CT201" s="148">
        <v>0</v>
      </c>
      <c r="CU201" s="148">
        <v>0</v>
      </c>
      <c r="CV201" s="148">
        <v>0</v>
      </c>
      <c r="CW201" s="147"/>
      <c r="CX201" s="148">
        <v>7600</v>
      </c>
      <c r="CY201" s="148">
        <v>7600</v>
      </c>
      <c r="CZ201" s="148">
        <v>7600</v>
      </c>
      <c r="DA201" s="148">
        <v>7600</v>
      </c>
      <c r="DB201" s="148">
        <v>7600</v>
      </c>
      <c r="DC201" s="148">
        <v>7600</v>
      </c>
      <c r="DD201" s="148">
        <v>7600</v>
      </c>
      <c r="DE201" s="148">
        <v>7600</v>
      </c>
      <c r="DF201" s="148">
        <v>7600</v>
      </c>
      <c r="DG201" s="148">
        <v>7600</v>
      </c>
      <c r="DH201" s="148">
        <v>7600</v>
      </c>
      <c r="DI201" s="148">
        <v>7600</v>
      </c>
      <c r="DJ201" s="147"/>
      <c r="DK201" s="148">
        <v>45600</v>
      </c>
      <c r="DL201" s="148">
        <v>45600</v>
      </c>
      <c r="DM201" s="148">
        <v>45600</v>
      </c>
      <c r="DN201" s="148">
        <v>45600</v>
      </c>
      <c r="DO201" s="148">
        <v>45600</v>
      </c>
      <c r="DP201" s="148">
        <v>45600</v>
      </c>
      <c r="DQ201" s="148">
        <v>45600</v>
      </c>
      <c r="DR201" s="148">
        <v>45600</v>
      </c>
      <c r="DS201" s="148">
        <v>45600</v>
      </c>
      <c r="DT201" s="148">
        <v>45600</v>
      </c>
      <c r="DU201" s="148">
        <v>45600</v>
      </c>
      <c r="DV201" s="148">
        <v>45600</v>
      </c>
      <c r="DX201" s="149">
        <f t="shared" si="122"/>
        <v>547200</v>
      </c>
      <c r="DZ201" s="19" t="b">
        <f t="shared" si="123"/>
        <v>1</v>
      </c>
      <c r="EG201" s="19"/>
    </row>
    <row r="202" spans="1:137" ht="14.15" hidden="1" customHeight="1" x14ac:dyDescent="0.4">
      <c r="A202" s="19">
        <v>2455419.7058998775</v>
      </c>
      <c r="C202" s="19" t="s">
        <v>71</v>
      </c>
      <c r="D202" s="145" t="s">
        <v>165</v>
      </c>
      <c r="E202" s="19" t="s">
        <v>61</v>
      </c>
      <c r="F202" s="19" t="s">
        <v>61</v>
      </c>
      <c r="H202" s="19" t="s">
        <v>156</v>
      </c>
      <c r="I202" s="19" t="s">
        <v>74</v>
      </c>
      <c r="K202" s="146">
        <v>40000</v>
      </c>
      <c r="L202" s="146">
        <v>40000</v>
      </c>
      <c r="M202" s="146">
        <v>40000</v>
      </c>
      <c r="N202" s="146">
        <v>40000</v>
      </c>
      <c r="O202" s="146">
        <v>40000</v>
      </c>
      <c r="P202" s="146">
        <v>40000</v>
      </c>
      <c r="Q202" s="146">
        <v>40000</v>
      </c>
      <c r="R202" s="146">
        <v>40000</v>
      </c>
      <c r="S202" s="146">
        <v>40000</v>
      </c>
      <c r="T202" s="146">
        <v>40000</v>
      </c>
      <c r="U202" s="146">
        <v>40000</v>
      </c>
      <c r="V202" s="146">
        <v>40000</v>
      </c>
      <c r="W202" s="147"/>
      <c r="X202" s="148">
        <v>40000</v>
      </c>
      <c r="Y202" s="148">
        <v>40000</v>
      </c>
      <c r="Z202" s="148">
        <v>40000</v>
      </c>
      <c r="AA202" s="148">
        <v>40000</v>
      </c>
      <c r="AB202" s="148">
        <v>40000</v>
      </c>
      <c r="AC202" s="148">
        <v>40000</v>
      </c>
      <c r="AD202" s="148">
        <v>40000</v>
      </c>
      <c r="AE202" s="148">
        <v>40000</v>
      </c>
      <c r="AF202" s="148">
        <v>40000</v>
      </c>
      <c r="AG202" s="148">
        <v>40000</v>
      </c>
      <c r="AH202" s="148">
        <v>40000</v>
      </c>
      <c r="AI202" s="148">
        <v>40000</v>
      </c>
      <c r="AJ202" s="153"/>
      <c r="AK202" s="148">
        <v>9829.5790400000005</v>
      </c>
      <c r="AL202" s="148">
        <v>9829.5790400000005</v>
      </c>
      <c r="AM202" s="148">
        <v>9829.5790400000005</v>
      </c>
      <c r="AN202" s="148">
        <v>9829.5790400000005</v>
      </c>
      <c r="AO202" s="148">
        <v>9829.5790400000005</v>
      </c>
      <c r="AP202" s="148">
        <v>9829.5790400000005</v>
      </c>
      <c r="AQ202" s="148">
        <v>9829.5790400000005</v>
      </c>
      <c r="AR202" s="148">
        <v>9829.5790400000005</v>
      </c>
      <c r="AS202" s="148">
        <v>9829.5790400000005</v>
      </c>
      <c r="AT202" s="148">
        <v>9829.5790400000005</v>
      </c>
      <c r="AU202" s="148">
        <v>9829.5790400000005</v>
      </c>
      <c r="AV202" s="148">
        <v>9829.5790400000005</v>
      </c>
      <c r="AW202" s="153"/>
      <c r="AX202" s="148">
        <v>951.63440000000014</v>
      </c>
      <c r="AY202" s="148">
        <v>951.63440000000014</v>
      </c>
      <c r="AZ202" s="148">
        <v>951.63440000000014</v>
      </c>
      <c r="BA202" s="148">
        <v>951.63440000000014</v>
      </c>
      <c r="BB202" s="148">
        <v>951.63440000000014</v>
      </c>
      <c r="BC202" s="148">
        <v>951.63440000000014</v>
      </c>
      <c r="BD202" s="148">
        <v>951.63440000000014</v>
      </c>
      <c r="BE202" s="148">
        <v>951.63440000000014</v>
      </c>
      <c r="BF202" s="148">
        <v>951.63440000000014</v>
      </c>
      <c r="BG202" s="148">
        <v>951.63440000000014</v>
      </c>
      <c r="BH202" s="148">
        <v>951.63440000000014</v>
      </c>
      <c r="BI202" s="148">
        <v>951.63440000000014</v>
      </c>
      <c r="BJ202" s="153"/>
      <c r="BK202" s="148">
        <v>0</v>
      </c>
      <c r="BL202" s="148">
        <v>0</v>
      </c>
      <c r="BM202" s="148">
        <v>0</v>
      </c>
      <c r="BN202" s="148">
        <v>0</v>
      </c>
      <c r="BO202" s="148">
        <v>0</v>
      </c>
      <c r="BP202" s="148">
        <v>0</v>
      </c>
      <c r="BQ202" s="148">
        <v>0</v>
      </c>
      <c r="BR202" s="148">
        <v>0</v>
      </c>
      <c r="BS202" s="148">
        <v>0</v>
      </c>
      <c r="BT202" s="148">
        <v>0</v>
      </c>
      <c r="BU202" s="148">
        <v>0</v>
      </c>
      <c r="BV202" s="148">
        <v>0</v>
      </c>
      <c r="BW202" s="153"/>
      <c r="BX202" s="148">
        <v>0</v>
      </c>
      <c r="BY202" s="148">
        <v>0</v>
      </c>
      <c r="BZ202" s="148">
        <v>0</v>
      </c>
      <c r="CA202" s="148">
        <v>0</v>
      </c>
      <c r="CB202" s="148">
        <v>0</v>
      </c>
      <c r="CC202" s="148">
        <v>0</v>
      </c>
      <c r="CD202" s="148">
        <v>0</v>
      </c>
      <c r="CE202" s="148">
        <v>0</v>
      </c>
      <c r="CF202" s="148">
        <v>0</v>
      </c>
      <c r="CG202" s="148">
        <v>0</v>
      </c>
      <c r="CH202" s="148">
        <v>0</v>
      </c>
      <c r="CI202" s="148">
        <v>0</v>
      </c>
      <c r="CJ202" s="153"/>
      <c r="CK202" s="148">
        <v>0</v>
      </c>
      <c r="CL202" s="148">
        <v>0</v>
      </c>
      <c r="CM202" s="148">
        <v>0</v>
      </c>
      <c r="CN202" s="148">
        <v>0</v>
      </c>
      <c r="CO202" s="148">
        <v>0</v>
      </c>
      <c r="CP202" s="148">
        <v>0</v>
      </c>
      <c r="CQ202" s="148">
        <v>0</v>
      </c>
      <c r="CR202" s="148">
        <v>0</v>
      </c>
      <c r="CS202" s="148">
        <v>0</v>
      </c>
      <c r="CT202" s="148">
        <v>0</v>
      </c>
      <c r="CU202" s="148">
        <v>0</v>
      </c>
      <c r="CV202" s="148">
        <v>0</v>
      </c>
      <c r="CW202" s="153"/>
      <c r="CX202" s="148">
        <v>8000</v>
      </c>
      <c r="CY202" s="148">
        <v>8000</v>
      </c>
      <c r="CZ202" s="148">
        <v>8000</v>
      </c>
      <c r="DA202" s="148">
        <v>8000</v>
      </c>
      <c r="DB202" s="148">
        <v>8000</v>
      </c>
      <c r="DC202" s="148">
        <v>8000</v>
      </c>
      <c r="DD202" s="148">
        <v>8000</v>
      </c>
      <c r="DE202" s="148">
        <v>8000</v>
      </c>
      <c r="DF202" s="148">
        <v>8000</v>
      </c>
      <c r="DG202" s="148">
        <v>8000</v>
      </c>
      <c r="DH202" s="148">
        <v>8000</v>
      </c>
      <c r="DI202" s="148">
        <v>8000</v>
      </c>
      <c r="DJ202" s="147"/>
      <c r="DK202" s="148">
        <v>48000</v>
      </c>
      <c r="DL202" s="148">
        <v>48000</v>
      </c>
      <c r="DM202" s="148">
        <v>48000</v>
      </c>
      <c r="DN202" s="148">
        <v>48000</v>
      </c>
      <c r="DO202" s="148">
        <v>48000</v>
      </c>
      <c r="DP202" s="148">
        <v>48000</v>
      </c>
      <c r="DQ202" s="148">
        <v>48000</v>
      </c>
      <c r="DR202" s="148">
        <v>48000</v>
      </c>
      <c r="DS202" s="148">
        <v>48000</v>
      </c>
      <c r="DT202" s="148">
        <v>48000</v>
      </c>
      <c r="DU202" s="148">
        <v>48000</v>
      </c>
      <c r="DV202" s="148">
        <v>48000</v>
      </c>
      <c r="DX202" s="149">
        <f t="shared" si="122"/>
        <v>576000</v>
      </c>
      <c r="DZ202" s="19" t="b">
        <f t="shared" si="123"/>
        <v>1</v>
      </c>
      <c r="EG202" s="19"/>
    </row>
    <row r="203" spans="1:137" ht="14.15" hidden="1" customHeight="1" x14ac:dyDescent="0.4">
      <c r="A203" s="19">
        <v>2329798.3531563235</v>
      </c>
      <c r="C203" s="19" t="s">
        <v>71</v>
      </c>
      <c r="D203" s="145" t="s">
        <v>22</v>
      </c>
      <c r="E203" s="19" t="s">
        <v>59</v>
      </c>
      <c r="F203" s="19" t="s">
        <v>146</v>
      </c>
      <c r="H203" s="19" t="s">
        <v>73</v>
      </c>
      <c r="I203" s="19" t="s">
        <v>74</v>
      </c>
      <c r="K203" s="146">
        <v>45000</v>
      </c>
      <c r="L203" s="146">
        <v>45000</v>
      </c>
      <c r="M203" s="146">
        <v>45000</v>
      </c>
      <c r="N203" s="146">
        <v>45000</v>
      </c>
      <c r="O203" s="146">
        <v>45000</v>
      </c>
      <c r="P203" s="146">
        <v>45000</v>
      </c>
      <c r="Q203" s="146">
        <v>45000</v>
      </c>
      <c r="R203" s="146">
        <v>45000</v>
      </c>
      <c r="S203" s="146">
        <v>45000</v>
      </c>
      <c r="T203" s="146">
        <v>45000</v>
      </c>
      <c r="U203" s="146">
        <v>45000</v>
      </c>
      <c r="V203" s="146">
        <v>45000</v>
      </c>
      <c r="W203" s="147"/>
      <c r="X203" s="148">
        <v>45000</v>
      </c>
      <c r="Y203" s="148">
        <v>45000</v>
      </c>
      <c r="Z203" s="148">
        <v>45000</v>
      </c>
      <c r="AA203" s="148">
        <v>45000</v>
      </c>
      <c r="AB203" s="148">
        <v>45000</v>
      </c>
      <c r="AC203" s="148">
        <v>45000</v>
      </c>
      <c r="AD203" s="148">
        <v>45000</v>
      </c>
      <c r="AE203" s="148">
        <v>45000</v>
      </c>
      <c r="AF203" s="148">
        <v>45000</v>
      </c>
      <c r="AG203" s="148">
        <v>45000</v>
      </c>
      <c r="AH203" s="148">
        <v>45000</v>
      </c>
      <c r="AI203" s="148">
        <v>45000</v>
      </c>
      <c r="AJ203" s="147"/>
      <c r="AK203" s="148">
        <v>0</v>
      </c>
      <c r="AL203" s="148">
        <v>0</v>
      </c>
      <c r="AM203" s="148">
        <v>0</v>
      </c>
      <c r="AN203" s="148">
        <v>0</v>
      </c>
      <c r="AO203" s="148">
        <v>0</v>
      </c>
      <c r="AP203" s="148">
        <v>0</v>
      </c>
      <c r="AQ203" s="148">
        <v>0</v>
      </c>
      <c r="AR203" s="148">
        <v>0</v>
      </c>
      <c r="AS203" s="148">
        <v>0</v>
      </c>
      <c r="AT203" s="148">
        <v>0</v>
      </c>
      <c r="AU203" s="148">
        <v>0</v>
      </c>
      <c r="AV203" s="148">
        <v>0</v>
      </c>
      <c r="AW203" s="147"/>
      <c r="AX203" s="148">
        <v>0</v>
      </c>
      <c r="AY203" s="148">
        <v>0</v>
      </c>
      <c r="AZ203" s="148">
        <v>0</v>
      </c>
      <c r="BA203" s="148">
        <v>0</v>
      </c>
      <c r="BB203" s="148">
        <v>0</v>
      </c>
      <c r="BC203" s="148">
        <v>0</v>
      </c>
      <c r="BD203" s="148">
        <v>0</v>
      </c>
      <c r="BE203" s="148">
        <v>0</v>
      </c>
      <c r="BF203" s="148">
        <v>0</v>
      </c>
      <c r="BG203" s="148">
        <v>0</v>
      </c>
      <c r="BH203" s="148">
        <v>0</v>
      </c>
      <c r="BI203" s="148">
        <v>0</v>
      </c>
      <c r="BJ203" s="147"/>
      <c r="BK203" s="148">
        <v>0</v>
      </c>
      <c r="BL203" s="148">
        <v>0</v>
      </c>
      <c r="BM203" s="148">
        <v>0</v>
      </c>
      <c r="BN203" s="148">
        <v>0</v>
      </c>
      <c r="BO203" s="148">
        <v>0</v>
      </c>
      <c r="BP203" s="148">
        <v>0</v>
      </c>
      <c r="BQ203" s="148">
        <v>0</v>
      </c>
      <c r="BR203" s="148">
        <v>0</v>
      </c>
      <c r="BS203" s="148">
        <v>0</v>
      </c>
      <c r="BT203" s="148">
        <v>0</v>
      </c>
      <c r="BU203" s="148">
        <v>0</v>
      </c>
      <c r="BV203" s="148">
        <v>0</v>
      </c>
      <c r="BW203" s="147"/>
      <c r="BX203" s="148">
        <v>0</v>
      </c>
      <c r="BY203" s="148">
        <v>0</v>
      </c>
      <c r="BZ203" s="148">
        <v>0</v>
      </c>
      <c r="CA203" s="148">
        <v>0</v>
      </c>
      <c r="CB203" s="148">
        <v>0</v>
      </c>
      <c r="CC203" s="148">
        <v>0</v>
      </c>
      <c r="CD203" s="148">
        <v>0</v>
      </c>
      <c r="CE203" s="148">
        <v>0</v>
      </c>
      <c r="CF203" s="148">
        <v>0</v>
      </c>
      <c r="CG203" s="148">
        <v>0</v>
      </c>
      <c r="CH203" s="148">
        <v>0</v>
      </c>
      <c r="CI203" s="148">
        <v>0</v>
      </c>
      <c r="CJ203" s="147"/>
      <c r="CK203" s="148">
        <v>0</v>
      </c>
      <c r="CL203" s="148">
        <v>0</v>
      </c>
      <c r="CM203" s="148">
        <v>0</v>
      </c>
      <c r="CN203" s="148">
        <v>0</v>
      </c>
      <c r="CO203" s="148">
        <v>0</v>
      </c>
      <c r="CP203" s="148">
        <v>0</v>
      </c>
      <c r="CQ203" s="148">
        <v>0</v>
      </c>
      <c r="CR203" s="148">
        <v>0</v>
      </c>
      <c r="CS203" s="148">
        <v>0</v>
      </c>
      <c r="CT203" s="148">
        <v>0</v>
      </c>
      <c r="CU203" s="148">
        <v>0</v>
      </c>
      <c r="CV203" s="148">
        <v>0</v>
      </c>
      <c r="CW203" s="147"/>
      <c r="CX203" s="148">
        <v>0</v>
      </c>
      <c r="CY203" s="148">
        <v>0</v>
      </c>
      <c r="CZ203" s="148">
        <v>0</v>
      </c>
      <c r="DA203" s="148">
        <v>0</v>
      </c>
      <c r="DB203" s="148">
        <v>0</v>
      </c>
      <c r="DC203" s="148">
        <v>0</v>
      </c>
      <c r="DD203" s="148">
        <v>0</v>
      </c>
      <c r="DE203" s="148">
        <v>0</v>
      </c>
      <c r="DF203" s="148">
        <v>0</v>
      </c>
      <c r="DG203" s="148">
        <v>0</v>
      </c>
      <c r="DH203" s="148">
        <v>0</v>
      </c>
      <c r="DI203" s="148">
        <v>0</v>
      </c>
      <c r="DJ203" s="147"/>
      <c r="DK203" s="148">
        <v>45000</v>
      </c>
      <c r="DL203" s="148">
        <v>45000</v>
      </c>
      <c r="DM203" s="148">
        <v>45000</v>
      </c>
      <c r="DN203" s="148">
        <v>45000</v>
      </c>
      <c r="DO203" s="148">
        <v>45000</v>
      </c>
      <c r="DP203" s="148">
        <v>45000</v>
      </c>
      <c r="DQ203" s="148">
        <v>45000</v>
      </c>
      <c r="DR203" s="148">
        <v>45000</v>
      </c>
      <c r="DS203" s="148">
        <v>45000</v>
      </c>
      <c r="DT203" s="148">
        <v>45000</v>
      </c>
      <c r="DU203" s="148">
        <v>45000</v>
      </c>
      <c r="DV203" s="148">
        <v>45000</v>
      </c>
      <c r="DX203" s="149">
        <f t="shared" si="122"/>
        <v>540000</v>
      </c>
      <c r="DZ203" s="19" t="b">
        <f t="shared" si="123"/>
        <v>1</v>
      </c>
      <c r="EG203" s="19"/>
    </row>
    <row r="204" spans="1:137" ht="14.15" hidden="1" customHeight="1" x14ac:dyDescent="0.4">
      <c r="A204" s="19">
        <v>2260523.6162614357</v>
      </c>
      <c r="C204" s="19" t="s">
        <v>71</v>
      </c>
      <c r="D204" s="145" t="s">
        <v>161</v>
      </c>
      <c r="E204" s="19" t="s">
        <v>60</v>
      </c>
      <c r="F204" s="19" t="s">
        <v>60</v>
      </c>
      <c r="H204" s="19" t="s">
        <v>156</v>
      </c>
      <c r="I204" s="19" t="s">
        <v>74</v>
      </c>
      <c r="K204" s="146">
        <v>53000</v>
      </c>
      <c r="L204" s="146">
        <v>53000</v>
      </c>
      <c r="M204" s="146">
        <v>53000</v>
      </c>
      <c r="N204" s="146">
        <v>53000</v>
      </c>
      <c r="O204" s="146">
        <v>53000</v>
      </c>
      <c r="P204" s="146">
        <v>53000</v>
      </c>
      <c r="Q204" s="146">
        <v>53000</v>
      </c>
      <c r="R204" s="146">
        <v>53000</v>
      </c>
      <c r="S204" s="146">
        <v>53000</v>
      </c>
      <c r="T204" s="146">
        <v>53000</v>
      </c>
      <c r="U204" s="146">
        <v>53000</v>
      </c>
      <c r="V204" s="146">
        <v>53000</v>
      </c>
      <c r="W204" s="147"/>
      <c r="X204" s="148">
        <v>53000</v>
      </c>
      <c r="Y204" s="148">
        <v>53000</v>
      </c>
      <c r="Z204" s="148">
        <v>53000</v>
      </c>
      <c r="AA204" s="148">
        <v>53000</v>
      </c>
      <c r="AB204" s="148">
        <v>53000</v>
      </c>
      <c r="AC204" s="148">
        <v>53000</v>
      </c>
      <c r="AD204" s="148">
        <v>53000</v>
      </c>
      <c r="AE204" s="148">
        <v>53000</v>
      </c>
      <c r="AF204" s="148">
        <v>53000</v>
      </c>
      <c r="AG204" s="148">
        <v>53000</v>
      </c>
      <c r="AH204" s="148">
        <v>53000</v>
      </c>
      <c r="AI204" s="148">
        <v>53000</v>
      </c>
      <c r="AJ204" s="147"/>
      <c r="AK204" s="148">
        <v>13404.579040000001</v>
      </c>
      <c r="AL204" s="148">
        <v>13404.579040000001</v>
      </c>
      <c r="AM204" s="148">
        <v>13404.579040000001</v>
      </c>
      <c r="AN204" s="148">
        <v>13404.579040000001</v>
      </c>
      <c r="AO204" s="148">
        <v>13404.579040000001</v>
      </c>
      <c r="AP204" s="148">
        <v>13404.579040000001</v>
      </c>
      <c r="AQ204" s="148">
        <v>13404.579040000001</v>
      </c>
      <c r="AR204" s="148">
        <v>13404.579040000001</v>
      </c>
      <c r="AS204" s="148">
        <v>13404.579040000001</v>
      </c>
      <c r="AT204" s="148">
        <v>13404.579040000001</v>
      </c>
      <c r="AU204" s="148">
        <v>13404.579040000001</v>
      </c>
      <c r="AV204" s="148">
        <v>13404.579040000001</v>
      </c>
      <c r="AW204" s="147"/>
      <c r="AX204" s="148">
        <v>951.63440000000014</v>
      </c>
      <c r="AY204" s="148">
        <v>951.63440000000014</v>
      </c>
      <c r="AZ204" s="148">
        <v>951.63440000000014</v>
      </c>
      <c r="BA204" s="148">
        <v>951.63440000000014</v>
      </c>
      <c r="BB204" s="148">
        <v>951.63440000000014</v>
      </c>
      <c r="BC204" s="148">
        <v>951.63440000000014</v>
      </c>
      <c r="BD204" s="148">
        <v>951.63440000000014</v>
      </c>
      <c r="BE204" s="148">
        <v>951.63440000000014</v>
      </c>
      <c r="BF204" s="148">
        <v>951.63440000000014</v>
      </c>
      <c r="BG204" s="148">
        <v>951.63440000000014</v>
      </c>
      <c r="BH204" s="148">
        <v>951.63440000000014</v>
      </c>
      <c r="BI204" s="148">
        <v>951.63440000000014</v>
      </c>
      <c r="BJ204" s="147"/>
      <c r="BK204" s="148">
        <v>0</v>
      </c>
      <c r="BL204" s="148">
        <v>0</v>
      </c>
      <c r="BM204" s="148">
        <v>0</v>
      </c>
      <c r="BN204" s="148">
        <v>0</v>
      </c>
      <c r="BO204" s="148">
        <v>0</v>
      </c>
      <c r="BP204" s="148">
        <v>0</v>
      </c>
      <c r="BQ204" s="148">
        <v>0</v>
      </c>
      <c r="BR204" s="148">
        <v>0</v>
      </c>
      <c r="BS204" s="148">
        <v>0</v>
      </c>
      <c r="BT204" s="148">
        <v>0</v>
      </c>
      <c r="BU204" s="148">
        <v>0</v>
      </c>
      <c r="BV204" s="148">
        <v>0</v>
      </c>
      <c r="BW204" s="147"/>
      <c r="BX204" s="148">
        <v>12000</v>
      </c>
      <c r="BY204" s="148">
        <v>12000</v>
      </c>
      <c r="BZ204" s="148">
        <v>12000</v>
      </c>
      <c r="CA204" s="148">
        <v>12000</v>
      </c>
      <c r="CB204" s="148">
        <v>12000</v>
      </c>
      <c r="CC204" s="148">
        <v>12000</v>
      </c>
      <c r="CD204" s="148">
        <v>12000</v>
      </c>
      <c r="CE204" s="148">
        <v>12000</v>
      </c>
      <c r="CF204" s="148">
        <v>12000</v>
      </c>
      <c r="CG204" s="148">
        <v>12000</v>
      </c>
      <c r="CH204" s="148">
        <v>12000</v>
      </c>
      <c r="CI204" s="148">
        <v>12000</v>
      </c>
      <c r="CJ204" s="147"/>
      <c r="CK204" s="148">
        <v>0</v>
      </c>
      <c r="CL204" s="148">
        <v>0</v>
      </c>
      <c r="CM204" s="148">
        <v>0</v>
      </c>
      <c r="CN204" s="148">
        <v>0</v>
      </c>
      <c r="CO204" s="148">
        <v>0</v>
      </c>
      <c r="CP204" s="148">
        <v>0</v>
      </c>
      <c r="CQ204" s="148">
        <v>0</v>
      </c>
      <c r="CR204" s="148">
        <v>0</v>
      </c>
      <c r="CS204" s="148">
        <v>0</v>
      </c>
      <c r="CT204" s="148">
        <v>0</v>
      </c>
      <c r="CU204" s="148">
        <v>0</v>
      </c>
      <c r="CV204" s="148">
        <v>0</v>
      </c>
      <c r="CW204" s="147"/>
      <c r="CX204" s="148">
        <v>10600</v>
      </c>
      <c r="CY204" s="148">
        <v>10600</v>
      </c>
      <c r="CZ204" s="148">
        <v>10600</v>
      </c>
      <c r="DA204" s="148">
        <v>10600</v>
      </c>
      <c r="DB204" s="148">
        <v>10600</v>
      </c>
      <c r="DC204" s="148">
        <v>10600</v>
      </c>
      <c r="DD204" s="148">
        <v>10600</v>
      </c>
      <c r="DE204" s="148">
        <v>10600</v>
      </c>
      <c r="DF204" s="148">
        <v>10600</v>
      </c>
      <c r="DG204" s="148">
        <v>10600</v>
      </c>
      <c r="DH204" s="148">
        <v>10600</v>
      </c>
      <c r="DI204" s="148">
        <v>10600</v>
      </c>
      <c r="DJ204" s="147"/>
      <c r="DK204" s="148">
        <v>75600</v>
      </c>
      <c r="DL204" s="148">
        <v>75600</v>
      </c>
      <c r="DM204" s="148">
        <v>75600</v>
      </c>
      <c r="DN204" s="148">
        <v>75600</v>
      </c>
      <c r="DO204" s="148">
        <v>75600</v>
      </c>
      <c r="DP204" s="148">
        <v>75600</v>
      </c>
      <c r="DQ204" s="148">
        <v>75600</v>
      </c>
      <c r="DR204" s="148">
        <v>75600</v>
      </c>
      <c r="DS204" s="148">
        <v>75600</v>
      </c>
      <c r="DT204" s="148">
        <v>75600</v>
      </c>
      <c r="DU204" s="148">
        <v>75600</v>
      </c>
      <c r="DV204" s="148">
        <v>75600</v>
      </c>
      <c r="DX204" s="149">
        <f t="shared" si="122"/>
        <v>907200</v>
      </c>
      <c r="DZ204" s="19" t="b">
        <f t="shared" si="123"/>
        <v>1</v>
      </c>
      <c r="EG204" s="19"/>
    </row>
    <row r="205" spans="1:137" ht="14.15" hidden="1" customHeight="1" x14ac:dyDescent="0.4">
      <c r="A205" s="19">
        <v>2209320.6070936564</v>
      </c>
      <c r="C205" s="19" t="s">
        <v>71</v>
      </c>
      <c r="D205" s="145" t="s">
        <v>162</v>
      </c>
      <c r="E205" s="19" t="s">
        <v>59</v>
      </c>
      <c r="F205" s="19" t="s">
        <v>146</v>
      </c>
      <c r="H205" s="19" t="s">
        <v>156</v>
      </c>
      <c r="I205" s="19" t="s">
        <v>74</v>
      </c>
      <c r="K205" s="146">
        <v>55000</v>
      </c>
      <c r="L205" s="146">
        <v>55000</v>
      </c>
      <c r="M205" s="146">
        <v>55000</v>
      </c>
      <c r="N205" s="146">
        <v>55000</v>
      </c>
      <c r="O205" s="146">
        <v>55000</v>
      </c>
      <c r="P205" s="146">
        <v>55000</v>
      </c>
      <c r="Q205" s="146">
        <v>55000</v>
      </c>
      <c r="R205" s="146">
        <v>55000</v>
      </c>
      <c r="S205" s="146">
        <v>55000</v>
      </c>
      <c r="T205" s="146">
        <v>55000</v>
      </c>
      <c r="U205" s="146">
        <v>55000</v>
      </c>
      <c r="V205" s="146">
        <v>55000</v>
      </c>
      <c r="W205" s="147"/>
      <c r="X205" s="148">
        <v>55000</v>
      </c>
      <c r="Y205" s="148">
        <v>55000</v>
      </c>
      <c r="Z205" s="148">
        <v>55000</v>
      </c>
      <c r="AA205" s="148">
        <v>55000</v>
      </c>
      <c r="AB205" s="148">
        <v>55000</v>
      </c>
      <c r="AC205" s="148">
        <v>55000</v>
      </c>
      <c r="AD205" s="148">
        <v>55000</v>
      </c>
      <c r="AE205" s="148">
        <v>55000</v>
      </c>
      <c r="AF205" s="148">
        <v>55000</v>
      </c>
      <c r="AG205" s="148">
        <v>55000</v>
      </c>
      <c r="AH205" s="148">
        <v>55000</v>
      </c>
      <c r="AI205" s="148">
        <v>55000</v>
      </c>
      <c r="AJ205" s="147"/>
      <c r="AK205" s="148">
        <v>0</v>
      </c>
      <c r="AL205" s="148">
        <v>0</v>
      </c>
      <c r="AM205" s="148">
        <v>0</v>
      </c>
      <c r="AN205" s="148">
        <v>0</v>
      </c>
      <c r="AO205" s="148">
        <v>0</v>
      </c>
      <c r="AP205" s="148">
        <v>0</v>
      </c>
      <c r="AQ205" s="148">
        <v>0</v>
      </c>
      <c r="AR205" s="148">
        <v>0</v>
      </c>
      <c r="AS205" s="148">
        <v>0</v>
      </c>
      <c r="AT205" s="148">
        <v>0</v>
      </c>
      <c r="AU205" s="148">
        <v>0</v>
      </c>
      <c r="AV205" s="148">
        <v>0</v>
      </c>
      <c r="AW205" s="147"/>
      <c r="AX205" s="148">
        <v>0</v>
      </c>
      <c r="AY205" s="148">
        <v>0</v>
      </c>
      <c r="AZ205" s="148">
        <v>0</v>
      </c>
      <c r="BA205" s="148">
        <v>0</v>
      </c>
      <c r="BB205" s="148">
        <v>0</v>
      </c>
      <c r="BC205" s="148">
        <v>0</v>
      </c>
      <c r="BD205" s="148">
        <v>0</v>
      </c>
      <c r="BE205" s="148">
        <v>0</v>
      </c>
      <c r="BF205" s="148">
        <v>0</v>
      </c>
      <c r="BG205" s="148">
        <v>0</v>
      </c>
      <c r="BH205" s="148">
        <v>0</v>
      </c>
      <c r="BI205" s="148">
        <v>0</v>
      </c>
      <c r="BJ205" s="147"/>
      <c r="BK205" s="148">
        <v>0</v>
      </c>
      <c r="BL205" s="148">
        <v>0</v>
      </c>
      <c r="BM205" s="148">
        <v>0</v>
      </c>
      <c r="BN205" s="148">
        <v>0</v>
      </c>
      <c r="BO205" s="148">
        <v>0</v>
      </c>
      <c r="BP205" s="148">
        <v>0</v>
      </c>
      <c r="BQ205" s="148">
        <v>0</v>
      </c>
      <c r="BR205" s="148">
        <v>0</v>
      </c>
      <c r="BS205" s="148">
        <v>0</v>
      </c>
      <c r="BT205" s="148">
        <v>0</v>
      </c>
      <c r="BU205" s="148">
        <v>0</v>
      </c>
      <c r="BV205" s="148">
        <v>0</v>
      </c>
      <c r="BW205" s="147"/>
      <c r="BX205" s="148">
        <v>0</v>
      </c>
      <c r="BY205" s="148">
        <v>0</v>
      </c>
      <c r="BZ205" s="148">
        <v>0</v>
      </c>
      <c r="CA205" s="148">
        <v>0</v>
      </c>
      <c r="CB205" s="148">
        <v>0</v>
      </c>
      <c r="CC205" s="148">
        <v>0</v>
      </c>
      <c r="CD205" s="148">
        <v>0</v>
      </c>
      <c r="CE205" s="148">
        <v>0</v>
      </c>
      <c r="CF205" s="148">
        <v>0</v>
      </c>
      <c r="CG205" s="148">
        <v>0</v>
      </c>
      <c r="CH205" s="148">
        <v>0</v>
      </c>
      <c r="CI205" s="148">
        <v>0</v>
      </c>
      <c r="CJ205" s="147"/>
      <c r="CK205" s="148">
        <v>0</v>
      </c>
      <c r="CL205" s="148">
        <v>0</v>
      </c>
      <c r="CM205" s="148">
        <v>0</v>
      </c>
      <c r="CN205" s="148">
        <v>0</v>
      </c>
      <c r="CO205" s="148">
        <v>0</v>
      </c>
      <c r="CP205" s="148">
        <v>0</v>
      </c>
      <c r="CQ205" s="148">
        <v>0</v>
      </c>
      <c r="CR205" s="148">
        <v>0</v>
      </c>
      <c r="CS205" s="148">
        <v>0</v>
      </c>
      <c r="CT205" s="148">
        <v>0</v>
      </c>
      <c r="CU205" s="148">
        <v>0</v>
      </c>
      <c r="CV205" s="148">
        <v>0</v>
      </c>
      <c r="CW205" s="147"/>
      <c r="CX205" s="148">
        <v>0</v>
      </c>
      <c r="CY205" s="148">
        <v>0</v>
      </c>
      <c r="CZ205" s="148">
        <v>0</v>
      </c>
      <c r="DA205" s="148">
        <v>0</v>
      </c>
      <c r="DB205" s="148">
        <v>0</v>
      </c>
      <c r="DC205" s="148">
        <v>0</v>
      </c>
      <c r="DD205" s="148">
        <v>0</v>
      </c>
      <c r="DE205" s="148">
        <v>0</v>
      </c>
      <c r="DF205" s="148">
        <v>0</v>
      </c>
      <c r="DG205" s="148">
        <v>0</v>
      </c>
      <c r="DH205" s="148">
        <v>0</v>
      </c>
      <c r="DI205" s="148">
        <v>0</v>
      </c>
      <c r="DJ205" s="147"/>
      <c r="DK205" s="148">
        <v>55000</v>
      </c>
      <c r="DL205" s="148">
        <v>55000</v>
      </c>
      <c r="DM205" s="148">
        <v>55000</v>
      </c>
      <c r="DN205" s="148">
        <v>55000</v>
      </c>
      <c r="DO205" s="148">
        <v>55000</v>
      </c>
      <c r="DP205" s="148">
        <v>55000</v>
      </c>
      <c r="DQ205" s="148">
        <v>55000</v>
      </c>
      <c r="DR205" s="148">
        <v>55000</v>
      </c>
      <c r="DS205" s="148">
        <v>55000</v>
      </c>
      <c r="DT205" s="148">
        <v>55000</v>
      </c>
      <c r="DU205" s="148">
        <v>55000</v>
      </c>
      <c r="DV205" s="148">
        <v>55000</v>
      </c>
      <c r="DX205" s="149">
        <f t="shared" si="122"/>
        <v>660000</v>
      </c>
      <c r="DZ205" s="19" t="b">
        <f t="shared" si="123"/>
        <v>1</v>
      </c>
      <c r="EG205" s="19"/>
    </row>
    <row r="206" spans="1:137" ht="14.15" hidden="1" customHeight="1" x14ac:dyDescent="0.4">
      <c r="A206" s="19">
        <v>27920769.413817193</v>
      </c>
      <c r="C206" s="19" t="s">
        <v>71</v>
      </c>
      <c r="D206" s="145" t="s">
        <v>163</v>
      </c>
      <c r="E206" s="19" t="s">
        <v>60</v>
      </c>
      <c r="F206" s="19" t="s">
        <v>60</v>
      </c>
      <c r="H206" s="19" t="s">
        <v>156</v>
      </c>
      <c r="I206" s="19" t="s">
        <v>74</v>
      </c>
      <c r="K206" s="146">
        <v>57000</v>
      </c>
      <c r="L206" s="146">
        <v>57000</v>
      </c>
      <c r="M206" s="146">
        <v>57000</v>
      </c>
      <c r="N206" s="146">
        <v>57000</v>
      </c>
      <c r="O206" s="146">
        <v>57000</v>
      </c>
      <c r="P206" s="146">
        <v>57000</v>
      </c>
      <c r="Q206" s="146">
        <v>57000</v>
      </c>
      <c r="R206" s="146">
        <v>57000</v>
      </c>
      <c r="S206" s="146">
        <v>57000</v>
      </c>
      <c r="T206" s="146">
        <v>57000</v>
      </c>
      <c r="U206" s="146">
        <v>57000</v>
      </c>
      <c r="V206" s="146">
        <v>57000</v>
      </c>
      <c r="W206" s="147"/>
      <c r="X206" s="148">
        <v>57000</v>
      </c>
      <c r="Y206" s="148">
        <v>57000</v>
      </c>
      <c r="Z206" s="148">
        <v>57000</v>
      </c>
      <c r="AA206" s="148">
        <v>57000</v>
      </c>
      <c r="AB206" s="148">
        <v>57000</v>
      </c>
      <c r="AC206" s="148">
        <v>57000</v>
      </c>
      <c r="AD206" s="148">
        <v>57000</v>
      </c>
      <c r="AE206" s="148">
        <v>57000</v>
      </c>
      <c r="AF206" s="148">
        <v>57000</v>
      </c>
      <c r="AG206" s="148">
        <v>57000</v>
      </c>
      <c r="AH206" s="148">
        <v>57000</v>
      </c>
      <c r="AI206" s="148">
        <v>57000</v>
      </c>
      <c r="AJ206" s="147"/>
      <c r="AK206" s="148">
        <v>14504.579040000001</v>
      </c>
      <c r="AL206" s="148">
        <v>14504.579040000001</v>
      </c>
      <c r="AM206" s="148">
        <v>14504.579040000001</v>
      </c>
      <c r="AN206" s="148">
        <v>14504.579040000001</v>
      </c>
      <c r="AO206" s="148">
        <v>14504.579040000001</v>
      </c>
      <c r="AP206" s="148">
        <v>14504.579040000001</v>
      </c>
      <c r="AQ206" s="148">
        <v>14504.579040000001</v>
      </c>
      <c r="AR206" s="148">
        <v>14504.579040000001</v>
      </c>
      <c r="AS206" s="148">
        <v>14504.579040000001</v>
      </c>
      <c r="AT206" s="148">
        <v>14504.579040000001</v>
      </c>
      <c r="AU206" s="148">
        <v>14504.579040000001</v>
      </c>
      <c r="AV206" s="148">
        <v>14504.579040000001</v>
      </c>
      <c r="AW206" s="147"/>
      <c r="AX206" s="148">
        <v>951.63440000000014</v>
      </c>
      <c r="AY206" s="148">
        <v>951.63440000000014</v>
      </c>
      <c r="AZ206" s="148">
        <v>951.63440000000014</v>
      </c>
      <c r="BA206" s="148">
        <v>951.63440000000014</v>
      </c>
      <c r="BB206" s="148">
        <v>951.63440000000014</v>
      </c>
      <c r="BC206" s="148">
        <v>951.63440000000014</v>
      </c>
      <c r="BD206" s="148">
        <v>951.63440000000014</v>
      </c>
      <c r="BE206" s="148">
        <v>951.63440000000014</v>
      </c>
      <c r="BF206" s="148">
        <v>951.63440000000014</v>
      </c>
      <c r="BG206" s="148">
        <v>951.63440000000014</v>
      </c>
      <c r="BH206" s="148">
        <v>951.63440000000014</v>
      </c>
      <c r="BI206" s="148">
        <v>951.63440000000014</v>
      </c>
      <c r="BJ206" s="147"/>
      <c r="BK206" s="148">
        <v>0</v>
      </c>
      <c r="BL206" s="148">
        <v>0</v>
      </c>
      <c r="BM206" s="148">
        <v>0</v>
      </c>
      <c r="BN206" s="148">
        <v>0</v>
      </c>
      <c r="BO206" s="148">
        <v>0</v>
      </c>
      <c r="BP206" s="148">
        <v>0</v>
      </c>
      <c r="BQ206" s="148">
        <v>0</v>
      </c>
      <c r="BR206" s="148">
        <v>0</v>
      </c>
      <c r="BS206" s="148">
        <v>0</v>
      </c>
      <c r="BT206" s="148">
        <v>0</v>
      </c>
      <c r="BU206" s="148">
        <v>0</v>
      </c>
      <c r="BV206" s="148">
        <v>0</v>
      </c>
      <c r="BW206" s="147"/>
      <c r="BX206" s="148">
        <v>12000</v>
      </c>
      <c r="BY206" s="148">
        <v>12000</v>
      </c>
      <c r="BZ206" s="148">
        <v>12000</v>
      </c>
      <c r="CA206" s="148">
        <v>12000</v>
      </c>
      <c r="CB206" s="148">
        <v>12000</v>
      </c>
      <c r="CC206" s="148">
        <v>12000</v>
      </c>
      <c r="CD206" s="148">
        <v>12000</v>
      </c>
      <c r="CE206" s="148">
        <v>12000</v>
      </c>
      <c r="CF206" s="148">
        <v>12000</v>
      </c>
      <c r="CG206" s="148">
        <v>12000</v>
      </c>
      <c r="CH206" s="148">
        <v>12000</v>
      </c>
      <c r="CI206" s="148">
        <v>12000</v>
      </c>
      <c r="CJ206" s="147"/>
      <c r="CK206" s="148">
        <v>0</v>
      </c>
      <c r="CL206" s="148">
        <v>0</v>
      </c>
      <c r="CM206" s="148">
        <v>0</v>
      </c>
      <c r="CN206" s="148">
        <v>0</v>
      </c>
      <c r="CO206" s="148">
        <v>0</v>
      </c>
      <c r="CP206" s="148">
        <v>0</v>
      </c>
      <c r="CQ206" s="148">
        <v>0</v>
      </c>
      <c r="CR206" s="148">
        <v>0</v>
      </c>
      <c r="CS206" s="148">
        <v>0</v>
      </c>
      <c r="CT206" s="148">
        <v>0</v>
      </c>
      <c r="CU206" s="148">
        <v>0</v>
      </c>
      <c r="CV206" s="148">
        <v>0</v>
      </c>
      <c r="CW206" s="147"/>
      <c r="CX206" s="148">
        <v>11400</v>
      </c>
      <c r="CY206" s="148">
        <v>11400</v>
      </c>
      <c r="CZ206" s="148">
        <v>11400</v>
      </c>
      <c r="DA206" s="148">
        <v>11400</v>
      </c>
      <c r="DB206" s="148">
        <v>11400</v>
      </c>
      <c r="DC206" s="148">
        <v>11400</v>
      </c>
      <c r="DD206" s="148">
        <v>11400</v>
      </c>
      <c r="DE206" s="148">
        <v>11400</v>
      </c>
      <c r="DF206" s="148">
        <v>11400</v>
      </c>
      <c r="DG206" s="148">
        <v>11400</v>
      </c>
      <c r="DH206" s="148">
        <v>11400</v>
      </c>
      <c r="DI206" s="148">
        <v>11400</v>
      </c>
      <c r="DJ206" s="147"/>
      <c r="DK206" s="148">
        <v>80400</v>
      </c>
      <c r="DL206" s="148">
        <v>80400</v>
      </c>
      <c r="DM206" s="148">
        <v>80400</v>
      </c>
      <c r="DN206" s="148">
        <v>80400</v>
      </c>
      <c r="DO206" s="148">
        <v>80400</v>
      </c>
      <c r="DP206" s="148">
        <v>80400</v>
      </c>
      <c r="DQ206" s="148">
        <v>80400</v>
      </c>
      <c r="DR206" s="148">
        <v>80400</v>
      </c>
      <c r="DS206" s="148">
        <v>80400</v>
      </c>
      <c r="DT206" s="148">
        <v>80400</v>
      </c>
      <c r="DU206" s="148">
        <v>80400</v>
      </c>
      <c r="DV206" s="148">
        <v>80400</v>
      </c>
      <c r="DX206" s="149">
        <f t="shared" si="122"/>
        <v>964800</v>
      </c>
      <c r="DZ206" s="19" t="b">
        <f t="shared" si="123"/>
        <v>1</v>
      </c>
      <c r="EG206" s="19"/>
    </row>
    <row r="207" spans="1:137" ht="14.15" hidden="1" customHeight="1" x14ac:dyDescent="0.4">
      <c r="C207" s="19" t="s">
        <v>71</v>
      </c>
      <c r="D207" s="145" t="s">
        <v>164</v>
      </c>
      <c r="E207" s="19" t="s">
        <v>60</v>
      </c>
      <c r="F207" s="19" t="s">
        <v>60</v>
      </c>
      <c r="H207" s="19" t="s">
        <v>156</v>
      </c>
      <c r="I207" s="19" t="s">
        <v>74</v>
      </c>
      <c r="K207" s="146">
        <v>57000</v>
      </c>
      <c r="L207" s="146">
        <v>57000</v>
      </c>
      <c r="M207" s="146">
        <v>57000</v>
      </c>
      <c r="N207" s="146">
        <v>57000</v>
      </c>
      <c r="O207" s="146">
        <v>57000</v>
      </c>
      <c r="P207" s="146">
        <v>57000</v>
      </c>
      <c r="Q207" s="146">
        <v>57000</v>
      </c>
      <c r="R207" s="146">
        <v>57000</v>
      </c>
      <c r="S207" s="146">
        <v>57000</v>
      </c>
      <c r="T207" s="146">
        <v>57000</v>
      </c>
      <c r="U207" s="146">
        <v>57000</v>
      </c>
      <c r="V207" s="146">
        <v>57000</v>
      </c>
      <c r="W207" s="147"/>
      <c r="X207" s="148">
        <v>57000</v>
      </c>
      <c r="Y207" s="148">
        <v>57000</v>
      </c>
      <c r="Z207" s="148">
        <v>57000</v>
      </c>
      <c r="AA207" s="148">
        <v>57000</v>
      </c>
      <c r="AB207" s="148">
        <v>57000</v>
      </c>
      <c r="AC207" s="148">
        <v>57000</v>
      </c>
      <c r="AD207" s="148">
        <v>57000</v>
      </c>
      <c r="AE207" s="148">
        <v>57000</v>
      </c>
      <c r="AF207" s="148">
        <v>57000</v>
      </c>
      <c r="AG207" s="148">
        <v>57000</v>
      </c>
      <c r="AH207" s="148">
        <v>57000</v>
      </c>
      <c r="AI207" s="148">
        <v>57000</v>
      </c>
      <c r="AJ207" s="147"/>
      <c r="AK207" s="148">
        <v>14504.579040000001</v>
      </c>
      <c r="AL207" s="148">
        <v>14504.579040000001</v>
      </c>
      <c r="AM207" s="148">
        <v>14504.579040000001</v>
      </c>
      <c r="AN207" s="148">
        <v>14504.579040000001</v>
      </c>
      <c r="AO207" s="148">
        <v>14504.579040000001</v>
      </c>
      <c r="AP207" s="148">
        <v>14504.579040000001</v>
      </c>
      <c r="AQ207" s="148">
        <v>14504.579040000001</v>
      </c>
      <c r="AR207" s="148">
        <v>14504.579040000001</v>
      </c>
      <c r="AS207" s="148">
        <v>14504.579040000001</v>
      </c>
      <c r="AT207" s="148">
        <v>14504.579040000001</v>
      </c>
      <c r="AU207" s="148">
        <v>14504.579040000001</v>
      </c>
      <c r="AV207" s="148">
        <v>14504.579040000001</v>
      </c>
      <c r="AW207" s="147"/>
      <c r="AX207" s="148">
        <v>951.63440000000014</v>
      </c>
      <c r="AY207" s="148">
        <v>951.63440000000014</v>
      </c>
      <c r="AZ207" s="148">
        <v>951.63440000000014</v>
      </c>
      <c r="BA207" s="148">
        <v>951.63440000000014</v>
      </c>
      <c r="BB207" s="148">
        <v>951.63440000000014</v>
      </c>
      <c r="BC207" s="148">
        <v>951.63440000000014</v>
      </c>
      <c r="BD207" s="148">
        <v>951.63440000000014</v>
      </c>
      <c r="BE207" s="148">
        <v>951.63440000000014</v>
      </c>
      <c r="BF207" s="148">
        <v>951.63440000000014</v>
      </c>
      <c r="BG207" s="148">
        <v>951.63440000000014</v>
      </c>
      <c r="BH207" s="148">
        <v>951.63440000000014</v>
      </c>
      <c r="BI207" s="148">
        <v>951.63440000000014</v>
      </c>
      <c r="BJ207" s="147"/>
      <c r="BK207" s="148">
        <v>0</v>
      </c>
      <c r="BL207" s="148">
        <v>0</v>
      </c>
      <c r="BM207" s="148">
        <v>0</v>
      </c>
      <c r="BN207" s="148">
        <v>0</v>
      </c>
      <c r="BO207" s="148">
        <v>0</v>
      </c>
      <c r="BP207" s="148">
        <v>0</v>
      </c>
      <c r="BQ207" s="148">
        <v>0</v>
      </c>
      <c r="BR207" s="148">
        <v>0</v>
      </c>
      <c r="BS207" s="148">
        <v>0</v>
      </c>
      <c r="BT207" s="148">
        <v>0</v>
      </c>
      <c r="BU207" s="148">
        <v>0</v>
      </c>
      <c r="BV207" s="148">
        <v>0</v>
      </c>
      <c r="BW207" s="147"/>
      <c r="BX207" s="148">
        <v>12000</v>
      </c>
      <c r="BY207" s="148">
        <v>12000</v>
      </c>
      <c r="BZ207" s="148">
        <v>12000</v>
      </c>
      <c r="CA207" s="148">
        <v>12000</v>
      </c>
      <c r="CB207" s="148">
        <v>12000</v>
      </c>
      <c r="CC207" s="148">
        <v>12000</v>
      </c>
      <c r="CD207" s="148">
        <v>12000</v>
      </c>
      <c r="CE207" s="148">
        <v>12000</v>
      </c>
      <c r="CF207" s="148">
        <v>12000</v>
      </c>
      <c r="CG207" s="148">
        <v>12000</v>
      </c>
      <c r="CH207" s="148">
        <v>12000</v>
      </c>
      <c r="CI207" s="148">
        <v>12000</v>
      </c>
      <c r="CJ207" s="147"/>
      <c r="CK207" s="148">
        <v>0</v>
      </c>
      <c r="CL207" s="148">
        <v>0</v>
      </c>
      <c r="CM207" s="148">
        <v>0</v>
      </c>
      <c r="CN207" s="148">
        <v>0</v>
      </c>
      <c r="CO207" s="148">
        <v>0</v>
      </c>
      <c r="CP207" s="148">
        <v>0</v>
      </c>
      <c r="CQ207" s="148">
        <v>0</v>
      </c>
      <c r="CR207" s="148">
        <v>0</v>
      </c>
      <c r="CS207" s="148">
        <v>0</v>
      </c>
      <c r="CT207" s="148">
        <v>0</v>
      </c>
      <c r="CU207" s="148">
        <v>0</v>
      </c>
      <c r="CV207" s="148">
        <v>0</v>
      </c>
      <c r="CW207" s="147"/>
      <c r="CX207" s="148">
        <v>11400</v>
      </c>
      <c r="CY207" s="148">
        <v>11400</v>
      </c>
      <c r="CZ207" s="148">
        <v>11400</v>
      </c>
      <c r="DA207" s="148">
        <v>11400</v>
      </c>
      <c r="DB207" s="148">
        <v>11400</v>
      </c>
      <c r="DC207" s="148">
        <v>11400</v>
      </c>
      <c r="DD207" s="148">
        <v>11400</v>
      </c>
      <c r="DE207" s="148">
        <v>11400</v>
      </c>
      <c r="DF207" s="148">
        <v>11400</v>
      </c>
      <c r="DG207" s="148">
        <v>11400</v>
      </c>
      <c r="DH207" s="148">
        <v>11400</v>
      </c>
      <c r="DI207" s="148">
        <v>11400</v>
      </c>
      <c r="DJ207" s="147"/>
      <c r="DK207" s="148">
        <v>80400</v>
      </c>
      <c r="DL207" s="148">
        <v>80400</v>
      </c>
      <c r="DM207" s="148">
        <v>80400</v>
      </c>
      <c r="DN207" s="148">
        <v>80400</v>
      </c>
      <c r="DO207" s="148">
        <v>80400</v>
      </c>
      <c r="DP207" s="148">
        <v>80400</v>
      </c>
      <c r="DQ207" s="148">
        <v>80400</v>
      </c>
      <c r="DR207" s="148">
        <v>80400</v>
      </c>
      <c r="DS207" s="148">
        <v>80400</v>
      </c>
      <c r="DT207" s="148">
        <v>80400</v>
      </c>
      <c r="DU207" s="148">
        <v>80400</v>
      </c>
      <c r="DV207" s="148">
        <v>80400</v>
      </c>
      <c r="DX207" s="149">
        <f t="shared" si="122"/>
        <v>964800</v>
      </c>
      <c r="DZ207" s="19" t="b">
        <f t="shared" si="123"/>
        <v>1</v>
      </c>
      <c r="EG207" s="19"/>
    </row>
    <row r="208" spans="1:137" ht="14.15" hidden="1" customHeight="1" x14ac:dyDescent="0.4">
      <c r="C208" s="19" t="s">
        <v>71</v>
      </c>
      <c r="D208" s="145" t="s">
        <v>165</v>
      </c>
      <c r="E208" s="19" t="s">
        <v>60</v>
      </c>
      <c r="F208" s="19" t="s">
        <v>60</v>
      </c>
      <c r="H208" s="19" t="s">
        <v>156</v>
      </c>
      <c r="I208" s="19" t="s">
        <v>74</v>
      </c>
      <c r="K208" s="146">
        <v>60000</v>
      </c>
      <c r="L208" s="146">
        <v>60000</v>
      </c>
      <c r="M208" s="146">
        <v>60000</v>
      </c>
      <c r="N208" s="146">
        <v>60000</v>
      </c>
      <c r="O208" s="146">
        <v>60000</v>
      </c>
      <c r="P208" s="146">
        <v>60000</v>
      </c>
      <c r="Q208" s="146">
        <v>60000</v>
      </c>
      <c r="R208" s="146">
        <v>60000</v>
      </c>
      <c r="S208" s="146">
        <v>60000</v>
      </c>
      <c r="T208" s="146">
        <v>60000</v>
      </c>
      <c r="U208" s="146">
        <v>60000</v>
      </c>
      <c r="V208" s="146">
        <v>60000</v>
      </c>
      <c r="W208" s="147"/>
      <c r="X208" s="148">
        <v>60000</v>
      </c>
      <c r="Y208" s="148">
        <v>60000</v>
      </c>
      <c r="Z208" s="148">
        <v>60000</v>
      </c>
      <c r="AA208" s="148">
        <v>60000</v>
      </c>
      <c r="AB208" s="148">
        <v>60000</v>
      </c>
      <c r="AC208" s="148">
        <v>60000</v>
      </c>
      <c r="AD208" s="148">
        <v>60000</v>
      </c>
      <c r="AE208" s="148">
        <v>60000</v>
      </c>
      <c r="AF208" s="148">
        <v>60000</v>
      </c>
      <c r="AG208" s="148">
        <v>60000</v>
      </c>
      <c r="AH208" s="148">
        <v>60000</v>
      </c>
      <c r="AI208" s="148">
        <v>60000</v>
      </c>
      <c r="AJ208" s="147"/>
      <c r="AK208" s="148">
        <v>15329.579040000001</v>
      </c>
      <c r="AL208" s="148">
        <v>15329.579040000001</v>
      </c>
      <c r="AM208" s="148">
        <v>15329.579040000001</v>
      </c>
      <c r="AN208" s="148">
        <v>15329.579040000001</v>
      </c>
      <c r="AO208" s="148">
        <v>15329.579040000001</v>
      </c>
      <c r="AP208" s="148">
        <v>15329.579040000001</v>
      </c>
      <c r="AQ208" s="148">
        <v>15329.579040000001</v>
      </c>
      <c r="AR208" s="148">
        <v>15329.579040000001</v>
      </c>
      <c r="AS208" s="148">
        <v>15329.579040000001</v>
      </c>
      <c r="AT208" s="148">
        <v>15329.579040000001</v>
      </c>
      <c r="AU208" s="148">
        <v>15329.579040000001</v>
      </c>
      <c r="AV208" s="148">
        <v>15329.579040000001</v>
      </c>
      <c r="AW208" s="147"/>
      <c r="AX208" s="148">
        <v>951.63440000000014</v>
      </c>
      <c r="AY208" s="148">
        <v>951.63440000000014</v>
      </c>
      <c r="AZ208" s="148">
        <v>951.63440000000014</v>
      </c>
      <c r="BA208" s="148">
        <v>951.63440000000014</v>
      </c>
      <c r="BB208" s="148">
        <v>951.63440000000014</v>
      </c>
      <c r="BC208" s="148">
        <v>951.63440000000014</v>
      </c>
      <c r="BD208" s="148">
        <v>951.63440000000014</v>
      </c>
      <c r="BE208" s="148">
        <v>951.63440000000014</v>
      </c>
      <c r="BF208" s="148">
        <v>951.63440000000014</v>
      </c>
      <c r="BG208" s="148">
        <v>951.63440000000014</v>
      </c>
      <c r="BH208" s="148">
        <v>951.63440000000014</v>
      </c>
      <c r="BI208" s="148">
        <v>951.63440000000014</v>
      </c>
      <c r="BJ208" s="147"/>
      <c r="BK208" s="148">
        <v>0</v>
      </c>
      <c r="BL208" s="148">
        <v>0</v>
      </c>
      <c r="BM208" s="148">
        <v>0</v>
      </c>
      <c r="BN208" s="148">
        <v>0</v>
      </c>
      <c r="BO208" s="148">
        <v>0</v>
      </c>
      <c r="BP208" s="148">
        <v>0</v>
      </c>
      <c r="BQ208" s="148">
        <v>0</v>
      </c>
      <c r="BR208" s="148">
        <v>0</v>
      </c>
      <c r="BS208" s="148">
        <v>0</v>
      </c>
      <c r="BT208" s="148">
        <v>0</v>
      </c>
      <c r="BU208" s="148">
        <v>0</v>
      </c>
      <c r="BV208" s="148">
        <v>0</v>
      </c>
      <c r="BW208" s="147"/>
      <c r="BX208" s="148">
        <v>12000</v>
      </c>
      <c r="BY208" s="148">
        <v>12000</v>
      </c>
      <c r="BZ208" s="148">
        <v>12000</v>
      </c>
      <c r="CA208" s="148">
        <v>12000</v>
      </c>
      <c r="CB208" s="148">
        <v>12000</v>
      </c>
      <c r="CC208" s="148">
        <v>12000</v>
      </c>
      <c r="CD208" s="148">
        <v>12000</v>
      </c>
      <c r="CE208" s="148">
        <v>12000</v>
      </c>
      <c r="CF208" s="148">
        <v>12000</v>
      </c>
      <c r="CG208" s="148">
        <v>12000</v>
      </c>
      <c r="CH208" s="148">
        <v>12000</v>
      </c>
      <c r="CI208" s="148">
        <v>12000</v>
      </c>
      <c r="CJ208" s="147"/>
      <c r="CK208" s="148">
        <v>0</v>
      </c>
      <c r="CL208" s="148">
        <v>0</v>
      </c>
      <c r="CM208" s="148">
        <v>0</v>
      </c>
      <c r="CN208" s="148">
        <v>0</v>
      </c>
      <c r="CO208" s="148">
        <v>0</v>
      </c>
      <c r="CP208" s="148">
        <v>0</v>
      </c>
      <c r="CQ208" s="148">
        <v>0</v>
      </c>
      <c r="CR208" s="148">
        <v>0</v>
      </c>
      <c r="CS208" s="148">
        <v>0</v>
      </c>
      <c r="CT208" s="148">
        <v>0</v>
      </c>
      <c r="CU208" s="148">
        <v>0</v>
      </c>
      <c r="CV208" s="148">
        <v>0</v>
      </c>
      <c r="CW208" s="147"/>
      <c r="CX208" s="148">
        <v>12000</v>
      </c>
      <c r="CY208" s="148">
        <v>12000</v>
      </c>
      <c r="CZ208" s="148">
        <v>12000</v>
      </c>
      <c r="DA208" s="148">
        <v>12000</v>
      </c>
      <c r="DB208" s="148">
        <v>12000</v>
      </c>
      <c r="DC208" s="148">
        <v>12000</v>
      </c>
      <c r="DD208" s="148">
        <v>12000</v>
      </c>
      <c r="DE208" s="148">
        <v>12000</v>
      </c>
      <c r="DF208" s="148">
        <v>12000</v>
      </c>
      <c r="DG208" s="148">
        <v>12000</v>
      </c>
      <c r="DH208" s="148">
        <v>12000</v>
      </c>
      <c r="DI208" s="148">
        <v>12000</v>
      </c>
      <c r="DJ208" s="147"/>
      <c r="DK208" s="148">
        <v>84000</v>
      </c>
      <c r="DL208" s="148">
        <v>84000</v>
      </c>
      <c r="DM208" s="148">
        <v>84000</v>
      </c>
      <c r="DN208" s="148">
        <v>84000</v>
      </c>
      <c r="DO208" s="148">
        <v>84000</v>
      </c>
      <c r="DP208" s="148">
        <v>84000</v>
      </c>
      <c r="DQ208" s="148">
        <v>84000</v>
      </c>
      <c r="DR208" s="148">
        <v>84000</v>
      </c>
      <c r="DS208" s="148">
        <v>84000</v>
      </c>
      <c r="DT208" s="148">
        <v>84000</v>
      </c>
      <c r="DU208" s="148">
        <v>84000</v>
      </c>
      <c r="DV208" s="148">
        <v>84000</v>
      </c>
      <c r="DX208" s="149">
        <f t="shared" si="122"/>
        <v>1008000</v>
      </c>
      <c r="DZ208" s="19" t="b">
        <f t="shared" si="123"/>
        <v>1</v>
      </c>
      <c r="EG208" s="19"/>
    </row>
    <row r="209" spans="2:137" ht="14.15" hidden="1" customHeight="1" x14ac:dyDescent="0.4">
      <c r="C209" s="19" t="s">
        <v>71</v>
      </c>
      <c r="D209" s="145" t="s">
        <v>166</v>
      </c>
      <c r="E209" s="19" t="s">
        <v>59</v>
      </c>
      <c r="F209" s="19" t="s">
        <v>77</v>
      </c>
      <c r="G209" s="145" t="s">
        <v>78</v>
      </c>
      <c r="H209" s="19" t="s">
        <v>138</v>
      </c>
      <c r="I209" s="19" t="s">
        <v>74</v>
      </c>
      <c r="K209" s="146">
        <f>(10000+1000)*5.5</f>
        <v>60500</v>
      </c>
      <c r="L209" s="146">
        <f>(10000+1000)*5.5</f>
        <v>60500</v>
      </c>
      <c r="M209" s="146">
        <f>(10000+1000)*5.5</f>
        <v>60500</v>
      </c>
      <c r="N209" s="146">
        <v>0</v>
      </c>
      <c r="O209" s="146">
        <v>0</v>
      </c>
      <c r="P209" s="146">
        <v>0</v>
      </c>
      <c r="Q209" s="146">
        <v>0</v>
      </c>
      <c r="R209" s="146">
        <v>0</v>
      </c>
      <c r="S209" s="146">
        <v>0</v>
      </c>
      <c r="T209" s="146">
        <v>0</v>
      </c>
      <c r="U209" s="146">
        <v>0</v>
      </c>
      <c r="V209" s="146">
        <v>0</v>
      </c>
      <c r="W209" s="147"/>
      <c r="X209" s="148">
        <v>60500</v>
      </c>
      <c r="Y209" s="148">
        <v>60500</v>
      </c>
      <c r="Z209" s="148">
        <v>60500</v>
      </c>
      <c r="AA209" s="148">
        <v>0</v>
      </c>
      <c r="AB209" s="148">
        <v>0</v>
      </c>
      <c r="AC209" s="148">
        <v>0</v>
      </c>
      <c r="AD209" s="148">
        <v>0</v>
      </c>
      <c r="AE209" s="148">
        <v>0</v>
      </c>
      <c r="AF209" s="148">
        <v>0</v>
      </c>
      <c r="AG209" s="148">
        <v>0</v>
      </c>
      <c r="AH209" s="148">
        <v>0</v>
      </c>
      <c r="AI209" s="148">
        <v>0</v>
      </c>
      <c r="AJ209" s="147"/>
      <c r="AK209" s="148">
        <v>0</v>
      </c>
      <c r="AL209" s="148">
        <v>0</v>
      </c>
      <c r="AM209" s="148">
        <v>0</v>
      </c>
      <c r="AN209" s="148">
        <v>0</v>
      </c>
      <c r="AO209" s="148">
        <v>0</v>
      </c>
      <c r="AP209" s="148">
        <v>0</v>
      </c>
      <c r="AQ209" s="148">
        <v>0</v>
      </c>
      <c r="AR209" s="148">
        <v>0</v>
      </c>
      <c r="AS209" s="148">
        <v>0</v>
      </c>
      <c r="AT209" s="148">
        <v>0</v>
      </c>
      <c r="AU209" s="148">
        <v>0</v>
      </c>
      <c r="AV209" s="148">
        <v>0</v>
      </c>
      <c r="AW209" s="147"/>
      <c r="AX209" s="148">
        <v>0</v>
      </c>
      <c r="AY209" s="148">
        <v>0</v>
      </c>
      <c r="AZ209" s="148">
        <v>0</v>
      </c>
      <c r="BA209" s="148">
        <v>0</v>
      </c>
      <c r="BB209" s="148">
        <v>0</v>
      </c>
      <c r="BC209" s="148">
        <v>0</v>
      </c>
      <c r="BD209" s="148">
        <v>0</v>
      </c>
      <c r="BE209" s="148">
        <v>0</v>
      </c>
      <c r="BF209" s="148">
        <v>0</v>
      </c>
      <c r="BG209" s="148">
        <v>0</v>
      </c>
      <c r="BH209" s="148">
        <v>0</v>
      </c>
      <c r="BI209" s="148">
        <v>0</v>
      </c>
      <c r="BJ209" s="147"/>
      <c r="BK209" s="148">
        <v>0</v>
      </c>
      <c r="BL209" s="148">
        <v>0</v>
      </c>
      <c r="BM209" s="148">
        <v>0</v>
      </c>
      <c r="BN209" s="148">
        <v>0</v>
      </c>
      <c r="BO209" s="148">
        <v>0</v>
      </c>
      <c r="BP209" s="148">
        <v>0</v>
      </c>
      <c r="BQ209" s="148">
        <v>0</v>
      </c>
      <c r="BR209" s="148">
        <v>0</v>
      </c>
      <c r="BS209" s="148">
        <v>0</v>
      </c>
      <c r="BT209" s="148">
        <v>0</v>
      </c>
      <c r="BU209" s="148">
        <v>0</v>
      </c>
      <c r="BV209" s="148">
        <v>0</v>
      </c>
      <c r="BW209" s="147"/>
      <c r="BX209" s="148">
        <v>0</v>
      </c>
      <c r="BY209" s="148">
        <v>0</v>
      </c>
      <c r="BZ209" s="148">
        <v>0</v>
      </c>
      <c r="CA209" s="148">
        <v>0</v>
      </c>
      <c r="CB209" s="148">
        <v>0</v>
      </c>
      <c r="CC209" s="148">
        <v>0</v>
      </c>
      <c r="CD209" s="148">
        <v>0</v>
      </c>
      <c r="CE209" s="148">
        <v>0</v>
      </c>
      <c r="CF209" s="148">
        <v>0</v>
      </c>
      <c r="CG209" s="148">
        <v>0</v>
      </c>
      <c r="CH209" s="148">
        <v>0</v>
      </c>
      <c r="CI209" s="148">
        <v>0</v>
      </c>
      <c r="CJ209" s="147"/>
      <c r="CK209" s="148">
        <v>0</v>
      </c>
      <c r="CL209" s="148">
        <v>0</v>
      </c>
      <c r="CM209" s="148">
        <v>0</v>
      </c>
      <c r="CN209" s="148">
        <v>0</v>
      </c>
      <c r="CO209" s="148">
        <v>0</v>
      </c>
      <c r="CP209" s="148">
        <v>0</v>
      </c>
      <c r="CQ209" s="148">
        <v>0</v>
      </c>
      <c r="CR209" s="148">
        <v>0</v>
      </c>
      <c r="CS209" s="148">
        <v>0</v>
      </c>
      <c r="CT209" s="148">
        <v>0</v>
      </c>
      <c r="CU209" s="148">
        <v>0</v>
      </c>
      <c r="CV209" s="148">
        <v>0</v>
      </c>
      <c r="CW209" s="147"/>
      <c r="CX209" s="148">
        <v>0</v>
      </c>
      <c r="CY209" s="148">
        <v>0</v>
      </c>
      <c r="CZ209" s="148">
        <v>0</v>
      </c>
      <c r="DA209" s="148">
        <v>0</v>
      </c>
      <c r="DB209" s="148">
        <v>0</v>
      </c>
      <c r="DC209" s="148">
        <v>0</v>
      </c>
      <c r="DD209" s="148">
        <v>0</v>
      </c>
      <c r="DE209" s="148">
        <v>0</v>
      </c>
      <c r="DF209" s="148">
        <v>0</v>
      </c>
      <c r="DG209" s="148">
        <v>0</v>
      </c>
      <c r="DH209" s="148">
        <v>0</v>
      </c>
      <c r="DI209" s="148">
        <v>0</v>
      </c>
      <c r="DJ209" s="147"/>
      <c r="DK209" s="148">
        <v>60500</v>
      </c>
      <c r="DL209" s="148">
        <v>60500</v>
      </c>
      <c r="DM209" s="148">
        <v>60500</v>
      </c>
      <c r="DN209" s="148">
        <v>0</v>
      </c>
      <c r="DO209" s="148">
        <v>0</v>
      </c>
      <c r="DP209" s="148">
        <v>0</v>
      </c>
      <c r="DQ209" s="148">
        <v>0</v>
      </c>
      <c r="DR209" s="148">
        <v>0</v>
      </c>
      <c r="DS209" s="148">
        <v>0</v>
      </c>
      <c r="DT209" s="148">
        <v>0</v>
      </c>
      <c r="DU209" s="148">
        <v>0</v>
      </c>
      <c r="DV209" s="148">
        <v>0</v>
      </c>
      <c r="DX209" s="149">
        <f t="shared" si="122"/>
        <v>181500</v>
      </c>
      <c r="DZ209" s="19" t="b">
        <f t="shared" si="123"/>
        <v>1</v>
      </c>
      <c r="EG209" s="19"/>
    </row>
    <row r="210" spans="2:137" ht="14.15" hidden="1" customHeight="1" x14ac:dyDescent="0.4">
      <c r="C210" s="19" t="s">
        <v>71</v>
      </c>
      <c r="D210" s="145" t="s">
        <v>167</v>
      </c>
      <c r="E210" s="19" t="s">
        <v>59</v>
      </c>
      <c r="F210" s="19" t="s">
        <v>77</v>
      </c>
      <c r="G210" s="145" t="s">
        <v>78</v>
      </c>
      <c r="H210" s="19" t="s">
        <v>138</v>
      </c>
      <c r="I210" s="19" t="s">
        <v>74</v>
      </c>
      <c r="K210" s="146">
        <f t="shared" ref="K210:V210" si="124">((286000/12)+3162*1.1+400)*5.5</f>
        <v>152413.43333333332</v>
      </c>
      <c r="L210" s="146">
        <f t="shared" si="124"/>
        <v>152413.43333333332</v>
      </c>
      <c r="M210" s="146">
        <f t="shared" si="124"/>
        <v>152413.43333333332</v>
      </c>
      <c r="N210" s="146">
        <f t="shared" si="124"/>
        <v>152413.43333333332</v>
      </c>
      <c r="O210" s="146">
        <f t="shared" si="124"/>
        <v>152413.43333333332</v>
      </c>
      <c r="P210" s="146">
        <f t="shared" si="124"/>
        <v>152413.43333333332</v>
      </c>
      <c r="Q210" s="146">
        <f t="shared" si="124"/>
        <v>152413.43333333332</v>
      </c>
      <c r="R210" s="146">
        <f t="shared" si="124"/>
        <v>152413.43333333332</v>
      </c>
      <c r="S210" s="146">
        <f t="shared" si="124"/>
        <v>152413.43333333332</v>
      </c>
      <c r="T210" s="146">
        <f t="shared" si="124"/>
        <v>152413.43333333332</v>
      </c>
      <c r="U210" s="146">
        <f t="shared" si="124"/>
        <v>152413.43333333332</v>
      </c>
      <c r="V210" s="146">
        <f t="shared" si="124"/>
        <v>152413.43333333332</v>
      </c>
      <c r="W210" s="147"/>
      <c r="X210" s="148">
        <v>152413.43333333332</v>
      </c>
      <c r="Y210" s="148">
        <v>152413.43333333332</v>
      </c>
      <c r="Z210" s="148">
        <v>152413.43333333332</v>
      </c>
      <c r="AA210" s="148">
        <v>152413.43333333332</v>
      </c>
      <c r="AB210" s="148">
        <v>152413.43333333332</v>
      </c>
      <c r="AC210" s="148">
        <v>152413.43333333332</v>
      </c>
      <c r="AD210" s="148">
        <v>152413.43333333332</v>
      </c>
      <c r="AE210" s="148">
        <v>152413.43333333332</v>
      </c>
      <c r="AF210" s="148">
        <v>152413.43333333332</v>
      </c>
      <c r="AG210" s="148">
        <v>152413.43333333332</v>
      </c>
      <c r="AH210" s="148">
        <v>152413.43333333332</v>
      </c>
      <c r="AI210" s="148">
        <v>152413.43333333332</v>
      </c>
      <c r="AJ210" s="147"/>
      <c r="AK210" s="148">
        <v>0</v>
      </c>
      <c r="AL210" s="148">
        <v>0</v>
      </c>
      <c r="AM210" s="148">
        <v>0</v>
      </c>
      <c r="AN210" s="148">
        <v>0</v>
      </c>
      <c r="AO210" s="148">
        <v>0</v>
      </c>
      <c r="AP210" s="148">
        <v>0</v>
      </c>
      <c r="AQ210" s="148">
        <v>0</v>
      </c>
      <c r="AR210" s="148">
        <v>0</v>
      </c>
      <c r="AS210" s="148">
        <v>0</v>
      </c>
      <c r="AT210" s="148">
        <v>0</v>
      </c>
      <c r="AU210" s="148">
        <v>0</v>
      </c>
      <c r="AV210" s="148">
        <v>0</v>
      </c>
      <c r="AW210" s="147"/>
      <c r="AX210" s="148">
        <v>0</v>
      </c>
      <c r="AY210" s="148">
        <v>0</v>
      </c>
      <c r="AZ210" s="148">
        <v>0</v>
      </c>
      <c r="BA210" s="148">
        <v>0</v>
      </c>
      <c r="BB210" s="148">
        <v>0</v>
      </c>
      <c r="BC210" s="148">
        <v>0</v>
      </c>
      <c r="BD210" s="148">
        <v>0</v>
      </c>
      <c r="BE210" s="148">
        <v>0</v>
      </c>
      <c r="BF210" s="148">
        <v>0</v>
      </c>
      <c r="BG210" s="148">
        <v>0</v>
      </c>
      <c r="BH210" s="148">
        <v>0</v>
      </c>
      <c r="BI210" s="148">
        <v>0</v>
      </c>
      <c r="BJ210" s="147"/>
      <c r="BK210" s="148">
        <v>0</v>
      </c>
      <c r="BL210" s="148">
        <v>0</v>
      </c>
      <c r="BM210" s="148">
        <v>0</v>
      </c>
      <c r="BN210" s="148">
        <v>0</v>
      </c>
      <c r="BO210" s="148">
        <v>0</v>
      </c>
      <c r="BP210" s="148">
        <v>0</v>
      </c>
      <c r="BQ210" s="148">
        <v>0</v>
      </c>
      <c r="BR210" s="148">
        <v>0</v>
      </c>
      <c r="BS210" s="148">
        <v>0</v>
      </c>
      <c r="BT210" s="148">
        <v>0</v>
      </c>
      <c r="BU210" s="148">
        <v>0</v>
      </c>
      <c r="BV210" s="148">
        <v>0</v>
      </c>
      <c r="BW210" s="147"/>
      <c r="BX210" s="148">
        <v>0</v>
      </c>
      <c r="BY210" s="148">
        <v>0</v>
      </c>
      <c r="BZ210" s="148">
        <v>0</v>
      </c>
      <c r="CA210" s="148">
        <v>0</v>
      </c>
      <c r="CB210" s="148">
        <v>0</v>
      </c>
      <c r="CC210" s="148">
        <v>0</v>
      </c>
      <c r="CD210" s="148">
        <v>0</v>
      </c>
      <c r="CE210" s="148">
        <v>0</v>
      </c>
      <c r="CF210" s="148">
        <v>0</v>
      </c>
      <c r="CG210" s="148">
        <v>0</v>
      </c>
      <c r="CH210" s="148">
        <v>0</v>
      </c>
      <c r="CI210" s="148">
        <v>0</v>
      </c>
      <c r="CJ210" s="147"/>
      <c r="CK210" s="148">
        <v>0</v>
      </c>
      <c r="CL210" s="148">
        <v>0</v>
      </c>
      <c r="CM210" s="148">
        <v>0</v>
      </c>
      <c r="CN210" s="148">
        <v>0</v>
      </c>
      <c r="CO210" s="148">
        <v>0</v>
      </c>
      <c r="CP210" s="148">
        <v>0</v>
      </c>
      <c r="CQ210" s="148">
        <v>0</v>
      </c>
      <c r="CR210" s="148">
        <v>0</v>
      </c>
      <c r="CS210" s="148">
        <v>0</v>
      </c>
      <c r="CT210" s="148">
        <v>0</v>
      </c>
      <c r="CU210" s="148">
        <v>0</v>
      </c>
      <c r="CV210" s="148">
        <v>0</v>
      </c>
      <c r="CW210" s="147"/>
      <c r="CX210" s="148">
        <v>0</v>
      </c>
      <c r="CY210" s="148">
        <v>0</v>
      </c>
      <c r="CZ210" s="148">
        <v>0</v>
      </c>
      <c r="DA210" s="148">
        <v>0</v>
      </c>
      <c r="DB210" s="148">
        <v>0</v>
      </c>
      <c r="DC210" s="148">
        <v>0</v>
      </c>
      <c r="DD210" s="148">
        <v>0</v>
      </c>
      <c r="DE210" s="148">
        <v>0</v>
      </c>
      <c r="DF210" s="148">
        <v>0</v>
      </c>
      <c r="DG210" s="148">
        <v>0</v>
      </c>
      <c r="DH210" s="148">
        <v>0</v>
      </c>
      <c r="DI210" s="148">
        <v>0</v>
      </c>
      <c r="DJ210" s="147"/>
      <c r="DK210" s="148">
        <v>152413.43333333332</v>
      </c>
      <c r="DL210" s="148">
        <v>152413.43333333332</v>
      </c>
      <c r="DM210" s="148">
        <v>152413.43333333332</v>
      </c>
      <c r="DN210" s="148">
        <v>152413.43333333332</v>
      </c>
      <c r="DO210" s="148">
        <v>152413.43333333332</v>
      </c>
      <c r="DP210" s="148">
        <v>152413.43333333332</v>
      </c>
      <c r="DQ210" s="148">
        <v>152413.43333333332</v>
      </c>
      <c r="DR210" s="148">
        <v>152413.43333333332</v>
      </c>
      <c r="DS210" s="148">
        <v>152413.43333333332</v>
      </c>
      <c r="DT210" s="148">
        <v>152413.43333333332</v>
      </c>
      <c r="DU210" s="148">
        <v>152413.43333333332</v>
      </c>
      <c r="DV210" s="148">
        <v>152413.43333333332</v>
      </c>
      <c r="DX210" s="149">
        <f t="shared" si="122"/>
        <v>1828961.2</v>
      </c>
      <c r="DZ210" s="19" t="b">
        <f t="shared" si="123"/>
        <v>1</v>
      </c>
      <c r="EG210" s="19"/>
    </row>
    <row r="211" spans="2:137" ht="14.15" hidden="1" customHeight="1" x14ac:dyDescent="0.4">
      <c r="C211" s="19" t="s">
        <v>71</v>
      </c>
      <c r="D211" s="145" t="s">
        <v>168</v>
      </c>
      <c r="E211" s="19" t="s">
        <v>169</v>
      </c>
      <c r="F211" s="19" t="s">
        <v>57</v>
      </c>
      <c r="H211" s="19" t="s">
        <v>79</v>
      </c>
      <c r="I211" s="19" t="s">
        <v>74</v>
      </c>
      <c r="K211" s="148">
        <v>358029.59841720556</v>
      </c>
      <c r="L211" s="148">
        <v>358029.59841720556</v>
      </c>
      <c r="M211" s="148">
        <v>358029.59841720556</v>
      </c>
      <c r="N211" s="148">
        <v>358029.59841720556</v>
      </c>
      <c r="O211" s="148">
        <v>358029.59841720556</v>
      </c>
      <c r="P211" s="148">
        <v>358029.59841720556</v>
      </c>
      <c r="Q211" s="148">
        <v>358029.59841720556</v>
      </c>
      <c r="R211" s="148">
        <v>358029.59841720556</v>
      </c>
      <c r="S211" s="148">
        <v>358029.59841720556</v>
      </c>
      <c r="T211" s="148">
        <v>358029.59841720556</v>
      </c>
      <c r="U211" s="148">
        <v>358029.59841720556</v>
      </c>
      <c r="V211" s="148">
        <v>358029.59841720556</v>
      </c>
      <c r="W211" s="147"/>
      <c r="X211" s="148">
        <v>358029.59841720556</v>
      </c>
      <c r="Y211" s="148">
        <v>358029.59841720556</v>
      </c>
      <c r="Z211" s="148">
        <v>358029.59841720556</v>
      </c>
      <c r="AA211" s="148">
        <v>358029.59841720556</v>
      </c>
      <c r="AB211" s="148">
        <v>358029.59841720556</v>
      </c>
      <c r="AC211" s="148">
        <v>358029.59841720556</v>
      </c>
      <c r="AD211" s="148">
        <v>358029.59841720556</v>
      </c>
      <c r="AE211" s="148">
        <v>358029.59841720556</v>
      </c>
      <c r="AF211" s="148">
        <v>358029.59841720556</v>
      </c>
      <c r="AG211" s="148">
        <v>358029.59841720556</v>
      </c>
      <c r="AH211" s="148">
        <v>358029.59841720556</v>
      </c>
      <c r="AI211" s="148">
        <v>358029.59841720556</v>
      </c>
      <c r="AJ211" s="147"/>
      <c r="AK211" s="148">
        <v>97287.718604731548</v>
      </c>
      <c r="AL211" s="148">
        <v>97287.718604731548</v>
      </c>
      <c r="AM211" s="148">
        <v>97287.718604731548</v>
      </c>
      <c r="AN211" s="148">
        <v>97287.718604731548</v>
      </c>
      <c r="AO211" s="148">
        <v>97287.718604731548</v>
      </c>
      <c r="AP211" s="148">
        <v>97287.718604731548</v>
      </c>
      <c r="AQ211" s="148">
        <v>97287.718604731548</v>
      </c>
      <c r="AR211" s="148">
        <v>97287.718604731548</v>
      </c>
      <c r="AS211" s="148">
        <v>97287.718604731548</v>
      </c>
      <c r="AT211" s="148">
        <v>97287.718604731548</v>
      </c>
      <c r="AU211" s="148">
        <v>97287.718604731548</v>
      </c>
      <c r="AV211" s="148">
        <v>97287.718604731548</v>
      </c>
      <c r="AW211" s="147"/>
      <c r="AX211" s="148">
        <v>951.63440000000014</v>
      </c>
      <c r="AY211" s="148">
        <v>951.63440000000014</v>
      </c>
      <c r="AZ211" s="148">
        <v>951.63440000000014</v>
      </c>
      <c r="BA211" s="148">
        <v>951.63440000000014</v>
      </c>
      <c r="BB211" s="148">
        <v>951.63440000000014</v>
      </c>
      <c r="BC211" s="148">
        <v>951.63440000000014</v>
      </c>
      <c r="BD211" s="148">
        <v>951.63440000000014</v>
      </c>
      <c r="BE211" s="148">
        <v>951.63440000000014</v>
      </c>
      <c r="BF211" s="148">
        <v>951.63440000000014</v>
      </c>
      <c r="BG211" s="148">
        <v>951.63440000000014</v>
      </c>
      <c r="BH211" s="148">
        <v>951.63440000000014</v>
      </c>
      <c r="BI211" s="148">
        <v>951.63440000000014</v>
      </c>
      <c r="BJ211" s="147"/>
      <c r="BK211" s="148">
        <v>39979.971823254622</v>
      </c>
      <c r="BL211" s="148">
        <v>39979.971823254622</v>
      </c>
      <c r="BM211" s="148">
        <v>39979.971823254622</v>
      </c>
      <c r="BN211" s="148">
        <v>39979.971823254622</v>
      </c>
      <c r="BO211" s="148">
        <v>39979.971823254622</v>
      </c>
      <c r="BP211" s="148">
        <v>39979.971823254622</v>
      </c>
      <c r="BQ211" s="148">
        <v>39979.971823254622</v>
      </c>
      <c r="BR211" s="148">
        <v>39979.971823254622</v>
      </c>
      <c r="BS211" s="148">
        <v>39979.971823254622</v>
      </c>
      <c r="BT211" s="148">
        <v>39979.971823254622</v>
      </c>
      <c r="BU211" s="148">
        <v>39979.971823254622</v>
      </c>
      <c r="BV211" s="148">
        <v>39979.971823254622</v>
      </c>
      <c r="BW211" s="147"/>
      <c r="BX211" s="148">
        <v>0</v>
      </c>
      <c r="BY211" s="148">
        <v>0</v>
      </c>
      <c r="BZ211" s="148">
        <v>0</v>
      </c>
      <c r="CA211" s="148">
        <v>0</v>
      </c>
      <c r="CB211" s="148">
        <v>0</v>
      </c>
      <c r="CC211" s="148">
        <v>0</v>
      </c>
      <c r="CD211" s="148">
        <v>0</v>
      </c>
      <c r="CE211" s="148">
        <v>0</v>
      </c>
      <c r="CF211" s="148">
        <v>0</v>
      </c>
      <c r="CG211" s="148">
        <v>0</v>
      </c>
      <c r="CH211" s="148">
        <v>0</v>
      </c>
      <c r="CI211" s="148">
        <v>0</v>
      </c>
      <c r="CJ211" s="147"/>
      <c r="CK211" s="148">
        <v>53306.629097672827</v>
      </c>
      <c r="CL211" s="148">
        <v>53306.629097672827</v>
      </c>
      <c r="CM211" s="148">
        <v>53306.629097672827</v>
      </c>
      <c r="CN211" s="148">
        <v>53306.629097672827</v>
      </c>
      <c r="CO211" s="148">
        <v>53306.629097672827</v>
      </c>
      <c r="CP211" s="148">
        <v>53306.629097672827</v>
      </c>
      <c r="CQ211" s="148">
        <v>53306.629097672827</v>
      </c>
      <c r="CR211" s="148">
        <v>53306.629097672827</v>
      </c>
      <c r="CS211" s="148">
        <v>53306.629097672827</v>
      </c>
      <c r="CT211" s="148">
        <v>53306.629097672827</v>
      </c>
      <c r="CU211" s="148">
        <v>53306.629097672827</v>
      </c>
      <c r="CV211" s="148">
        <v>53306.629097672827</v>
      </c>
      <c r="CW211" s="147"/>
      <c r="CX211" s="148">
        <v>121730.0634618499</v>
      </c>
      <c r="CY211" s="148">
        <v>121730.0634618499</v>
      </c>
      <c r="CZ211" s="148">
        <v>121730.0634618499</v>
      </c>
      <c r="DA211" s="148">
        <v>121730.0634618499</v>
      </c>
      <c r="DB211" s="148">
        <v>121730.0634618499</v>
      </c>
      <c r="DC211" s="148">
        <v>121730.0634618499</v>
      </c>
      <c r="DD211" s="148">
        <v>121730.0634618499</v>
      </c>
      <c r="DE211" s="148">
        <v>121730.0634618499</v>
      </c>
      <c r="DF211" s="148">
        <v>121730.0634618499</v>
      </c>
      <c r="DG211" s="148">
        <v>121730.0634618499</v>
      </c>
      <c r="DH211" s="148">
        <v>121730.0634618499</v>
      </c>
      <c r="DI211" s="148">
        <v>121730.0634618499</v>
      </c>
      <c r="DJ211" s="147"/>
      <c r="DK211" s="148">
        <v>215016.66438277735</v>
      </c>
      <c r="DL211" s="148">
        <v>215016.66438277735</v>
      </c>
      <c r="DM211" s="148">
        <v>215016.66438277735</v>
      </c>
      <c r="DN211" s="148">
        <v>215016.66438277735</v>
      </c>
      <c r="DO211" s="148">
        <v>215016.66438277735</v>
      </c>
      <c r="DP211" s="148">
        <v>215016.66438277735</v>
      </c>
      <c r="DQ211" s="148">
        <v>215016.66438277735</v>
      </c>
      <c r="DR211" s="148">
        <v>215016.66438277735</v>
      </c>
      <c r="DS211" s="148">
        <v>215016.66438277735</v>
      </c>
      <c r="DT211" s="148">
        <v>215016.66438277735</v>
      </c>
      <c r="DU211" s="148">
        <v>215016.66438277735</v>
      </c>
      <c r="DV211" s="148">
        <v>215016.66438277735</v>
      </c>
      <c r="DX211" s="149">
        <f t="shared" si="122"/>
        <v>2580199.972593328</v>
      </c>
      <c r="DZ211" s="19" t="b">
        <f t="shared" si="123"/>
        <v>0</v>
      </c>
      <c r="EG211" s="19"/>
    </row>
    <row r="213" spans="2:137" ht="14.15" customHeight="1" x14ac:dyDescent="0.4">
      <c r="B213" s="139" t="s">
        <v>62</v>
      </c>
      <c r="C213" s="139" t="s">
        <v>63</v>
      </c>
      <c r="D213" s="139" t="s">
        <v>64</v>
      </c>
      <c r="E213" s="140" t="s">
        <v>65</v>
      </c>
      <c r="F213" s="140" t="s">
        <v>66</v>
      </c>
      <c r="G213" s="139" t="s">
        <v>67</v>
      </c>
      <c r="H213" s="140" t="s">
        <v>68</v>
      </c>
      <c r="I213" s="140" t="s">
        <v>69</v>
      </c>
      <c r="J213" s="141"/>
      <c r="K213" s="142">
        <v>46023</v>
      </c>
      <c r="L213" s="142">
        <v>46054</v>
      </c>
      <c r="M213" s="142">
        <v>46082</v>
      </c>
      <c r="N213" s="142">
        <v>46113</v>
      </c>
      <c r="O213" s="142">
        <v>46143</v>
      </c>
      <c r="P213" s="142">
        <v>46174</v>
      </c>
      <c r="Q213" s="142">
        <v>46204</v>
      </c>
      <c r="R213" s="142">
        <v>46235</v>
      </c>
      <c r="S213" s="142">
        <v>46266</v>
      </c>
      <c r="T213" s="142">
        <v>46296</v>
      </c>
      <c r="U213" s="142">
        <v>46327</v>
      </c>
      <c r="V213" s="142">
        <v>46357</v>
      </c>
      <c r="W213" s="143"/>
      <c r="X213" s="142">
        <v>46023</v>
      </c>
      <c r="Y213" s="142">
        <v>46054</v>
      </c>
      <c r="Z213" s="142">
        <v>46082</v>
      </c>
      <c r="AA213" s="142">
        <v>46113</v>
      </c>
      <c r="AB213" s="142">
        <v>46143</v>
      </c>
      <c r="AC213" s="142">
        <v>46174</v>
      </c>
      <c r="AD213" s="142">
        <v>46204</v>
      </c>
      <c r="AE213" s="142">
        <v>46235</v>
      </c>
      <c r="AF213" s="142">
        <v>46266</v>
      </c>
      <c r="AG213" s="142">
        <v>46296</v>
      </c>
      <c r="AH213" s="142">
        <v>46327</v>
      </c>
      <c r="AI213" s="142">
        <v>46357</v>
      </c>
      <c r="AJ213" s="143"/>
      <c r="AK213" s="142">
        <v>46023</v>
      </c>
      <c r="AL213" s="142">
        <v>46054</v>
      </c>
      <c r="AM213" s="142">
        <v>46082</v>
      </c>
      <c r="AN213" s="142">
        <v>46113</v>
      </c>
      <c r="AO213" s="142">
        <v>46143</v>
      </c>
      <c r="AP213" s="142">
        <v>46174</v>
      </c>
      <c r="AQ213" s="142">
        <v>46204</v>
      </c>
      <c r="AR213" s="142">
        <v>46235</v>
      </c>
      <c r="AS213" s="142">
        <v>46266</v>
      </c>
      <c r="AT213" s="142">
        <v>46296</v>
      </c>
      <c r="AU213" s="142">
        <v>46327</v>
      </c>
      <c r="AV213" s="142">
        <v>46357</v>
      </c>
      <c r="AW213" s="143"/>
      <c r="AX213" s="142">
        <v>46023</v>
      </c>
      <c r="AY213" s="142">
        <v>46054</v>
      </c>
      <c r="AZ213" s="142">
        <v>46082</v>
      </c>
      <c r="BA213" s="142">
        <v>46113</v>
      </c>
      <c r="BB213" s="142">
        <v>46143</v>
      </c>
      <c r="BC213" s="142">
        <v>46174</v>
      </c>
      <c r="BD213" s="142">
        <v>46204</v>
      </c>
      <c r="BE213" s="142">
        <v>46235</v>
      </c>
      <c r="BF213" s="142">
        <v>46266</v>
      </c>
      <c r="BG213" s="142">
        <v>46296</v>
      </c>
      <c r="BH213" s="142">
        <v>46327</v>
      </c>
      <c r="BI213" s="142">
        <v>46357</v>
      </c>
      <c r="BJ213" s="143"/>
      <c r="BK213" s="142">
        <v>46023</v>
      </c>
      <c r="BL213" s="142">
        <v>46054</v>
      </c>
      <c r="BM213" s="142">
        <v>46082</v>
      </c>
      <c r="BN213" s="142">
        <v>46113</v>
      </c>
      <c r="BO213" s="142">
        <v>46143</v>
      </c>
      <c r="BP213" s="142">
        <v>46174</v>
      </c>
      <c r="BQ213" s="142">
        <v>46204</v>
      </c>
      <c r="BR213" s="142">
        <v>46235</v>
      </c>
      <c r="BS213" s="142">
        <v>46266</v>
      </c>
      <c r="BT213" s="142">
        <v>46296</v>
      </c>
      <c r="BU213" s="142">
        <v>46327</v>
      </c>
      <c r="BV213" s="142">
        <v>46357</v>
      </c>
      <c r="BW213" s="143"/>
      <c r="BX213" s="142">
        <v>46023</v>
      </c>
      <c r="BY213" s="142">
        <v>46054</v>
      </c>
      <c r="BZ213" s="142">
        <v>46082</v>
      </c>
      <c r="CA213" s="142">
        <v>46113</v>
      </c>
      <c r="CB213" s="142">
        <v>46143</v>
      </c>
      <c r="CC213" s="142">
        <v>46174</v>
      </c>
      <c r="CD213" s="142">
        <v>46204</v>
      </c>
      <c r="CE213" s="142">
        <v>46235</v>
      </c>
      <c r="CF213" s="142">
        <v>46266</v>
      </c>
      <c r="CG213" s="142">
        <v>46296</v>
      </c>
      <c r="CH213" s="142">
        <v>46327</v>
      </c>
      <c r="CI213" s="142">
        <v>46357</v>
      </c>
      <c r="CJ213" s="143"/>
      <c r="CK213" s="142">
        <v>46023</v>
      </c>
      <c r="CL213" s="142">
        <v>46054</v>
      </c>
      <c r="CM213" s="142">
        <v>46082</v>
      </c>
      <c r="CN213" s="142">
        <v>46113</v>
      </c>
      <c r="CO213" s="142">
        <v>46143</v>
      </c>
      <c r="CP213" s="142">
        <v>46174</v>
      </c>
      <c r="CQ213" s="142">
        <v>46204</v>
      </c>
      <c r="CR213" s="142">
        <v>46235</v>
      </c>
      <c r="CS213" s="142">
        <v>46266</v>
      </c>
      <c r="CT213" s="142">
        <v>46296</v>
      </c>
      <c r="CU213" s="142">
        <v>46327</v>
      </c>
      <c r="CV213" s="142">
        <v>46357</v>
      </c>
      <c r="CW213" s="143"/>
      <c r="CX213" s="142">
        <v>46023</v>
      </c>
      <c r="CY213" s="142">
        <v>46054</v>
      </c>
      <c r="CZ213" s="142">
        <v>46082</v>
      </c>
      <c r="DA213" s="142">
        <v>46113</v>
      </c>
      <c r="DB213" s="142">
        <v>46143</v>
      </c>
      <c r="DC213" s="142">
        <v>46174</v>
      </c>
      <c r="DD213" s="142">
        <v>46204</v>
      </c>
      <c r="DE213" s="142">
        <v>46235</v>
      </c>
      <c r="DF213" s="142">
        <v>46266</v>
      </c>
      <c r="DG213" s="142">
        <v>46296</v>
      </c>
      <c r="DH213" s="142">
        <v>46327</v>
      </c>
      <c r="DI213" s="142">
        <v>46357</v>
      </c>
      <c r="DJ213" s="143"/>
      <c r="DK213" s="142">
        <v>46023</v>
      </c>
      <c r="DL213" s="142">
        <v>46054</v>
      </c>
      <c r="DM213" s="142">
        <v>46082</v>
      </c>
      <c r="DN213" s="142">
        <v>46113</v>
      </c>
      <c r="DO213" s="142">
        <v>46143</v>
      </c>
      <c r="DP213" s="142">
        <v>46174</v>
      </c>
      <c r="DQ213" s="142">
        <v>46204</v>
      </c>
      <c r="DR213" s="142">
        <v>46235</v>
      </c>
      <c r="DS213" s="142">
        <v>46266</v>
      </c>
      <c r="DT213" s="142">
        <v>46296</v>
      </c>
      <c r="DU213" s="142">
        <v>46327</v>
      </c>
      <c r="DV213" s="142">
        <v>46357</v>
      </c>
      <c r="DX213" s="142">
        <v>46357</v>
      </c>
      <c r="DZ213" s="19" t="s">
        <v>70</v>
      </c>
      <c r="EB213" s="144"/>
    </row>
    <row r="214" spans="2:137" ht="14.15" customHeight="1" x14ac:dyDescent="0.4">
      <c r="C214" s="154" t="s">
        <v>47</v>
      </c>
      <c r="D214" s="145" t="s">
        <v>22</v>
      </c>
      <c r="E214" s="19" t="s">
        <v>59</v>
      </c>
      <c r="F214" s="19" t="s">
        <v>146</v>
      </c>
      <c r="H214" s="19" t="s">
        <v>170</v>
      </c>
      <c r="I214" s="19" t="s">
        <v>74</v>
      </c>
      <c r="K214" s="146">
        <v>0</v>
      </c>
      <c r="L214" s="146">
        <v>0</v>
      </c>
      <c r="M214" s="146">
        <v>0</v>
      </c>
      <c r="N214" s="146">
        <v>0</v>
      </c>
      <c r="O214" s="146">
        <v>0</v>
      </c>
      <c r="P214" s="146">
        <v>0</v>
      </c>
      <c r="Q214" s="146">
        <f>-_xlfn.XLOOKUP($D214,$D$19:$D$212,Q$19:Q$212,0)</f>
        <v>-45000</v>
      </c>
      <c r="R214" s="146">
        <f t="shared" ref="R214:V216" si="125">-_xlfn.XLOOKUP($D214,$D$19:$D$212,R$19:R$212,0)</f>
        <v>-45000</v>
      </c>
      <c r="S214" s="146">
        <f t="shared" si="125"/>
        <v>-45000</v>
      </c>
      <c r="T214" s="146">
        <f t="shared" si="125"/>
        <v>-45000</v>
      </c>
      <c r="U214" s="146">
        <f t="shared" si="125"/>
        <v>-45000</v>
      </c>
      <c r="V214" s="146">
        <f t="shared" si="125"/>
        <v>-45000</v>
      </c>
      <c r="W214" s="147"/>
      <c r="X214" s="148">
        <v>0</v>
      </c>
      <c r="Y214" s="148">
        <v>0</v>
      </c>
      <c r="Z214" s="148">
        <v>0</v>
      </c>
      <c r="AA214" s="148">
        <v>0</v>
      </c>
      <c r="AB214" s="148">
        <v>0</v>
      </c>
      <c r="AC214" s="148">
        <v>0</v>
      </c>
      <c r="AD214" s="148">
        <f>-_xlfn.XLOOKUP($D214,$D$19:$D$212,AD$19:AD$212,0)</f>
        <v>-45000</v>
      </c>
      <c r="AE214" s="148">
        <f t="shared" ref="AE214:AI217" si="126">-_xlfn.XLOOKUP($D214,$D$19:$D$212,AE$19:AE$212,0)</f>
        <v>-45000</v>
      </c>
      <c r="AF214" s="148">
        <f t="shared" si="126"/>
        <v>-45000</v>
      </c>
      <c r="AG214" s="148">
        <f t="shared" si="126"/>
        <v>-45000</v>
      </c>
      <c r="AH214" s="148">
        <f t="shared" si="126"/>
        <v>-45000</v>
      </c>
      <c r="AI214" s="148">
        <f t="shared" si="126"/>
        <v>-45000</v>
      </c>
      <c r="AJ214" s="147"/>
      <c r="AK214" s="148">
        <v>0</v>
      </c>
      <c r="AL214" s="148">
        <v>0</v>
      </c>
      <c r="AM214" s="148">
        <v>0</v>
      </c>
      <c r="AN214" s="148">
        <v>0</v>
      </c>
      <c r="AO214" s="148">
        <v>0</v>
      </c>
      <c r="AP214" s="148">
        <v>0</v>
      </c>
      <c r="AQ214" s="148">
        <f>-_xlfn.XLOOKUP($D214,$D$19:$D$212,AQ$19:AQ$212,0)</f>
        <v>0</v>
      </c>
      <c r="AR214" s="148">
        <f t="shared" ref="AR214:AV217" si="127">-_xlfn.XLOOKUP($D214,$D$19:$D$212,AR$19:AR$212,0)</f>
        <v>0</v>
      </c>
      <c r="AS214" s="148">
        <f t="shared" si="127"/>
        <v>0</v>
      </c>
      <c r="AT214" s="148">
        <f t="shared" si="127"/>
        <v>0</v>
      </c>
      <c r="AU214" s="148">
        <f t="shared" si="127"/>
        <v>0</v>
      </c>
      <c r="AV214" s="148">
        <f t="shared" si="127"/>
        <v>0</v>
      </c>
      <c r="AW214" s="147"/>
      <c r="AX214" s="148">
        <v>0</v>
      </c>
      <c r="AY214" s="148">
        <v>0</v>
      </c>
      <c r="AZ214" s="148">
        <v>0</v>
      </c>
      <c r="BA214" s="148">
        <v>0</v>
      </c>
      <c r="BB214" s="148">
        <v>0</v>
      </c>
      <c r="BC214" s="148">
        <v>0</v>
      </c>
      <c r="BD214" s="148">
        <f>-_xlfn.XLOOKUP($D214,$D$19:$D$212,BD$19:BD$212,0)</f>
        <v>0</v>
      </c>
      <c r="BE214" s="148">
        <f t="shared" ref="BE214:BI217" si="128">-_xlfn.XLOOKUP($D214,$D$19:$D$212,BE$19:BE$212,0)</f>
        <v>0</v>
      </c>
      <c r="BF214" s="148">
        <f t="shared" si="128"/>
        <v>0</v>
      </c>
      <c r="BG214" s="148">
        <f t="shared" si="128"/>
        <v>0</v>
      </c>
      <c r="BH214" s="148">
        <f t="shared" si="128"/>
        <v>0</v>
      </c>
      <c r="BI214" s="148">
        <f t="shared" si="128"/>
        <v>0</v>
      </c>
      <c r="BJ214" s="147"/>
      <c r="BK214" s="148">
        <v>0</v>
      </c>
      <c r="BL214" s="148">
        <v>0</v>
      </c>
      <c r="BM214" s="148">
        <v>0</v>
      </c>
      <c r="BN214" s="148">
        <v>0</v>
      </c>
      <c r="BO214" s="148">
        <v>0</v>
      </c>
      <c r="BP214" s="148">
        <v>0</v>
      </c>
      <c r="BQ214" s="148">
        <f>-_xlfn.XLOOKUP($D214,$D$19:$D$212,BQ$19:BQ$212,0)</f>
        <v>0</v>
      </c>
      <c r="BR214" s="148">
        <f t="shared" ref="BR214:BV217" si="129">-_xlfn.XLOOKUP($D214,$D$19:$D$212,BR$19:BR$212,0)</f>
        <v>0</v>
      </c>
      <c r="BS214" s="148">
        <f t="shared" si="129"/>
        <v>0</v>
      </c>
      <c r="BT214" s="148">
        <f t="shared" si="129"/>
        <v>0</v>
      </c>
      <c r="BU214" s="148">
        <f t="shared" si="129"/>
        <v>0</v>
      </c>
      <c r="BV214" s="148">
        <f t="shared" si="129"/>
        <v>0</v>
      </c>
      <c r="BW214" s="147"/>
      <c r="BX214" s="148">
        <v>0</v>
      </c>
      <c r="BY214" s="148">
        <v>0</v>
      </c>
      <c r="BZ214" s="148">
        <v>0</v>
      </c>
      <c r="CA214" s="148">
        <v>0</v>
      </c>
      <c r="CB214" s="148">
        <v>0</v>
      </c>
      <c r="CC214" s="148">
        <v>0</v>
      </c>
      <c r="CD214" s="148">
        <f>-_xlfn.XLOOKUP($D214,$D$19:$D$212,CD$19:CD$212,0)</f>
        <v>0</v>
      </c>
      <c r="CE214" s="148">
        <f t="shared" ref="CE214:CI217" si="130">-_xlfn.XLOOKUP($D214,$D$19:$D$212,CE$19:CE$212,0)</f>
        <v>0</v>
      </c>
      <c r="CF214" s="148">
        <f t="shared" si="130"/>
        <v>0</v>
      </c>
      <c r="CG214" s="148">
        <f t="shared" si="130"/>
        <v>0</v>
      </c>
      <c r="CH214" s="148">
        <f t="shared" si="130"/>
        <v>0</v>
      </c>
      <c r="CI214" s="148">
        <f t="shared" si="130"/>
        <v>0</v>
      </c>
      <c r="CJ214" s="147"/>
      <c r="CK214" s="148">
        <v>0</v>
      </c>
      <c r="CL214" s="148">
        <v>0</v>
      </c>
      <c r="CM214" s="148">
        <v>0</v>
      </c>
      <c r="CN214" s="148">
        <v>0</v>
      </c>
      <c r="CO214" s="148">
        <v>0</v>
      </c>
      <c r="CP214" s="148">
        <v>0</v>
      </c>
      <c r="CQ214" s="148">
        <f>-_xlfn.XLOOKUP($D214,$D$19:$D$212,CQ$19:CQ$212,0)</f>
        <v>0</v>
      </c>
      <c r="CR214" s="148">
        <f t="shared" ref="CR214:CV217" si="131">-_xlfn.XLOOKUP($D214,$D$19:$D$212,CR$19:CR$212,0)</f>
        <v>0</v>
      </c>
      <c r="CS214" s="148">
        <f t="shared" si="131"/>
        <v>0</v>
      </c>
      <c r="CT214" s="148">
        <f t="shared" si="131"/>
        <v>0</v>
      </c>
      <c r="CU214" s="148">
        <f t="shared" si="131"/>
        <v>0</v>
      </c>
      <c r="CV214" s="148">
        <f t="shared" si="131"/>
        <v>0</v>
      </c>
      <c r="CW214" s="147"/>
      <c r="CX214" s="148">
        <v>0</v>
      </c>
      <c r="CY214" s="148">
        <v>0</v>
      </c>
      <c r="CZ214" s="148">
        <v>0</v>
      </c>
      <c r="DA214" s="148">
        <v>0</v>
      </c>
      <c r="DB214" s="148">
        <v>0</v>
      </c>
      <c r="DC214" s="148">
        <v>0</v>
      </c>
      <c r="DD214" s="148">
        <f>-_xlfn.XLOOKUP($D214,$D$19:$D$212,DD$19:DD$212,0)</f>
        <v>0</v>
      </c>
      <c r="DE214" s="148">
        <f t="shared" ref="DE214:DI217" si="132">-_xlfn.XLOOKUP($D214,$D$19:$D$212,DE$19:DE$212,0)</f>
        <v>0</v>
      </c>
      <c r="DF214" s="148">
        <f t="shared" si="132"/>
        <v>0</v>
      </c>
      <c r="DG214" s="148">
        <f t="shared" si="132"/>
        <v>0</v>
      </c>
      <c r="DH214" s="148">
        <f t="shared" si="132"/>
        <v>0</v>
      </c>
      <c r="DI214" s="148">
        <f t="shared" si="132"/>
        <v>0</v>
      </c>
      <c r="DJ214" s="147"/>
      <c r="DK214" s="148">
        <v>0</v>
      </c>
      <c r="DL214" s="148">
        <v>0</v>
      </c>
      <c r="DM214" s="148">
        <v>0</v>
      </c>
      <c r="DN214" s="148">
        <v>0</v>
      </c>
      <c r="DO214" s="148">
        <v>0</v>
      </c>
      <c r="DP214" s="148">
        <v>0</v>
      </c>
      <c r="DQ214" s="148">
        <f>-_xlfn.XLOOKUP($D214,$D$19:$D$212,DQ$19:DQ$212,0)</f>
        <v>-45000</v>
      </c>
      <c r="DR214" s="148">
        <f t="shared" ref="DR214:DV217" si="133">-_xlfn.XLOOKUP($D214,$D$19:$D$212,DR$19:DR$212,0)</f>
        <v>-45000</v>
      </c>
      <c r="DS214" s="148">
        <f t="shared" si="133"/>
        <v>-45000</v>
      </c>
      <c r="DT214" s="148">
        <f t="shared" si="133"/>
        <v>-45000</v>
      </c>
      <c r="DU214" s="148">
        <f t="shared" si="133"/>
        <v>-45000</v>
      </c>
      <c r="DV214" s="148">
        <f t="shared" si="133"/>
        <v>-45000</v>
      </c>
      <c r="DX214" s="149">
        <v>540000</v>
      </c>
      <c r="DZ214" s="19" t="b">
        <v>1</v>
      </c>
      <c r="EG214" s="19"/>
    </row>
    <row r="215" spans="2:137" ht="14.15" customHeight="1" x14ac:dyDescent="0.4">
      <c r="C215" s="154" t="s">
        <v>47</v>
      </c>
      <c r="D215" s="145">
        <v>394</v>
      </c>
      <c r="E215" s="19" t="s">
        <v>72</v>
      </c>
      <c r="F215" s="19" t="s">
        <v>57</v>
      </c>
      <c r="H215" s="19" t="s">
        <v>114</v>
      </c>
      <c r="I215" s="19" t="s">
        <v>83</v>
      </c>
      <c r="K215" s="146">
        <v>0</v>
      </c>
      <c r="L215" s="146">
        <v>0</v>
      </c>
      <c r="M215" s="146">
        <v>0</v>
      </c>
      <c r="N215" s="146">
        <v>0</v>
      </c>
      <c r="O215" s="146">
        <v>0</v>
      </c>
      <c r="P215" s="146">
        <v>0</v>
      </c>
      <c r="Q215" s="146">
        <f t="shared" ref="Q215:V230" si="134">-_xlfn.XLOOKUP($D215,$D$19:$D$212,Q$19:Q$212,0)</f>
        <v>-11500</v>
      </c>
      <c r="R215" s="146">
        <f t="shared" si="125"/>
        <v>-11500</v>
      </c>
      <c r="S215" s="146">
        <f t="shared" si="125"/>
        <v>-11500</v>
      </c>
      <c r="T215" s="146">
        <f t="shared" si="125"/>
        <v>-11500</v>
      </c>
      <c r="U215" s="146">
        <f t="shared" si="125"/>
        <v>-11500</v>
      </c>
      <c r="V215" s="146">
        <f t="shared" si="125"/>
        <v>-11500</v>
      </c>
      <c r="W215" s="147"/>
      <c r="X215" s="148">
        <v>0</v>
      </c>
      <c r="Y215" s="148">
        <v>0</v>
      </c>
      <c r="Z215" s="148">
        <v>0</v>
      </c>
      <c r="AA215" s="148">
        <v>0</v>
      </c>
      <c r="AB215" s="148">
        <v>0</v>
      </c>
      <c r="AC215" s="148">
        <v>0</v>
      </c>
      <c r="AD215" s="148">
        <f t="shared" ref="AD215:AD217" si="135">-_xlfn.XLOOKUP($D215,$D$19:$D$212,AD$19:AD$212,0)</f>
        <v>-12094.550000000001</v>
      </c>
      <c r="AE215" s="148">
        <f t="shared" si="126"/>
        <v>-12094.550000000001</v>
      </c>
      <c r="AF215" s="148">
        <f t="shared" si="126"/>
        <v>-12094.550000000001</v>
      </c>
      <c r="AG215" s="148">
        <f t="shared" si="126"/>
        <v>-12094.550000000001</v>
      </c>
      <c r="AH215" s="148">
        <f t="shared" si="126"/>
        <v>-12094.550000000001</v>
      </c>
      <c r="AI215" s="148">
        <f t="shared" si="126"/>
        <v>-12094.550000000001</v>
      </c>
      <c r="AJ215" s="147"/>
      <c r="AK215" s="148">
        <v>0</v>
      </c>
      <c r="AL215" s="148">
        <v>0</v>
      </c>
      <c r="AM215" s="148">
        <v>0</v>
      </c>
      <c r="AN215" s="148">
        <v>0</v>
      </c>
      <c r="AO215" s="148">
        <v>0</v>
      </c>
      <c r="AP215" s="148">
        <v>0</v>
      </c>
      <c r="AQ215" s="148">
        <f t="shared" ref="AQ215:AQ217" si="136">-_xlfn.XLOOKUP($D215,$D$19:$D$212,AQ$19:AQ$212,0)</f>
        <v>-2155.5802900000003</v>
      </c>
      <c r="AR215" s="148">
        <f t="shared" si="127"/>
        <v>-2155.5802900000003</v>
      </c>
      <c r="AS215" s="148">
        <f t="shared" si="127"/>
        <v>-2155.5802900000003</v>
      </c>
      <c r="AT215" s="148">
        <f t="shared" si="127"/>
        <v>-2155.5802900000003</v>
      </c>
      <c r="AU215" s="148">
        <f t="shared" si="127"/>
        <v>-2155.5802900000003</v>
      </c>
      <c r="AV215" s="148">
        <f t="shared" si="127"/>
        <v>-2155.5802900000003</v>
      </c>
      <c r="AW215" s="147"/>
      <c r="AX215" s="148">
        <v>0</v>
      </c>
      <c r="AY215" s="148">
        <v>0</v>
      </c>
      <c r="AZ215" s="148">
        <v>0</v>
      </c>
      <c r="BA215" s="148">
        <v>0</v>
      </c>
      <c r="BB215" s="148">
        <v>0</v>
      </c>
      <c r="BC215" s="148">
        <v>0</v>
      </c>
      <c r="BD215" s="148">
        <f t="shared" ref="BD215:BD217" si="137">-_xlfn.XLOOKUP($D215,$D$19:$D$212,BD$19:BD$212,0)</f>
        <v>-951.63440000000014</v>
      </c>
      <c r="BE215" s="148">
        <f t="shared" si="128"/>
        <v>-951.63440000000014</v>
      </c>
      <c r="BF215" s="148">
        <f t="shared" si="128"/>
        <v>-951.63440000000014</v>
      </c>
      <c r="BG215" s="148">
        <f t="shared" si="128"/>
        <v>-951.63440000000014</v>
      </c>
      <c r="BH215" s="148">
        <f t="shared" si="128"/>
        <v>-951.63440000000014</v>
      </c>
      <c r="BI215" s="148">
        <f t="shared" si="128"/>
        <v>-951.63440000000014</v>
      </c>
      <c r="BJ215" s="147"/>
      <c r="BK215" s="148">
        <v>0</v>
      </c>
      <c r="BL215" s="148">
        <v>0</v>
      </c>
      <c r="BM215" s="148">
        <v>0</v>
      </c>
      <c r="BN215" s="148">
        <v>0</v>
      </c>
      <c r="BO215" s="148">
        <v>0</v>
      </c>
      <c r="BP215" s="148">
        <v>0</v>
      </c>
      <c r="BQ215" s="148">
        <f t="shared" ref="BQ215:BQ217" si="138">-_xlfn.XLOOKUP($D215,$D$19:$D$212,BQ$19:BQ$212,0)</f>
        <v>-1350.5580833333333</v>
      </c>
      <c r="BR215" s="148">
        <f t="shared" si="129"/>
        <v>-1350.5580833333333</v>
      </c>
      <c r="BS215" s="148">
        <f t="shared" si="129"/>
        <v>-1350.5580833333333</v>
      </c>
      <c r="BT215" s="148">
        <f t="shared" si="129"/>
        <v>-1350.5580833333333</v>
      </c>
      <c r="BU215" s="148">
        <f t="shared" si="129"/>
        <v>-1350.5580833333333</v>
      </c>
      <c r="BV215" s="148">
        <f t="shared" si="129"/>
        <v>-1350.5580833333333</v>
      </c>
      <c r="BW215" s="147"/>
      <c r="BX215" s="148">
        <v>0</v>
      </c>
      <c r="BY215" s="148">
        <v>0</v>
      </c>
      <c r="BZ215" s="148">
        <v>0</v>
      </c>
      <c r="CA215" s="148">
        <v>0</v>
      </c>
      <c r="CB215" s="148">
        <v>0</v>
      </c>
      <c r="CC215" s="148">
        <v>0</v>
      </c>
      <c r="CD215" s="148">
        <f t="shared" ref="CD215:CD217" si="139">-_xlfn.XLOOKUP($D215,$D$19:$D$212,CD$19:CD$212,0)</f>
        <v>-3010.0016639956616</v>
      </c>
      <c r="CE215" s="148">
        <f t="shared" si="130"/>
        <v>-3010.0016639956616</v>
      </c>
      <c r="CF215" s="148">
        <f t="shared" si="130"/>
        <v>-3010.0016639956616</v>
      </c>
      <c r="CG215" s="148">
        <f t="shared" si="130"/>
        <v>-3010.0016639956616</v>
      </c>
      <c r="CH215" s="148">
        <f t="shared" si="130"/>
        <v>-3010.0016639956616</v>
      </c>
      <c r="CI215" s="148">
        <f t="shared" si="130"/>
        <v>-3010.0016639956616</v>
      </c>
      <c r="CJ215" s="147"/>
      <c r="CK215" s="148">
        <v>0</v>
      </c>
      <c r="CL215" s="148">
        <v>0</v>
      </c>
      <c r="CM215" s="148">
        <v>0</v>
      </c>
      <c r="CN215" s="148">
        <v>0</v>
      </c>
      <c r="CO215" s="148">
        <v>0</v>
      </c>
      <c r="CP215" s="148">
        <v>0</v>
      </c>
      <c r="CQ215" s="148">
        <f t="shared" ref="CQ215:CQ217" si="140">-_xlfn.XLOOKUP($D215,$D$19:$D$212,CQ$19:CQ$212,0)</f>
        <v>-1800.7441111111111</v>
      </c>
      <c r="CR215" s="148">
        <f t="shared" si="131"/>
        <v>-1800.7441111111111</v>
      </c>
      <c r="CS215" s="148">
        <f t="shared" si="131"/>
        <v>-1800.7441111111111</v>
      </c>
      <c r="CT215" s="148">
        <f t="shared" si="131"/>
        <v>-1800.7441111111111</v>
      </c>
      <c r="CU215" s="148">
        <f t="shared" si="131"/>
        <v>-1800.7441111111111</v>
      </c>
      <c r="CV215" s="148">
        <f t="shared" si="131"/>
        <v>-1800.7441111111111</v>
      </c>
      <c r="CW215" s="147"/>
      <c r="CX215" s="148">
        <v>0</v>
      </c>
      <c r="CY215" s="148">
        <v>0</v>
      </c>
      <c r="CZ215" s="148">
        <v>0</v>
      </c>
      <c r="DA215" s="148">
        <v>0</v>
      </c>
      <c r="DB215" s="148">
        <v>0</v>
      </c>
      <c r="DC215" s="148">
        <v>0</v>
      </c>
      <c r="DD215" s="148">
        <f t="shared" ref="DD215:DD217" si="141">-_xlfn.XLOOKUP($D215,$D$19:$D$212,DD$19:DD$212,0)</f>
        <v>-4112.1470000000008</v>
      </c>
      <c r="DE215" s="148">
        <f t="shared" si="132"/>
        <v>-4112.1470000000008</v>
      </c>
      <c r="DF215" s="148">
        <f t="shared" si="132"/>
        <v>-4112.1470000000008</v>
      </c>
      <c r="DG215" s="148">
        <f t="shared" si="132"/>
        <v>-4112.1470000000008</v>
      </c>
      <c r="DH215" s="148">
        <f t="shared" si="132"/>
        <v>-4112.1470000000008</v>
      </c>
      <c r="DI215" s="148">
        <f t="shared" si="132"/>
        <v>-4112.1470000000008</v>
      </c>
      <c r="DJ215" s="147"/>
      <c r="DK215" s="148">
        <v>0</v>
      </c>
      <c r="DL215" s="148">
        <v>0</v>
      </c>
      <c r="DM215" s="148">
        <v>0</v>
      </c>
      <c r="DN215" s="148">
        <v>0</v>
      </c>
      <c r="DO215" s="148">
        <v>0</v>
      </c>
      <c r="DP215" s="148">
        <v>0</v>
      </c>
      <c r="DQ215" s="148">
        <f t="shared" ref="DQ215:DQ217" si="142">-_xlfn.XLOOKUP($D215,$D$19:$D$212,DQ$19:DQ$212,0)</f>
        <v>-22368.000858440108</v>
      </c>
      <c r="DR215" s="148">
        <f t="shared" si="133"/>
        <v>-22368.000858440108</v>
      </c>
      <c r="DS215" s="148">
        <f t="shared" si="133"/>
        <v>-22368.000858440108</v>
      </c>
      <c r="DT215" s="148">
        <f t="shared" si="133"/>
        <v>-22368.000858440108</v>
      </c>
      <c r="DU215" s="148">
        <f t="shared" si="133"/>
        <v>-22368.000858440108</v>
      </c>
      <c r="DV215" s="148">
        <f t="shared" si="133"/>
        <v>-22368.000858440108</v>
      </c>
      <c r="DX215" s="149">
        <v>264439.45692887268</v>
      </c>
      <c r="DZ215" s="19" t="b">
        <v>1</v>
      </c>
      <c r="EG215" s="19"/>
    </row>
    <row r="216" spans="2:137" ht="14.15" customHeight="1" x14ac:dyDescent="0.4">
      <c r="C216" s="154" t="s">
        <v>47</v>
      </c>
      <c r="D216" s="145">
        <v>395</v>
      </c>
      <c r="E216" s="19" t="s">
        <v>72</v>
      </c>
      <c r="F216" s="19" t="s">
        <v>57</v>
      </c>
      <c r="H216" s="19" t="s">
        <v>114</v>
      </c>
      <c r="I216" s="19" t="s">
        <v>83</v>
      </c>
      <c r="K216" s="146">
        <v>0</v>
      </c>
      <c r="L216" s="146">
        <v>0</v>
      </c>
      <c r="M216" s="146">
        <v>0</v>
      </c>
      <c r="N216" s="146">
        <v>0</v>
      </c>
      <c r="O216" s="146">
        <v>0</v>
      </c>
      <c r="P216" s="146">
        <v>0</v>
      </c>
      <c r="Q216" s="146">
        <f t="shared" si="134"/>
        <v>-7784</v>
      </c>
      <c r="R216" s="146">
        <f t="shared" si="125"/>
        <v>-7784</v>
      </c>
      <c r="S216" s="146">
        <f t="shared" si="125"/>
        <v>-7784</v>
      </c>
      <c r="T216" s="146">
        <f t="shared" si="125"/>
        <v>-7784</v>
      </c>
      <c r="U216" s="146">
        <f t="shared" si="125"/>
        <v>-7784</v>
      </c>
      <c r="V216" s="146">
        <f t="shared" si="125"/>
        <v>-7784</v>
      </c>
      <c r="W216" s="147"/>
      <c r="X216" s="148">
        <v>0</v>
      </c>
      <c r="Y216" s="148">
        <v>0</v>
      </c>
      <c r="Z216" s="148">
        <v>0</v>
      </c>
      <c r="AA216" s="148">
        <v>0</v>
      </c>
      <c r="AB216" s="148">
        <v>0</v>
      </c>
      <c r="AC216" s="148">
        <v>0</v>
      </c>
      <c r="AD216" s="148">
        <f t="shared" si="135"/>
        <v>-8186.4328000000005</v>
      </c>
      <c r="AE216" s="148">
        <f t="shared" si="126"/>
        <v>-8186.4328000000005</v>
      </c>
      <c r="AF216" s="148">
        <f t="shared" si="126"/>
        <v>-8186.4328000000005</v>
      </c>
      <c r="AG216" s="148">
        <f t="shared" si="126"/>
        <v>-8186.4328000000005</v>
      </c>
      <c r="AH216" s="148">
        <f t="shared" si="126"/>
        <v>-8186.4328000000005</v>
      </c>
      <c r="AI216" s="148">
        <f t="shared" si="126"/>
        <v>-8186.4328000000005</v>
      </c>
      <c r="AJ216" s="147"/>
      <c r="AK216" s="148">
        <v>0</v>
      </c>
      <c r="AL216" s="148">
        <v>0</v>
      </c>
      <c r="AM216" s="148">
        <v>0</v>
      </c>
      <c r="AN216" s="148">
        <v>0</v>
      </c>
      <c r="AO216" s="148">
        <v>0</v>
      </c>
      <c r="AP216" s="148">
        <v>0</v>
      </c>
      <c r="AQ216" s="148">
        <f t="shared" si="136"/>
        <v>-1080.8480600000003</v>
      </c>
      <c r="AR216" s="148">
        <f t="shared" si="127"/>
        <v>-1080.8480600000003</v>
      </c>
      <c r="AS216" s="148">
        <f t="shared" si="127"/>
        <v>-1080.8480600000003</v>
      </c>
      <c r="AT216" s="148">
        <f t="shared" si="127"/>
        <v>-1080.8480600000003</v>
      </c>
      <c r="AU216" s="148">
        <f t="shared" si="127"/>
        <v>-1080.8480600000003</v>
      </c>
      <c r="AV216" s="148">
        <f t="shared" si="127"/>
        <v>-1080.8480600000003</v>
      </c>
      <c r="AW216" s="147"/>
      <c r="AX216" s="148">
        <v>0</v>
      </c>
      <c r="AY216" s="148">
        <v>0</v>
      </c>
      <c r="AZ216" s="148">
        <v>0</v>
      </c>
      <c r="BA216" s="148">
        <v>0</v>
      </c>
      <c r="BB216" s="148">
        <v>0</v>
      </c>
      <c r="BC216" s="148">
        <v>0</v>
      </c>
      <c r="BD216" s="148">
        <f t="shared" si="137"/>
        <v>-951.63440000000014</v>
      </c>
      <c r="BE216" s="148">
        <f t="shared" si="128"/>
        <v>-951.63440000000014</v>
      </c>
      <c r="BF216" s="148">
        <f t="shared" si="128"/>
        <v>-951.63440000000014</v>
      </c>
      <c r="BG216" s="148">
        <f t="shared" si="128"/>
        <v>-951.63440000000014</v>
      </c>
      <c r="BH216" s="148">
        <f t="shared" si="128"/>
        <v>-951.63440000000014</v>
      </c>
      <c r="BI216" s="148">
        <f t="shared" si="128"/>
        <v>-951.63440000000014</v>
      </c>
      <c r="BJ216" s="147"/>
      <c r="BK216" s="148">
        <v>0</v>
      </c>
      <c r="BL216" s="148">
        <v>0</v>
      </c>
      <c r="BM216" s="148">
        <v>0</v>
      </c>
      <c r="BN216" s="148">
        <v>0</v>
      </c>
      <c r="BO216" s="148">
        <v>0</v>
      </c>
      <c r="BP216" s="148">
        <v>0</v>
      </c>
      <c r="BQ216" s="148">
        <f t="shared" si="138"/>
        <v>-914.15166266666665</v>
      </c>
      <c r="BR216" s="148">
        <f t="shared" si="129"/>
        <v>-914.15166266666665</v>
      </c>
      <c r="BS216" s="148">
        <f t="shared" si="129"/>
        <v>-914.15166266666665</v>
      </c>
      <c r="BT216" s="148">
        <f t="shared" si="129"/>
        <v>-914.15166266666665</v>
      </c>
      <c r="BU216" s="148">
        <f t="shared" si="129"/>
        <v>-914.15166266666665</v>
      </c>
      <c r="BV216" s="148">
        <f t="shared" si="129"/>
        <v>-914.15166266666665</v>
      </c>
      <c r="BW216" s="147"/>
      <c r="BX216" s="148">
        <v>0</v>
      </c>
      <c r="BY216" s="148">
        <v>0</v>
      </c>
      <c r="BZ216" s="148">
        <v>0</v>
      </c>
      <c r="CA216" s="148">
        <v>0</v>
      </c>
      <c r="CB216" s="148">
        <v>0</v>
      </c>
      <c r="CC216" s="148">
        <v>0</v>
      </c>
      <c r="CD216" s="148">
        <f t="shared" si="139"/>
        <v>-2730.4548554544549</v>
      </c>
      <c r="CE216" s="148">
        <f t="shared" si="130"/>
        <v>-2730.4548554544549</v>
      </c>
      <c r="CF216" s="148">
        <f t="shared" si="130"/>
        <v>-2730.4548554544549</v>
      </c>
      <c r="CG216" s="148">
        <f t="shared" si="130"/>
        <v>-2730.4548554544549</v>
      </c>
      <c r="CH216" s="148">
        <f t="shared" si="130"/>
        <v>-2730.4548554544549</v>
      </c>
      <c r="CI216" s="148">
        <f t="shared" si="130"/>
        <v>-2730.4548554544549</v>
      </c>
      <c r="CJ216" s="147"/>
      <c r="CK216" s="148">
        <v>0</v>
      </c>
      <c r="CL216" s="148">
        <v>0</v>
      </c>
      <c r="CM216" s="148">
        <v>0</v>
      </c>
      <c r="CN216" s="148">
        <v>0</v>
      </c>
      <c r="CO216" s="148">
        <v>0</v>
      </c>
      <c r="CP216" s="148">
        <v>0</v>
      </c>
      <c r="CQ216" s="148">
        <f t="shared" si="140"/>
        <v>-1218.8688835555556</v>
      </c>
      <c r="CR216" s="148">
        <f t="shared" si="131"/>
        <v>-1218.8688835555556</v>
      </c>
      <c r="CS216" s="148">
        <f t="shared" si="131"/>
        <v>-1218.8688835555556</v>
      </c>
      <c r="CT216" s="148">
        <f t="shared" si="131"/>
        <v>-1218.8688835555556</v>
      </c>
      <c r="CU216" s="148">
        <f t="shared" si="131"/>
        <v>-1218.8688835555556</v>
      </c>
      <c r="CV216" s="148">
        <f t="shared" si="131"/>
        <v>-1218.8688835555556</v>
      </c>
      <c r="CW216" s="147"/>
      <c r="CX216" s="148">
        <v>0</v>
      </c>
      <c r="CY216" s="148">
        <v>0</v>
      </c>
      <c r="CZ216" s="148">
        <v>0</v>
      </c>
      <c r="DA216" s="148">
        <v>0</v>
      </c>
      <c r="DB216" s="148">
        <v>0</v>
      </c>
      <c r="DC216" s="148">
        <v>0</v>
      </c>
      <c r="DD216" s="148">
        <f t="shared" si="141"/>
        <v>-2783.3871520000002</v>
      </c>
      <c r="DE216" s="148">
        <f t="shared" si="132"/>
        <v>-2783.3871520000002</v>
      </c>
      <c r="DF216" s="148">
        <f t="shared" si="132"/>
        <v>-2783.3871520000002</v>
      </c>
      <c r="DG216" s="148">
        <f t="shared" si="132"/>
        <v>-2783.3871520000002</v>
      </c>
      <c r="DH216" s="148">
        <f t="shared" si="132"/>
        <v>-2783.3871520000002</v>
      </c>
      <c r="DI216" s="148">
        <f t="shared" si="132"/>
        <v>-2783.3871520000002</v>
      </c>
      <c r="DJ216" s="147"/>
      <c r="DK216" s="148">
        <v>0</v>
      </c>
      <c r="DL216" s="148">
        <v>0</v>
      </c>
      <c r="DM216" s="148">
        <v>0</v>
      </c>
      <c r="DN216" s="148">
        <v>0</v>
      </c>
      <c r="DO216" s="148">
        <v>0</v>
      </c>
      <c r="DP216" s="148">
        <v>0</v>
      </c>
      <c r="DQ216" s="148">
        <f t="shared" si="142"/>
        <v>-15833.295353676678</v>
      </c>
      <c r="DR216" s="148">
        <f t="shared" si="133"/>
        <v>-15833.295353676678</v>
      </c>
      <c r="DS216" s="148">
        <f t="shared" si="133"/>
        <v>-15833.295353676678</v>
      </c>
      <c r="DT216" s="148">
        <f t="shared" si="133"/>
        <v>-15833.295353676678</v>
      </c>
      <c r="DU216" s="148">
        <f t="shared" si="133"/>
        <v>-15833.295353676678</v>
      </c>
      <c r="DV216" s="148">
        <f t="shared" si="133"/>
        <v>-15833.295353676678</v>
      </c>
      <c r="DX216" s="149">
        <v>187307.93629187412</v>
      </c>
      <c r="DZ216" s="19" t="b">
        <v>1</v>
      </c>
      <c r="EG216" s="19"/>
    </row>
    <row r="217" spans="2:137" ht="14.15" customHeight="1" x14ac:dyDescent="0.4">
      <c r="C217" s="154" t="s">
        <v>47</v>
      </c>
      <c r="D217" s="145">
        <v>318</v>
      </c>
      <c r="E217" s="19" t="s">
        <v>72</v>
      </c>
      <c r="F217" s="19" t="s">
        <v>57</v>
      </c>
      <c r="H217" s="19" t="s">
        <v>171</v>
      </c>
      <c r="I217" s="19" t="s">
        <v>74</v>
      </c>
      <c r="K217" s="146">
        <v>0</v>
      </c>
      <c r="L217" s="146">
        <v>0</v>
      </c>
      <c r="M217" s="146">
        <v>0</v>
      </c>
      <c r="N217" s="146">
        <v>0</v>
      </c>
      <c r="O217" s="146">
        <v>0</v>
      </c>
      <c r="P217" s="146">
        <v>0</v>
      </c>
      <c r="Q217" s="146">
        <f t="shared" si="134"/>
        <v>-6500</v>
      </c>
      <c r="R217" s="146">
        <f t="shared" si="134"/>
        <v>-6500</v>
      </c>
      <c r="S217" s="146">
        <f t="shared" si="134"/>
        <v>-6500</v>
      </c>
      <c r="T217" s="146">
        <f t="shared" si="134"/>
        <v>-6500</v>
      </c>
      <c r="U217" s="146">
        <f t="shared" si="134"/>
        <v>-6500</v>
      </c>
      <c r="V217" s="146">
        <f t="shared" si="134"/>
        <v>-6500</v>
      </c>
      <c r="W217" s="147"/>
      <c r="X217" s="148">
        <v>0</v>
      </c>
      <c r="Y217" s="148">
        <v>0</v>
      </c>
      <c r="Z217" s="148">
        <v>0</v>
      </c>
      <c r="AA217" s="148">
        <v>0</v>
      </c>
      <c r="AB217" s="148">
        <v>0</v>
      </c>
      <c r="AC217" s="148">
        <v>0</v>
      </c>
      <c r="AD217" s="148">
        <f t="shared" si="135"/>
        <v>-6836.05</v>
      </c>
      <c r="AE217" s="148">
        <f t="shared" si="126"/>
        <v>-6836.05</v>
      </c>
      <c r="AF217" s="148">
        <f t="shared" si="126"/>
        <v>-6836.05</v>
      </c>
      <c r="AG217" s="148">
        <f t="shared" si="126"/>
        <v>-6836.05</v>
      </c>
      <c r="AH217" s="148">
        <f t="shared" si="126"/>
        <v>-6836.05</v>
      </c>
      <c r="AI217" s="148">
        <f t="shared" si="126"/>
        <v>-6836.05</v>
      </c>
      <c r="AJ217" s="147"/>
      <c r="AK217" s="148">
        <v>0</v>
      </c>
      <c r="AL217" s="148">
        <v>0</v>
      </c>
      <c r="AM217" s="148">
        <v>0</v>
      </c>
      <c r="AN217" s="148">
        <v>0</v>
      </c>
      <c r="AO217" s="148">
        <v>0</v>
      </c>
      <c r="AP217" s="148">
        <v>0</v>
      </c>
      <c r="AQ217" s="148">
        <f t="shared" si="136"/>
        <v>-760.36515000000009</v>
      </c>
      <c r="AR217" s="148">
        <f t="shared" si="127"/>
        <v>-760.36515000000009</v>
      </c>
      <c r="AS217" s="148">
        <f t="shared" si="127"/>
        <v>-760.36515000000009</v>
      </c>
      <c r="AT217" s="148">
        <f t="shared" si="127"/>
        <v>-760.36515000000009</v>
      </c>
      <c r="AU217" s="148">
        <f t="shared" si="127"/>
        <v>-760.36515000000009</v>
      </c>
      <c r="AV217" s="148">
        <f t="shared" si="127"/>
        <v>-760.36515000000009</v>
      </c>
      <c r="AW217" s="147"/>
      <c r="AX217" s="148">
        <v>0</v>
      </c>
      <c r="AY217" s="148">
        <v>0</v>
      </c>
      <c r="AZ217" s="148">
        <v>0</v>
      </c>
      <c r="BA217" s="148">
        <v>0</v>
      </c>
      <c r="BB217" s="148">
        <v>0</v>
      </c>
      <c r="BC217" s="148">
        <v>0</v>
      </c>
      <c r="BD217" s="148">
        <f t="shared" si="137"/>
        <v>-766.64400000000001</v>
      </c>
      <c r="BE217" s="148">
        <f t="shared" si="128"/>
        <v>-766.64400000000001</v>
      </c>
      <c r="BF217" s="148">
        <f t="shared" si="128"/>
        <v>-766.64400000000001</v>
      </c>
      <c r="BG217" s="148">
        <f t="shared" si="128"/>
        <v>-766.64400000000001</v>
      </c>
      <c r="BH217" s="148">
        <f t="shared" si="128"/>
        <v>-766.64400000000001</v>
      </c>
      <c r="BI217" s="148">
        <f t="shared" si="128"/>
        <v>-766.64400000000001</v>
      </c>
      <c r="BJ217" s="147"/>
      <c r="BK217" s="148">
        <v>0</v>
      </c>
      <c r="BL217" s="148">
        <v>0</v>
      </c>
      <c r="BM217" s="148">
        <v>0</v>
      </c>
      <c r="BN217" s="148">
        <v>0</v>
      </c>
      <c r="BO217" s="148">
        <v>0</v>
      </c>
      <c r="BP217" s="148">
        <v>0</v>
      </c>
      <c r="BQ217" s="148">
        <f t="shared" si="138"/>
        <v>-763.35891666666669</v>
      </c>
      <c r="BR217" s="148">
        <f t="shared" si="129"/>
        <v>-763.35891666666669</v>
      </c>
      <c r="BS217" s="148">
        <f t="shared" si="129"/>
        <v>-763.35891666666669</v>
      </c>
      <c r="BT217" s="148">
        <f t="shared" si="129"/>
        <v>-763.35891666666669</v>
      </c>
      <c r="BU217" s="148">
        <f t="shared" si="129"/>
        <v>-763.35891666666669</v>
      </c>
      <c r="BV217" s="148">
        <f t="shared" si="129"/>
        <v>-763.35891666666669</v>
      </c>
      <c r="BW217" s="147"/>
      <c r="BX217" s="148">
        <v>0</v>
      </c>
      <c r="BY217" s="148">
        <v>0</v>
      </c>
      <c r="BZ217" s="148">
        <v>0</v>
      </c>
      <c r="CA217" s="148">
        <v>0</v>
      </c>
      <c r="CB217" s="148">
        <v>0</v>
      </c>
      <c r="CC217" s="148">
        <v>0</v>
      </c>
      <c r="CD217" s="148">
        <f t="shared" si="139"/>
        <v>-2633.8622553018959</v>
      </c>
      <c r="CE217" s="148">
        <f t="shared" si="130"/>
        <v>-2633.8622553018959</v>
      </c>
      <c r="CF217" s="148">
        <f t="shared" si="130"/>
        <v>-2633.8622553018959</v>
      </c>
      <c r="CG217" s="148">
        <f t="shared" si="130"/>
        <v>-2633.8622553018959</v>
      </c>
      <c r="CH217" s="148">
        <f t="shared" si="130"/>
        <v>-2633.8622553018959</v>
      </c>
      <c r="CI217" s="148">
        <f t="shared" si="130"/>
        <v>-2633.8622553018959</v>
      </c>
      <c r="CJ217" s="147"/>
      <c r="CK217" s="148">
        <v>0</v>
      </c>
      <c r="CL217" s="148">
        <v>0</v>
      </c>
      <c r="CM217" s="148">
        <v>0</v>
      </c>
      <c r="CN217" s="148">
        <v>0</v>
      </c>
      <c r="CO217" s="148">
        <v>0</v>
      </c>
      <c r="CP217" s="148">
        <v>0</v>
      </c>
      <c r="CQ217" s="148">
        <f t="shared" si="140"/>
        <v>-1017.8118888888888</v>
      </c>
      <c r="CR217" s="148">
        <f t="shared" si="131"/>
        <v>-1017.8118888888888</v>
      </c>
      <c r="CS217" s="148">
        <f t="shared" si="131"/>
        <v>-1017.8118888888888</v>
      </c>
      <c r="CT217" s="148">
        <f t="shared" si="131"/>
        <v>-1017.8118888888888</v>
      </c>
      <c r="CU217" s="148">
        <f t="shared" si="131"/>
        <v>-1017.8118888888888</v>
      </c>
      <c r="CV217" s="148">
        <f t="shared" si="131"/>
        <v>-1017.8118888888888</v>
      </c>
      <c r="CW217" s="147"/>
      <c r="CX217" s="148">
        <v>0</v>
      </c>
      <c r="CY217" s="148">
        <v>0</v>
      </c>
      <c r="CZ217" s="148">
        <v>0</v>
      </c>
      <c r="DA217" s="148">
        <v>0</v>
      </c>
      <c r="DB217" s="148">
        <v>0</v>
      </c>
      <c r="DC217" s="148">
        <v>0</v>
      </c>
      <c r="DD217" s="148">
        <f t="shared" si="141"/>
        <v>-2324.2570000000001</v>
      </c>
      <c r="DE217" s="148">
        <f t="shared" si="132"/>
        <v>-2324.2570000000001</v>
      </c>
      <c r="DF217" s="148">
        <f t="shared" si="132"/>
        <v>-2324.2570000000001</v>
      </c>
      <c r="DG217" s="148">
        <f t="shared" si="132"/>
        <v>-2324.2570000000001</v>
      </c>
      <c r="DH217" s="148">
        <f t="shared" si="132"/>
        <v>-2324.2570000000001</v>
      </c>
      <c r="DI217" s="148">
        <f t="shared" si="132"/>
        <v>-2324.2570000000001</v>
      </c>
      <c r="DJ217" s="147"/>
      <c r="DK217" s="148">
        <v>0</v>
      </c>
      <c r="DL217" s="148">
        <v>0</v>
      </c>
      <c r="DM217" s="148">
        <v>0</v>
      </c>
      <c r="DN217" s="148">
        <v>0</v>
      </c>
      <c r="DO217" s="148">
        <v>0</v>
      </c>
      <c r="DP217" s="148">
        <v>0</v>
      </c>
      <c r="DQ217" s="148">
        <f t="shared" si="142"/>
        <v>-13575.340060857452</v>
      </c>
      <c r="DR217" s="148">
        <f t="shared" si="133"/>
        <v>-13575.340060857452</v>
      </c>
      <c r="DS217" s="148">
        <f t="shared" si="133"/>
        <v>-13575.340060857452</v>
      </c>
      <c r="DT217" s="148">
        <f t="shared" si="133"/>
        <v>-13575.340060857452</v>
      </c>
      <c r="DU217" s="148">
        <f t="shared" si="133"/>
        <v>-13575.340060857452</v>
      </c>
      <c r="DV217" s="148">
        <f t="shared" si="133"/>
        <v>-13575.340060857452</v>
      </c>
      <c r="DX217" s="149">
        <v>160656.46360675403</v>
      </c>
      <c r="DZ217" s="19" t="b">
        <v>1</v>
      </c>
      <c r="EG217" s="19"/>
    </row>
    <row r="218" spans="2:137" ht="14.15" customHeight="1" x14ac:dyDescent="0.4">
      <c r="C218" s="154" t="s">
        <v>46</v>
      </c>
      <c r="D218" s="145" t="s">
        <v>167</v>
      </c>
      <c r="E218" s="19" t="s">
        <v>59</v>
      </c>
      <c r="F218" s="19" t="s">
        <v>77</v>
      </c>
      <c r="G218" s="145" t="s">
        <v>78</v>
      </c>
      <c r="H218" s="19" t="s">
        <v>138</v>
      </c>
      <c r="I218" s="19" t="s">
        <v>74</v>
      </c>
      <c r="K218" s="146">
        <v>0</v>
      </c>
      <c r="L218" s="146">
        <v>0</v>
      </c>
      <c r="M218" s="146">
        <v>0</v>
      </c>
      <c r="N218" s="146">
        <v>0</v>
      </c>
      <c r="O218" s="146">
        <v>0</v>
      </c>
      <c r="P218" s="146">
        <v>0</v>
      </c>
      <c r="Q218" s="146">
        <f>-_xlfn.XLOOKUP($D218,$D$19:$D$212,Q$19:Q$212,0)*57.35%</f>
        <v>-87409.104016666664</v>
      </c>
      <c r="R218" s="146">
        <f t="shared" ref="R218:V218" si="143">-_xlfn.XLOOKUP($D218,$D$19:$D$212,R$19:R$212,0)*57.35%</f>
        <v>-87409.104016666664</v>
      </c>
      <c r="S218" s="146">
        <f t="shared" si="143"/>
        <v>-87409.104016666664</v>
      </c>
      <c r="T218" s="146">
        <f t="shared" si="143"/>
        <v>-87409.104016666664</v>
      </c>
      <c r="U218" s="146">
        <f t="shared" si="143"/>
        <v>-87409.104016666664</v>
      </c>
      <c r="V218" s="146">
        <f t="shared" si="143"/>
        <v>-87409.104016666664</v>
      </c>
      <c r="W218" s="147"/>
      <c r="X218" s="148">
        <v>0</v>
      </c>
      <c r="Y218" s="148">
        <v>0</v>
      </c>
      <c r="Z218" s="148">
        <v>0</v>
      </c>
      <c r="AA218" s="148">
        <v>0</v>
      </c>
      <c r="AB218" s="148">
        <v>0</v>
      </c>
      <c r="AC218" s="148">
        <v>0</v>
      </c>
      <c r="AD218" s="148">
        <f>-_xlfn.XLOOKUP($D218,$D$19:$D$212,AD$19:AD$212,0)*57.35%</f>
        <v>-87409.104016666664</v>
      </c>
      <c r="AE218" s="148">
        <f t="shared" ref="AE218:AI218" si="144">-_xlfn.XLOOKUP($D218,$D$19:$D$212,AE$19:AE$212,0)*57.35%</f>
        <v>-87409.104016666664</v>
      </c>
      <c r="AF218" s="148">
        <f t="shared" si="144"/>
        <v>-87409.104016666664</v>
      </c>
      <c r="AG218" s="148">
        <f t="shared" si="144"/>
        <v>-87409.104016666664</v>
      </c>
      <c r="AH218" s="148">
        <f t="shared" si="144"/>
        <v>-87409.104016666664</v>
      </c>
      <c r="AI218" s="148">
        <f t="shared" si="144"/>
        <v>-87409.104016666664</v>
      </c>
      <c r="AJ218" s="147"/>
      <c r="AK218" s="148">
        <v>0</v>
      </c>
      <c r="AL218" s="148">
        <v>0</v>
      </c>
      <c r="AM218" s="148">
        <v>0</v>
      </c>
      <c r="AN218" s="148">
        <v>0</v>
      </c>
      <c r="AO218" s="148">
        <v>0</v>
      </c>
      <c r="AP218" s="148">
        <v>0</v>
      </c>
      <c r="AQ218" s="148">
        <f>-_xlfn.XLOOKUP($D218,$D$19:$D$212,AQ$19:AQ$212,0)*57.35%</f>
        <v>0</v>
      </c>
      <c r="AR218" s="148">
        <f t="shared" ref="AR218:AV218" si="145">-_xlfn.XLOOKUP($D218,$D$19:$D$212,AR$19:AR$212,0)*57.35%</f>
        <v>0</v>
      </c>
      <c r="AS218" s="148">
        <f t="shared" si="145"/>
        <v>0</v>
      </c>
      <c r="AT218" s="148">
        <f t="shared" si="145"/>
        <v>0</v>
      </c>
      <c r="AU218" s="148">
        <f t="shared" si="145"/>
        <v>0</v>
      </c>
      <c r="AV218" s="148">
        <f t="shared" si="145"/>
        <v>0</v>
      </c>
      <c r="AW218" s="147"/>
      <c r="AX218" s="148">
        <v>0</v>
      </c>
      <c r="AY218" s="148">
        <v>0</v>
      </c>
      <c r="AZ218" s="148">
        <v>0</v>
      </c>
      <c r="BA218" s="148">
        <v>0</v>
      </c>
      <c r="BB218" s="148">
        <v>0</v>
      </c>
      <c r="BC218" s="148">
        <v>0</v>
      </c>
      <c r="BD218" s="148">
        <f>-_xlfn.XLOOKUP($D218,$D$19:$D$212,BD$19:BD$212,0)*57.35%</f>
        <v>0</v>
      </c>
      <c r="BE218" s="148">
        <f t="shared" ref="BE218:BI218" si="146">-_xlfn.XLOOKUP($D218,$D$19:$D$212,BE$19:BE$212,0)*57.35%</f>
        <v>0</v>
      </c>
      <c r="BF218" s="148">
        <f t="shared" si="146"/>
        <v>0</v>
      </c>
      <c r="BG218" s="148">
        <f t="shared" si="146"/>
        <v>0</v>
      </c>
      <c r="BH218" s="148">
        <f t="shared" si="146"/>
        <v>0</v>
      </c>
      <c r="BI218" s="148">
        <f t="shared" si="146"/>
        <v>0</v>
      </c>
      <c r="BJ218" s="147"/>
      <c r="BK218" s="148">
        <v>0</v>
      </c>
      <c r="BL218" s="148">
        <v>0</v>
      </c>
      <c r="BM218" s="148">
        <v>0</v>
      </c>
      <c r="BN218" s="148">
        <v>0</v>
      </c>
      <c r="BO218" s="148">
        <v>0</v>
      </c>
      <c r="BP218" s="148">
        <v>0</v>
      </c>
      <c r="BQ218" s="148">
        <f>-_xlfn.XLOOKUP($D218,$D$19:$D$212,BQ$19:BQ$212,0)*57.35%</f>
        <v>0</v>
      </c>
      <c r="BR218" s="148">
        <f t="shared" ref="BR218:BV218" si="147">-_xlfn.XLOOKUP($D218,$D$19:$D$212,BR$19:BR$212,0)*57.35%</f>
        <v>0</v>
      </c>
      <c r="BS218" s="148">
        <f t="shared" si="147"/>
        <v>0</v>
      </c>
      <c r="BT218" s="148">
        <f t="shared" si="147"/>
        <v>0</v>
      </c>
      <c r="BU218" s="148">
        <f t="shared" si="147"/>
        <v>0</v>
      </c>
      <c r="BV218" s="148">
        <f t="shared" si="147"/>
        <v>0</v>
      </c>
      <c r="BW218" s="147"/>
      <c r="BX218" s="148">
        <v>0</v>
      </c>
      <c r="BY218" s="148">
        <v>0</v>
      </c>
      <c r="BZ218" s="148">
        <v>0</v>
      </c>
      <c r="CA218" s="148">
        <v>0</v>
      </c>
      <c r="CB218" s="148">
        <v>0</v>
      </c>
      <c r="CC218" s="148">
        <v>0</v>
      </c>
      <c r="CD218" s="148">
        <f>-_xlfn.XLOOKUP($D218,$D$19:$D$212,CD$19:CD$212,0)*57.35%</f>
        <v>0</v>
      </c>
      <c r="CE218" s="148">
        <f t="shared" ref="CE218:CI218" si="148">-_xlfn.XLOOKUP($D218,$D$19:$D$212,CE$19:CE$212,0)*57.35%</f>
        <v>0</v>
      </c>
      <c r="CF218" s="148">
        <f t="shared" si="148"/>
        <v>0</v>
      </c>
      <c r="CG218" s="148">
        <f t="shared" si="148"/>
        <v>0</v>
      </c>
      <c r="CH218" s="148">
        <f t="shared" si="148"/>
        <v>0</v>
      </c>
      <c r="CI218" s="148">
        <f t="shared" si="148"/>
        <v>0</v>
      </c>
      <c r="CJ218" s="147"/>
      <c r="CK218" s="148">
        <v>0</v>
      </c>
      <c r="CL218" s="148">
        <v>0</v>
      </c>
      <c r="CM218" s="148">
        <v>0</v>
      </c>
      <c r="CN218" s="148">
        <v>0</v>
      </c>
      <c r="CO218" s="148">
        <v>0</v>
      </c>
      <c r="CP218" s="148">
        <v>0</v>
      </c>
      <c r="CQ218" s="148">
        <f>-_xlfn.XLOOKUP($D218,$D$19:$D$212,CQ$19:CQ$212,0)*57.35%</f>
        <v>0</v>
      </c>
      <c r="CR218" s="148">
        <f t="shared" ref="CR218:CV218" si="149">-_xlfn.XLOOKUP($D218,$D$19:$D$212,CR$19:CR$212,0)*57.35%</f>
        <v>0</v>
      </c>
      <c r="CS218" s="148">
        <f t="shared" si="149"/>
        <v>0</v>
      </c>
      <c r="CT218" s="148">
        <f t="shared" si="149"/>
        <v>0</v>
      </c>
      <c r="CU218" s="148">
        <f t="shared" si="149"/>
        <v>0</v>
      </c>
      <c r="CV218" s="148">
        <f t="shared" si="149"/>
        <v>0</v>
      </c>
      <c r="CW218" s="147"/>
      <c r="CX218" s="148">
        <v>0</v>
      </c>
      <c r="CY218" s="148">
        <v>0</v>
      </c>
      <c r="CZ218" s="148">
        <v>0</v>
      </c>
      <c r="DA218" s="148">
        <v>0</v>
      </c>
      <c r="DB218" s="148">
        <v>0</v>
      </c>
      <c r="DC218" s="148">
        <v>0</v>
      </c>
      <c r="DD218" s="148">
        <f>-_xlfn.XLOOKUP($D218,$D$19:$D$212,DD$19:DD$212,0)*57.35%</f>
        <v>0</v>
      </c>
      <c r="DE218" s="148">
        <f t="shared" ref="DE218:DI218" si="150">-_xlfn.XLOOKUP($D218,$D$19:$D$212,DE$19:DE$212,0)*57.35%</f>
        <v>0</v>
      </c>
      <c r="DF218" s="148">
        <f t="shared" si="150"/>
        <v>0</v>
      </c>
      <c r="DG218" s="148">
        <f t="shared" si="150"/>
        <v>0</v>
      </c>
      <c r="DH218" s="148">
        <f t="shared" si="150"/>
        <v>0</v>
      </c>
      <c r="DI218" s="148">
        <f t="shared" si="150"/>
        <v>0</v>
      </c>
      <c r="DJ218" s="147"/>
      <c r="DK218" s="148">
        <v>0</v>
      </c>
      <c r="DL218" s="148">
        <v>0</v>
      </c>
      <c r="DM218" s="148">
        <v>0</v>
      </c>
      <c r="DN218" s="148">
        <v>0</v>
      </c>
      <c r="DO218" s="148">
        <v>0</v>
      </c>
      <c r="DP218" s="148">
        <v>0</v>
      </c>
      <c r="DQ218" s="148">
        <f>-_xlfn.XLOOKUP($D218,$D$19:$D$212,DQ$19:DQ$212,0)*57.35%</f>
        <v>-87409.104016666664</v>
      </c>
      <c r="DR218" s="148">
        <f t="shared" ref="DR218:DV218" si="151">-_xlfn.XLOOKUP($D218,$D$19:$D$212,DR$19:DR$212,0)*57.35%</f>
        <v>-87409.104016666664</v>
      </c>
      <c r="DS218" s="148">
        <f t="shared" si="151"/>
        <v>-87409.104016666664</v>
      </c>
      <c r="DT218" s="148">
        <f t="shared" si="151"/>
        <v>-87409.104016666664</v>
      </c>
      <c r="DU218" s="148">
        <f t="shared" si="151"/>
        <v>-87409.104016666664</v>
      </c>
      <c r="DV218" s="148">
        <f t="shared" si="151"/>
        <v>-87409.104016666664</v>
      </c>
      <c r="DX218" s="149">
        <v>1828961.2</v>
      </c>
      <c r="DZ218" s="19" t="b">
        <v>1</v>
      </c>
      <c r="EB218" s="144" t="e">
        <v>#REF!</v>
      </c>
      <c r="EG218" s="19"/>
    </row>
    <row r="219" spans="2:137" ht="14.15" customHeight="1" x14ac:dyDescent="0.4">
      <c r="C219" s="154" t="s">
        <v>46</v>
      </c>
      <c r="D219" s="145">
        <v>518</v>
      </c>
      <c r="E219" s="19" t="s">
        <v>72</v>
      </c>
      <c r="F219" s="19" t="s">
        <v>57</v>
      </c>
      <c r="H219" s="19" t="s">
        <v>171</v>
      </c>
      <c r="I219" s="19" t="s">
        <v>74</v>
      </c>
      <c r="K219" s="146">
        <v>0</v>
      </c>
      <c r="L219" s="146">
        <v>0</v>
      </c>
      <c r="M219" s="146">
        <v>0</v>
      </c>
      <c r="N219" s="146">
        <v>0</v>
      </c>
      <c r="O219" s="146">
        <v>0</v>
      </c>
      <c r="P219" s="146">
        <v>0</v>
      </c>
      <c r="Q219" s="146">
        <f t="shared" si="134"/>
        <v>-25108</v>
      </c>
      <c r="R219" s="146">
        <f t="shared" si="134"/>
        <v>-25108</v>
      </c>
      <c r="S219" s="146">
        <f t="shared" si="134"/>
        <v>-25108</v>
      </c>
      <c r="T219" s="146">
        <f t="shared" si="134"/>
        <v>-25108</v>
      </c>
      <c r="U219" s="146">
        <f t="shared" si="134"/>
        <v>-25108</v>
      </c>
      <c r="V219" s="146">
        <f t="shared" si="134"/>
        <v>-25108</v>
      </c>
      <c r="W219" s="147"/>
      <c r="X219" s="148">
        <v>0</v>
      </c>
      <c r="Y219" s="148">
        <v>0</v>
      </c>
      <c r="Z219" s="148">
        <v>0</v>
      </c>
      <c r="AA219" s="148">
        <v>0</v>
      </c>
      <c r="AB219" s="148">
        <v>0</v>
      </c>
      <c r="AC219" s="148">
        <v>0</v>
      </c>
      <c r="AD219" s="148">
        <f t="shared" ref="AD219:AI234" si="152">-_xlfn.XLOOKUP($D219,$D$19:$D$212,AD$19:AD$212,0)</f>
        <v>-25908</v>
      </c>
      <c r="AE219" s="148">
        <f t="shared" si="152"/>
        <v>-25908</v>
      </c>
      <c r="AF219" s="148">
        <f t="shared" si="152"/>
        <v>-25908</v>
      </c>
      <c r="AG219" s="148">
        <f t="shared" si="152"/>
        <v>-25908</v>
      </c>
      <c r="AH219" s="148">
        <f t="shared" si="152"/>
        <v>-25908</v>
      </c>
      <c r="AI219" s="148">
        <f t="shared" si="152"/>
        <v>-25908</v>
      </c>
      <c r="AJ219" s="147"/>
      <c r="AK219" s="148">
        <v>0</v>
      </c>
      <c r="AL219" s="148">
        <v>0</v>
      </c>
      <c r="AM219" s="148">
        <v>0</v>
      </c>
      <c r="AN219" s="148">
        <v>0</v>
      </c>
      <c r="AO219" s="148">
        <v>0</v>
      </c>
      <c r="AP219" s="148">
        <v>0</v>
      </c>
      <c r="AQ219" s="148">
        <f t="shared" ref="AQ219:AV234" si="153">-_xlfn.XLOOKUP($D219,$D$19:$D$212,AQ$19:AQ$212,0)</f>
        <v>-5954.2790400000013</v>
      </c>
      <c r="AR219" s="148">
        <f t="shared" si="153"/>
        <v>-5954.2790400000013</v>
      </c>
      <c r="AS219" s="148">
        <f t="shared" si="153"/>
        <v>-5954.2790400000013</v>
      </c>
      <c r="AT219" s="148">
        <f t="shared" si="153"/>
        <v>-5954.2790400000013</v>
      </c>
      <c r="AU219" s="148">
        <f t="shared" si="153"/>
        <v>-5954.2790400000013</v>
      </c>
      <c r="AV219" s="148">
        <f t="shared" si="153"/>
        <v>-5954.2790400000013</v>
      </c>
      <c r="AW219" s="147"/>
      <c r="AX219" s="148">
        <v>0</v>
      </c>
      <c r="AY219" s="148">
        <v>0</v>
      </c>
      <c r="AZ219" s="148">
        <v>0</v>
      </c>
      <c r="BA219" s="148">
        <v>0</v>
      </c>
      <c r="BB219" s="148">
        <v>0</v>
      </c>
      <c r="BC219" s="148">
        <v>0</v>
      </c>
      <c r="BD219" s="148">
        <f t="shared" ref="BD219:BI234" si="154">-_xlfn.XLOOKUP($D219,$D$19:$D$212,BD$19:BD$212,0)</f>
        <v>-951.63440000000014</v>
      </c>
      <c r="BE219" s="148">
        <f t="shared" si="154"/>
        <v>-951.63440000000014</v>
      </c>
      <c r="BF219" s="148">
        <f t="shared" si="154"/>
        <v>-951.63440000000014</v>
      </c>
      <c r="BG219" s="148">
        <f t="shared" si="154"/>
        <v>-951.63440000000014</v>
      </c>
      <c r="BH219" s="148">
        <f t="shared" si="154"/>
        <v>-951.63440000000014</v>
      </c>
      <c r="BI219" s="148">
        <f t="shared" si="154"/>
        <v>-951.63440000000014</v>
      </c>
      <c r="BJ219" s="147"/>
      <c r="BK219" s="148">
        <v>0</v>
      </c>
      <c r="BL219" s="148">
        <v>0</v>
      </c>
      <c r="BM219" s="148">
        <v>0</v>
      </c>
      <c r="BN219" s="148">
        <v>0</v>
      </c>
      <c r="BO219" s="148">
        <v>0</v>
      </c>
      <c r="BP219" s="148">
        <v>0</v>
      </c>
      <c r="BQ219" s="148">
        <f t="shared" ref="BQ219:BV234" si="155">-_xlfn.XLOOKUP($D219,$D$19:$D$212,BQ$19:BQ$212,0)</f>
        <v>-2893.06</v>
      </c>
      <c r="BR219" s="148">
        <f t="shared" si="155"/>
        <v>-2893.06</v>
      </c>
      <c r="BS219" s="148">
        <f t="shared" si="155"/>
        <v>-2893.06</v>
      </c>
      <c r="BT219" s="148">
        <f t="shared" si="155"/>
        <v>-2893.06</v>
      </c>
      <c r="BU219" s="148">
        <f t="shared" si="155"/>
        <v>-2893.06</v>
      </c>
      <c r="BV219" s="148">
        <f t="shared" si="155"/>
        <v>-2893.06</v>
      </c>
      <c r="BW219" s="147"/>
      <c r="BX219" s="148">
        <v>0</v>
      </c>
      <c r="BY219" s="148">
        <v>0</v>
      </c>
      <c r="BZ219" s="148">
        <v>0</v>
      </c>
      <c r="CA219" s="148">
        <v>0</v>
      </c>
      <c r="CB219" s="148">
        <v>0</v>
      </c>
      <c r="CC219" s="148">
        <v>0</v>
      </c>
      <c r="CD219" s="148">
        <f t="shared" ref="CD219:CI234" si="156">-_xlfn.XLOOKUP($D219,$D$19:$D$212,CD$19:CD$212,0)</f>
        <v>-3998.0748626304239</v>
      </c>
      <c r="CE219" s="148">
        <f t="shared" si="156"/>
        <v>-3998.0748626304239</v>
      </c>
      <c r="CF219" s="148">
        <f t="shared" si="156"/>
        <v>-3998.0748626304239</v>
      </c>
      <c r="CG219" s="148">
        <f t="shared" si="156"/>
        <v>-3998.0748626304239</v>
      </c>
      <c r="CH219" s="148">
        <f t="shared" si="156"/>
        <v>-3998.0748626304239</v>
      </c>
      <c r="CI219" s="148">
        <f t="shared" si="156"/>
        <v>-3998.0748626304239</v>
      </c>
      <c r="CJ219" s="147"/>
      <c r="CK219" s="148">
        <v>0</v>
      </c>
      <c r="CL219" s="148">
        <v>0</v>
      </c>
      <c r="CM219" s="148">
        <v>0</v>
      </c>
      <c r="CN219" s="148">
        <v>0</v>
      </c>
      <c r="CO219" s="148">
        <v>0</v>
      </c>
      <c r="CP219" s="148">
        <v>0</v>
      </c>
      <c r="CQ219" s="148">
        <f t="shared" ref="CQ219:CV234" si="157">-_xlfn.XLOOKUP($D219,$D$19:$D$212,CQ$19:CQ$212,0)</f>
        <v>-3857.413333333333</v>
      </c>
      <c r="CR219" s="148">
        <f t="shared" si="157"/>
        <v>-3857.413333333333</v>
      </c>
      <c r="CS219" s="148">
        <f t="shared" si="157"/>
        <v>-3857.413333333333</v>
      </c>
      <c r="CT219" s="148">
        <f t="shared" si="157"/>
        <v>-3857.413333333333</v>
      </c>
      <c r="CU219" s="148">
        <f t="shared" si="157"/>
        <v>-3857.413333333333</v>
      </c>
      <c r="CV219" s="148">
        <f t="shared" si="157"/>
        <v>-3857.413333333333</v>
      </c>
      <c r="CW219" s="147"/>
      <c r="CX219" s="148">
        <v>0</v>
      </c>
      <c r="CY219" s="148">
        <v>0</v>
      </c>
      <c r="CZ219" s="148">
        <v>0</v>
      </c>
      <c r="DA219" s="148">
        <v>0</v>
      </c>
      <c r="DB219" s="148">
        <v>0</v>
      </c>
      <c r="DC219" s="148">
        <v>0</v>
      </c>
      <c r="DD219" s="148">
        <f t="shared" ref="DD219:DI234" si="158">-_xlfn.XLOOKUP($D219,$D$19:$D$212,DD$19:DD$212,0)</f>
        <v>-8808.7200000000012</v>
      </c>
      <c r="DE219" s="148">
        <f t="shared" si="158"/>
        <v>-8808.7200000000012</v>
      </c>
      <c r="DF219" s="148">
        <f t="shared" si="158"/>
        <v>-8808.7200000000012</v>
      </c>
      <c r="DG219" s="148">
        <f t="shared" si="158"/>
        <v>-8808.7200000000012</v>
      </c>
      <c r="DH219" s="148">
        <f t="shared" si="158"/>
        <v>-8808.7200000000012</v>
      </c>
      <c r="DI219" s="148">
        <f t="shared" si="158"/>
        <v>-8808.7200000000012</v>
      </c>
      <c r="DJ219" s="147"/>
      <c r="DK219" s="148">
        <v>0</v>
      </c>
      <c r="DL219" s="148">
        <v>0</v>
      </c>
      <c r="DM219" s="148">
        <v>0</v>
      </c>
      <c r="DN219" s="148">
        <v>0</v>
      </c>
      <c r="DO219" s="148">
        <v>0</v>
      </c>
      <c r="DP219" s="148">
        <v>0</v>
      </c>
      <c r="DQ219" s="148">
        <f t="shared" ref="DQ219:DV234" si="159">-_xlfn.XLOOKUP($D219,$D$19:$D$212,DQ$19:DQ$212,0)</f>
        <v>-45465.268195963756</v>
      </c>
      <c r="DR219" s="148">
        <f t="shared" si="159"/>
        <v>-45465.268195963756</v>
      </c>
      <c r="DS219" s="148">
        <f t="shared" si="159"/>
        <v>-45465.268195963756</v>
      </c>
      <c r="DT219" s="148">
        <f t="shared" si="159"/>
        <v>-45465.268195963756</v>
      </c>
      <c r="DU219" s="148">
        <f t="shared" si="159"/>
        <v>-45465.268195963756</v>
      </c>
      <c r="DV219" s="148">
        <f t="shared" si="159"/>
        <v>-45465.268195963756</v>
      </c>
      <c r="DX219" s="149">
        <v>540232.54524093191</v>
      </c>
      <c r="DZ219" s="19" t="b">
        <v>1</v>
      </c>
      <c r="EG219" s="19"/>
    </row>
    <row r="220" spans="2:137" ht="14.15" customHeight="1" x14ac:dyDescent="0.4">
      <c r="C220" s="154" t="s">
        <v>46</v>
      </c>
      <c r="D220" s="145">
        <v>384</v>
      </c>
      <c r="E220" s="19" t="s">
        <v>72</v>
      </c>
      <c r="F220" s="19" t="s">
        <v>57</v>
      </c>
      <c r="H220" s="19" t="s">
        <v>171</v>
      </c>
      <c r="I220" s="19" t="s">
        <v>74</v>
      </c>
      <c r="K220" s="146">
        <v>0</v>
      </c>
      <c r="L220" s="146">
        <v>0</v>
      </c>
      <c r="M220" s="146">
        <v>0</v>
      </c>
      <c r="N220" s="146">
        <v>0</v>
      </c>
      <c r="O220" s="146">
        <v>0</v>
      </c>
      <c r="P220" s="146">
        <v>0</v>
      </c>
      <c r="Q220" s="146">
        <f t="shared" si="134"/>
        <v>-7500</v>
      </c>
      <c r="R220" s="146">
        <f t="shared" si="134"/>
        <v>-7500</v>
      </c>
      <c r="S220" s="146">
        <f t="shared" si="134"/>
        <v>-7500</v>
      </c>
      <c r="T220" s="146">
        <f t="shared" si="134"/>
        <v>-7500</v>
      </c>
      <c r="U220" s="146">
        <f t="shared" si="134"/>
        <v>-7500</v>
      </c>
      <c r="V220" s="146">
        <f t="shared" si="134"/>
        <v>-7500</v>
      </c>
      <c r="W220" s="147"/>
      <c r="X220" s="148">
        <v>0</v>
      </c>
      <c r="Y220" s="148">
        <v>0</v>
      </c>
      <c r="Z220" s="148">
        <v>0</v>
      </c>
      <c r="AA220" s="148">
        <v>0</v>
      </c>
      <c r="AB220" s="148">
        <v>0</v>
      </c>
      <c r="AC220" s="148">
        <v>0</v>
      </c>
      <c r="AD220" s="148">
        <f t="shared" si="152"/>
        <v>-7887.7500000000009</v>
      </c>
      <c r="AE220" s="148">
        <f t="shared" si="152"/>
        <v>-7887.7500000000009</v>
      </c>
      <c r="AF220" s="148">
        <f t="shared" si="152"/>
        <v>-7887.7500000000009</v>
      </c>
      <c r="AG220" s="148">
        <f t="shared" si="152"/>
        <v>-7887.7500000000009</v>
      </c>
      <c r="AH220" s="148">
        <f t="shared" si="152"/>
        <v>-7887.7500000000009</v>
      </c>
      <c r="AI220" s="148">
        <f t="shared" si="152"/>
        <v>-7887.7500000000009</v>
      </c>
      <c r="AJ220" s="147"/>
      <c r="AK220" s="148">
        <v>0</v>
      </c>
      <c r="AL220" s="148">
        <v>0</v>
      </c>
      <c r="AM220" s="148">
        <v>0</v>
      </c>
      <c r="AN220" s="148">
        <v>0</v>
      </c>
      <c r="AO220" s="148">
        <v>0</v>
      </c>
      <c r="AP220" s="148">
        <v>0</v>
      </c>
      <c r="AQ220" s="148">
        <f t="shared" si="153"/>
        <v>-1009.0922</v>
      </c>
      <c r="AR220" s="148">
        <f t="shared" si="153"/>
        <v>-1009.0922</v>
      </c>
      <c r="AS220" s="148">
        <f t="shared" si="153"/>
        <v>-1009.0922</v>
      </c>
      <c r="AT220" s="148">
        <f t="shared" si="153"/>
        <v>-1009.0922</v>
      </c>
      <c r="AU220" s="148">
        <f t="shared" si="153"/>
        <v>-1009.0922</v>
      </c>
      <c r="AV220" s="148">
        <f t="shared" si="153"/>
        <v>-1009.0922</v>
      </c>
      <c r="AW220" s="147"/>
      <c r="AX220" s="148">
        <v>0</v>
      </c>
      <c r="AY220" s="148">
        <v>0</v>
      </c>
      <c r="AZ220" s="148">
        <v>0</v>
      </c>
      <c r="BA220" s="148">
        <v>0</v>
      </c>
      <c r="BB220" s="148">
        <v>0</v>
      </c>
      <c r="BC220" s="148">
        <v>0</v>
      </c>
      <c r="BD220" s="148">
        <f t="shared" si="154"/>
        <v>-913.88200000000029</v>
      </c>
      <c r="BE220" s="148">
        <f t="shared" si="154"/>
        <v>-913.88200000000029</v>
      </c>
      <c r="BF220" s="148">
        <f t="shared" si="154"/>
        <v>-913.88200000000029</v>
      </c>
      <c r="BG220" s="148">
        <f t="shared" si="154"/>
        <v>-913.88200000000029</v>
      </c>
      <c r="BH220" s="148">
        <f t="shared" si="154"/>
        <v>-913.88200000000029</v>
      </c>
      <c r="BI220" s="148">
        <f t="shared" si="154"/>
        <v>-913.88200000000029</v>
      </c>
      <c r="BJ220" s="147"/>
      <c r="BK220" s="148">
        <v>0</v>
      </c>
      <c r="BL220" s="148">
        <v>0</v>
      </c>
      <c r="BM220" s="148">
        <v>0</v>
      </c>
      <c r="BN220" s="148">
        <v>0</v>
      </c>
      <c r="BO220" s="148">
        <v>0</v>
      </c>
      <c r="BP220" s="148">
        <v>0</v>
      </c>
      <c r="BQ220" s="148">
        <f t="shared" si="155"/>
        <v>-880.79875000000004</v>
      </c>
      <c r="BR220" s="148">
        <f t="shared" si="155"/>
        <v>-880.79875000000004</v>
      </c>
      <c r="BS220" s="148">
        <f t="shared" si="155"/>
        <v>-880.79875000000004</v>
      </c>
      <c r="BT220" s="148">
        <f t="shared" si="155"/>
        <v>-880.79875000000004</v>
      </c>
      <c r="BU220" s="148">
        <f t="shared" si="155"/>
        <v>-880.79875000000004</v>
      </c>
      <c r="BV220" s="148">
        <f t="shared" si="155"/>
        <v>-880.79875000000004</v>
      </c>
      <c r="BW220" s="147"/>
      <c r="BX220" s="148">
        <v>0</v>
      </c>
      <c r="BY220" s="148">
        <v>0</v>
      </c>
      <c r="BZ220" s="148">
        <v>0</v>
      </c>
      <c r="CA220" s="148">
        <v>0</v>
      </c>
      <c r="CB220" s="148">
        <v>0</v>
      </c>
      <c r="CC220" s="148">
        <v>0</v>
      </c>
      <c r="CD220" s="148">
        <f t="shared" si="156"/>
        <v>-2709.0901370406491</v>
      </c>
      <c r="CE220" s="148">
        <f t="shared" si="156"/>
        <v>-2709.0901370406491</v>
      </c>
      <c r="CF220" s="148">
        <f t="shared" si="156"/>
        <v>-2709.0901370406491</v>
      </c>
      <c r="CG220" s="148">
        <f t="shared" si="156"/>
        <v>-2709.0901370406491</v>
      </c>
      <c r="CH220" s="148">
        <f t="shared" si="156"/>
        <v>-2709.0901370406491</v>
      </c>
      <c r="CI220" s="148">
        <f t="shared" si="156"/>
        <v>-2709.0901370406491</v>
      </c>
      <c r="CJ220" s="147"/>
      <c r="CK220" s="148">
        <v>0</v>
      </c>
      <c r="CL220" s="148">
        <v>0</v>
      </c>
      <c r="CM220" s="148">
        <v>0</v>
      </c>
      <c r="CN220" s="148">
        <v>0</v>
      </c>
      <c r="CO220" s="148">
        <v>0</v>
      </c>
      <c r="CP220" s="148">
        <v>0</v>
      </c>
      <c r="CQ220" s="148">
        <f t="shared" si="157"/>
        <v>-1174.3983333333333</v>
      </c>
      <c r="CR220" s="148">
        <f t="shared" si="157"/>
        <v>-1174.3983333333333</v>
      </c>
      <c r="CS220" s="148">
        <f t="shared" si="157"/>
        <v>-1174.3983333333333</v>
      </c>
      <c r="CT220" s="148">
        <f t="shared" si="157"/>
        <v>-1174.3983333333333</v>
      </c>
      <c r="CU220" s="148">
        <f t="shared" si="157"/>
        <v>-1174.3983333333333</v>
      </c>
      <c r="CV220" s="148">
        <f t="shared" si="157"/>
        <v>-1174.3983333333333</v>
      </c>
      <c r="CW220" s="147"/>
      <c r="CX220" s="148">
        <v>0</v>
      </c>
      <c r="CY220" s="148">
        <v>0</v>
      </c>
      <c r="CZ220" s="148">
        <v>0</v>
      </c>
      <c r="DA220" s="148">
        <v>0</v>
      </c>
      <c r="DB220" s="148">
        <v>0</v>
      </c>
      <c r="DC220" s="148">
        <v>0</v>
      </c>
      <c r="DD220" s="148">
        <f t="shared" si="158"/>
        <v>-2681.8350000000005</v>
      </c>
      <c r="DE220" s="148">
        <f t="shared" si="158"/>
        <v>-2681.8350000000005</v>
      </c>
      <c r="DF220" s="148">
        <f t="shared" si="158"/>
        <v>-2681.8350000000005</v>
      </c>
      <c r="DG220" s="148">
        <f t="shared" si="158"/>
        <v>-2681.8350000000005</v>
      </c>
      <c r="DH220" s="148">
        <f t="shared" si="158"/>
        <v>-2681.8350000000005</v>
      </c>
      <c r="DI220" s="148">
        <f t="shared" si="158"/>
        <v>-2681.8350000000005</v>
      </c>
      <c r="DJ220" s="147"/>
      <c r="DK220" s="148">
        <v>0</v>
      </c>
      <c r="DL220" s="148">
        <v>0</v>
      </c>
      <c r="DM220" s="148">
        <v>0</v>
      </c>
      <c r="DN220" s="148">
        <v>0</v>
      </c>
      <c r="DO220" s="148">
        <v>0</v>
      </c>
      <c r="DP220" s="148">
        <v>0</v>
      </c>
      <c r="DQ220" s="148">
        <f t="shared" si="159"/>
        <v>-15333.872220373984</v>
      </c>
      <c r="DR220" s="148">
        <f t="shared" si="159"/>
        <v>-15333.872220373984</v>
      </c>
      <c r="DS220" s="148">
        <f t="shared" si="159"/>
        <v>-15333.872220373984</v>
      </c>
      <c r="DT220" s="148">
        <f t="shared" si="159"/>
        <v>-15333.872220373984</v>
      </c>
      <c r="DU220" s="148">
        <f t="shared" si="159"/>
        <v>-15333.872220373984</v>
      </c>
      <c r="DV220" s="148">
        <f t="shared" si="159"/>
        <v>-15333.872220373984</v>
      </c>
      <c r="DX220" s="149">
        <v>181413.06227117777</v>
      </c>
      <c r="DZ220" s="19" t="b">
        <v>1</v>
      </c>
      <c r="EG220" s="19"/>
    </row>
    <row r="221" spans="2:137" ht="14.15" customHeight="1" x14ac:dyDescent="0.4">
      <c r="C221" s="154" t="s">
        <v>46</v>
      </c>
      <c r="D221" s="145">
        <v>428</v>
      </c>
      <c r="E221" s="19" t="s">
        <v>72</v>
      </c>
      <c r="F221" s="19" t="s">
        <v>57</v>
      </c>
      <c r="H221" s="19" t="s">
        <v>114</v>
      </c>
      <c r="I221" s="19" t="s">
        <v>83</v>
      </c>
      <c r="K221" s="146">
        <v>0</v>
      </c>
      <c r="L221" s="146">
        <v>0</v>
      </c>
      <c r="M221" s="146">
        <v>0</v>
      </c>
      <c r="N221" s="146">
        <v>0</v>
      </c>
      <c r="O221" s="146">
        <v>0</v>
      </c>
      <c r="P221" s="146">
        <v>0</v>
      </c>
      <c r="Q221" s="146">
        <f t="shared" si="134"/>
        <v>-5260</v>
      </c>
      <c r="R221" s="146">
        <f t="shared" si="134"/>
        <v>-5260</v>
      </c>
      <c r="S221" s="146">
        <f t="shared" si="134"/>
        <v>-5260</v>
      </c>
      <c r="T221" s="146">
        <f t="shared" si="134"/>
        <v>-5260</v>
      </c>
      <c r="U221" s="146">
        <f t="shared" si="134"/>
        <v>-5260</v>
      </c>
      <c r="V221" s="146">
        <f t="shared" si="134"/>
        <v>-5260</v>
      </c>
      <c r="W221" s="147"/>
      <c r="X221" s="148">
        <v>0</v>
      </c>
      <c r="Y221" s="148">
        <v>0</v>
      </c>
      <c r="Z221" s="148">
        <v>0</v>
      </c>
      <c r="AA221" s="148">
        <v>0</v>
      </c>
      <c r="AB221" s="148">
        <v>0</v>
      </c>
      <c r="AC221" s="148">
        <v>0</v>
      </c>
      <c r="AD221" s="148">
        <f t="shared" si="152"/>
        <v>-5531.942</v>
      </c>
      <c r="AE221" s="148">
        <f t="shared" si="152"/>
        <v>-5531.942</v>
      </c>
      <c r="AF221" s="148">
        <f t="shared" si="152"/>
        <v>-5531.942</v>
      </c>
      <c r="AG221" s="148">
        <f t="shared" si="152"/>
        <v>-5531.942</v>
      </c>
      <c r="AH221" s="148">
        <f t="shared" si="152"/>
        <v>-5531.942</v>
      </c>
      <c r="AI221" s="148">
        <f t="shared" si="152"/>
        <v>-5531.942</v>
      </c>
      <c r="AJ221" s="147"/>
      <c r="AK221" s="148">
        <v>0</v>
      </c>
      <c r="AL221" s="148">
        <v>0</v>
      </c>
      <c r="AM221" s="148">
        <v>0</v>
      </c>
      <c r="AN221" s="148">
        <v>0</v>
      </c>
      <c r="AO221" s="148">
        <v>0</v>
      </c>
      <c r="AP221" s="148">
        <v>0</v>
      </c>
      <c r="AQ221" s="148">
        <f t="shared" si="153"/>
        <v>-451.94360800000004</v>
      </c>
      <c r="AR221" s="148">
        <f t="shared" si="153"/>
        <v>-451.94360800000004</v>
      </c>
      <c r="AS221" s="148">
        <f t="shared" si="153"/>
        <v>-451.94360800000004</v>
      </c>
      <c r="AT221" s="148">
        <f t="shared" si="153"/>
        <v>-451.94360800000004</v>
      </c>
      <c r="AU221" s="148">
        <f t="shared" si="153"/>
        <v>-451.94360800000004</v>
      </c>
      <c r="AV221" s="148">
        <f t="shared" si="153"/>
        <v>-451.94360800000004</v>
      </c>
      <c r="AW221" s="147"/>
      <c r="AX221" s="148">
        <v>0</v>
      </c>
      <c r="AY221" s="148">
        <v>0</v>
      </c>
      <c r="AZ221" s="148">
        <v>0</v>
      </c>
      <c r="BA221" s="148">
        <v>0</v>
      </c>
      <c r="BB221" s="148">
        <v>0</v>
      </c>
      <c r="BC221" s="148">
        <v>0</v>
      </c>
      <c r="BD221" s="148">
        <f t="shared" si="154"/>
        <v>-584.06888000000004</v>
      </c>
      <c r="BE221" s="148">
        <f t="shared" si="154"/>
        <v>-584.06888000000004</v>
      </c>
      <c r="BF221" s="148">
        <f t="shared" si="154"/>
        <v>-584.06888000000004</v>
      </c>
      <c r="BG221" s="148">
        <f t="shared" si="154"/>
        <v>-584.06888000000004</v>
      </c>
      <c r="BH221" s="148">
        <f t="shared" si="154"/>
        <v>-584.06888000000004</v>
      </c>
      <c r="BI221" s="148">
        <f t="shared" si="154"/>
        <v>-584.06888000000004</v>
      </c>
      <c r="BJ221" s="147"/>
      <c r="BK221" s="148">
        <v>0</v>
      </c>
      <c r="BL221" s="148">
        <v>0</v>
      </c>
      <c r="BM221" s="148">
        <v>0</v>
      </c>
      <c r="BN221" s="148">
        <v>0</v>
      </c>
      <c r="BO221" s="148">
        <v>0</v>
      </c>
      <c r="BP221" s="148">
        <v>0</v>
      </c>
      <c r="BQ221" s="148">
        <f t="shared" si="155"/>
        <v>-617.73352333333332</v>
      </c>
      <c r="BR221" s="148">
        <f t="shared" si="155"/>
        <v>-617.73352333333332</v>
      </c>
      <c r="BS221" s="148">
        <f t="shared" si="155"/>
        <v>-617.73352333333332</v>
      </c>
      <c r="BT221" s="148">
        <f t="shared" si="155"/>
        <v>-617.73352333333332</v>
      </c>
      <c r="BU221" s="148">
        <f t="shared" si="155"/>
        <v>-617.73352333333332</v>
      </c>
      <c r="BV221" s="148">
        <f t="shared" si="155"/>
        <v>-617.73352333333332</v>
      </c>
      <c r="BW221" s="147"/>
      <c r="BX221" s="148">
        <v>0</v>
      </c>
      <c r="BY221" s="148">
        <v>0</v>
      </c>
      <c r="BZ221" s="148">
        <v>0</v>
      </c>
      <c r="CA221" s="148">
        <v>0</v>
      </c>
      <c r="CB221" s="148">
        <v>0</v>
      </c>
      <c r="CC221" s="148">
        <v>0</v>
      </c>
      <c r="CD221" s="148">
        <f t="shared" si="156"/>
        <v>-2540.5796819458419</v>
      </c>
      <c r="CE221" s="148">
        <f t="shared" si="156"/>
        <v>-2540.5796819458419</v>
      </c>
      <c r="CF221" s="148">
        <f t="shared" si="156"/>
        <v>-2540.5796819458419</v>
      </c>
      <c r="CG221" s="148">
        <f t="shared" si="156"/>
        <v>-2540.5796819458419</v>
      </c>
      <c r="CH221" s="148">
        <f t="shared" si="156"/>
        <v>-2540.5796819458419</v>
      </c>
      <c r="CI221" s="148">
        <f t="shared" si="156"/>
        <v>-2540.5796819458419</v>
      </c>
      <c r="CJ221" s="147"/>
      <c r="CK221" s="148">
        <v>0</v>
      </c>
      <c r="CL221" s="148">
        <v>0</v>
      </c>
      <c r="CM221" s="148">
        <v>0</v>
      </c>
      <c r="CN221" s="148">
        <v>0</v>
      </c>
      <c r="CO221" s="148">
        <v>0</v>
      </c>
      <c r="CP221" s="148">
        <v>0</v>
      </c>
      <c r="CQ221" s="148">
        <f t="shared" si="157"/>
        <v>-823.64469777777776</v>
      </c>
      <c r="CR221" s="148">
        <f t="shared" si="157"/>
        <v>-823.64469777777776</v>
      </c>
      <c r="CS221" s="148">
        <f t="shared" si="157"/>
        <v>-823.64469777777776</v>
      </c>
      <c r="CT221" s="148">
        <f t="shared" si="157"/>
        <v>-823.64469777777776</v>
      </c>
      <c r="CU221" s="148">
        <f t="shared" si="157"/>
        <v>-823.64469777777776</v>
      </c>
      <c r="CV221" s="148">
        <f t="shared" si="157"/>
        <v>-823.64469777777776</v>
      </c>
      <c r="CW221" s="147"/>
      <c r="CX221" s="148">
        <v>0</v>
      </c>
      <c r="CY221" s="148">
        <v>0</v>
      </c>
      <c r="CZ221" s="148">
        <v>0</v>
      </c>
      <c r="DA221" s="148">
        <v>0</v>
      </c>
      <c r="DB221" s="148">
        <v>0</v>
      </c>
      <c r="DC221" s="148">
        <v>0</v>
      </c>
      <c r="DD221" s="148">
        <f t="shared" si="158"/>
        <v>-1880.8602800000001</v>
      </c>
      <c r="DE221" s="148">
        <f t="shared" si="158"/>
        <v>-1880.8602800000001</v>
      </c>
      <c r="DF221" s="148">
        <f t="shared" si="158"/>
        <v>-1880.8602800000001</v>
      </c>
      <c r="DG221" s="148">
        <f t="shared" si="158"/>
        <v>-1880.8602800000001</v>
      </c>
      <c r="DH221" s="148">
        <f t="shared" si="158"/>
        <v>-1880.8602800000001</v>
      </c>
      <c r="DI221" s="148">
        <f t="shared" si="158"/>
        <v>-1880.8602800000001</v>
      </c>
      <c r="DJ221" s="147"/>
      <c r="DK221" s="148">
        <v>0</v>
      </c>
      <c r="DL221" s="148">
        <v>0</v>
      </c>
      <c r="DM221" s="148">
        <v>0</v>
      </c>
      <c r="DN221" s="148">
        <v>0</v>
      </c>
      <c r="DO221" s="148">
        <v>0</v>
      </c>
      <c r="DP221" s="148">
        <v>0</v>
      </c>
      <c r="DQ221" s="148">
        <f t="shared" si="159"/>
        <v>-11394.760183056953</v>
      </c>
      <c r="DR221" s="148">
        <f t="shared" si="159"/>
        <v>-11394.760183056953</v>
      </c>
      <c r="DS221" s="148">
        <f t="shared" si="159"/>
        <v>-11394.760183056953</v>
      </c>
      <c r="DT221" s="148">
        <f t="shared" si="159"/>
        <v>-11394.760183056953</v>
      </c>
      <c r="DU221" s="148">
        <f t="shared" si="159"/>
        <v>-11394.760183056953</v>
      </c>
      <c r="DV221" s="148">
        <f t="shared" si="159"/>
        <v>-11394.760183056953</v>
      </c>
      <c r="DX221" s="149">
        <v>134918.28126286867</v>
      </c>
      <c r="DZ221" s="19" t="b">
        <v>1</v>
      </c>
      <c r="EG221" s="19"/>
    </row>
    <row r="222" spans="2:137" ht="14.15" customHeight="1" x14ac:dyDescent="0.4">
      <c r="C222" s="154" t="s">
        <v>46</v>
      </c>
      <c r="D222" s="145">
        <v>509</v>
      </c>
      <c r="E222" s="19" t="s">
        <v>72</v>
      </c>
      <c r="F222" s="19" t="s">
        <v>57</v>
      </c>
      <c r="H222" s="19" t="s">
        <v>114</v>
      </c>
      <c r="I222" s="19" t="s">
        <v>83</v>
      </c>
      <c r="K222" s="146">
        <v>0</v>
      </c>
      <c r="L222" s="146">
        <v>0</v>
      </c>
      <c r="M222" s="146">
        <v>0</v>
      </c>
      <c r="N222" s="146">
        <v>0</v>
      </c>
      <c r="O222" s="146">
        <v>0</v>
      </c>
      <c r="P222" s="146">
        <v>0</v>
      </c>
      <c r="Q222" s="146">
        <f t="shared" si="134"/>
        <v>-7700</v>
      </c>
      <c r="R222" s="146">
        <f t="shared" si="134"/>
        <v>-7700</v>
      </c>
      <c r="S222" s="146">
        <f t="shared" si="134"/>
        <v>-7700</v>
      </c>
      <c r="T222" s="146">
        <f t="shared" si="134"/>
        <v>-7700</v>
      </c>
      <c r="U222" s="146">
        <f t="shared" si="134"/>
        <v>-7700</v>
      </c>
      <c r="V222" s="146">
        <f t="shared" si="134"/>
        <v>-7700</v>
      </c>
      <c r="W222" s="147"/>
      <c r="X222" s="148">
        <v>0</v>
      </c>
      <c r="Y222" s="148">
        <v>0</v>
      </c>
      <c r="Z222" s="148">
        <v>0</v>
      </c>
      <c r="AA222" s="148">
        <v>0</v>
      </c>
      <c r="AB222" s="148">
        <v>0</v>
      </c>
      <c r="AC222" s="148">
        <v>0</v>
      </c>
      <c r="AD222" s="148">
        <f t="shared" si="152"/>
        <v>-8098.0900000000011</v>
      </c>
      <c r="AE222" s="148">
        <f t="shared" si="152"/>
        <v>-8098.0900000000011</v>
      </c>
      <c r="AF222" s="148">
        <f t="shared" si="152"/>
        <v>-8098.0900000000011</v>
      </c>
      <c r="AG222" s="148">
        <f t="shared" si="152"/>
        <v>-8098.0900000000011</v>
      </c>
      <c r="AH222" s="148">
        <f t="shared" si="152"/>
        <v>-8098.0900000000011</v>
      </c>
      <c r="AI222" s="148">
        <f t="shared" si="152"/>
        <v>-8098.0900000000011</v>
      </c>
      <c r="AJ222" s="147"/>
      <c r="AK222" s="148">
        <v>0</v>
      </c>
      <c r="AL222" s="148">
        <v>0</v>
      </c>
      <c r="AM222" s="148">
        <v>0</v>
      </c>
      <c r="AN222" s="148">
        <v>0</v>
      </c>
      <c r="AO222" s="148">
        <v>0</v>
      </c>
      <c r="AP222" s="148">
        <v>0</v>
      </c>
      <c r="AQ222" s="148">
        <f t="shared" si="153"/>
        <v>-1058.8376100000003</v>
      </c>
      <c r="AR222" s="148">
        <f t="shared" si="153"/>
        <v>-1058.8376100000003</v>
      </c>
      <c r="AS222" s="148">
        <f t="shared" si="153"/>
        <v>-1058.8376100000003</v>
      </c>
      <c r="AT222" s="148">
        <f t="shared" si="153"/>
        <v>-1058.8376100000003</v>
      </c>
      <c r="AU222" s="148">
        <f t="shared" si="153"/>
        <v>-1058.8376100000003</v>
      </c>
      <c r="AV222" s="148">
        <f t="shared" si="153"/>
        <v>-1058.8376100000003</v>
      </c>
      <c r="AW222" s="147"/>
      <c r="AX222" s="148">
        <v>0</v>
      </c>
      <c r="AY222" s="148">
        <v>0</v>
      </c>
      <c r="AZ222" s="148">
        <v>0</v>
      </c>
      <c r="BA222" s="148">
        <v>0</v>
      </c>
      <c r="BB222" s="148">
        <v>0</v>
      </c>
      <c r="BC222" s="148">
        <v>0</v>
      </c>
      <c r="BD222" s="148">
        <f t="shared" si="154"/>
        <v>-943.32960000000026</v>
      </c>
      <c r="BE222" s="148">
        <f t="shared" si="154"/>
        <v>-943.32960000000026</v>
      </c>
      <c r="BF222" s="148">
        <f t="shared" si="154"/>
        <v>-943.32960000000026</v>
      </c>
      <c r="BG222" s="148">
        <f t="shared" si="154"/>
        <v>-943.32960000000026</v>
      </c>
      <c r="BH222" s="148">
        <f t="shared" si="154"/>
        <v>-943.32960000000026</v>
      </c>
      <c r="BI222" s="148">
        <f t="shared" si="154"/>
        <v>-943.32960000000026</v>
      </c>
      <c r="BJ222" s="147"/>
      <c r="BK222" s="148">
        <v>0</v>
      </c>
      <c r="BL222" s="148">
        <v>0</v>
      </c>
      <c r="BM222" s="148">
        <v>0</v>
      </c>
      <c r="BN222" s="148">
        <v>0</v>
      </c>
      <c r="BO222" s="148">
        <v>0</v>
      </c>
      <c r="BP222" s="148">
        <v>0</v>
      </c>
      <c r="BQ222" s="148">
        <f t="shared" si="155"/>
        <v>-904.28671666666673</v>
      </c>
      <c r="BR222" s="148">
        <f t="shared" si="155"/>
        <v>-904.28671666666673</v>
      </c>
      <c r="BS222" s="148">
        <f t="shared" si="155"/>
        <v>-904.28671666666673</v>
      </c>
      <c r="BT222" s="148">
        <f t="shared" si="155"/>
        <v>-904.28671666666673</v>
      </c>
      <c r="BU222" s="148">
        <f t="shared" si="155"/>
        <v>-904.28671666666673</v>
      </c>
      <c r="BV222" s="148">
        <f t="shared" si="155"/>
        <v>-904.28671666666673</v>
      </c>
      <c r="BW222" s="147"/>
      <c r="BX222" s="148">
        <v>0</v>
      </c>
      <c r="BY222" s="148">
        <v>0</v>
      </c>
      <c r="BZ222" s="148">
        <v>0</v>
      </c>
      <c r="CA222" s="148">
        <v>0</v>
      </c>
      <c r="CB222" s="148">
        <v>0</v>
      </c>
      <c r="CC222" s="148">
        <v>0</v>
      </c>
      <c r="CD222" s="148">
        <f t="shared" si="156"/>
        <v>-2724.1357133883994</v>
      </c>
      <c r="CE222" s="148">
        <f t="shared" si="156"/>
        <v>-2724.1357133883994</v>
      </c>
      <c r="CF222" s="148">
        <f t="shared" si="156"/>
        <v>-2724.1357133883994</v>
      </c>
      <c r="CG222" s="148">
        <f t="shared" si="156"/>
        <v>-2724.1357133883994</v>
      </c>
      <c r="CH222" s="148">
        <f t="shared" si="156"/>
        <v>-2724.1357133883994</v>
      </c>
      <c r="CI222" s="148">
        <f t="shared" si="156"/>
        <v>-2724.1357133883994</v>
      </c>
      <c r="CJ222" s="147"/>
      <c r="CK222" s="148">
        <v>0</v>
      </c>
      <c r="CL222" s="148">
        <v>0</v>
      </c>
      <c r="CM222" s="148">
        <v>0</v>
      </c>
      <c r="CN222" s="148">
        <v>0</v>
      </c>
      <c r="CO222" s="148">
        <v>0</v>
      </c>
      <c r="CP222" s="148">
        <v>0</v>
      </c>
      <c r="CQ222" s="148">
        <f t="shared" si="157"/>
        <v>-1205.7156222222222</v>
      </c>
      <c r="CR222" s="148">
        <f t="shared" si="157"/>
        <v>-1205.7156222222222</v>
      </c>
      <c r="CS222" s="148">
        <f t="shared" si="157"/>
        <v>-1205.7156222222222</v>
      </c>
      <c r="CT222" s="148">
        <f t="shared" si="157"/>
        <v>-1205.7156222222222</v>
      </c>
      <c r="CU222" s="148">
        <f t="shared" si="157"/>
        <v>-1205.7156222222222</v>
      </c>
      <c r="CV222" s="148">
        <f t="shared" si="157"/>
        <v>-1205.7156222222222</v>
      </c>
      <c r="CW222" s="147"/>
      <c r="CX222" s="148">
        <v>0</v>
      </c>
      <c r="CY222" s="148">
        <v>0</v>
      </c>
      <c r="CZ222" s="148">
        <v>0</v>
      </c>
      <c r="DA222" s="148">
        <v>0</v>
      </c>
      <c r="DB222" s="148">
        <v>0</v>
      </c>
      <c r="DC222" s="148">
        <v>0</v>
      </c>
      <c r="DD222" s="148">
        <f t="shared" si="158"/>
        <v>-2753.3506000000007</v>
      </c>
      <c r="DE222" s="148">
        <f t="shared" si="158"/>
        <v>-2753.3506000000007</v>
      </c>
      <c r="DF222" s="148">
        <f t="shared" si="158"/>
        <v>-2753.3506000000007</v>
      </c>
      <c r="DG222" s="148">
        <f t="shared" si="158"/>
        <v>-2753.3506000000007</v>
      </c>
      <c r="DH222" s="148">
        <f t="shared" si="158"/>
        <v>-2753.3506000000007</v>
      </c>
      <c r="DI222" s="148">
        <f t="shared" si="158"/>
        <v>-2753.3506000000007</v>
      </c>
      <c r="DJ222" s="147"/>
      <c r="DK222" s="148">
        <v>0</v>
      </c>
      <c r="DL222" s="148">
        <v>0</v>
      </c>
      <c r="DM222" s="148">
        <v>0</v>
      </c>
      <c r="DN222" s="148">
        <v>0</v>
      </c>
      <c r="DO222" s="148">
        <v>0</v>
      </c>
      <c r="DP222" s="148">
        <v>0</v>
      </c>
      <c r="DQ222" s="148">
        <f t="shared" si="159"/>
        <v>-15685.578652277291</v>
      </c>
      <c r="DR222" s="148">
        <f t="shared" si="159"/>
        <v>-15685.578652277291</v>
      </c>
      <c r="DS222" s="148">
        <f t="shared" si="159"/>
        <v>-15685.578652277291</v>
      </c>
      <c r="DT222" s="148">
        <f t="shared" si="159"/>
        <v>-15685.578652277291</v>
      </c>
      <c r="DU222" s="148">
        <f t="shared" si="159"/>
        <v>-15685.578652277291</v>
      </c>
      <c r="DV222" s="148">
        <f t="shared" si="159"/>
        <v>-15685.578652277291</v>
      </c>
      <c r="DX222" s="149">
        <v>160663.19207819074</v>
      </c>
      <c r="DZ222" s="19" t="b">
        <v>1</v>
      </c>
      <c r="EG222" s="19"/>
    </row>
    <row r="223" spans="2:137" ht="14.15" customHeight="1" x14ac:dyDescent="0.4">
      <c r="C223" s="154" t="s">
        <v>46</v>
      </c>
      <c r="D223" s="145">
        <v>486</v>
      </c>
      <c r="E223" s="19" t="s">
        <v>72</v>
      </c>
      <c r="F223" s="19" t="s">
        <v>57</v>
      </c>
      <c r="H223" s="19" t="s">
        <v>114</v>
      </c>
      <c r="I223" s="19" t="s">
        <v>83</v>
      </c>
      <c r="K223" s="146">
        <v>0</v>
      </c>
      <c r="L223" s="146">
        <v>0</v>
      </c>
      <c r="M223" s="146">
        <v>0</v>
      </c>
      <c r="N223" s="146">
        <v>0</v>
      </c>
      <c r="O223" s="146">
        <v>0</v>
      </c>
      <c r="P223" s="146">
        <v>0</v>
      </c>
      <c r="Q223" s="146">
        <f t="shared" si="134"/>
        <v>-5260</v>
      </c>
      <c r="R223" s="146">
        <f t="shared" si="134"/>
        <v>-5260</v>
      </c>
      <c r="S223" s="146">
        <f t="shared" si="134"/>
        <v>-5260</v>
      </c>
      <c r="T223" s="146">
        <f t="shared" si="134"/>
        <v>-5260</v>
      </c>
      <c r="U223" s="146">
        <f t="shared" si="134"/>
        <v>-5260</v>
      </c>
      <c r="V223" s="146">
        <f t="shared" si="134"/>
        <v>-5260</v>
      </c>
      <c r="W223" s="147"/>
      <c r="X223" s="148">
        <v>0</v>
      </c>
      <c r="Y223" s="148">
        <v>0</v>
      </c>
      <c r="Z223" s="148">
        <v>0</v>
      </c>
      <c r="AA223" s="148">
        <v>0</v>
      </c>
      <c r="AB223" s="148">
        <v>0</v>
      </c>
      <c r="AC223" s="148">
        <v>0</v>
      </c>
      <c r="AD223" s="148">
        <f t="shared" si="152"/>
        <v>-5531.942</v>
      </c>
      <c r="AE223" s="148">
        <f t="shared" si="152"/>
        <v>-5531.942</v>
      </c>
      <c r="AF223" s="148">
        <f t="shared" si="152"/>
        <v>-5531.942</v>
      </c>
      <c r="AG223" s="148">
        <f t="shared" si="152"/>
        <v>-5531.942</v>
      </c>
      <c r="AH223" s="148">
        <f t="shared" si="152"/>
        <v>-5531.942</v>
      </c>
      <c r="AI223" s="148">
        <f t="shared" si="152"/>
        <v>-5531.942</v>
      </c>
      <c r="AJ223" s="147"/>
      <c r="AK223" s="148">
        <v>0</v>
      </c>
      <c r="AL223" s="148">
        <v>0</v>
      </c>
      <c r="AM223" s="148">
        <v>0</v>
      </c>
      <c r="AN223" s="148">
        <v>0</v>
      </c>
      <c r="AO223" s="148">
        <v>0</v>
      </c>
      <c r="AP223" s="148">
        <v>0</v>
      </c>
      <c r="AQ223" s="148">
        <f t="shared" si="153"/>
        <v>-451.94360800000004</v>
      </c>
      <c r="AR223" s="148">
        <f t="shared" si="153"/>
        <v>-451.94360800000004</v>
      </c>
      <c r="AS223" s="148">
        <f t="shared" si="153"/>
        <v>-451.94360800000004</v>
      </c>
      <c r="AT223" s="148">
        <f t="shared" si="153"/>
        <v>-451.94360800000004</v>
      </c>
      <c r="AU223" s="148">
        <f t="shared" si="153"/>
        <v>-451.94360800000004</v>
      </c>
      <c r="AV223" s="148">
        <f t="shared" si="153"/>
        <v>-451.94360800000004</v>
      </c>
      <c r="AW223" s="147"/>
      <c r="AX223" s="148">
        <v>0</v>
      </c>
      <c r="AY223" s="148">
        <v>0</v>
      </c>
      <c r="AZ223" s="148">
        <v>0</v>
      </c>
      <c r="BA223" s="148">
        <v>0</v>
      </c>
      <c r="BB223" s="148">
        <v>0</v>
      </c>
      <c r="BC223" s="148">
        <v>0</v>
      </c>
      <c r="BD223" s="148">
        <f t="shared" si="154"/>
        <v>-584.06888000000004</v>
      </c>
      <c r="BE223" s="148">
        <f t="shared" si="154"/>
        <v>-584.06888000000004</v>
      </c>
      <c r="BF223" s="148">
        <f t="shared" si="154"/>
        <v>-584.06888000000004</v>
      </c>
      <c r="BG223" s="148">
        <f t="shared" si="154"/>
        <v>-584.06888000000004</v>
      </c>
      <c r="BH223" s="148">
        <f t="shared" si="154"/>
        <v>-584.06888000000004</v>
      </c>
      <c r="BI223" s="148">
        <f t="shared" si="154"/>
        <v>-584.06888000000004</v>
      </c>
      <c r="BJ223" s="147"/>
      <c r="BK223" s="148">
        <v>0</v>
      </c>
      <c r="BL223" s="148">
        <v>0</v>
      </c>
      <c r="BM223" s="148">
        <v>0</v>
      </c>
      <c r="BN223" s="148">
        <v>0</v>
      </c>
      <c r="BO223" s="148">
        <v>0</v>
      </c>
      <c r="BP223" s="148">
        <v>0</v>
      </c>
      <c r="BQ223" s="148">
        <f t="shared" si="155"/>
        <v>-617.73352333333332</v>
      </c>
      <c r="BR223" s="148">
        <f t="shared" si="155"/>
        <v>-617.73352333333332</v>
      </c>
      <c r="BS223" s="148">
        <f t="shared" si="155"/>
        <v>-617.73352333333332</v>
      </c>
      <c r="BT223" s="148">
        <f t="shared" si="155"/>
        <v>-617.73352333333332</v>
      </c>
      <c r="BU223" s="148">
        <f t="shared" si="155"/>
        <v>-617.73352333333332</v>
      </c>
      <c r="BV223" s="148">
        <f t="shared" si="155"/>
        <v>-617.73352333333332</v>
      </c>
      <c r="BW223" s="147"/>
      <c r="BX223" s="148">
        <v>0</v>
      </c>
      <c r="BY223" s="148">
        <v>0</v>
      </c>
      <c r="BZ223" s="148">
        <v>0</v>
      </c>
      <c r="CA223" s="148">
        <v>0</v>
      </c>
      <c r="CB223" s="148">
        <v>0</v>
      </c>
      <c r="CC223" s="148">
        <v>0</v>
      </c>
      <c r="CD223" s="148">
        <f t="shared" si="156"/>
        <v>-2540.5796819458419</v>
      </c>
      <c r="CE223" s="148">
        <f t="shared" si="156"/>
        <v>-2540.5796819458419</v>
      </c>
      <c r="CF223" s="148">
        <f t="shared" si="156"/>
        <v>-2540.5796819458419</v>
      </c>
      <c r="CG223" s="148">
        <f t="shared" si="156"/>
        <v>-2540.5796819458419</v>
      </c>
      <c r="CH223" s="148">
        <f t="shared" si="156"/>
        <v>-2540.5796819458419</v>
      </c>
      <c r="CI223" s="148">
        <f t="shared" si="156"/>
        <v>-2540.5796819458419</v>
      </c>
      <c r="CJ223" s="147"/>
      <c r="CK223" s="148">
        <v>0</v>
      </c>
      <c r="CL223" s="148">
        <v>0</v>
      </c>
      <c r="CM223" s="148">
        <v>0</v>
      </c>
      <c r="CN223" s="148">
        <v>0</v>
      </c>
      <c r="CO223" s="148">
        <v>0</v>
      </c>
      <c r="CP223" s="148">
        <v>0</v>
      </c>
      <c r="CQ223" s="148">
        <f t="shared" si="157"/>
        <v>-823.64469777777776</v>
      </c>
      <c r="CR223" s="148">
        <f t="shared" si="157"/>
        <v>-823.64469777777776</v>
      </c>
      <c r="CS223" s="148">
        <f t="shared" si="157"/>
        <v>-823.64469777777776</v>
      </c>
      <c r="CT223" s="148">
        <f t="shared" si="157"/>
        <v>-823.64469777777776</v>
      </c>
      <c r="CU223" s="148">
        <f t="shared" si="157"/>
        <v>-823.64469777777776</v>
      </c>
      <c r="CV223" s="148">
        <f t="shared" si="157"/>
        <v>-823.64469777777776</v>
      </c>
      <c r="CW223" s="147"/>
      <c r="CX223" s="148">
        <v>0</v>
      </c>
      <c r="CY223" s="148">
        <v>0</v>
      </c>
      <c r="CZ223" s="148">
        <v>0</v>
      </c>
      <c r="DA223" s="148">
        <v>0</v>
      </c>
      <c r="DB223" s="148">
        <v>0</v>
      </c>
      <c r="DC223" s="148">
        <v>0</v>
      </c>
      <c r="DD223" s="148">
        <f t="shared" si="158"/>
        <v>-1880.8602800000001</v>
      </c>
      <c r="DE223" s="148">
        <f t="shared" si="158"/>
        <v>-1880.8602800000001</v>
      </c>
      <c r="DF223" s="148">
        <f t="shared" si="158"/>
        <v>-1880.8602800000001</v>
      </c>
      <c r="DG223" s="148">
        <f t="shared" si="158"/>
        <v>-1880.8602800000001</v>
      </c>
      <c r="DH223" s="148">
        <f t="shared" si="158"/>
        <v>-1880.8602800000001</v>
      </c>
      <c r="DI223" s="148">
        <f t="shared" si="158"/>
        <v>-1880.8602800000001</v>
      </c>
      <c r="DJ223" s="147"/>
      <c r="DK223" s="148">
        <v>0</v>
      </c>
      <c r="DL223" s="148">
        <v>0</v>
      </c>
      <c r="DM223" s="148">
        <v>0</v>
      </c>
      <c r="DN223" s="148">
        <v>0</v>
      </c>
      <c r="DO223" s="148">
        <v>0</v>
      </c>
      <c r="DP223" s="148">
        <v>0</v>
      </c>
      <c r="DQ223" s="148">
        <f t="shared" si="159"/>
        <v>-11394.760183056953</v>
      </c>
      <c r="DR223" s="148">
        <f t="shared" si="159"/>
        <v>-11394.760183056953</v>
      </c>
      <c r="DS223" s="148">
        <f t="shared" si="159"/>
        <v>-11394.760183056953</v>
      </c>
      <c r="DT223" s="148">
        <f t="shared" si="159"/>
        <v>-11394.760183056953</v>
      </c>
      <c r="DU223" s="148">
        <f t="shared" si="159"/>
        <v>-11394.760183056953</v>
      </c>
      <c r="DV223" s="148">
        <f t="shared" si="159"/>
        <v>-11394.760183056953</v>
      </c>
      <c r="DX223" s="149">
        <v>134918.28126286867</v>
      </c>
      <c r="DZ223" s="19" t="b">
        <v>1</v>
      </c>
      <c r="EG223" s="19"/>
    </row>
    <row r="224" spans="2:137" ht="14.15" customHeight="1" x14ac:dyDescent="0.4">
      <c r="C224" s="154" t="s">
        <v>47</v>
      </c>
      <c r="D224" s="145" t="s">
        <v>167</v>
      </c>
      <c r="E224" s="19" t="s">
        <v>59</v>
      </c>
      <c r="F224" s="19" t="s">
        <v>77</v>
      </c>
      <c r="G224" s="145" t="s">
        <v>78</v>
      </c>
      <c r="H224" s="19" t="s">
        <v>138</v>
      </c>
      <c r="I224" s="19" t="s">
        <v>74</v>
      </c>
      <c r="K224" s="146">
        <v>0</v>
      </c>
      <c r="L224" s="146">
        <v>0</v>
      </c>
      <c r="M224" s="146">
        <v>0</v>
      </c>
      <c r="N224" s="146">
        <v>0</v>
      </c>
      <c r="O224" s="146">
        <v>0</v>
      </c>
      <c r="P224" s="146">
        <v>0</v>
      </c>
      <c r="Q224" s="146">
        <f>-_xlfn.XLOOKUP($D224,$D$19:$D$212,Q$19:Q$212,0)</f>
        <v>-152413.43333333332</v>
      </c>
      <c r="R224" s="146">
        <f t="shared" si="134"/>
        <v>-152413.43333333332</v>
      </c>
      <c r="S224" s="146">
        <f t="shared" si="134"/>
        <v>-152413.43333333332</v>
      </c>
      <c r="T224" s="146">
        <f t="shared" si="134"/>
        <v>-152413.43333333332</v>
      </c>
      <c r="U224" s="146">
        <f t="shared" si="134"/>
        <v>-152413.43333333332</v>
      </c>
      <c r="V224" s="146">
        <f t="shared" si="134"/>
        <v>-152413.43333333332</v>
      </c>
      <c r="W224" s="147"/>
      <c r="X224" s="148">
        <v>0</v>
      </c>
      <c r="Y224" s="148">
        <v>0</v>
      </c>
      <c r="Z224" s="148">
        <v>0</v>
      </c>
      <c r="AA224" s="148">
        <v>0</v>
      </c>
      <c r="AB224" s="148">
        <v>0</v>
      </c>
      <c r="AC224" s="148">
        <v>0</v>
      </c>
      <c r="AD224" s="148">
        <f>-_xlfn.XLOOKUP($D224,$D$19:$D$212,AD$19:AD$212,0)</f>
        <v>-152413.43333333332</v>
      </c>
      <c r="AE224" s="148">
        <f t="shared" si="152"/>
        <v>-152413.43333333332</v>
      </c>
      <c r="AF224" s="148">
        <f t="shared" si="152"/>
        <v>-152413.43333333332</v>
      </c>
      <c r="AG224" s="148">
        <f t="shared" si="152"/>
        <v>-152413.43333333332</v>
      </c>
      <c r="AH224" s="148">
        <f t="shared" si="152"/>
        <v>-152413.43333333332</v>
      </c>
      <c r="AI224" s="148">
        <f t="shared" si="152"/>
        <v>-152413.43333333332</v>
      </c>
      <c r="AJ224" s="147"/>
      <c r="AK224" s="148">
        <v>0</v>
      </c>
      <c r="AL224" s="148">
        <v>0</v>
      </c>
      <c r="AM224" s="148">
        <v>0</v>
      </c>
      <c r="AN224" s="148">
        <v>0</v>
      </c>
      <c r="AO224" s="148">
        <v>0</v>
      </c>
      <c r="AP224" s="148">
        <v>0</v>
      </c>
      <c r="AQ224" s="148">
        <f>-_xlfn.XLOOKUP($D224,$D$19:$D$212,AQ$19:AQ$212,0)</f>
        <v>0</v>
      </c>
      <c r="AR224" s="148">
        <f t="shared" si="153"/>
        <v>0</v>
      </c>
      <c r="AS224" s="148">
        <f t="shared" si="153"/>
        <v>0</v>
      </c>
      <c r="AT224" s="148">
        <f t="shared" si="153"/>
        <v>0</v>
      </c>
      <c r="AU224" s="148">
        <f t="shared" si="153"/>
        <v>0</v>
      </c>
      <c r="AV224" s="148">
        <f t="shared" si="153"/>
        <v>0</v>
      </c>
      <c r="AW224" s="147"/>
      <c r="AX224" s="148">
        <v>0</v>
      </c>
      <c r="AY224" s="148">
        <v>0</v>
      </c>
      <c r="AZ224" s="148">
        <v>0</v>
      </c>
      <c r="BA224" s="148">
        <v>0</v>
      </c>
      <c r="BB224" s="148">
        <v>0</v>
      </c>
      <c r="BC224" s="148">
        <v>0</v>
      </c>
      <c r="BD224" s="148">
        <f>-_xlfn.XLOOKUP($D224,$D$19:$D$212,BD$19:BD$212,0)</f>
        <v>0</v>
      </c>
      <c r="BE224" s="148">
        <f t="shared" si="154"/>
        <v>0</v>
      </c>
      <c r="BF224" s="148">
        <f t="shared" si="154"/>
        <v>0</v>
      </c>
      <c r="BG224" s="148">
        <f t="shared" si="154"/>
        <v>0</v>
      </c>
      <c r="BH224" s="148">
        <f t="shared" si="154"/>
        <v>0</v>
      </c>
      <c r="BI224" s="148">
        <f t="shared" si="154"/>
        <v>0</v>
      </c>
      <c r="BJ224" s="147"/>
      <c r="BK224" s="148">
        <v>0</v>
      </c>
      <c r="BL224" s="148">
        <v>0</v>
      </c>
      <c r="BM224" s="148">
        <v>0</v>
      </c>
      <c r="BN224" s="148">
        <v>0</v>
      </c>
      <c r="BO224" s="148">
        <v>0</v>
      </c>
      <c r="BP224" s="148">
        <v>0</v>
      </c>
      <c r="BQ224" s="148">
        <f>-_xlfn.XLOOKUP($D224,$D$19:$D$212,BQ$19:BQ$212,0)</f>
        <v>0</v>
      </c>
      <c r="BR224" s="148">
        <f t="shared" si="155"/>
        <v>0</v>
      </c>
      <c r="BS224" s="148">
        <f t="shared" si="155"/>
        <v>0</v>
      </c>
      <c r="BT224" s="148">
        <f t="shared" si="155"/>
        <v>0</v>
      </c>
      <c r="BU224" s="148">
        <f t="shared" si="155"/>
        <v>0</v>
      </c>
      <c r="BV224" s="148">
        <f t="shared" si="155"/>
        <v>0</v>
      </c>
      <c r="BW224" s="147"/>
      <c r="BX224" s="148">
        <v>0</v>
      </c>
      <c r="BY224" s="148">
        <v>0</v>
      </c>
      <c r="BZ224" s="148">
        <v>0</v>
      </c>
      <c r="CA224" s="148">
        <v>0</v>
      </c>
      <c r="CB224" s="148">
        <v>0</v>
      </c>
      <c r="CC224" s="148">
        <v>0</v>
      </c>
      <c r="CD224" s="148">
        <f>-_xlfn.XLOOKUP($D224,$D$19:$D$212,CD$19:CD$212,0)</f>
        <v>0</v>
      </c>
      <c r="CE224" s="148">
        <f t="shared" si="156"/>
        <v>0</v>
      </c>
      <c r="CF224" s="148">
        <f t="shared" si="156"/>
        <v>0</v>
      </c>
      <c r="CG224" s="148">
        <f t="shared" si="156"/>
        <v>0</v>
      </c>
      <c r="CH224" s="148">
        <f t="shared" si="156"/>
        <v>0</v>
      </c>
      <c r="CI224" s="148">
        <f t="shared" si="156"/>
        <v>0</v>
      </c>
      <c r="CJ224" s="147"/>
      <c r="CK224" s="148">
        <v>0</v>
      </c>
      <c r="CL224" s="148">
        <v>0</v>
      </c>
      <c r="CM224" s="148">
        <v>0</v>
      </c>
      <c r="CN224" s="148">
        <v>0</v>
      </c>
      <c r="CO224" s="148">
        <v>0</v>
      </c>
      <c r="CP224" s="148">
        <v>0</v>
      </c>
      <c r="CQ224" s="148">
        <f>-_xlfn.XLOOKUP($D224,$D$19:$D$212,CQ$19:CQ$212,0)</f>
        <v>0</v>
      </c>
      <c r="CR224" s="148">
        <f t="shared" si="157"/>
        <v>0</v>
      </c>
      <c r="CS224" s="148">
        <f t="shared" si="157"/>
        <v>0</v>
      </c>
      <c r="CT224" s="148">
        <f t="shared" si="157"/>
        <v>0</v>
      </c>
      <c r="CU224" s="148">
        <f t="shared" si="157"/>
        <v>0</v>
      </c>
      <c r="CV224" s="148">
        <f t="shared" si="157"/>
        <v>0</v>
      </c>
      <c r="CW224" s="147"/>
      <c r="CX224" s="148">
        <v>0</v>
      </c>
      <c r="CY224" s="148">
        <v>0</v>
      </c>
      <c r="CZ224" s="148">
        <v>0</v>
      </c>
      <c r="DA224" s="148">
        <v>0</v>
      </c>
      <c r="DB224" s="148">
        <v>0</v>
      </c>
      <c r="DC224" s="148">
        <v>0</v>
      </c>
      <c r="DD224" s="148">
        <f>-_xlfn.XLOOKUP($D224,$D$19:$D$212,DD$19:DD$212,0)</f>
        <v>0</v>
      </c>
      <c r="DE224" s="148">
        <f t="shared" si="158"/>
        <v>0</v>
      </c>
      <c r="DF224" s="148">
        <f t="shared" si="158"/>
        <v>0</v>
      </c>
      <c r="DG224" s="148">
        <f t="shared" si="158"/>
        <v>0</v>
      </c>
      <c r="DH224" s="148">
        <f t="shared" si="158"/>
        <v>0</v>
      </c>
      <c r="DI224" s="148">
        <f t="shared" si="158"/>
        <v>0</v>
      </c>
      <c r="DJ224" s="147"/>
      <c r="DK224" s="148">
        <v>0</v>
      </c>
      <c r="DL224" s="148">
        <v>0</v>
      </c>
      <c r="DM224" s="148">
        <v>0</v>
      </c>
      <c r="DN224" s="148">
        <v>0</v>
      </c>
      <c r="DO224" s="148">
        <v>0</v>
      </c>
      <c r="DP224" s="148">
        <v>0</v>
      </c>
      <c r="DQ224" s="148">
        <f>-_xlfn.XLOOKUP($D224,$D$19:$D$212,DQ$19:DQ$212,0)</f>
        <v>-152413.43333333332</v>
      </c>
      <c r="DR224" s="148">
        <f t="shared" si="159"/>
        <v>-152413.43333333332</v>
      </c>
      <c r="DS224" s="148">
        <f t="shared" si="159"/>
        <v>-152413.43333333332</v>
      </c>
      <c r="DT224" s="148">
        <f t="shared" si="159"/>
        <v>-152413.43333333332</v>
      </c>
      <c r="DU224" s="148">
        <f t="shared" si="159"/>
        <v>-152413.43333333332</v>
      </c>
      <c r="DV224" s="148">
        <f t="shared" si="159"/>
        <v>-152413.43333333332</v>
      </c>
      <c r="DX224" s="149">
        <v>1828961.2</v>
      </c>
      <c r="DZ224" s="19" t="b">
        <v>1</v>
      </c>
      <c r="EB224" s="144" t="e">
        <v>#REF!</v>
      </c>
      <c r="EG224" s="19"/>
    </row>
    <row r="225" spans="2:137" ht="14.15" customHeight="1" x14ac:dyDescent="0.4">
      <c r="C225" s="154" t="s">
        <v>47</v>
      </c>
      <c r="D225" s="145">
        <v>518</v>
      </c>
      <c r="E225" s="19" t="s">
        <v>72</v>
      </c>
      <c r="F225" s="19" t="s">
        <v>57</v>
      </c>
      <c r="H225" s="19" t="s">
        <v>171</v>
      </c>
      <c r="I225" s="19" t="s">
        <v>74</v>
      </c>
      <c r="K225" s="146">
        <v>0</v>
      </c>
      <c r="L225" s="146">
        <v>0</v>
      </c>
      <c r="M225" s="146">
        <v>0</v>
      </c>
      <c r="N225" s="146">
        <v>0</v>
      </c>
      <c r="O225" s="146">
        <v>0</v>
      </c>
      <c r="P225" s="146">
        <v>0</v>
      </c>
      <c r="Q225" s="146">
        <f t="shared" si="134"/>
        <v>-25108</v>
      </c>
      <c r="R225" s="146">
        <f t="shared" si="134"/>
        <v>-25108</v>
      </c>
      <c r="S225" s="146">
        <f t="shared" si="134"/>
        <v>-25108</v>
      </c>
      <c r="T225" s="146">
        <f t="shared" si="134"/>
        <v>-25108</v>
      </c>
      <c r="U225" s="146">
        <f t="shared" si="134"/>
        <v>-25108</v>
      </c>
      <c r="V225" s="146">
        <f t="shared" si="134"/>
        <v>-25108</v>
      </c>
      <c r="W225" s="147"/>
      <c r="X225" s="148">
        <v>0</v>
      </c>
      <c r="Y225" s="148">
        <v>0</v>
      </c>
      <c r="Z225" s="148">
        <v>0</v>
      </c>
      <c r="AA225" s="148">
        <v>0</v>
      </c>
      <c r="AB225" s="148">
        <v>0</v>
      </c>
      <c r="AC225" s="148">
        <v>0</v>
      </c>
      <c r="AD225" s="148">
        <f t="shared" si="152"/>
        <v>-25908</v>
      </c>
      <c r="AE225" s="148">
        <f t="shared" si="152"/>
        <v>-25908</v>
      </c>
      <c r="AF225" s="148">
        <f t="shared" si="152"/>
        <v>-25908</v>
      </c>
      <c r="AG225" s="148">
        <f t="shared" si="152"/>
        <v>-25908</v>
      </c>
      <c r="AH225" s="148">
        <f t="shared" si="152"/>
        <v>-25908</v>
      </c>
      <c r="AI225" s="148">
        <f t="shared" si="152"/>
        <v>-25908</v>
      </c>
      <c r="AJ225" s="147"/>
      <c r="AK225" s="148">
        <v>0</v>
      </c>
      <c r="AL225" s="148">
        <v>0</v>
      </c>
      <c r="AM225" s="148">
        <v>0</v>
      </c>
      <c r="AN225" s="148">
        <v>0</v>
      </c>
      <c r="AO225" s="148">
        <v>0</v>
      </c>
      <c r="AP225" s="148">
        <v>0</v>
      </c>
      <c r="AQ225" s="148">
        <f t="shared" si="153"/>
        <v>-5954.2790400000013</v>
      </c>
      <c r="AR225" s="148">
        <f t="shared" si="153"/>
        <v>-5954.2790400000013</v>
      </c>
      <c r="AS225" s="148">
        <f t="shared" si="153"/>
        <v>-5954.2790400000013</v>
      </c>
      <c r="AT225" s="148">
        <f t="shared" si="153"/>
        <v>-5954.2790400000013</v>
      </c>
      <c r="AU225" s="148">
        <f t="shared" si="153"/>
        <v>-5954.2790400000013</v>
      </c>
      <c r="AV225" s="148">
        <f t="shared" si="153"/>
        <v>-5954.2790400000013</v>
      </c>
      <c r="AW225" s="147"/>
      <c r="AX225" s="148">
        <v>0</v>
      </c>
      <c r="AY225" s="148">
        <v>0</v>
      </c>
      <c r="AZ225" s="148">
        <v>0</v>
      </c>
      <c r="BA225" s="148">
        <v>0</v>
      </c>
      <c r="BB225" s="148">
        <v>0</v>
      </c>
      <c r="BC225" s="148">
        <v>0</v>
      </c>
      <c r="BD225" s="148">
        <f t="shared" si="154"/>
        <v>-951.63440000000014</v>
      </c>
      <c r="BE225" s="148">
        <f t="shared" si="154"/>
        <v>-951.63440000000014</v>
      </c>
      <c r="BF225" s="148">
        <f t="shared" si="154"/>
        <v>-951.63440000000014</v>
      </c>
      <c r="BG225" s="148">
        <f t="shared" si="154"/>
        <v>-951.63440000000014</v>
      </c>
      <c r="BH225" s="148">
        <f t="shared" si="154"/>
        <v>-951.63440000000014</v>
      </c>
      <c r="BI225" s="148">
        <f t="shared" si="154"/>
        <v>-951.63440000000014</v>
      </c>
      <c r="BJ225" s="147"/>
      <c r="BK225" s="148">
        <v>0</v>
      </c>
      <c r="BL225" s="148">
        <v>0</v>
      </c>
      <c r="BM225" s="148">
        <v>0</v>
      </c>
      <c r="BN225" s="148">
        <v>0</v>
      </c>
      <c r="BO225" s="148">
        <v>0</v>
      </c>
      <c r="BP225" s="148">
        <v>0</v>
      </c>
      <c r="BQ225" s="148">
        <f t="shared" si="155"/>
        <v>-2893.06</v>
      </c>
      <c r="BR225" s="148">
        <f t="shared" si="155"/>
        <v>-2893.06</v>
      </c>
      <c r="BS225" s="148">
        <f t="shared" si="155"/>
        <v>-2893.06</v>
      </c>
      <c r="BT225" s="148">
        <f t="shared" si="155"/>
        <v>-2893.06</v>
      </c>
      <c r="BU225" s="148">
        <f t="shared" si="155"/>
        <v>-2893.06</v>
      </c>
      <c r="BV225" s="148">
        <f t="shared" si="155"/>
        <v>-2893.06</v>
      </c>
      <c r="BW225" s="147"/>
      <c r="BX225" s="148">
        <v>0</v>
      </c>
      <c r="BY225" s="148">
        <v>0</v>
      </c>
      <c r="BZ225" s="148">
        <v>0</v>
      </c>
      <c r="CA225" s="148">
        <v>0</v>
      </c>
      <c r="CB225" s="148">
        <v>0</v>
      </c>
      <c r="CC225" s="148">
        <v>0</v>
      </c>
      <c r="CD225" s="148">
        <f t="shared" si="156"/>
        <v>-3998.0748626304239</v>
      </c>
      <c r="CE225" s="148">
        <f t="shared" si="156"/>
        <v>-3998.0748626304239</v>
      </c>
      <c r="CF225" s="148">
        <f t="shared" si="156"/>
        <v>-3998.0748626304239</v>
      </c>
      <c r="CG225" s="148">
        <f t="shared" si="156"/>
        <v>-3998.0748626304239</v>
      </c>
      <c r="CH225" s="148">
        <f t="shared" si="156"/>
        <v>-3998.0748626304239</v>
      </c>
      <c r="CI225" s="148">
        <f t="shared" si="156"/>
        <v>-3998.0748626304239</v>
      </c>
      <c r="CJ225" s="147"/>
      <c r="CK225" s="148">
        <v>0</v>
      </c>
      <c r="CL225" s="148">
        <v>0</v>
      </c>
      <c r="CM225" s="148">
        <v>0</v>
      </c>
      <c r="CN225" s="148">
        <v>0</v>
      </c>
      <c r="CO225" s="148">
        <v>0</v>
      </c>
      <c r="CP225" s="148">
        <v>0</v>
      </c>
      <c r="CQ225" s="148">
        <f t="shared" si="157"/>
        <v>-3857.413333333333</v>
      </c>
      <c r="CR225" s="148">
        <f t="shared" si="157"/>
        <v>-3857.413333333333</v>
      </c>
      <c r="CS225" s="148">
        <f t="shared" si="157"/>
        <v>-3857.413333333333</v>
      </c>
      <c r="CT225" s="148">
        <f t="shared" si="157"/>
        <v>-3857.413333333333</v>
      </c>
      <c r="CU225" s="148">
        <f t="shared" si="157"/>
        <v>-3857.413333333333</v>
      </c>
      <c r="CV225" s="148">
        <f t="shared" si="157"/>
        <v>-3857.413333333333</v>
      </c>
      <c r="CW225" s="147"/>
      <c r="CX225" s="148">
        <v>0</v>
      </c>
      <c r="CY225" s="148">
        <v>0</v>
      </c>
      <c r="CZ225" s="148">
        <v>0</v>
      </c>
      <c r="DA225" s="148">
        <v>0</v>
      </c>
      <c r="DB225" s="148">
        <v>0</v>
      </c>
      <c r="DC225" s="148">
        <v>0</v>
      </c>
      <c r="DD225" s="148">
        <f t="shared" si="158"/>
        <v>-8808.7200000000012</v>
      </c>
      <c r="DE225" s="148">
        <f t="shared" si="158"/>
        <v>-8808.7200000000012</v>
      </c>
      <c r="DF225" s="148">
        <f t="shared" si="158"/>
        <v>-8808.7200000000012</v>
      </c>
      <c r="DG225" s="148">
        <f t="shared" si="158"/>
        <v>-8808.7200000000012</v>
      </c>
      <c r="DH225" s="148">
        <f t="shared" si="158"/>
        <v>-8808.7200000000012</v>
      </c>
      <c r="DI225" s="148">
        <f t="shared" si="158"/>
        <v>-8808.7200000000012</v>
      </c>
      <c r="DJ225" s="147"/>
      <c r="DK225" s="148">
        <v>0</v>
      </c>
      <c r="DL225" s="148">
        <v>0</v>
      </c>
      <c r="DM225" s="148">
        <v>0</v>
      </c>
      <c r="DN225" s="148">
        <v>0</v>
      </c>
      <c r="DO225" s="148">
        <v>0</v>
      </c>
      <c r="DP225" s="148">
        <v>0</v>
      </c>
      <c r="DQ225" s="148">
        <f t="shared" si="159"/>
        <v>-45465.268195963756</v>
      </c>
      <c r="DR225" s="148">
        <f t="shared" si="159"/>
        <v>-45465.268195963756</v>
      </c>
      <c r="DS225" s="148">
        <f t="shared" si="159"/>
        <v>-45465.268195963756</v>
      </c>
      <c r="DT225" s="148">
        <f t="shared" si="159"/>
        <v>-45465.268195963756</v>
      </c>
      <c r="DU225" s="148">
        <f t="shared" si="159"/>
        <v>-45465.268195963756</v>
      </c>
      <c r="DV225" s="148">
        <f t="shared" si="159"/>
        <v>-45465.268195963756</v>
      </c>
      <c r="DX225" s="149">
        <v>540232.54524093191</v>
      </c>
      <c r="DZ225" s="19" t="b">
        <v>1</v>
      </c>
      <c r="EG225" s="19"/>
    </row>
    <row r="226" spans="2:137" ht="14.15" customHeight="1" x14ac:dyDescent="0.4">
      <c r="C226" s="154" t="s">
        <v>47</v>
      </c>
      <c r="D226" s="145">
        <v>384</v>
      </c>
      <c r="E226" s="19" t="s">
        <v>72</v>
      </c>
      <c r="F226" s="19" t="s">
        <v>57</v>
      </c>
      <c r="H226" s="19" t="s">
        <v>171</v>
      </c>
      <c r="I226" s="19" t="s">
        <v>74</v>
      </c>
      <c r="K226" s="146">
        <v>0</v>
      </c>
      <c r="L226" s="146">
        <v>0</v>
      </c>
      <c r="M226" s="146">
        <v>0</v>
      </c>
      <c r="N226" s="146">
        <v>0</v>
      </c>
      <c r="O226" s="146">
        <v>0</v>
      </c>
      <c r="P226" s="146">
        <v>0</v>
      </c>
      <c r="Q226" s="146">
        <f t="shared" si="134"/>
        <v>-7500</v>
      </c>
      <c r="R226" s="146">
        <f t="shared" si="134"/>
        <v>-7500</v>
      </c>
      <c r="S226" s="146">
        <f t="shared" si="134"/>
        <v>-7500</v>
      </c>
      <c r="T226" s="146">
        <f t="shared" si="134"/>
        <v>-7500</v>
      </c>
      <c r="U226" s="146">
        <f t="shared" si="134"/>
        <v>-7500</v>
      </c>
      <c r="V226" s="146">
        <f t="shared" si="134"/>
        <v>-7500</v>
      </c>
      <c r="W226" s="147"/>
      <c r="X226" s="148">
        <v>0</v>
      </c>
      <c r="Y226" s="148">
        <v>0</v>
      </c>
      <c r="Z226" s="148">
        <v>0</v>
      </c>
      <c r="AA226" s="148">
        <v>0</v>
      </c>
      <c r="AB226" s="148">
        <v>0</v>
      </c>
      <c r="AC226" s="148">
        <v>0</v>
      </c>
      <c r="AD226" s="148">
        <f t="shared" si="152"/>
        <v>-7887.7500000000009</v>
      </c>
      <c r="AE226" s="148">
        <f t="shared" si="152"/>
        <v>-7887.7500000000009</v>
      </c>
      <c r="AF226" s="148">
        <f t="shared" si="152"/>
        <v>-7887.7500000000009</v>
      </c>
      <c r="AG226" s="148">
        <f t="shared" si="152"/>
        <v>-7887.7500000000009</v>
      </c>
      <c r="AH226" s="148">
        <f t="shared" si="152"/>
        <v>-7887.7500000000009</v>
      </c>
      <c r="AI226" s="148">
        <f t="shared" si="152"/>
        <v>-7887.7500000000009</v>
      </c>
      <c r="AJ226" s="147"/>
      <c r="AK226" s="148">
        <v>0</v>
      </c>
      <c r="AL226" s="148">
        <v>0</v>
      </c>
      <c r="AM226" s="148">
        <v>0</v>
      </c>
      <c r="AN226" s="148">
        <v>0</v>
      </c>
      <c r="AO226" s="148">
        <v>0</v>
      </c>
      <c r="AP226" s="148">
        <v>0</v>
      </c>
      <c r="AQ226" s="148">
        <f t="shared" si="153"/>
        <v>-1009.0922</v>
      </c>
      <c r="AR226" s="148">
        <f t="shared" si="153"/>
        <v>-1009.0922</v>
      </c>
      <c r="AS226" s="148">
        <f t="shared" si="153"/>
        <v>-1009.0922</v>
      </c>
      <c r="AT226" s="148">
        <f t="shared" si="153"/>
        <v>-1009.0922</v>
      </c>
      <c r="AU226" s="148">
        <f t="shared" si="153"/>
        <v>-1009.0922</v>
      </c>
      <c r="AV226" s="148">
        <f t="shared" si="153"/>
        <v>-1009.0922</v>
      </c>
      <c r="AW226" s="147"/>
      <c r="AX226" s="148">
        <v>0</v>
      </c>
      <c r="AY226" s="148">
        <v>0</v>
      </c>
      <c r="AZ226" s="148">
        <v>0</v>
      </c>
      <c r="BA226" s="148">
        <v>0</v>
      </c>
      <c r="BB226" s="148">
        <v>0</v>
      </c>
      <c r="BC226" s="148">
        <v>0</v>
      </c>
      <c r="BD226" s="148">
        <f t="shared" si="154"/>
        <v>-913.88200000000029</v>
      </c>
      <c r="BE226" s="148">
        <f t="shared" si="154"/>
        <v>-913.88200000000029</v>
      </c>
      <c r="BF226" s="148">
        <f t="shared" si="154"/>
        <v>-913.88200000000029</v>
      </c>
      <c r="BG226" s="148">
        <f t="shared" si="154"/>
        <v>-913.88200000000029</v>
      </c>
      <c r="BH226" s="148">
        <f t="shared" si="154"/>
        <v>-913.88200000000029</v>
      </c>
      <c r="BI226" s="148">
        <f t="shared" si="154"/>
        <v>-913.88200000000029</v>
      </c>
      <c r="BJ226" s="147"/>
      <c r="BK226" s="148">
        <v>0</v>
      </c>
      <c r="BL226" s="148">
        <v>0</v>
      </c>
      <c r="BM226" s="148">
        <v>0</v>
      </c>
      <c r="BN226" s="148">
        <v>0</v>
      </c>
      <c r="BO226" s="148">
        <v>0</v>
      </c>
      <c r="BP226" s="148">
        <v>0</v>
      </c>
      <c r="BQ226" s="148">
        <f t="shared" si="155"/>
        <v>-880.79875000000004</v>
      </c>
      <c r="BR226" s="148">
        <f t="shared" si="155"/>
        <v>-880.79875000000004</v>
      </c>
      <c r="BS226" s="148">
        <f t="shared" si="155"/>
        <v>-880.79875000000004</v>
      </c>
      <c r="BT226" s="148">
        <f t="shared" si="155"/>
        <v>-880.79875000000004</v>
      </c>
      <c r="BU226" s="148">
        <f t="shared" si="155"/>
        <v>-880.79875000000004</v>
      </c>
      <c r="BV226" s="148">
        <f t="shared" si="155"/>
        <v>-880.79875000000004</v>
      </c>
      <c r="BW226" s="147"/>
      <c r="BX226" s="148">
        <v>0</v>
      </c>
      <c r="BY226" s="148">
        <v>0</v>
      </c>
      <c r="BZ226" s="148">
        <v>0</v>
      </c>
      <c r="CA226" s="148">
        <v>0</v>
      </c>
      <c r="CB226" s="148">
        <v>0</v>
      </c>
      <c r="CC226" s="148">
        <v>0</v>
      </c>
      <c r="CD226" s="148">
        <f t="shared" si="156"/>
        <v>-2709.0901370406491</v>
      </c>
      <c r="CE226" s="148">
        <f t="shared" si="156"/>
        <v>-2709.0901370406491</v>
      </c>
      <c r="CF226" s="148">
        <f t="shared" si="156"/>
        <v>-2709.0901370406491</v>
      </c>
      <c r="CG226" s="148">
        <f t="shared" si="156"/>
        <v>-2709.0901370406491</v>
      </c>
      <c r="CH226" s="148">
        <f t="shared" si="156"/>
        <v>-2709.0901370406491</v>
      </c>
      <c r="CI226" s="148">
        <f t="shared" si="156"/>
        <v>-2709.0901370406491</v>
      </c>
      <c r="CJ226" s="147"/>
      <c r="CK226" s="148">
        <v>0</v>
      </c>
      <c r="CL226" s="148">
        <v>0</v>
      </c>
      <c r="CM226" s="148">
        <v>0</v>
      </c>
      <c r="CN226" s="148">
        <v>0</v>
      </c>
      <c r="CO226" s="148">
        <v>0</v>
      </c>
      <c r="CP226" s="148">
        <v>0</v>
      </c>
      <c r="CQ226" s="148">
        <f t="shared" si="157"/>
        <v>-1174.3983333333333</v>
      </c>
      <c r="CR226" s="148">
        <f t="shared" si="157"/>
        <v>-1174.3983333333333</v>
      </c>
      <c r="CS226" s="148">
        <f t="shared" si="157"/>
        <v>-1174.3983333333333</v>
      </c>
      <c r="CT226" s="148">
        <f t="shared" si="157"/>
        <v>-1174.3983333333333</v>
      </c>
      <c r="CU226" s="148">
        <f t="shared" si="157"/>
        <v>-1174.3983333333333</v>
      </c>
      <c r="CV226" s="148">
        <f t="shared" si="157"/>
        <v>-1174.3983333333333</v>
      </c>
      <c r="CW226" s="147"/>
      <c r="CX226" s="148">
        <v>0</v>
      </c>
      <c r="CY226" s="148">
        <v>0</v>
      </c>
      <c r="CZ226" s="148">
        <v>0</v>
      </c>
      <c r="DA226" s="148">
        <v>0</v>
      </c>
      <c r="DB226" s="148">
        <v>0</v>
      </c>
      <c r="DC226" s="148">
        <v>0</v>
      </c>
      <c r="DD226" s="148">
        <f t="shared" si="158"/>
        <v>-2681.8350000000005</v>
      </c>
      <c r="DE226" s="148">
        <f t="shared" si="158"/>
        <v>-2681.8350000000005</v>
      </c>
      <c r="DF226" s="148">
        <f t="shared" si="158"/>
        <v>-2681.8350000000005</v>
      </c>
      <c r="DG226" s="148">
        <f t="shared" si="158"/>
        <v>-2681.8350000000005</v>
      </c>
      <c r="DH226" s="148">
        <f t="shared" si="158"/>
        <v>-2681.8350000000005</v>
      </c>
      <c r="DI226" s="148">
        <f t="shared" si="158"/>
        <v>-2681.8350000000005</v>
      </c>
      <c r="DJ226" s="147"/>
      <c r="DK226" s="148">
        <v>0</v>
      </c>
      <c r="DL226" s="148">
        <v>0</v>
      </c>
      <c r="DM226" s="148">
        <v>0</v>
      </c>
      <c r="DN226" s="148">
        <v>0</v>
      </c>
      <c r="DO226" s="148">
        <v>0</v>
      </c>
      <c r="DP226" s="148">
        <v>0</v>
      </c>
      <c r="DQ226" s="148">
        <f t="shared" si="159"/>
        <v>-15333.872220373984</v>
      </c>
      <c r="DR226" s="148">
        <f t="shared" si="159"/>
        <v>-15333.872220373984</v>
      </c>
      <c r="DS226" s="148">
        <f t="shared" si="159"/>
        <v>-15333.872220373984</v>
      </c>
      <c r="DT226" s="148">
        <f t="shared" si="159"/>
        <v>-15333.872220373984</v>
      </c>
      <c r="DU226" s="148">
        <f t="shared" si="159"/>
        <v>-15333.872220373984</v>
      </c>
      <c r="DV226" s="148">
        <f t="shared" si="159"/>
        <v>-15333.872220373984</v>
      </c>
      <c r="DX226" s="149">
        <v>181413.06227117777</v>
      </c>
      <c r="DZ226" s="19" t="b">
        <v>1</v>
      </c>
      <c r="EG226" s="19"/>
    </row>
    <row r="227" spans="2:137" ht="14.15" customHeight="1" x14ac:dyDescent="0.4">
      <c r="C227" s="154" t="s">
        <v>47</v>
      </c>
      <c r="D227" s="145">
        <v>428</v>
      </c>
      <c r="E227" s="19" t="s">
        <v>72</v>
      </c>
      <c r="F227" s="19" t="s">
        <v>57</v>
      </c>
      <c r="H227" s="19" t="s">
        <v>114</v>
      </c>
      <c r="I227" s="19" t="s">
        <v>83</v>
      </c>
      <c r="K227" s="146">
        <v>0</v>
      </c>
      <c r="L227" s="146">
        <v>0</v>
      </c>
      <c r="M227" s="146">
        <v>0</v>
      </c>
      <c r="N227" s="146">
        <v>0</v>
      </c>
      <c r="O227" s="146">
        <v>0</v>
      </c>
      <c r="P227" s="146">
        <v>0</v>
      </c>
      <c r="Q227" s="146">
        <f t="shared" si="134"/>
        <v>-5260</v>
      </c>
      <c r="R227" s="146">
        <f t="shared" si="134"/>
        <v>-5260</v>
      </c>
      <c r="S227" s="146">
        <f t="shared" si="134"/>
        <v>-5260</v>
      </c>
      <c r="T227" s="146">
        <f t="shared" si="134"/>
        <v>-5260</v>
      </c>
      <c r="U227" s="146">
        <f t="shared" si="134"/>
        <v>-5260</v>
      </c>
      <c r="V227" s="146">
        <f t="shared" si="134"/>
        <v>-5260</v>
      </c>
      <c r="W227" s="147"/>
      <c r="X227" s="148">
        <v>0</v>
      </c>
      <c r="Y227" s="148">
        <v>0</v>
      </c>
      <c r="Z227" s="148">
        <v>0</v>
      </c>
      <c r="AA227" s="148">
        <v>0</v>
      </c>
      <c r="AB227" s="148">
        <v>0</v>
      </c>
      <c r="AC227" s="148">
        <v>0</v>
      </c>
      <c r="AD227" s="148">
        <f t="shared" si="152"/>
        <v>-5531.942</v>
      </c>
      <c r="AE227" s="148">
        <f t="shared" si="152"/>
        <v>-5531.942</v>
      </c>
      <c r="AF227" s="148">
        <f t="shared" si="152"/>
        <v>-5531.942</v>
      </c>
      <c r="AG227" s="148">
        <f t="shared" si="152"/>
        <v>-5531.942</v>
      </c>
      <c r="AH227" s="148">
        <f t="shared" si="152"/>
        <v>-5531.942</v>
      </c>
      <c r="AI227" s="148">
        <f t="shared" si="152"/>
        <v>-5531.942</v>
      </c>
      <c r="AJ227" s="147"/>
      <c r="AK227" s="148">
        <v>0</v>
      </c>
      <c r="AL227" s="148">
        <v>0</v>
      </c>
      <c r="AM227" s="148">
        <v>0</v>
      </c>
      <c r="AN227" s="148">
        <v>0</v>
      </c>
      <c r="AO227" s="148">
        <v>0</v>
      </c>
      <c r="AP227" s="148">
        <v>0</v>
      </c>
      <c r="AQ227" s="148">
        <f t="shared" si="153"/>
        <v>-451.94360800000004</v>
      </c>
      <c r="AR227" s="148">
        <f t="shared" si="153"/>
        <v>-451.94360800000004</v>
      </c>
      <c r="AS227" s="148">
        <f t="shared" si="153"/>
        <v>-451.94360800000004</v>
      </c>
      <c r="AT227" s="148">
        <f t="shared" si="153"/>
        <v>-451.94360800000004</v>
      </c>
      <c r="AU227" s="148">
        <f t="shared" si="153"/>
        <v>-451.94360800000004</v>
      </c>
      <c r="AV227" s="148">
        <f t="shared" si="153"/>
        <v>-451.94360800000004</v>
      </c>
      <c r="AW227" s="147"/>
      <c r="AX227" s="148">
        <v>0</v>
      </c>
      <c r="AY227" s="148">
        <v>0</v>
      </c>
      <c r="AZ227" s="148">
        <v>0</v>
      </c>
      <c r="BA227" s="148">
        <v>0</v>
      </c>
      <c r="BB227" s="148">
        <v>0</v>
      </c>
      <c r="BC227" s="148">
        <v>0</v>
      </c>
      <c r="BD227" s="148">
        <f t="shared" si="154"/>
        <v>-584.06888000000004</v>
      </c>
      <c r="BE227" s="148">
        <f t="shared" si="154"/>
        <v>-584.06888000000004</v>
      </c>
      <c r="BF227" s="148">
        <f t="shared" si="154"/>
        <v>-584.06888000000004</v>
      </c>
      <c r="BG227" s="148">
        <f t="shared" si="154"/>
        <v>-584.06888000000004</v>
      </c>
      <c r="BH227" s="148">
        <f t="shared" si="154"/>
        <v>-584.06888000000004</v>
      </c>
      <c r="BI227" s="148">
        <f t="shared" si="154"/>
        <v>-584.06888000000004</v>
      </c>
      <c r="BJ227" s="147"/>
      <c r="BK227" s="148">
        <v>0</v>
      </c>
      <c r="BL227" s="148">
        <v>0</v>
      </c>
      <c r="BM227" s="148">
        <v>0</v>
      </c>
      <c r="BN227" s="148">
        <v>0</v>
      </c>
      <c r="BO227" s="148">
        <v>0</v>
      </c>
      <c r="BP227" s="148">
        <v>0</v>
      </c>
      <c r="BQ227" s="148">
        <f t="shared" si="155"/>
        <v>-617.73352333333332</v>
      </c>
      <c r="BR227" s="148">
        <f t="shared" si="155"/>
        <v>-617.73352333333332</v>
      </c>
      <c r="BS227" s="148">
        <f t="shared" si="155"/>
        <v>-617.73352333333332</v>
      </c>
      <c r="BT227" s="148">
        <f t="shared" si="155"/>
        <v>-617.73352333333332</v>
      </c>
      <c r="BU227" s="148">
        <f t="shared" si="155"/>
        <v>-617.73352333333332</v>
      </c>
      <c r="BV227" s="148">
        <f t="shared" si="155"/>
        <v>-617.73352333333332</v>
      </c>
      <c r="BW227" s="147"/>
      <c r="BX227" s="148">
        <v>0</v>
      </c>
      <c r="BY227" s="148">
        <v>0</v>
      </c>
      <c r="BZ227" s="148">
        <v>0</v>
      </c>
      <c r="CA227" s="148">
        <v>0</v>
      </c>
      <c r="CB227" s="148">
        <v>0</v>
      </c>
      <c r="CC227" s="148">
        <v>0</v>
      </c>
      <c r="CD227" s="148">
        <f t="shared" si="156"/>
        <v>-2540.5796819458419</v>
      </c>
      <c r="CE227" s="148">
        <f t="shared" si="156"/>
        <v>-2540.5796819458419</v>
      </c>
      <c r="CF227" s="148">
        <f t="shared" si="156"/>
        <v>-2540.5796819458419</v>
      </c>
      <c r="CG227" s="148">
        <f t="shared" si="156"/>
        <v>-2540.5796819458419</v>
      </c>
      <c r="CH227" s="148">
        <f t="shared" si="156"/>
        <v>-2540.5796819458419</v>
      </c>
      <c r="CI227" s="148">
        <f t="shared" si="156"/>
        <v>-2540.5796819458419</v>
      </c>
      <c r="CJ227" s="147"/>
      <c r="CK227" s="148">
        <v>0</v>
      </c>
      <c r="CL227" s="148">
        <v>0</v>
      </c>
      <c r="CM227" s="148">
        <v>0</v>
      </c>
      <c r="CN227" s="148">
        <v>0</v>
      </c>
      <c r="CO227" s="148">
        <v>0</v>
      </c>
      <c r="CP227" s="148">
        <v>0</v>
      </c>
      <c r="CQ227" s="148">
        <f t="shared" si="157"/>
        <v>-823.64469777777776</v>
      </c>
      <c r="CR227" s="148">
        <f t="shared" si="157"/>
        <v>-823.64469777777776</v>
      </c>
      <c r="CS227" s="148">
        <f t="shared" si="157"/>
        <v>-823.64469777777776</v>
      </c>
      <c r="CT227" s="148">
        <f t="shared" si="157"/>
        <v>-823.64469777777776</v>
      </c>
      <c r="CU227" s="148">
        <f t="shared" si="157"/>
        <v>-823.64469777777776</v>
      </c>
      <c r="CV227" s="148">
        <f t="shared" si="157"/>
        <v>-823.64469777777776</v>
      </c>
      <c r="CW227" s="147"/>
      <c r="CX227" s="148">
        <v>0</v>
      </c>
      <c r="CY227" s="148">
        <v>0</v>
      </c>
      <c r="CZ227" s="148">
        <v>0</v>
      </c>
      <c r="DA227" s="148">
        <v>0</v>
      </c>
      <c r="DB227" s="148">
        <v>0</v>
      </c>
      <c r="DC227" s="148">
        <v>0</v>
      </c>
      <c r="DD227" s="148">
        <f t="shared" si="158"/>
        <v>-1880.8602800000001</v>
      </c>
      <c r="DE227" s="148">
        <f t="shared" si="158"/>
        <v>-1880.8602800000001</v>
      </c>
      <c r="DF227" s="148">
        <f t="shared" si="158"/>
        <v>-1880.8602800000001</v>
      </c>
      <c r="DG227" s="148">
        <f t="shared" si="158"/>
        <v>-1880.8602800000001</v>
      </c>
      <c r="DH227" s="148">
        <f t="shared" si="158"/>
        <v>-1880.8602800000001</v>
      </c>
      <c r="DI227" s="148">
        <f t="shared" si="158"/>
        <v>-1880.8602800000001</v>
      </c>
      <c r="DJ227" s="147"/>
      <c r="DK227" s="148">
        <v>0</v>
      </c>
      <c r="DL227" s="148">
        <v>0</v>
      </c>
      <c r="DM227" s="148">
        <v>0</v>
      </c>
      <c r="DN227" s="148">
        <v>0</v>
      </c>
      <c r="DO227" s="148">
        <v>0</v>
      </c>
      <c r="DP227" s="148">
        <v>0</v>
      </c>
      <c r="DQ227" s="148">
        <f t="shared" si="159"/>
        <v>-11394.760183056953</v>
      </c>
      <c r="DR227" s="148">
        <f t="shared" si="159"/>
        <v>-11394.760183056953</v>
      </c>
      <c r="DS227" s="148">
        <f t="shared" si="159"/>
        <v>-11394.760183056953</v>
      </c>
      <c r="DT227" s="148">
        <f t="shared" si="159"/>
        <v>-11394.760183056953</v>
      </c>
      <c r="DU227" s="148">
        <f t="shared" si="159"/>
        <v>-11394.760183056953</v>
      </c>
      <c r="DV227" s="148">
        <f t="shared" si="159"/>
        <v>-11394.760183056953</v>
      </c>
      <c r="DX227" s="149">
        <v>134918.28126286867</v>
      </c>
      <c r="DZ227" s="19" t="b">
        <v>1</v>
      </c>
      <c r="EG227" s="19"/>
    </row>
    <row r="228" spans="2:137" ht="14.15" customHeight="1" x14ac:dyDescent="0.4">
      <c r="C228" s="154" t="s">
        <v>47</v>
      </c>
      <c r="D228" s="145">
        <v>509</v>
      </c>
      <c r="E228" s="19" t="s">
        <v>72</v>
      </c>
      <c r="F228" s="19" t="s">
        <v>57</v>
      </c>
      <c r="H228" s="19" t="s">
        <v>114</v>
      </c>
      <c r="I228" s="19" t="s">
        <v>83</v>
      </c>
      <c r="K228" s="146">
        <v>0</v>
      </c>
      <c r="L228" s="146">
        <v>0</v>
      </c>
      <c r="M228" s="146">
        <v>0</v>
      </c>
      <c r="N228" s="146">
        <v>0</v>
      </c>
      <c r="O228" s="146">
        <v>0</v>
      </c>
      <c r="P228" s="146">
        <v>0</v>
      </c>
      <c r="Q228" s="146">
        <f t="shared" si="134"/>
        <v>-7700</v>
      </c>
      <c r="R228" s="146">
        <f t="shared" si="134"/>
        <v>-7700</v>
      </c>
      <c r="S228" s="146">
        <f t="shared" si="134"/>
        <v>-7700</v>
      </c>
      <c r="T228" s="146">
        <f t="shared" si="134"/>
        <v>-7700</v>
      </c>
      <c r="U228" s="146">
        <f t="shared" si="134"/>
        <v>-7700</v>
      </c>
      <c r="V228" s="146">
        <f t="shared" si="134"/>
        <v>-7700</v>
      </c>
      <c r="W228" s="147"/>
      <c r="X228" s="148">
        <v>0</v>
      </c>
      <c r="Y228" s="148">
        <v>0</v>
      </c>
      <c r="Z228" s="148">
        <v>0</v>
      </c>
      <c r="AA228" s="148">
        <v>0</v>
      </c>
      <c r="AB228" s="148">
        <v>0</v>
      </c>
      <c r="AC228" s="148">
        <v>0</v>
      </c>
      <c r="AD228" s="148">
        <f t="shared" si="152"/>
        <v>-8098.0900000000011</v>
      </c>
      <c r="AE228" s="148">
        <f t="shared" si="152"/>
        <v>-8098.0900000000011</v>
      </c>
      <c r="AF228" s="148">
        <f t="shared" si="152"/>
        <v>-8098.0900000000011</v>
      </c>
      <c r="AG228" s="148">
        <f t="shared" si="152"/>
        <v>-8098.0900000000011</v>
      </c>
      <c r="AH228" s="148">
        <f t="shared" si="152"/>
        <v>-8098.0900000000011</v>
      </c>
      <c r="AI228" s="148">
        <f t="shared" si="152"/>
        <v>-8098.0900000000011</v>
      </c>
      <c r="AJ228" s="147"/>
      <c r="AK228" s="148">
        <v>0</v>
      </c>
      <c r="AL228" s="148">
        <v>0</v>
      </c>
      <c r="AM228" s="148">
        <v>0</v>
      </c>
      <c r="AN228" s="148">
        <v>0</v>
      </c>
      <c r="AO228" s="148">
        <v>0</v>
      </c>
      <c r="AP228" s="148">
        <v>0</v>
      </c>
      <c r="AQ228" s="148">
        <f t="shared" si="153"/>
        <v>-1058.8376100000003</v>
      </c>
      <c r="AR228" s="148">
        <f t="shared" si="153"/>
        <v>-1058.8376100000003</v>
      </c>
      <c r="AS228" s="148">
        <f t="shared" si="153"/>
        <v>-1058.8376100000003</v>
      </c>
      <c r="AT228" s="148">
        <f t="shared" si="153"/>
        <v>-1058.8376100000003</v>
      </c>
      <c r="AU228" s="148">
        <f t="shared" si="153"/>
        <v>-1058.8376100000003</v>
      </c>
      <c r="AV228" s="148">
        <f t="shared" si="153"/>
        <v>-1058.8376100000003</v>
      </c>
      <c r="AW228" s="147"/>
      <c r="AX228" s="148">
        <v>0</v>
      </c>
      <c r="AY228" s="148">
        <v>0</v>
      </c>
      <c r="AZ228" s="148">
        <v>0</v>
      </c>
      <c r="BA228" s="148">
        <v>0</v>
      </c>
      <c r="BB228" s="148">
        <v>0</v>
      </c>
      <c r="BC228" s="148">
        <v>0</v>
      </c>
      <c r="BD228" s="148">
        <f t="shared" si="154"/>
        <v>-943.32960000000026</v>
      </c>
      <c r="BE228" s="148">
        <f t="shared" si="154"/>
        <v>-943.32960000000026</v>
      </c>
      <c r="BF228" s="148">
        <f t="shared" si="154"/>
        <v>-943.32960000000026</v>
      </c>
      <c r="BG228" s="148">
        <f t="shared" si="154"/>
        <v>-943.32960000000026</v>
      </c>
      <c r="BH228" s="148">
        <f t="shared" si="154"/>
        <v>-943.32960000000026</v>
      </c>
      <c r="BI228" s="148">
        <f t="shared" si="154"/>
        <v>-943.32960000000026</v>
      </c>
      <c r="BJ228" s="147"/>
      <c r="BK228" s="148">
        <v>0</v>
      </c>
      <c r="BL228" s="148">
        <v>0</v>
      </c>
      <c r="BM228" s="148">
        <v>0</v>
      </c>
      <c r="BN228" s="148">
        <v>0</v>
      </c>
      <c r="BO228" s="148">
        <v>0</v>
      </c>
      <c r="BP228" s="148">
        <v>0</v>
      </c>
      <c r="BQ228" s="148">
        <f t="shared" si="155"/>
        <v>-904.28671666666673</v>
      </c>
      <c r="BR228" s="148">
        <f t="shared" si="155"/>
        <v>-904.28671666666673</v>
      </c>
      <c r="BS228" s="148">
        <f t="shared" si="155"/>
        <v>-904.28671666666673</v>
      </c>
      <c r="BT228" s="148">
        <f t="shared" si="155"/>
        <v>-904.28671666666673</v>
      </c>
      <c r="BU228" s="148">
        <f t="shared" si="155"/>
        <v>-904.28671666666673</v>
      </c>
      <c r="BV228" s="148">
        <f t="shared" si="155"/>
        <v>-904.28671666666673</v>
      </c>
      <c r="BW228" s="147"/>
      <c r="BX228" s="148">
        <v>0</v>
      </c>
      <c r="BY228" s="148">
        <v>0</v>
      </c>
      <c r="BZ228" s="148">
        <v>0</v>
      </c>
      <c r="CA228" s="148">
        <v>0</v>
      </c>
      <c r="CB228" s="148">
        <v>0</v>
      </c>
      <c r="CC228" s="148">
        <v>0</v>
      </c>
      <c r="CD228" s="148">
        <f t="shared" si="156"/>
        <v>-2724.1357133883994</v>
      </c>
      <c r="CE228" s="148">
        <f t="shared" si="156"/>
        <v>-2724.1357133883994</v>
      </c>
      <c r="CF228" s="148">
        <f t="shared" si="156"/>
        <v>-2724.1357133883994</v>
      </c>
      <c r="CG228" s="148">
        <f t="shared" si="156"/>
        <v>-2724.1357133883994</v>
      </c>
      <c r="CH228" s="148">
        <f t="shared" si="156"/>
        <v>-2724.1357133883994</v>
      </c>
      <c r="CI228" s="148">
        <f t="shared" si="156"/>
        <v>-2724.1357133883994</v>
      </c>
      <c r="CJ228" s="147"/>
      <c r="CK228" s="148">
        <v>0</v>
      </c>
      <c r="CL228" s="148">
        <v>0</v>
      </c>
      <c r="CM228" s="148">
        <v>0</v>
      </c>
      <c r="CN228" s="148">
        <v>0</v>
      </c>
      <c r="CO228" s="148">
        <v>0</v>
      </c>
      <c r="CP228" s="148">
        <v>0</v>
      </c>
      <c r="CQ228" s="148">
        <f t="shared" si="157"/>
        <v>-1205.7156222222222</v>
      </c>
      <c r="CR228" s="148">
        <f t="shared" si="157"/>
        <v>-1205.7156222222222</v>
      </c>
      <c r="CS228" s="148">
        <f t="shared" si="157"/>
        <v>-1205.7156222222222</v>
      </c>
      <c r="CT228" s="148">
        <f t="shared" si="157"/>
        <v>-1205.7156222222222</v>
      </c>
      <c r="CU228" s="148">
        <f t="shared" si="157"/>
        <v>-1205.7156222222222</v>
      </c>
      <c r="CV228" s="148">
        <f t="shared" si="157"/>
        <v>-1205.7156222222222</v>
      </c>
      <c r="CW228" s="147"/>
      <c r="CX228" s="148">
        <v>0</v>
      </c>
      <c r="CY228" s="148">
        <v>0</v>
      </c>
      <c r="CZ228" s="148">
        <v>0</v>
      </c>
      <c r="DA228" s="148">
        <v>0</v>
      </c>
      <c r="DB228" s="148">
        <v>0</v>
      </c>
      <c r="DC228" s="148">
        <v>0</v>
      </c>
      <c r="DD228" s="148">
        <f t="shared" si="158"/>
        <v>-2753.3506000000007</v>
      </c>
      <c r="DE228" s="148">
        <f t="shared" si="158"/>
        <v>-2753.3506000000007</v>
      </c>
      <c r="DF228" s="148">
        <f t="shared" si="158"/>
        <v>-2753.3506000000007</v>
      </c>
      <c r="DG228" s="148">
        <f t="shared" si="158"/>
        <v>-2753.3506000000007</v>
      </c>
      <c r="DH228" s="148">
        <f t="shared" si="158"/>
        <v>-2753.3506000000007</v>
      </c>
      <c r="DI228" s="148">
        <f t="shared" si="158"/>
        <v>-2753.3506000000007</v>
      </c>
      <c r="DJ228" s="147"/>
      <c r="DK228" s="148">
        <v>0</v>
      </c>
      <c r="DL228" s="148">
        <v>0</v>
      </c>
      <c r="DM228" s="148">
        <v>0</v>
      </c>
      <c r="DN228" s="148">
        <v>0</v>
      </c>
      <c r="DO228" s="148">
        <v>0</v>
      </c>
      <c r="DP228" s="148">
        <v>0</v>
      </c>
      <c r="DQ228" s="148">
        <f t="shared" si="159"/>
        <v>-15685.578652277291</v>
      </c>
      <c r="DR228" s="148">
        <f t="shared" si="159"/>
        <v>-15685.578652277291</v>
      </c>
      <c r="DS228" s="148">
        <f t="shared" si="159"/>
        <v>-15685.578652277291</v>
      </c>
      <c r="DT228" s="148">
        <f t="shared" si="159"/>
        <v>-15685.578652277291</v>
      </c>
      <c r="DU228" s="148">
        <f t="shared" si="159"/>
        <v>-15685.578652277291</v>
      </c>
      <c r="DV228" s="148">
        <f t="shared" si="159"/>
        <v>-15685.578652277291</v>
      </c>
      <c r="DX228" s="149">
        <v>160663.19207819074</v>
      </c>
      <c r="DZ228" s="19" t="b">
        <v>1</v>
      </c>
      <c r="EG228" s="19"/>
    </row>
    <row r="229" spans="2:137" ht="14.15" customHeight="1" x14ac:dyDescent="0.4">
      <c r="C229" s="154" t="s">
        <v>47</v>
      </c>
      <c r="D229" s="145">
        <v>486</v>
      </c>
      <c r="E229" s="19" t="s">
        <v>72</v>
      </c>
      <c r="F229" s="19" t="s">
        <v>57</v>
      </c>
      <c r="H229" s="19" t="s">
        <v>114</v>
      </c>
      <c r="I229" s="19" t="s">
        <v>83</v>
      </c>
      <c r="K229" s="146">
        <v>0</v>
      </c>
      <c r="L229" s="146">
        <v>0</v>
      </c>
      <c r="M229" s="146">
        <v>0</v>
      </c>
      <c r="N229" s="146">
        <v>0</v>
      </c>
      <c r="O229" s="146">
        <v>0</v>
      </c>
      <c r="P229" s="146">
        <v>0</v>
      </c>
      <c r="Q229" s="146">
        <f t="shared" si="134"/>
        <v>-5260</v>
      </c>
      <c r="R229" s="146">
        <f t="shared" si="134"/>
        <v>-5260</v>
      </c>
      <c r="S229" s="146">
        <f t="shared" si="134"/>
        <v>-5260</v>
      </c>
      <c r="T229" s="146">
        <f t="shared" si="134"/>
        <v>-5260</v>
      </c>
      <c r="U229" s="146">
        <f t="shared" si="134"/>
        <v>-5260</v>
      </c>
      <c r="V229" s="146">
        <f t="shared" si="134"/>
        <v>-5260</v>
      </c>
      <c r="W229" s="147"/>
      <c r="X229" s="148">
        <v>0</v>
      </c>
      <c r="Y229" s="148">
        <v>0</v>
      </c>
      <c r="Z229" s="148">
        <v>0</v>
      </c>
      <c r="AA229" s="148">
        <v>0</v>
      </c>
      <c r="AB229" s="148">
        <v>0</v>
      </c>
      <c r="AC229" s="148">
        <v>0</v>
      </c>
      <c r="AD229" s="148">
        <f t="shared" si="152"/>
        <v>-5531.942</v>
      </c>
      <c r="AE229" s="148">
        <f t="shared" si="152"/>
        <v>-5531.942</v>
      </c>
      <c r="AF229" s="148">
        <f t="shared" si="152"/>
        <v>-5531.942</v>
      </c>
      <c r="AG229" s="148">
        <f t="shared" si="152"/>
        <v>-5531.942</v>
      </c>
      <c r="AH229" s="148">
        <f t="shared" si="152"/>
        <v>-5531.942</v>
      </c>
      <c r="AI229" s="148">
        <f t="shared" si="152"/>
        <v>-5531.942</v>
      </c>
      <c r="AJ229" s="147"/>
      <c r="AK229" s="148">
        <v>0</v>
      </c>
      <c r="AL229" s="148">
        <v>0</v>
      </c>
      <c r="AM229" s="148">
        <v>0</v>
      </c>
      <c r="AN229" s="148">
        <v>0</v>
      </c>
      <c r="AO229" s="148">
        <v>0</v>
      </c>
      <c r="AP229" s="148">
        <v>0</v>
      </c>
      <c r="AQ229" s="148">
        <f t="shared" si="153"/>
        <v>-451.94360800000004</v>
      </c>
      <c r="AR229" s="148">
        <f t="shared" si="153"/>
        <v>-451.94360800000004</v>
      </c>
      <c r="AS229" s="148">
        <f t="shared" si="153"/>
        <v>-451.94360800000004</v>
      </c>
      <c r="AT229" s="148">
        <f t="shared" si="153"/>
        <v>-451.94360800000004</v>
      </c>
      <c r="AU229" s="148">
        <f t="shared" si="153"/>
        <v>-451.94360800000004</v>
      </c>
      <c r="AV229" s="148">
        <f t="shared" si="153"/>
        <v>-451.94360800000004</v>
      </c>
      <c r="AW229" s="147"/>
      <c r="AX229" s="148">
        <v>0</v>
      </c>
      <c r="AY229" s="148">
        <v>0</v>
      </c>
      <c r="AZ229" s="148">
        <v>0</v>
      </c>
      <c r="BA229" s="148">
        <v>0</v>
      </c>
      <c r="BB229" s="148">
        <v>0</v>
      </c>
      <c r="BC229" s="148">
        <v>0</v>
      </c>
      <c r="BD229" s="148">
        <f t="shared" si="154"/>
        <v>-584.06888000000004</v>
      </c>
      <c r="BE229" s="148">
        <f t="shared" si="154"/>
        <v>-584.06888000000004</v>
      </c>
      <c r="BF229" s="148">
        <f t="shared" si="154"/>
        <v>-584.06888000000004</v>
      </c>
      <c r="BG229" s="148">
        <f t="shared" si="154"/>
        <v>-584.06888000000004</v>
      </c>
      <c r="BH229" s="148">
        <f t="shared" si="154"/>
        <v>-584.06888000000004</v>
      </c>
      <c r="BI229" s="148">
        <f t="shared" si="154"/>
        <v>-584.06888000000004</v>
      </c>
      <c r="BJ229" s="147"/>
      <c r="BK229" s="148">
        <v>0</v>
      </c>
      <c r="BL229" s="148">
        <v>0</v>
      </c>
      <c r="BM229" s="148">
        <v>0</v>
      </c>
      <c r="BN229" s="148">
        <v>0</v>
      </c>
      <c r="BO229" s="148">
        <v>0</v>
      </c>
      <c r="BP229" s="148">
        <v>0</v>
      </c>
      <c r="BQ229" s="148">
        <f t="shared" si="155"/>
        <v>-617.73352333333332</v>
      </c>
      <c r="BR229" s="148">
        <f t="shared" si="155"/>
        <v>-617.73352333333332</v>
      </c>
      <c r="BS229" s="148">
        <f t="shared" si="155"/>
        <v>-617.73352333333332</v>
      </c>
      <c r="BT229" s="148">
        <f t="shared" si="155"/>
        <v>-617.73352333333332</v>
      </c>
      <c r="BU229" s="148">
        <f t="shared" si="155"/>
        <v>-617.73352333333332</v>
      </c>
      <c r="BV229" s="148">
        <f t="shared" si="155"/>
        <v>-617.73352333333332</v>
      </c>
      <c r="BW229" s="147"/>
      <c r="BX229" s="148">
        <v>0</v>
      </c>
      <c r="BY229" s="148">
        <v>0</v>
      </c>
      <c r="BZ229" s="148">
        <v>0</v>
      </c>
      <c r="CA229" s="148">
        <v>0</v>
      </c>
      <c r="CB229" s="148">
        <v>0</v>
      </c>
      <c r="CC229" s="148">
        <v>0</v>
      </c>
      <c r="CD229" s="148">
        <f t="shared" si="156"/>
        <v>-2540.5796819458419</v>
      </c>
      <c r="CE229" s="148">
        <f t="shared" si="156"/>
        <v>-2540.5796819458419</v>
      </c>
      <c r="CF229" s="148">
        <f t="shared" si="156"/>
        <v>-2540.5796819458419</v>
      </c>
      <c r="CG229" s="148">
        <f t="shared" si="156"/>
        <v>-2540.5796819458419</v>
      </c>
      <c r="CH229" s="148">
        <f t="shared" si="156"/>
        <v>-2540.5796819458419</v>
      </c>
      <c r="CI229" s="148">
        <f t="shared" si="156"/>
        <v>-2540.5796819458419</v>
      </c>
      <c r="CJ229" s="147"/>
      <c r="CK229" s="148">
        <v>0</v>
      </c>
      <c r="CL229" s="148">
        <v>0</v>
      </c>
      <c r="CM229" s="148">
        <v>0</v>
      </c>
      <c r="CN229" s="148">
        <v>0</v>
      </c>
      <c r="CO229" s="148">
        <v>0</v>
      </c>
      <c r="CP229" s="148">
        <v>0</v>
      </c>
      <c r="CQ229" s="148">
        <f t="shared" si="157"/>
        <v>-823.64469777777776</v>
      </c>
      <c r="CR229" s="148">
        <f t="shared" si="157"/>
        <v>-823.64469777777776</v>
      </c>
      <c r="CS229" s="148">
        <f t="shared" si="157"/>
        <v>-823.64469777777776</v>
      </c>
      <c r="CT229" s="148">
        <f t="shared" si="157"/>
        <v>-823.64469777777776</v>
      </c>
      <c r="CU229" s="148">
        <f t="shared" si="157"/>
        <v>-823.64469777777776</v>
      </c>
      <c r="CV229" s="148">
        <f t="shared" si="157"/>
        <v>-823.64469777777776</v>
      </c>
      <c r="CW229" s="147"/>
      <c r="CX229" s="148">
        <v>0</v>
      </c>
      <c r="CY229" s="148">
        <v>0</v>
      </c>
      <c r="CZ229" s="148">
        <v>0</v>
      </c>
      <c r="DA229" s="148">
        <v>0</v>
      </c>
      <c r="DB229" s="148">
        <v>0</v>
      </c>
      <c r="DC229" s="148">
        <v>0</v>
      </c>
      <c r="DD229" s="148">
        <f t="shared" si="158"/>
        <v>-1880.8602800000001</v>
      </c>
      <c r="DE229" s="148">
        <f t="shared" si="158"/>
        <v>-1880.8602800000001</v>
      </c>
      <c r="DF229" s="148">
        <f t="shared" si="158"/>
        <v>-1880.8602800000001</v>
      </c>
      <c r="DG229" s="148">
        <f t="shared" si="158"/>
        <v>-1880.8602800000001</v>
      </c>
      <c r="DH229" s="148">
        <f t="shared" si="158"/>
        <v>-1880.8602800000001</v>
      </c>
      <c r="DI229" s="148">
        <f t="shared" si="158"/>
        <v>-1880.8602800000001</v>
      </c>
      <c r="DJ229" s="147"/>
      <c r="DK229" s="148">
        <v>0</v>
      </c>
      <c r="DL229" s="148">
        <v>0</v>
      </c>
      <c r="DM229" s="148">
        <v>0</v>
      </c>
      <c r="DN229" s="148">
        <v>0</v>
      </c>
      <c r="DO229" s="148">
        <v>0</v>
      </c>
      <c r="DP229" s="148">
        <v>0</v>
      </c>
      <c r="DQ229" s="148">
        <f t="shared" si="159"/>
        <v>-11394.760183056953</v>
      </c>
      <c r="DR229" s="148">
        <f t="shared" si="159"/>
        <v>-11394.760183056953</v>
      </c>
      <c r="DS229" s="148">
        <f t="shared" si="159"/>
        <v>-11394.760183056953</v>
      </c>
      <c r="DT229" s="148">
        <f t="shared" si="159"/>
        <v>-11394.760183056953</v>
      </c>
      <c r="DU229" s="148">
        <f t="shared" si="159"/>
        <v>-11394.760183056953</v>
      </c>
      <c r="DV229" s="148">
        <f t="shared" si="159"/>
        <v>-11394.760183056953</v>
      </c>
      <c r="DX229" s="149">
        <v>134918.28126286867</v>
      </c>
      <c r="DZ229" s="19" t="b">
        <v>1</v>
      </c>
      <c r="EG229" s="19"/>
    </row>
    <row r="230" spans="2:137" x14ac:dyDescent="0.4">
      <c r="B230" s="19" t="s">
        <v>86</v>
      </c>
      <c r="C230" s="154" t="s">
        <v>47</v>
      </c>
      <c r="D230" s="145" t="s">
        <v>137</v>
      </c>
      <c r="E230" s="19" t="s">
        <v>72</v>
      </c>
      <c r="F230" s="19" t="s">
        <v>57</v>
      </c>
      <c r="H230" s="19" t="s">
        <v>10</v>
      </c>
      <c r="I230" s="19" t="s">
        <v>74</v>
      </c>
      <c r="K230" s="146">
        <v>0</v>
      </c>
      <c r="L230" s="146">
        <v>0</v>
      </c>
      <c r="M230" s="146">
        <v>0</v>
      </c>
      <c r="N230" s="146">
        <v>0</v>
      </c>
      <c r="O230" s="146">
        <v>0</v>
      </c>
      <c r="P230" s="146">
        <v>0</v>
      </c>
      <c r="Q230" s="146">
        <f t="shared" si="134"/>
        <v>-5500</v>
      </c>
      <c r="R230" s="146">
        <f t="shared" si="134"/>
        <v>-5500</v>
      </c>
      <c r="S230" s="146">
        <f t="shared" si="134"/>
        <v>-5500</v>
      </c>
      <c r="T230" s="146">
        <f t="shared" si="134"/>
        <v>-5500</v>
      </c>
      <c r="U230" s="146">
        <f t="shared" si="134"/>
        <v>-5500</v>
      </c>
      <c r="V230" s="146">
        <f t="shared" si="134"/>
        <v>-5500</v>
      </c>
      <c r="W230" s="147"/>
      <c r="X230" s="148">
        <v>0</v>
      </c>
      <c r="Y230" s="148">
        <v>0</v>
      </c>
      <c r="Z230" s="148">
        <v>0</v>
      </c>
      <c r="AA230" s="148">
        <v>0</v>
      </c>
      <c r="AB230" s="148">
        <v>0</v>
      </c>
      <c r="AC230" s="148">
        <v>0</v>
      </c>
      <c r="AD230" s="148">
        <f t="shared" si="152"/>
        <v>-5784.35</v>
      </c>
      <c r="AE230" s="148">
        <f t="shared" si="152"/>
        <v>-5784.35</v>
      </c>
      <c r="AF230" s="148">
        <f t="shared" si="152"/>
        <v>-5784.35</v>
      </c>
      <c r="AG230" s="148">
        <f t="shared" si="152"/>
        <v>-5784.35</v>
      </c>
      <c r="AH230" s="148">
        <f t="shared" si="152"/>
        <v>-5784.35</v>
      </c>
      <c r="AI230" s="148">
        <f t="shared" si="152"/>
        <v>-5784.35</v>
      </c>
      <c r="AJ230" s="147"/>
      <c r="AK230" s="148">
        <v>0</v>
      </c>
      <c r="AL230" s="148">
        <v>0</v>
      </c>
      <c r="AM230" s="148">
        <v>0</v>
      </c>
      <c r="AN230" s="148">
        <v>0</v>
      </c>
      <c r="AO230" s="148">
        <v>0</v>
      </c>
      <c r="AP230" s="148">
        <v>0</v>
      </c>
      <c r="AQ230" s="148">
        <f t="shared" si="153"/>
        <v>-511.63810000000012</v>
      </c>
      <c r="AR230" s="148">
        <f t="shared" si="153"/>
        <v>-511.63810000000012</v>
      </c>
      <c r="AS230" s="148">
        <f t="shared" si="153"/>
        <v>-511.63810000000012</v>
      </c>
      <c r="AT230" s="148">
        <f t="shared" si="153"/>
        <v>-511.63810000000012</v>
      </c>
      <c r="AU230" s="148">
        <f t="shared" si="153"/>
        <v>-511.63810000000012</v>
      </c>
      <c r="AV230" s="148">
        <f t="shared" si="153"/>
        <v>-511.63810000000012</v>
      </c>
      <c r="AW230" s="147"/>
      <c r="AX230" s="148">
        <v>0</v>
      </c>
      <c r="AY230" s="148">
        <v>0</v>
      </c>
      <c r="AZ230" s="148">
        <v>0</v>
      </c>
      <c r="BA230" s="148">
        <v>0</v>
      </c>
      <c r="BB230" s="148">
        <v>0</v>
      </c>
      <c r="BC230" s="148">
        <v>0</v>
      </c>
      <c r="BD230" s="148">
        <f t="shared" si="154"/>
        <v>-619.40599999999995</v>
      </c>
      <c r="BE230" s="148">
        <f t="shared" si="154"/>
        <v>-619.40599999999995</v>
      </c>
      <c r="BF230" s="148">
        <f t="shared" si="154"/>
        <v>-619.40599999999995</v>
      </c>
      <c r="BG230" s="148">
        <f t="shared" si="154"/>
        <v>-619.40599999999995</v>
      </c>
      <c r="BH230" s="148">
        <f t="shared" si="154"/>
        <v>-619.40599999999995</v>
      </c>
      <c r="BI230" s="148">
        <f t="shared" si="154"/>
        <v>-619.40599999999995</v>
      </c>
      <c r="BJ230" s="147"/>
      <c r="BK230" s="148">
        <v>0</v>
      </c>
      <c r="BL230" s="148">
        <v>0</v>
      </c>
      <c r="BM230" s="148">
        <v>0</v>
      </c>
      <c r="BN230" s="148">
        <v>0</v>
      </c>
      <c r="BO230" s="148">
        <v>0</v>
      </c>
      <c r="BP230" s="148">
        <v>0</v>
      </c>
      <c r="BQ230" s="148">
        <f t="shared" si="155"/>
        <v>-645.91908333333333</v>
      </c>
      <c r="BR230" s="148">
        <f t="shared" si="155"/>
        <v>-645.91908333333333</v>
      </c>
      <c r="BS230" s="148">
        <f t="shared" si="155"/>
        <v>-645.91908333333333</v>
      </c>
      <c r="BT230" s="148">
        <f t="shared" si="155"/>
        <v>-645.91908333333333</v>
      </c>
      <c r="BU230" s="148">
        <f t="shared" si="155"/>
        <v>-645.91908333333333</v>
      </c>
      <c r="BV230" s="148">
        <f t="shared" si="155"/>
        <v>-645.91908333333333</v>
      </c>
      <c r="BW230" s="147"/>
      <c r="BX230" s="148">
        <v>0</v>
      </c>
      <c r="BY230" s="148">
        <v>0</v>
      </c>
      <c r="BZ230" s="148">
        <v>0</v>
      </c>
      <c r="CA230" s="148">
        <v>0</v>
      </c>
      <c r="CB230" s="148">
        <v>0</v>
      </c>
      <c r="CC230" s="148">
        <v>0</v>
      </c>
      <c r="CD230" s="148">
        <f t="shared" si="156"/>
        <v>-2558.6343735631426</v>
      </c>
      <c r="CE230" s="148">
        <f t="shared" si="156"/>
        <v>-2558.6343735631426</v>
      </c>
      <c r="CF230" s="148">
        <f t="shared" si="156"/>
        <v>-2558.6343735631426</v>
      </c>
      <c r="CG230" s="148">
        <f t="shared" si="156"/>
        <v>-2558.6343735631426</v>
      </c>
      <c r="CH230" s="148">
        <f t="shared" si="156"/>
        <v>-2558.6343735631426</v>
      </c>
      <c r="CI230" s="148">
        <f t="shared" si="156"/>
        <v>-2558.6343735631426</v>
      </c>
      <c r="CJ230" s="147"/>
      <c r="CK230" s="148">
        <v>0</v>
      </c>
      <c r="CL230" s="148">
        <v>0</v>
      </c>
      <c r="CM230" s="148">
        <v>0</v>
      </c>
      <c r="CN230" s="148">
        <v>0</v>
      </c>
      <c r="CO230" s="148">
        <v>0</v>
      </c>
      <c r="CP230" s="148">
        <v>0</v>
      </c>
      <c r="CQ230" s="148">
        <f t="shared" si="157"/>
        <v>-861.22544444444441</v>
      </c>
      <c r="CR230" s="148">
        <f t="shared" si="157"/>
        <v>-861.22544444444441</v>
      </c>
      <c r="CS230" s="148">
        <f t="shared" si="157"/>
        <v>-861.22544444444441</v>
      </c>
      <c r="CT230" s="148">
        <f t="shared" si="157"/>
        <v>-861.22544444444441</v>
      </c>
      <c r="CU230" s="148">
        <f t="shared" si="157"/>
        <v>-861.22544444444441</v>
      </c>
      <c r="CV230" s="148">
        <f t="shared" si="157"/>
        <v>-861.22544444444441</v>
      </c>
      <c r="CW230" s="147"/>
      <c r="CX230" s="148">
        <v>0</v>
      </c>
      <c r="CY230" s="148">
        <v>0</v>
      </c>
      <c r="CZ230" s="148">
        <v>0</v>
      </c>
      <c r="DA230" s="148">
        <v>0</v>
      </c>
      <c r="DB230" s="148">
        <v>0</v>
      </c>
      <c r="DC230" s="148">
        <v>0</v>
      </c>
      <c r="DD230" s="148">
        <f t="shared" si="158"/>
        <v>-1966.6790000000003</v>
      </c>
      <c r="DE230" s="148">
        <f t="shared" si="158"/>
        <v>-1966.6790000000003</v>
      </c>
      <c r="DF230" s="148">
        <f t="shared" si="158"/>
        <v>-1966.6790000000003</v>
      </c>
      <c r="DG230" s="148">
        <f t="shared" si="158"/>
        <v>-1966.6790000000003</v>
      </c>
      <c r="DH230" s="148">
        <f t="shared" si="158"/>
        <v>-1966.6790000000003</v>
      </c>
      <c r="DI230" s="148">
        <f t="shared" si="158"/>
        <v>-1966.6790000000003</v>
      </c>
      <c r="DJ230" s="147"/>
      <c r="DK230" s="148">
        <v>0</v>
      </c>
      <c r="DL230" s="148">
        <v>0</v>
      </c>
      <c r="DM230" s="148">
        <v>0</v>
      </c>
      <c r="DN230" s="148">
        <v>0</v>
      </c>
      <c r="DO230" s="148">
        <v>0</v>
      </c>
      <c r="DP230" s="148">
        <v>0</v>
      </c>
      <c r="DQ230" s="148">
        <f t="shared" si="159"/>
        <v>-11816.807901340921</v>
      </c>
      <c r="DR230" s="148">
        <f t="shared" si="159"/>
        <v>-11816.807901340921</v>
      </c>
      <c r="DS230" s="148">
        <f t="shared" si="159"/>
        <v>-11816.807901340921</v>
      </c>
      <c r="DT230" s="148">
        <f t="shared" si="159"/>
        <v>-11816.807901340921</v>
      </c>
      <c r="DU230" s="148">
        <f t="shared" si="159"/>
        <v>-11816.807901340921</v>
      </c>
      <c r="DV230" s="148">
        <f t="shared" si="159"/>
        <v>-11816.807901340921</v>
      </c>
      <c r="DX230" s="149">
        <v>134918.28126286867</v>
      </c>
      <c r="DZ230" s="19" t="b">
        <v>1</v>
      </c>
    </row>
    <row r="231" spans="2:137" x14ac:dyDescent="0.4">
      <c r="B231" s="19" t="s">
        <v>86</v>
      </c>
      <c r="C231" s="154" t="s">
        <v>47</v>
      </c>
      <c r="D231" s="145" t="s">
        <v>130</v>
      </c>
      <c r="E231" s="19" t="s">
        <v>72</v>
      </c>
      <c r="F231" s="19" t="s">
        <v>57</v>
      </c>
      <c r="H231" s="19" t="s">
        <v>14</v>
      </c>
      <c r="I231" s="19" t="s">
        <v>74</v>
      </c>
      <c r="K231" s="146">
        <v>0</v>
      </c>
      <c r="L231" s="146">
        <v>0</v>
      </c>
      <c r="M231" s="146">
        <v>0</v>
      </c>
      <c r="N231" s="146">
        <v>0</v>
      </c>
      <c r="O231" s="146">
        <v>0</v>
      </c>
      <c r="P231" s="146">
        <v>0</v>
      </c>
      <c r="Q231" s="146">
        <f t="shared" ref="Q231:V246" si="160">-_xlfn.XLOOKUP($D231,$D$19:$D$212,Q$19:Q$212,0)</f>
        <v>-4600</v>
      </c>
      <c r="R231" s="146">
        <f t="shared" si="160"/>
        <v>-4600</v>
      </c>
      <c r="S231" s="146">
        <f t="shared" si="160"/>
        <v>-4600</v>
      </c>
      <c r="T231" s="146">
        <f t="shared" si="160"/>
        <v>-4600</v>
      </c>
      <c r="U231" s="146">
        <f t="shared" si="160"/>
        <v>-4600</v>
      </c>
      <c r="V231" s="146">
        <f t="shared" si="160"/>
        <v>-4600</v>
      </c>
      <c r="W231" s="147"/>
      <c r="X231" s="148">
        <v>0</v>
      </c>
      <c r="Y231" s="148">
        <v>0</v>
      </c>
      <c r="Z231" s="148">
        <v>0</v>
      </c>
      <c r="AA231" s="148">
        <v>0</v>
      </c>
      <c r="AB231" s="148">
        <v>0</v>
      </c>
      <c r="AC231" s="148">
        <v>0</v>
      </c>
      <c r="AD231" s="148">
        <f t="shared" si="152"/>
        <v>-4837.8200000000006</v>
      </c>
      <c r="AE231" s="148">
        <f t="shared" si="152"/>
        <v>-4837.8200000000006</v>
      </c>
      <c r="AF231" s="148">
        <f t="shared" si="152"/>
        <v>-4837.8200000000006</v>
      </c>
      <c r="AG231" s="148">
        <f t="shared" si="152"/>
        <v>-4837.8200000000006</v>
      </c>
      <c r="AH231" s="148">
        <f t="shared" si="152"/>
        <v>-4837.8200000000006</v>
      </c>
      <c r="AI231" s="148">
        <f t="shared" si="152"/>
        <v>-4837.8200000000006</v>
      </c>
      <c r="AJ231" s="147"/>
      <c r="AK231" s="148">
        <v>0</v>
      </c>
      <c r="AL231" s="148">
        <v>0</v>
      </c>
      <c r="AM231" s="148">
        <v>0</v>
      </c>
      <c r="AN231" s="148">
        <v>0</v>
      </c>
      <c r="AO231" s="148">
        <v>0</v>
      </c>
      <c r="AP231" s="148">
        <v>0</v>
      </c>
      <c r="AQ231" s="148">
        <f t="shared" si="153"/>
        <v>-303.47134500000004</v>
      </c>
      <c r="AR231" s="148">
        <f t="shared" si="153"/>
        <v>-303.47134500000004</v>
      </c>
      <c r="AS231" s="148">
        <f t="shared" si="153"/>
        <v>-303.47134500000004</v>
      </c>
      <c r="AT231" s="148">
        <f t="shared" si="153"/>
        <v>-303.47134500000004</v>
      </c>
      <c r="AU231" s="148">
        <f t="shared" si="153"/>
        <v>-303.47134500000004</v>
      </c>
      <c r="AV231" s="148">
        <f t="shared" si="153"/>
        <v>-303.47134500000004</v>
      </c>
      <c r="AW231" s="147"/>
      <c r="AX231" s="148">
        <v>0</v>
      </c>
      <c r="AY231" s="148">
        <v>0</v>
      </c>
      <c r="AZ231" s="148">
        <v>0</v>
      </c>
      <c r="BA231" s="148">
        <v>0</v>
      </c>
      <c r="BB231" s="148">
        <v>0</v>
      </c>
      <c r="BC231" s="148">
        <v>0</v>
      </c>
      <c r="BD231" s="148">
        <f t="shared" si="154"/>
        <v>-486.89180000000005</v>
      </c>
      <c r="BE231" s="148">
        <f t="shared" si="154"/>
        <v>-486.89180000000005</v>
      </c>
      <c r="BF231" s="148">
        <f t="shared" si="154"/>
        <v>-486.89180000000005</v>
      </c>
      <c r="BG231" s="148">
        <f t="shared" si="154"/>
        <v>-486.89180000000005</v>
      </c>
      <c r="BH231" s="148">
        <f t="shared" si="154"/>
        <v>-486.89180000000005</v>
      </c>
      <c r="BI231" s="148">
        <f t="shared" si="154"/>
        <v>-486.89180000000005</v>
      </c>
      <c r="BJ231" s="147"/>
      <c r="BK231" s="148">
        <v>0</v>
      </c>
      <c r="BL231" s="148">
        <v>0</v>
      </c>
      <c r="BM231" s="148">
        <v>0</v>
      </c>
      <c r="BN231" s="148">
        <v>0</v>
      </c>
      <c r="BO231" s="148">
        <v>0</v>
      </c>
      <c r="BP231" s="148">
        <v>0</v>
      </c>
      <c r="BQ231" s="148">
        <f t="shared" si="155"/>
        <v>-540.22323333333338</v>
      </c>
      <c r="BR231" s="148">
        <f t="shared" si="155"/>
        <v>-540.22323333333338</v>
      </c>
      <c r="BS231" s="148">
        <f t="shared" si="155"/>
        <v>-540.22323333333338</v>
      </c>
      <c r="BT231" s="148">
        <f t="shared" si="155"/>
        <v>-540.22323333333338</v>
      </c>
      <c r="BU231" s="148">
        <f t="shared" si="155"/>
        <v>-540.22323333333338</v>
      </c>
      <c r="BV231" s="148">
        <f t="shared" si="155"/>
        <v>-540.22323333333338</v>
      </c>
      <c r="BW231" s="147"/>
      <c r="BX231" s="148">
        <v>0</v>
      </c>
      <c r="BY231" s="148">
        <v>0</v>
      </c>
      <c r="BZ231" s="148">
        <v>0</v>
      </c>
      <c r="CA231" s="148">
        <v>0</v>
      </c>
      <c r="CB231" s="148">
        <v>0</v>
      </c>
      <c r="CC231" s="148">
        <v>0</v>
      </c>
      <c r="CD231" s="148">
        <f t="shared" si="156"/>
        <v>-2490.929279998265</v>
      </c>
      <c r="CE231" s="148">
        <f t="shared" si="156"/>
        <v>-2490.929279998265</v>
      </c>
      <c r="CF231" s="148">
        <f t="shared" si="156"/>
        <v>-2490.929279998265</v>
      </c>
      <c r="CG231" s="148">
        <f t="shared" si="156"/>
        <v>-2490.929279998265</v>
      </c>
      <c r="CH231" s="148">
        <f t="shared" si="156"/>
        <v>-2490.929279998265</v>
      </c>
      <c r="CI231" s="148">
        <f t="shared" si="156"/>
        <v>-2490.929279998265</v>
      </c>
      <c r="CJ231" s="147"/>
      <c r="CK231" s="148">
        <v>0</v>
      </c>
      <c r="CL231" s="148">
        <v>0</v>
      </c>
      <c r="CM231" s="148">
        <v>0</v>
      </c>
      <c r="CN231" s="148">
        <v>0</v>
      </c>
      <c r="CO231" s="148">
        <v>0</v>
      </c>
      <c r="CP231" s="148">
        <v>0</v>
      </c>
      <c r="CQ231" s="148">
        <f t="shared" si="157"/>
        <v>-720.29764444444447</v>
      </c>
      <c r="CR231" s="148">
        <f t="shared" si="157"/>
        <v>-720.29764444444447</v>
      </c>
      <c r="CS231" s="148">
        <f t="shared" si="157"/>
        <v>-720.29764444444447</v>
      </c>
      <c r="CT231" s="148">
        <f t="shared" si="157"/>
        <v>-720.29764444444447</v>
      </c>
      <c r="CU231" s="148">
        <f t="shared" si="157"/>
        <v>-720.29764444444447</v>
      </c>
      <c r="CV231" s="148">
        <f t="shared" si="157"/>
        <v>-720.29764444444447</v>
      </c>
      <c r="CW231" s="147"/>
      <c r="CX231" s="148">
        <v>0</v>
      </c>
      <c r="CY231" s="148">
        <v>0</v>
      </c>
      <c r="CZ231" s="148">
        <v>0</v>
      </c>
      <c r="DA231" s="148">
        <v>0</v>
      </c>
      <c r="DB231" s="148">
        <v>0</v>
      </c>
      <c r="DC231" s="148">
        <v>0</v>
      </c>
      <c r="DD231" s="148">
        <f t="shared" si="158"/>
        <v>-1644.8588000000004</v>
      </c>
      <c r="DE231" s="148">
        <f t="shared" si="158"/>
        <v>-1644.8588000000004</v>
      </c>
      <c r="DF231" s="148">
        <f t="shared" si="158"/>
        <v>-1644.8588000000004</v>
      </c>
      <c r="DG231" s="148">
        <f t="shared" si="158"/>
        <v>-1644.8588000000004</v>
      </c>
      <c r="DH231" s="148">
        <f t="shared" si="158"/>
        <v>-1644.8588000000004</v>
      </c>
      <c r="DI231" s="148">
        <f t="shared" si="158"/>
        <v>-1644.8588000000004</v>
      </c>
      <c r="DJ231" s="147"/>
      <c r="DK231" s="148">
        <v>0</v>
      </c>
      <c r="DL231" s="148">
        <v>0</v>
      </c>
      <c r="DM231" s="148">
        <v>0</v>
      </c>
      <c r="DN231" s="148">
        <v>0</v>
      </c>
      <c r="DO231" s="148">
        <v>0</v>
      </c>
      <c r="DP231" s="148">
        <v>0</v>
      </c>
      <c r="DQ231" s="148">
        <f t="shared" si="159"/>
        <v>-10234.128957776044</v>
      </c>
      <c r="DR231" s="148">
        <f t="shared" si="159"/>
        <v>-10234.128957776044</v>
      </c>
      <c r="DS231" s="148">
        <f t="shared" si="159"/>
        <v>-10234.128957776044</v>
      </c>
      <c r="DT231" s="148">
        <f t="shared" si="159"/>
        <v>-10234.128957776044</v>
      </c>
      <c r="DU231" s="148">
        <f t="shared" si="159"/>
        <v>-10234.128957776044</v>
      </c>
      <c r="DV231" s="148">
        <f t="shared" si="159"/>
        <v>-10234.128957776044</v>
      </c>
      <c r="DX231" s="149">
        <v>134918.28126286867</v>
      </c>
      <c r="DZ231" s="19" t="b">
        <v>1</v>
      </c>
    </row>
    <row r="232" spans="2:137" x14ac:dyDescent="0.4">
      <c r="B232" s="19" t="s">
        <v>86</v>
      </c>
      <c r="C232" s="154" t="s">
        <v>47</v>
      </c>
      <c r="D232" s="145" t="s">
        <v>129</v>
      </c>
      <c r="E232" s="19" t="s">
        <v>72</v>
      </c>
      <c r="F232" s="19" t="s">
        <v>57</v>
      </c>
      <c r="H232" s="19" t="s">
        <v>172</v>
      </c>
      <c r="I232" s="19" t="s">
        <v>74</v>
      </c>
      <c r="K232" s="146">
        <v>0</v>
      </c>
      <c r="L232" s="146">
        <v>0</v>
      </c>
      <c r="M232" s="146">
        <v>0</v>
      </c>
      <c r="N232" s="146">
        <v>0</v>
      </c>
      <c r="O232" s="146">
        <v>0</v>
      </c>
      <c r="P232" s="146">
        <v>0</v>
      </c>
      <c r="Q232" s="146">
        <f t="shared" si="160"/>
        <v>-4200</v>
      </c>
      <c r="R232" s="146">
        <f t="shared" si="160"/>
        <v>-4200</v>
      </c>
      <c r="S232" s="146">
        <f t="shared" si="160"/>
        <v>-4200</v>
      </c>
      <c r="T232" s="146">
        <f t="shared" si="160"/>
        <v>-4200</v>
      </c>
      <c r="U232" s="146">
        <f t="shared" si="160"/>
        <v>-4200</v>
      </c>
      <c r="V232" s="146">
        <f t="shared" si="160"/>
        <v>-4200</v>
      </c>
      <c r="W232" s="147"/>
      <c r="X232" s="148">
        <v>0</v>
      </c>
      <c r="Y232" s="148">
        <v>0</v>
      </c>
      <c r="Z232" s="148">
        <v>0</v>
      </c>
      <c r="AA232" s="148">
        <v>0</v>
      </c>
      <c r="AB232" s="148">
        <v>0</v>
      </c>
      <c r="AC232" s="148">
        <v>0</v>
      </c>
      <c r="AD232" s="148">
        <f t="shared" si="152"/>
        <v>-4417.1400000000003</v>
      </c>
      <c r="AE232" s="148">
        <f t="shared" si="152"/>
        <v>-4417.1400000000003</v>
      </c>
      <c r="AF232" s="148">
        <f t="shared" si="152"/>
        <v>-4417.1400000000003</v>
      </c>
      <c r="AG232" s="148">
        <f t="shared" si="152"/>
        <v>-4417.1400000000003</v>
      </c>
      <c r="AH232" s="148">
        <f t="shared" si="152"/>
        <v>-4417.1400000000003</v>
      </c>
      <c r="AI232" s="148">
        <f t="shared" si="152"/>
        <v>-4417.1400000000003</v>
      </c>
      <c r="AJ232" s="147"/>
      <c r="AK232" s="148">
        <v>0</v>
      </c>
      <c r="AL232" s="148">
        <v>0</v>
      </c>
      <c r="AM232" s="148">
        <v>0</v>
      </c>
      <c r="AN232" s="148">
        <v>0</v>
      </c>
      <c r="AO232" s="148">
        <v>0</v>
      </c>
      <c r="AP232" s="148">
        <v>0</v>
      </c>
      <c r="AQ232" s="148">
        <f t="shared" si="153"/>
        <v>-222.06976500000007</v>
      </c>
      <c r="AR232" s="148">
        <f t="shared" si="153"/>
        <v>-222.06976500000007</v>
      </c>
      <c r="AS232" s="148">
        <f t="shared" si="153"/>
        <v>-222.06976500000007</v>
      </c>
      <c r="AT232" s="148">
        <f t="shared" si="153"/>
        <v>-222.06976500000007</v>
      </c>
      <c r="AU232" s="148">
        <f t="shared" si="153"/>
        <v>-222.06976500000007</v>
      </c>
      <c r="AV232" s="148">
        <f t="shared" si="153"/>
        <v>-222.06976500000007</v>
      </c>
      <c r="AW232" s="147"/>
      <c r="AX232" s="148">
        <v>0</v>
      </c>
      <c r="AY232" s="148">
        <v>0</v>
      </c>
      <c r="AZ232" s="148">
        <v>0</v>
      </c>
      <c r="BA232" s="148">
        <v>0</v>
      </c>
      <c r="BB232" s="148">
        <v>0</v>
      </c>
      <c r="BC232" s="148">
        <v>0</v>
      </c>
      <c r="BD232" s="148">
        <f t="shared" si="154"/>
        <v>-427.9966</v>
      </c>
      <c r="BE232" s="148">
        <f t="shared" si="154"/>
        <v>-427.9966</v>
      </c>
      <c r="BF232" s="148">
        <f t="shared" si="154"/>
        <v>-427.9966</v>
      </c>
      <c r="BG232" s="148">
        <f t="shared" si="154"/>
        <v>-427.9966</v>
      </c>
      <c r="BH232" s="148">
        <f t="shared" si="154"/>
        <v>-427.9966</v>
      </c>
      <c r="BI232" s="148">
        <f t="shared" si="154"/>
        <v>-427.9966</v>
      </c>
      <c r="BJ232" s="147"/>
      <c r="BK232" s="148">
        <v>0</v>
      </c>
      <c r="BL232" s="148">
        <v>0</v>
      </c>
      <c r="BM232" s="148">
        <v>0</v>
      </c>
      <c r="BN232" s="148">
        <v>0</v>
      </c>
      <c r="BO232" s="148">
        <v>0</v>
      </c>
      <c r="BP232" s="148">
        <v>0</v>
      </c>
      <c r="BQ232" s="148">
        <f t="shared" si="155"/>
        <v>-493.24730000000005</v>
      </c>
      <c r="BR232" s="148">
        <f t="shared" si="155"/>
        <v>-493.24730000000005</v>
      </c>
      <c r="BS232" s="148">
        <f t="shared" si="155"/>
        <v>-493.24730000000005</v>
      </c>
      <c r="BT232" s="148">
        <f t="shared" si="155"/>
        <v>-493.24730000000005</v>
      </c>
      <c r="BU232" s="148">
        <f t="shared" si="155"/>
        <v>-493.24730000000005</v>
      </c>
      <c r="BV232" s="148">
        <f t="shared" si="155"/>
        <v>-493.24730000000005</v>
      </c>
      <c r="BW232" s="147"/>
      <c r="BX232" s="148">
        <v>0</v>
      </c>
      <c r="BY232" s="148">
        <v>0</v>
      </c>
      <c r="BZ232" s="148">
        <v>0</v>
      </c>
      <c r="CA232" s="148">
        <v>0</v>
      </c>
      <c r="CB232" s="148">
        <v>0</v>
      </c>
      <c r="CC232" s="148">
        <v>0</v>
      </c>
      <c r="CD232" s="148">
        <f t="shared" si="156"/>
        <v>-2460.8381273027635</v>
      </c>
      <c r="CE232" s="148">
        <f t="shared" si="156"/>
        <v>-2460.8381273027635</v>
      </c>
      <c r="CF232" s="148">
        <f t="shared" si="156"/>
        <v>-2460.8381273027635</v>
      </c>
      <c r="CG232" s="148">
        <f t="shared" si="156"/>
        <v>-2460.8381273027635</v>
      </c>
      <c r="CH232" s="148">
        <f t="shared" si="156"/>
        <v>-2460.8381273027635</v>
      </c>
      <c r="CI232" s="148">
        <f t="shared" si="156"/>
        <v>-2460.8381273027635</v>
      </c>
      <c r="CJ232" s="147"/>
      <c r="CK232" s="148">
        <v>0</v>
      </c>
      <c r="CL232" s="148">
        <v>0</v>
      </c>
      <c r="CM232" s="148">
        <v>0</v>
      </c>
      <c r="CN232" s="148">
        <v>0</v>
      </c>
      <c r="CO232" s="148">
        <v>0</v>
      </c>
      <c r="CP232" s="148">
        <v>0</v>
      </c>
      <c r="CQ232" s="148">
        <f t="shared" si="157"/>
        <v>-657.66306666666662</v>
      </c>
      <c r="CR232" s="148">
        <f t="shared" si="157"/>
        <v>-657.66306666666662</v>
      </c>
      <c r="CS232" s="148">
        <f t="shared" si="157"/>
        <v>-657.66306666666662</v>
      </c>
      <c r="CT232" s="148">
        <f t="shared" si="157"/>
        <v>-657.66306666666662</v>
      </c>
      <c r="CU232" s="148">
        <f t="shared" si="157"/>
        <v>-657.66306666666662</v>
      </c>
      <c r="CV232" s="148">
        <f t="shared" si="157"/>
        <v>-657.66306666666662</v>
      </c>
      <c r="CW232" s="147"/>
      <c r="CX232" s="148">
        <v>0</v>
      </c>
      <c r="CY232" s="148">
        <v>0</v>
      </c>
      <c r="CZ232" s="148">
        <v>0</v>
      </c>
      <c r="DA232" s="148">
        <v>0</v>
      </c>
      <c r="DB232" s="148">
        <v>0</v>
      </c>
      <c r="DC232" s="148">
        <v>0</v>
      </c>
      <c r="DD232" s="148">
        <f t="shared" si="158"/>
        <v>-1501.8276000000003</v>
      </c>
      <c r="DE232" s="148">
        <f t="shared" si="158"/>
        <v>-1501.8276000000003</v>
      </c>
      <c r="DF232" s="148">
        <f t="shared" si="158"/>
        <v>-1501.8276000000003</v>
      </c>
      <c r="DG232" s="148">
        <f t="shared" si="158"/>
        <v>-1501.8276000000003</v>
      </c>
      <c r="DH232" s="148">
        <f t="shared" si="158"/>
        <v>-1501.8276000000003</v>
      </c>
      <c r="DI232" s="148">
        <f t="shared" si="158"/>
        <v>-1501.8276000000003</v>
      </c>
      <c r="DJ232" s="147"/>
      <c r="DK232" s="148">
        <v>0</v>
      </c>
      <c r="DL232" s="148">
        <v>0</v>
      </c>
      <c r="DM232" s="148">
        <v>0</v>
      </c>
      <c r="DN232" s="148">
        <v>0</v>
      </c>
      <c r="DO232" s="148">
        <v>0</v>
      </c>
      <c r="DP232" s="148">
        <v>0</v>
      </c>
      <c r="DQ232" s="148">
        <f t="shared" si="159"/>
        <v>-9530.7160939694295</v>
      </c>
      <c r="DR232" s="148">
        <f t="shared" si="159"/>
        <v>-9530.7160939694295</v>
      </c>
      <c r="DS232" s="148">
        <f t="shared" si="159"/>
        <v>-9530.7160939694295</v>
      </c>
      <c r="DT232" s="148">
        <f t="shared" si="159"/>
        <v>-9530.7160939694295</v>
      </c>
      <c r="DU232" s="148">
        <f t="shared" si="159"/>
        <v>-9530.7160939694295</v>
      </c>
      <c r="DV232" s="148">
        <f t="shared" si="159"/>
        <v>-9530.7160939694295</v>
      </c>
      <c r="DX232" s="149">
        <v>134918.28126286867</v>
      </c>
      <c r="DZ232" s="19" t="b">
        <v>1</v>
      </c>
    </row>
    <row r="233" spans="2:137" x14ac:dyDescent="0.4">
      <c r="B233" s="19" t="s">
        <v>86</v>
      </c>
      <c r="C233" s="154" t="s">
        <v>47</v>
      </c>
      <c r="D233" s="145" t="s">
        <v>96</v>
      </c>
      <c r="E233" s="19" t="s">
        <v>72</v>
      </c>
      <c r="F233" s="19" t="s">
        <v>57</v>
      </c>
      <c r="H233" s="19" t="s">
        <v>10</v>
      </c>
      <c r="I233" s="19" t="s">
        <v>74</v>
      </c>
      <c r="K233" s="146">
        <v>0</v>
      </c>
      <c r="L233" s="146">
        <v>0</v>
      </c>
      <c r="M233" s="146">
        <v>0</v>
      </c>
      <c r="N233" s="146">
        <v>0</v>
      </c>
      <c r="O233" s="146">
        <v>0</v>
      </c>
      <c r="P233" s="146">
        <v>0</v>
      </c>
      <c r="Q233" s="146">
        <f t="shared" si="160"/>
        <v>-5500</v>
      </c>
      <c r="R233" s="146">
        <f t="shared" si="160"/>
        <v>-5500</v>
      </c>
      <c r="S233" s="146">
        <f t="shared" si="160"/>
        <v>-5500</v>
      </c>
      <c r="T233" s="146">
        <f t="shared" si="160"/>
        <v>-5500</v>
      </c>
      <c r="U233" s="146">
        <f t="shared" si="160"/>
        <v>-5500</v>
      </c>
      <c r="V233" s="146">
        <f t="shared" si="160"/>
        <v>-5500</v>
      </c>
      <c r="W233" s="147"/>
      <c r="X233" s="148">
        <v>0</v>
      </c>
      <c r="Y233" s="148">
        <v>0</v>
      </c>
      <c r="Z233" s="148">
        <v>0</v>
      </c>
      <c r="AA233" s="148">
        <v>0</v>
      </c>
      <c r="AB233" s="148">
        <v>0</v>
      </c>
      <c r="AC233" s="148">
        <v>0</v>
      </c>
      <c r="AD233" s="148">
        <f t="shared" si="152"/>
        <v>-5784.35</v>
      </c>
      <c r="AE233" s="148">
        <f t="shared" si="152"/>
        <v>-5784.35</v>
      </c>
      <c r="AF233" s="148">
        <f t="shared" si="152"/>
        <v>-5784.35</v>
      </c>
      <c r="AG233" s="148">
        <f t="shared" si="152"/>
        <v>-5784.35</v>
      </c>
      <c r="AH233" s="148">
        <f t="shared" si="152"/>
        <v>-5784.35</v>
      </c>
      <c r="AI233" s="148">
        <f t="shared" si="152"/>
        <v>-5784.35</v>
      </c>
      <c r="AJ233" s="147"/>
      <c r="AK233" s="148">
        <v>0</v>
      </c>
      <c r="AL233" s="148">
        <v>0</v>
      </c>
      <c r="AM233" s="148">
        <v>0</v>
      </c>
      <c r="AN233" s="148">
        <v>0</v>
      </c>
      <c r="AO233" s="148">
        <v>0</v>
      </c>
      <c r="AP233" s="148">
        <v>0</v>
      </c>
      <c r="AQ233" s="148">
        <f t="shared" si="153"/>
        <v>-511.63810000000012</v>
      </c>
      <c r="AR233" s="148">
        <f t="shared" si="153"/>
        <v>-511.63810000000012</v>
      </c>
      <c r="AS233" s="148">
        <f t="shared" si="153"/>
        <v>-511.63810000000012</v>
      </c>
      <c r="AT233" s="148">
        <f t="shared" si="153"/>
        <v>-511.63810000000012</v>
      </c>
      <c r="AU233" s="148">
        <f t="shared" si="153"/>
        <v>-511.63810000000012</v>
      </c>
      <c r="AV233" s="148">
        <f t="shared" si="153"/>
        <v>-511.63810000000012</v>
      </c>
      <c r="AW233" s="147"/>
      <c r="AX233" s="148">
        <v>0</v>
      </c>
      <c r="AY233" s="148">
        <v>0</v>
      </c>
      <c r="AZ233" s="148">
        <v>0</v>
      </c>
      <c r="BA233" s="148">
        <v>0</v>
      </c>
      <c r="BB233" s="148">
        <v>0</v>
      </c>
      <c r="BC233" s="148">
        <v>0</v>
      </c>
      <c r="BD233" s="148">
        <f t="shared" si="154"/>
        <v>-619.40599999999995</v>
      </c>
      <c r="BE233" s="148">
        <f t="shared" si="154"/>
        <v>-619.40599999999995</v>
      </c>
      <c r="BF233" s="148">
        <f t="shared" si="154"/>
        <v>-619.40599999999995</v>
      </c>
      <c r="BG233" s="148">
        <f t="shared" si="154"/>
        <v>-619.40599999999995</v>
      </c>
      <c r="BH233" s="148">
        <f t="shared" si="154"/>
        <v>-619.40599999999995</v>
      </c>
      <c r="BI233" s="148">
        <f t="shared" si="154"/>
        <v>-619.40599999999995</v>
      </c>
      <c r="BJ233" s="147"/>
      <c r="BK233" s="148">
        <v>0</v>
      </c>
      <c r="BL233" s="148">
        <v>0</v>
      </c>
      <c r="BM233" s="148">
        <v>0</v>
      </c>
      <c r="BN233" s="148">
        <v>0</v>
      </c>
      <c r="BO233" s="148">
        <v>0</v>
      </c>
      <c r="BP233" s="148">
        <v>0</v>
      </c>
      <c r="BQ233" s="148">
        <f t="shared" si="155"/>
        <v>-645.91908333333333</v>
      </c>
      <c r="BR233" s="148">
        <f t="shared" si="155"/>
        <v>-645.91908333333333</v>
      </c>
      <c r="BS233" s="148">
        <f t="shared" si="155"/>
        <v>-645.91908333333333</v>
      </c>
      <c r="BT233" s="148">
        <f t="shared" si="155"/>
        <v>-645.91908333333333</v>
      </c>
      <c r="BU233" s="148">
        <f t="shared" si="155"/>
        <v>-645.91908333333333</v>
      </c>
      <c r="BV233" s="148">
        <f t="shared" si="155"/>
        <v>-645.91908333333333</v>
      </c>
      <c r="BW233" s="147"/>
      <c r="BX233" s="148">
        <v>0</v>
      </c>
      <c r="BY233" s="148">
        <v>0</v>
      </c>
      <c r="BZ233" s="148">
        <v>0</v>
      </c>
      <c r="CA233" s="148">
        <v>0</v>
      </c>
      <c r="CB233" s="148">
        <v>0</v>
      </c>
      <c r="CC233" s="148">
        <v>0</v>
      </c>
      <c r="CD233" s="148">
        <f t="shared" si="156"/>
        <v>-2558.6343735631426</v>
      </c>
      <c r="CE233" s="148">
        <f t="shared" si="156"/>
        <v>-2558.6343735631426</v>
      </c>
      <c r="CF233" s="148">
        <f t="shared" si="156"/>
        <v>-2558.6343735631426</v>
      </c>
      <c r="CG233" s="148">
        <f t="shared" si="156"/>
        <v>-2558.6343735631426</v>
      </c>
      <c r="CH233" s="148">
        <f t="shared" si="156"/>
        <v>-2558.6343735631426</v>
      </c>
      <c r="CI233" s="148">
        <f t="shared" si="156"/>
        <v>-2558.6343735631426</v>
      </c>
      <c r="CJ233" s="147"/>
      <c r="CK233" s="148">
        <v>0</v>
      </c>
      <c r="CL233" s="148">
        <v>0</v>
      </c>
      <c r="CM233" s="148">
        <v>0</v>
      </c>
      <c r="CN233" s="148">
        <v>0</v>
      </c>
      <c r="CO233" s="148">
        <v>0</v>
      </c>
      <c r="CP233" s="148">
        <v>0</v>
      </c>
      <c r="CQ233" s="148">
        <f t="shared" si="157"/>
        <v>-861.22544444444441</v>
      </c>
      <c r="CR233" s="148">
        <f t="shared" si="157"/>
        <v>-861.22544444444441</v>
      </c>
      <c r="CS233" s="148">
        <f t="shared" si="157"/>
        <v>-861.22544444444441</v>
      </c>
      <c r="CT233" s="148">
        <f t="shared" si="157"/>
        <v>-861.22544444444441</v>
      </c>
      <c r="CU233" s="148">
        <f t="shared" si="157"/>
        <v>-861.22544444444441</v>
      </c>
      <c r="CV233" s="148">
        <f t="shared" si="157"/>
        <v>-861.22544444444441</v>
      </c>
      <c r="CW233" s="147"/>
      <c r="CX233" s="148">
        <v>0</v>
      </c>
      <c r="CY233" s="148">
        <v>0</v>
      </c>
      <c r="CZ233" s="148">
        <v>0</v>
      </c>
      <c r="DA233" s="148">
        <v>0</v>
      </c>
      <c r="DB233" s="148">
        <v>0</v>
      </c>
      <c r="DC233" s="148">
        <v>0</v>
      </c>
      <c r="DD233" s="148">
        <f t="shared" si="158"/>
        <v>-1966.6790000000003</v>
      </c>
      <c r="DE233" s="148">
        <f t="shared" si="158"/>
        <v>-1966.6790000000003</v>
      </c>
      <c r="DF233" s="148">
        <f t="shared" si="158"/>
        <v>-1966.6790000000003</v>
      </c>
      <c r="DG233" s="148">
        <f t="shared" si="158"/>
        <v>-1966.6790000000003</v>
      </c>
      <c r="DH233" s="148">
        <f t="shared" si="158"/>
        <v>-1966.6790000000003</v>
      </c>
      <c r="DI233" s="148">
        <f t="shared" si="158"/>
        <v>-1966.6790000000003</v>
      </c>
      <c r="DJ233" s="147"/>
      <c r="DK233" s="148">
        <v>0</v>
      </c>
      <c r="DL233" s="148">
        <v>0</v>
      </c>
      <c r="DM233" s="148">
        <v>0</v>
      </c>
      <c r="DN233" s="148">
        <v>0</v>
      </c>
      <c r="DO233" s="148">
        <v>0</v>
      </c>
      <c r="DP233" s="148">
        <v>0</v>
      </c>
      <c r="DQ233" s="148">
        <f t="shared" si="159"/>
        <v>-11816.807901340921</v>
      </c>
      <c r="DR233" s="148">
        <f t="shared" si="159"/>
        <v>-11816.807901340921</v>
      </c>
      <c r="DS233" s="148">
        <f t="shared" si="159"/>
        <v>-11816.807901340921</v>
      </c>
      <c r="DT233" s="148">
        <f t="shared" si="159"/>
        <v>-11816.807901340921</v>
      </c>
      <c r="DU233" s="148">
        <f t="shared" si="159"/>
        <v>-11816.807901340921</v>
      </c>
      <c r="DV233" s="148">
        <f t="shared" si="159"/>
        <v>-11816.807901340921</v>
      </c>
      <c r="DX233" s="149">
        <v>134918.28126286867</v>
      </c>
      <c r="DZ233" s="19" t="b">
        <v>1</v>
      </c>
    </row>
    <row r="234" spans="2:137" x14ac:dyDescent="0.4">
      <c r="B234" s="19" t="s">
        <v>86</v>
      </c>
      <c r="C234" s="154" t="s">
        <v>47</v>
      </c>
      <c r="D234" s="145" t="s">
        <v>87</v>
      </c>
      <c r="E234" s="19" t="s">
        <v>72</v>
      </c>
      <c r="F234" s="19" t="s">
        <v>57</v>
      </c>
      <c r="H234" s="19" t="s">
        <v>16</v>
      </c>
      <c r="I234" s="19" t="s">
        <v>74</v>
      </c>
      <c r="K234" s="146">
        <v>0</v>
      </c>
      <c r="L234" s="146">
        <v>0</v>
      </c>
      <c r="M234" s="146">
        <v>0</v>
      </c>
      <c r="N234" s="146">
        <v>0</v>
      </c>
      <c r="O234" s="146">
        <v>0</v>
      </c>
      <c r="P234" s="146">
        <v>0</v>
      </c>
      <c r="Q234" s="146">
        <f t="shared" si="160"/>
        <v>-10500</v>
      </c>
      <c r="R234" s="146">
        <f t="shared" si="160"/>
        <v>-10500</v>
      </c>
      <c r="S234" s="146">
        <f t="shared" si="160"/>
        <v>-10500</v>
      </c>
      <c r="T234" s="146">
        <f t="shared" si="160"/>
        <v>-10500</v>
      </c>
      <c r="U234" s="146">
        <f t="shared" si="160"/>
        <v>-10500</v>
      </c>
      <c r="V234" s="146">
        <f t="shared" si="160"/>
        <v>-10500</v>
      </c>
      <c r="W234" s="147"/>
      <c r="X234" s="148">
        <v>0</v>
      </c>
      <c r="Y234" s="148">
        <v>0</v>
      </c>
      <c r="Z234" s="148">
        <v>0</v>
      </c>
      <c r="AA234" s="148">
        <v>0</v>
      </c>
      <c r="AB234" s="148">
        <v>0</v>
      </c>
      <c r="AC234" s="148">
        <v>0</v>
      </c>
      <c r="AD234" s="148">
        <f t="shared" si="152"/>
        <v>-11042.85</v>
      </c>
      <c r="AE234" s="148">
        <f t="shared" si="152"/>
        <v>-11042.85</v>
      </c>
      <c r="AF234" s="148">
        <f t="shared" si="152"/>
        <v>-11042.85</v>
      </c>
      <c r="AG234" s="148">
        <f t="shared" si="152"/>
        <v>-11042.85</v>
      </c>
      <c r="AH234" s="148">
        <f t="shared" si="152"/>
        <v>-11042.85</v>
      </c>
      <c r="AI234" s="148">
        <f t="shared" si="152"/>
        <v>-11042.85</v>
      </c>
      <c r="AJ234" s="147"/>
      <c r="AK234" s="148">
        <v>0</v>
      </c>
      <c r="AL234" s="148">
        <v>0</v>
      </c>
      <c r="AM234" s="148">
        <v>0</v>
      </c>
      <c r="AN234" s="148">
        <v>0</v>
      </c>
      <c r="AO234" s="148">
        <v>0</v>
      </c>
      <c r="AP234" s="148">
        <v>0</v>
      </c>
      <c r="AQ234" s="148">
        <f t="shared" si="153"/>
        <v>-1866.3627900000001</v>
      </c>
      <c r="AR234" s="148">
        <f t="shared" si="153"/>
        <v>-1866.3627900000001</v>
      </c>
      <c r="AS234" s="148">
        <f t="shared" si="153"/>
        <v>-1866.3627900000001</v>
      </c>
      <c r="AT234" s="148">
        <f t="shared" si="153"/>
        <v>-1866.3627900000001</v>
      </c>
      <c r="AU234" s="148">
        <f t="shared" si="153"/>
        <v>-1866.3627900000001</v>
      </c>
      <c r="AV234" s="148">
        <f t="shared" si="153"/>
        <v>-1866.3627900000001</v>
      </c>
      <c r="AW234" s="147"/>
      <c r="AX234" s="148">
        <v>0</v>
      </c>
      <c r="AY234" s="148">
        <v>0</v>
      </c>
      <c r="AZ234" s="148">
        <v>0</v>
      </c>
      <c r="BA234" s="148">
        <v>0</v>
      </c>
      <c r="BB234" s="148">
        <v>0</v>
      </c>
      <c r="BC234" s="148">
        <v>0</v>
      </c>
      <c r="BD234" s="148">
        <f t="shared" si="154"/>
        <v>-951.63440000000014</v>
      </c>
      <c r="BE234" s="148">
        <f t="shared" si="154"/>
        <v>-951.63440000000014</v>
      </c>
      <c r="BF234" s="148">
        <f t="shared" si="154"/>
        <v>-951.63440000000014</v>
      </c>
      <c r="BG234" s="148">
        <f t="shared" si="154"/>
        <v>-951.63440000000014</v>
      </c>
      <c r="BH234" s="148">
        <f t="shared" si="154"/>
        <v>-951.63440000000014</v>
      </c>
      <c r="BI234" s="148">
        <f t="shared" si="154"/>
        <v>-951.63440000000014</v>
      </c>
      <c r="BJ234" s="147"/>
      <c r="BK234" s="148">
        <v>0</v>
      </c>
      <c r="BL234" s="148">
        <v>0</v>
      </c>
      <c r="BM234" s="148">
        <v>0</v>
      </c>
      <c r="BN234" s="148">
        <v>0</v>
      </c>
      <c r="BO234" s="148">
        <v>0</v>
      </c>
      <c r="BP234" s="148">
        <v>0</v>
      </c>
      <c r="BQ234" s="148">
        <f t="shared" si="155"/>
        <v>-1233.11825</v>
      </c>
      <c r="BR234" s="148">
        <f t="shared" si="155"/>
        <v>-1233.11825</v>
      </c>
      <c r="BS234" s="148">
        <f t="shared" si="155"/>
        <v>-1233.11825</v>
      </c>
      <c r="BT234" s="148">
        <f t="shared" si="155"/>
        <v>-1233.11825</v>
      </c>
      <c r="BU234" s="148">
        <f t="shared" si="155"/>
        <v>-1233.11825</v>
      </c>
      <c r="BV234" s="148">
        <f t="shared" si="155"/>
        <v>-1233.11825</v>
      </c>
      <c r="BW234" s="147"/>
      <c r="BX234" s="148">
        <v>0</v>
      </c>
      <c r="BY234" s="148">
        <v>0</v>
      </c>
      <c r="BZ234" s="148">
        <v>0</v>
      </c>
      <c r="CA234" s="148">
        <v>0</v>
      </c>
      <c r="CB234" s="148">
        <v>0</v>
      </c>
      <c r="CC234" s="148">
        <v>0</v>
      </c>
      <c r="CD234" s="148">
        <f t="shared" si="156"/>
        <v>-2934.7737822569084</v>
      </c>
      <c r="CE234" s="148">
        <f t="shared" si="156"/>
        <v>-2934.7737822569084</v>
      </c>
      <c r="CF234" s="148">
        <f t="shared" si="156"/>
        <v>-2934.7737822569084</v>
      </c>
      <c r="CG234" s="148">
        <f t="shared" si="156"/>
        <v>-2934.7737822569084</v>
      </c>
      <c r="CH234" s="148">
        <f t="shared" si="156"/>
        <v>-2934.7737822569084</v>
      </c>
      <c r="CI234" s="148">
        <f t="shared" si="156"/>
        <v>-2934.7737822569084</v>
      </c>
      <c r="CJ234" s="147"/>
      <c r="CK234" s="148">
        <v>0</v>
      </c>
      <c r="CL234" s="148">
        <v>0</v>
      </c>
      <c r="CM234" s="148">
        <v>0</v>
      </c>
      <c r="CN234" s="148">
        <v>0</v>
      </c>
      <c r="CO234" s="148">
        <v>0</v>
      </c>
      <c r="CP234" s="148">
        <v>0</v>
      </c>
      <c r="CQ234" s="148">
        <f t="shared" si="157"/>
        <v>-1644.1576666666665</v>
      </c>
      <c r="CR234" s="148">
        <f t="shared" si="157"/>
        <v>-1644.1576666666665</v>
      </c>
      <c r="CS234" s="148">
        <f t="shared" si="157"/>
        <v>-1644.1576666666665</v>
      </c>
      <c r="CT234" s="148">
        <f t="shared" si="157"/>
        <v>-1644.1576666666665</v>
      </c>
      <c r="CU234" s="148">
        <f t="shared" si="157"/>
        <v>-1644.1576666666665</v>
      </c>
      <c r="CV234" s="148">
        <f t="shared" si="157"/>
        <v>-1644.1576666666665</v>
      </c>
      <c r="CW234" s="147"/>
      <c r="CX234" s="148">
        <v>0</v>
      </c>
      <c r="CY234" s="148">
        <v>0</v>
      </c>
      <c r="CZ234" s="148">
        <v>0</v>
      </c>
      <c r="DA234" s="148">
        <v>0</v>
      </c>
      <c r="DB234" s="148">
        <v>0</v>
      </c>
      <c r="DC234" s="148">
        <v>0</v>
      </c>
      <c r="DD234" s="148">
        <f t="shared" si="158"/>
        <v>-3754.5690000000004</v>
      </c>
      <c r="DE234" s="148">
        <f t="shared" si="158"/>
        <v>-3754.5690000000004</v>
      </c>
      <c r="DF234" s="148">
        <f t="shared" si="158"/>
        <v>-3754.5690000000004</v>
      </c>
      <c r="DG234" s="148">
        <f t="shared" si="158"/>
        <v>-3754.5690000000004</v>
      </c>
      <c r="DH234" s="148">
        <f t="shared" si="158"/>
        <v>-3754.5690000000004</v>
      </c>
      <c r="DI234" s="148">
        <f t="shared" si="158"/>
        <v>-3754.5690000000004</v>
      </c>
      <c r="DJ234" s="147"/>
      <c r="DK234" s="148">
        <v>0</v>
      </c>
      <c r="DL234" s="148">
        <v>0</v>
      </c>
      <c r="DM234" s="148">
        <v>0</v>
      </c>
      <c r="DN234" s="148">
        <v>0</v>
      </c>
      <c r="DO234" s="148">
        <v>0</v>
      </c>
      <c r="DP234" s="148">
        <v>0</v>
      </c>
      <c r="DQ234" s="148">
        <f t="shared" si="159"/>
        <v>-20609.468698923578</v>
      </c>
      <c r="DR234" s="148">
        <f t="shared" si="159"/>
        <v>-20609.468698923578</v>
      </c>
      <c r="DS234" s="148">
        <f t="shared" si="159"/>
        <v>-20609.468698923578</v>
      </c>
      <c r="DT234" s="148">
        <f t="shared" si="159"/>
        <v>-20609.468698923578</v>
      </c>
      <c r="DU234" s="148">
        <f t="shared" si="159"/>
        <v>-20609.468698923578</v>
      </c>
      <c r="DV234" s="148">
        <f t="shared" si="159"/>
        <v>-20609.468698923578</v>
      </c>
      <c r="DX234" s="149">
        <v>134918.28126286867</v>
      </c>
      <c r="DZ234" s="19" t="b">
        <v>1</v>
      </c>
    </row>
    <row r="235" spans="2:137" x14ac:dyDescent="0.4">
      <c r="B235" s="19" t="s">
        <v>86</v>
      </c>
      <c r="C235" s="154" t="s">
        <v>47</v>
      </c>
      <c r="D235" s="145" t="s">
        <v>107</v>
      </c>
      <c r="E235" s="19" t="s">
        <v>59</v>
      </c>
      <c r="F235" s="19" t="s">
        <v>77</v>
      </c>
      <c r="G235" s="145" t="s">
        <v>18</v>
      </c>
      <c r="H235" s="19" t="s">
        <v>106</v>
      </c>
      <c r="I235" s="19" t="s">
        <v>74</v>
      </c>
      <c r="K235" s="146">
        <v>0</v>
      </c>
      <c r="L235" s="146">
        <v>0</v>
      </c>
      <c r="M235" s="146">
        <v>0</v>
      </c>
      <c r="N235" s="146">
        <v>0</v>
      </c>
      <c r="O235" s="146">
        <v>0</v>
      </c>
      <c r="P235" s="146">
        <v>0</v>
      </c>
      <c r="Q235" s="146">
        <f t="shared" si="160"/>
        <v>-15000</v>
      </c>
      <c r="R235" s="146">
        <f t="shared" si="160"/>
        <v>-17000</v>
      </c>
      <c r="S235" s="146">
        <f t="shared" si="160"/>
        <v>-17000</v>
      </c>
      <c r="T235" s="146">
        <f t="shared" si="160"/>
        <v>-17000</v>
      </c>
      <c r="U235" s="146">
        <f t="shared" si="160"/>
        <v>-17000</v>
      </c>
      <c r="V235" s="146">
        <f t="shared" si="160"/>
        <v>-17000</v>
      </c>
      <c r="W235" s="147"/>
      <c r="X235" s="148">
        <v>0</v>
      </c>
      <c r="Y235" s="148">
        <v>0</v>
      </c>
      <c r="Z235" s="148">
        <v>0</v>
      </c>
      <c r="AA235" s="148">
        <v>0</v>
      </c>
      <c r="AB235" s="148">
        <v>0</v>
      </c>
      <c r="AC235" s="148">
        <v>0</v>
      </c>
      <c r="AD235" s="148">
        <f t="shared" ref="AD235:AI250" si="161">-_xlfn.XLOOKUP($D235,$D$19:$D$212,AD$19:AD$212,0)</f>
        <v>-15000</v>
      </c>
      <c r="AE235" s="148">
        <f t="shared" si="161"/>
        <v>-17000</v>
      </c>
      <c r="AF235" s="148">
        <f t="shared" si="161"/>
        <v>-17000</v>
      </c>
      <c r="AG235" s="148">
        <f t="shared" si="161"/>
        <v>-17000</v>
      </c>
      <c r="AH235" s="148">
        <f t="shared" si="161"/>
        <v>-17000</v>
      </c>
      <c r="AI235" s="148">
        <f t="shared" si="161"/>
        <v>-17000</v>
      </c>
      <c r="AJ235" s="147"/>
      <c r="AK235" s="148">
        <v>0</v>
      </c>
      <c r="AL235" s="148">
        <v>0</v>
      </c>
      <c r="AM235" s="148">
        <v>0</v>
      </c>
      <c r="AN235" s="148">
        <v>0</v>
      </c>
      <c r="AO235" s="148">
        <v>0</v>
      </c>
      <c r="AP235" s="148">
        <v>0</v>
      </c>
      <c r="AQ235" s="148">
        <f t="shared" ref="AQ235:AV250" si="162">-_xlfn.XLOOKUP($D235,$D$19:$D$212,AQ$19:AQ$212,0)</f>
        <v>0</v>
      </c>
      <c r="AR235" s="148">
        <f t="shared" si="162"/>
        <v>0</v>
      </c>
      <c r="AS235" s="148">
        <f t="shared" si="162"/>
        <v>0</v>
      </c>
      <c r="AT235" s="148">
        <f t="shared" si="162"/>
        <v>0</v>
      </c>
      <c r="AU235" s="148">
        <f t="shared" si="162"/>
        <v>0</v>
      </c>
      <c r="AV235" s="148">
        <f t="shared" si="162"/>
        <v>0</v>
      </c>
      <c r="AW235" s="147"/>
      <c r="AX235" s="148">
        <v>0</v>
      </c>
      <c r="AY235" s="148">
        <v>0</v>
      </c>
      <c r="AZ235" s="148">
        <v>0</v>
      </c>
      <c r="BA235" s="148">
        <v>0</v>
      </c>
      <c r="BB235" s="148">
        <v>0</v>
      </c>
      <c r="BC235" s="148">
        <v>0</v>
      </c>
      <c r="BD235" s="148">
        <f t="shared" ref="BD235:BI250" si="163">-_xlfn.XLOOKUP($D235,$D$19:$D$212,BD$19:BD$212,0)</f>
        <v>0</v>
      </c>
      <c r="BE235" s="148">
        <f t="shared" si="163"/>
        <v>0</v>
      </c>
      <c r="BF235" s="148">
        <f t="shared" si="163"/>
        <v>0</v>
      </c>
      <c r="BG235" s="148">
        <f t="shared" si="163"/>
        <v>0</v>
      </c>
      <c r="BH235" s="148">
        <f t="shared" si="163"/>
        <v>0</v>
      </c>
      <c r="BI235" s="148">
        <f t="shared" si="163"/>
        <v>0</v>
      </c>
      <c r="BJ235" s="147"/>
      <c r="BK235" s="148">
        <v>0</v>
      </c>
      <c r="BL235" s="148">
        <v>0</v>
      </c>
      <c r="BM235" s="148">
        <v>0</v>
      </c>
      <c r="BN235" s="148">
        <v>0</v>
      </c>
      <c r="BO235" s="148">
        <v>0</v>
      </c>
      <c r="BP235" s="148">
        <v>0</v>
      </c>
      <c r="BQ235" s="148">
        <f t="shared" ref="BQ235:BV250" si="164">-_xlfn.XLOOKUP($D235,$D$19:$D$212,BQ$19:BQ$212,0)</f>
        <v>0</v>
      </c>
      <c r="BR235" s="148">
        <f t="shared" si="164"/>
        <v>0</v>
      </c>
      <c r="BS235" s="148">
        <f t="shared" si="164"/>
        <v>0</v>
      </c>
      <c r="BT235" s="148">
        <f t="shared" si="164"/>
        <v>0</v>
      </c>
      <c r="BU235" s="148">
        <f t="shared" si="164"/>
        <v>0</v>
      </c>
      <c r="BV235" s="148">
        <f t="shared" si="164"/>
        <v>0</v>
      </c>
      <c r="BW235" s="147"/>
      <c r="BX235" s="148">
        <v>0</v>
      </c>
      <c r="BY235" s="148">
        <v>0</v>
      </c>
      <c r="BZ235" s="148">
        <v>0</v>
      </c>
      <c r="CA235" s="148">
        <v>0</v>
      </c>
      <c r="CB235" s="148">
        <v>0</v>
      </c>
      <c r="CC235" s="148">
        <v>0</v>
      </c>
      <c r="CD235" s="148">
        <f t="shared" ref="CD235:CI250" si="165">-_xlfn.XLOOKUP($D235,$D$19:$D$212,CD$19:CD$212,0)</f>
        <v>0</v>
      </c>
      <c r="CE235" s="148">
        <f t="shared" si="165"/>
        <v>0</v>
      </c>
      <c r="CF235" s="148">
        <f t="shared" si="165"/>
        <v>0</v>
      </c>
      <c r="CG235" s="148">
        <f t="shared" si="165"/>
        <v>0</v>
      </c>
      <c r="CH235" s="148">
        <f t="shared" si="165"/>
        <v>0</v>
      </c>
      <c r="CI235" s="148">
        <f t="shared" si="165"/>
        <v>0</v>
      </c>
      <c r="CJ235" s="147"/>
      <c r="CK235" s="148">
        <v>0</v>
      </c>
      <c r="CL235" s="148">
        <v>0</v>
      </c>
      <c r="CM235" s="148">
        <v>0</v>
      </c>
      <c r="CN235" s="148">
        <v>0</v>
      </c>
      <c r="CO235" s="148">
        <v>0</v>
      </c>
      <c r="CP235" s="148">
        <v>0</v>
      </c>
      <c r="CQ235" s="148">
        <f t="shared" ref="CQ235:CV250" si="166">-_xlfn.XLOOKUP($D235,$D$19:$D$212,CQ$19:CQ$212,0)</f>
        <v>0</v>
      </c>
      <c r="CR235" s="148">
        <f t="shared" si="166"/>
        <v>0</v>
      </c>
      <c r="CS235" s="148">
        <f t="shared" si="166"/>
        <v>0</v>
      </c>
      <c r="CT235" s="148">
        <f t="shared" si="166"/>
        <v>0</v>
      </c>
      <c r="CU235" s="148">
        <f t="shared" si="166"/>
        <v>0</v>
      </c>
      <c r="CV235" s="148">
        <f t="shared" si="166"/>
        <v>0</v>
      </c>
      <c r="CW235" s="147"/>
      <c r="CX235" s="148">
        <v>0</v>
      </c>
      <c r="CY235" s="148">
        <v>0</v>
      </c>
      <c r="CZ235" s="148">
        <v>0</v>
      </c>
      <c r="DA235" s="148">
        <v>0</v>
      </c>
      <c r="DB235" s="148">
        <v>0</v>
      </c>
      <c r="DC235" s="148">
        <v>0</v>
      </c>
      <c r="DD235" s="148">
        <f t="shared" ref="DD235:DI250" si="167">-_xlfn.XLOOKUP($D235,$D$19:$D$212,DD$19:DD$212,0)</f>
        <v>0</v>
      </c>
      <c r="DE235" s="148">
        <f t="shared" si="167"/>
        <v>0</v>
      </c>
      <c r="DF235" s="148">
        <f t="shared" si="167"/>
        <v>0</v>
      </c>
      <c r="DG235" s="148">
        <f t="shared" si="167"/>
        <v>0</v>
      </c>
      <c r="DH235" s="148">
        <f t="shared" si="167"/>
        <v>0</v>
      </c>
      <c r="DI235" s="148">
        <f t="shared" si="167"/>
        <v>0</v>
      </c>
      <c r="DJ235" s="147"/>
      <c r="DK235" s="148">
        <v>0</v>
      </c>
      <c r="DL235" s="148">
        <v>0</v>
      </c>
      <c r="DM235" s="148">
        <v>0</v>
      </c>
      <c r="DN235" s="148">
        <v>0</v>
      </c>
      <c r="DO235" s="148">
        <v>0</v>
      </c>
      <c r="DP235" s="148">
        <v>0</v>
      </c>
      <c r="DQ235" s="148">
        <f t="shared" ref="DQ235:DV250" si="168">-_xlfn.XLOOKUP($D235,$D$19:$D$212,DQ$19:DQ$212,0)</f>
        <v>-15000</v>
      </c>
      <c r="DR235" s="148">
        <f t="shared" si="168"/>
        <v>-17000</v>
      </c>
      <c r="DS235" s="148">
        <f t="shared" si="168"/>
        <v>-17000</v>
      </c>
      <c r="DT235" s="148">
        <f t="shared" si="168"/>
        <v>-17000</v>
      </c>
      <c r="DU235" s="148">
        <f t="shared" si="168"/>
        <v>-17000</v>
      </c>
      <c r="DV235" s="148">
        <f t="shared" si="168"/>
        <v>-17000</v>
      </c>
      <c r="DX235" s="149">
        <v>134918.28126286867</v>
      </c>
      <c r="DZ235" s="19" t="b">
        <v>1</v>
      </c>
    </row>
    <row r="236" spans="2:137" x14ac:dyDescent="0.4">
      <c r="B236" s="19" t="s">
        <v>80</v>
      </c>
      <c r="C236" s="154" t="s">
        <v>46</v>
      </c>
      <c r="D236" s="145" t="s">
        <v>150</v>
      </c>
      <c r="E236" s="19" t="s">
        <v>72</v>
      </c>
      <c r="F236" s="19" t="s">
        <v>57</v>
      </c>
      <c r="H236" s="19" t="s">
        <v>172</v>
      </c>
      <c r="I236" s="19" t="s">
        <v>74</v>
      </c>
      <c r="K236" s="146">
        <v>0</v>
      </c>
      <c r="L236" s="146">
        <v>0</v>
      </c>
      <c r="M236" s="146">
        <v>0</v>
      </c>
      <c r="N236" s="146">
        <v>0</v>
      </c>
      <c r="O236" s="146">
        <v>0</v>
      </c>
      <c r="P236" s="146">
        <v>0</v>
      </c>
      <c r="Q236" s="146">
        <f t="shared" si="160"/>
        <v>-15000</v>
      </c>
      <c r="R236" s="146">
        <f t="shared" si="160"/>
        <v>-15000</v>
      </c>
      <c r="S236" s="146">
        <f t="shared" si="160"/>
        <v>-15000</v>
      </c>
      <c r="T236" s="146">
        <f t="shared" si="160"/>
        <v>-15000</v>
      </c>
      <c r="U236" s="146">
        <f t="shared" si="160"/>
        <v>-15000</v>
      </c>
      <c r="V236" s="146">
        <f t="shared" si="160"/>
        <v>-15000</v>
      </c>
      <c r="W236" s="147"/>
      <c r="X236" s="148">
        <v>0</v>
      </c>
      <c r="Y236" s="148">
        <v>0</v>
      </c>
      <c r="Z236" s="148">
        <v>0</v>
      </c>
      <c r="AA236" s="148">
        <v>0</v>
      </c>
      <c r="AB236" s="148">
        <v>0</v>
      </c>
      <c r="AC236" s="148">
        <v>0</v>
      </c>
      <c r="AD236" s="148">
        <f t="shared" si="161"/>
        <v>-15775.500000000002</v>
      </c>
      <c r="AE236" s="148">
        <f t="shared" si="161"/>
        <v>-15775.500000000002</v>
      </c>
      <c r="AF236" s="148">
        <f t="shared" si="161"/>
        <v>-15775.500000000002</v>
      </c>
      <c r="AG236" s="148">
        <f t="shared" si="161"/>
        <v>-15775.500000000002</v>
      </c>
      <c r="AH236" s="148">
        <f t="shared" si="161"/>
        <v>-15775.500000000002</v>
      </c>
      <c r="AI236" s="148">
        <f t="shared" si="161"/>
        <v>-15775.500000000002</v>
      </c>
      <c r="AJ236" s="147"/>
      <c r="AK236" s="148">
        <v>0</v>
      </c>
      <c r="AL236" s="148">
        <v>0</v>
      </c>
      <c r="AM236" s="148">
        <v>0</v>
      </c>
      <c r="AN236" s="148">
        <v>0</v>
      </c>
      <c r="AO236" s="148">
        <v>0</v>
      </c>
      <c r="AP236" s="148">
        <v>0</v>
      </c>
      <c r="AQ236" s="148">
        <f t="shared" si="162"/>
        <v>-3167.8415400000004</v>
      </c>
      <c r="AR236" s="148">
        <f t="shared" si="162"/>
        <v>-3167.8415400000004</v>
      </c>
      <c r="AS236" s="148">
        <f t="shared" si="162"/>
        <v>-3167.8415400000004</v>
      </c>
      <c r="AT236" s="148">
        <f t="shared" si="162"/>
        <v>-3167.8415400000004</v>
      </c>
      <c r="AU236" s="148">
        <f t="shared" si="162"/>
        <v>-3167.8415400000004</v>
      </c>
      <c r="AV236" s="148">
        <f t="shared" si="162"/>
        <v>-3167.8415400000004</v>
      </c>
      <c r="AW236" s="147"/>
      <c r="AX236" s="148">
        <v>0</v>
      </c>
      <c r="AY236" s="148">
        <v>0</v>
      </c>
      <c r="AZ236" s="148">
        <v>0</v>
      </c>
      <c r="BA236" s="148">
        <v>0</v>
      </c>
      <c r="BB236" s="148">
        <v>0</v>
      </c>
      <c r="BC236" s="148">
        <v>0</v>
      </c>
      <c r="BD236" s="148">
        <f t="shared" si="163"/>
        <v>-951.63440000000014</v>
      </c>
      <c r="BE236" s="148">
        <f t="shared" si="163"/>
        <v>-951.63440000000014</v>
      </c>
      <c r="BF236" s="148">
        <f t="shared" si="163"/>
        <v>-951.63440000000014</v>
      </c>
      <c r="BG236" s="148">
        <f t="shared" si="163"/>
        <v>-951.63440000000014</v>
      </c>
      <c r="BH236" s="148">
        <f t="shared" si="163"/>
        <v>-951.63440000000014</v>
      </c>
      <c r="BI236" s="148">
        <f t="shared" si="163"/>
        <v>-951.63440000000014</v>
      </c>
      <c r="BJ236" s="147"/>
      <c r="BK236" s="148">
        <v>0</v>
      </c>
      <c r="BL236" s="148">
        <v>0</v>
      </c>
      <c r="BM236" s="148">
        <v>0</v>
      </c>
      <c r="BN236" s="148">
        <v>0</v>
      </c>
      <c r="BO236" s="148">
        <v>0</v>
      </c>
      <c r="BP236" s="148">
        <v>0</v>
      </c>
      <c r="BQ236" s="148">
        <f t="shared" si="164"/>
        <v>-1761.5975000000001</v>
      </c>
      <c r="BR236" s="148">
        <f t="shared" si="164"/>
        <v>-1761.5975000000001</v>
      </c>
      <c r="BS236" s="148">
        <f t="shared" si="164"/>
        <v>-1761.5975000000001</v>
      </c>
      <c r="BT236" s="148">
        <f t="shared" si="164"/>
        <v>-1761.5975000000001</v>
      </c>
      <c r="BU236" s="148">
        <f t="shared" si="164"/>
        <v>-1761.5975000000001</v>
      </c>
      <c r="BV236" s="148">
        <f t="shared" si="164"/>
        <v>-1761.5975000000001</v>
      </c>
      <c r="BW236" s="147"/>
      <c r="BX236" s="148">
        <v>0</v>
      </c>
      <c r="BY236" s="148">
        <v>0</v>
      </c>
      <c r="BZ236" s="148">
        <v>0</v>
      </c>
      <c r="CA236" s="148">
        <v>0</v>
      </c>
      <c r="CB236" s="148">
        <v>0</v>
      </c>
      <c r="CC236" s="148">
        <v>0</v>
      </c>
      <c r="CD236" s="148">
        <f t="shared" si="165"/>
        <v>-3273.2992500812979</v>
      </c>
      <c r="CE236" s="148">
        <f t="shared" si="165"/>
        <v>-3273.2992500812979</v>
      </c>
      <c r="CF236" s="148">
        <f t="shared" si="165"/>
        <v>-3273.2992500812979</v>
      </c>
      <c r="CG236" s="148">
        <f t="shared" si="165"/>
        <v>-3273.2992500812979</v>
      </c>
      <c r="CH236" s="148">
        <f t="shared" si="165"/>
        <v>-3273.2992500812979</v>
      </c>
      <c r="CI236" s="148">
        <f t="shared" si="165"/>
        <v>-3273.2992500812979</v>
      </c>
      <c r="CJ236" s="147"/>
      <c r="CK236" s="148">
        <v>0</v>
      </c>
      <c r="CL236" s="148">
        <v>0</v>
      </c>
      <c r="CM236" s="148">
        <v>0</v>
      </c>
      <c r="CN236" s="148">
        <v>0</v>
      </c>
      <c r="CO236" s="148">
        <v>0</v>
      </c>
      <c r="CP236" s="148">
        <v>0</v>
      </c>
      <c r="CQ236" s="148">
        <f t="shared" si="166"/>
        <v>-2348.7966666666666</v>
      </c>
      <c r="CR236" s="148">
        <f t="shared" si="166"/>
        <v>-2348.7966666666666</v>
      </c>
      <c r="CS236" s="148">
        <f t="shared" si="166"/>
        <v>-2348.7966666666666</v>
      </c>
      <c r="CT236" s="148">
        <f t="shared" si="166"/>
        <v>-2348.7966666666666</v>
      </c>
      <c r="CU236" s="148">
        <f t="shared" si="166"/>
        <v>-2348.7966666666666</v>
      </c>
      <c r="CV236" s="148">
        <f t="shared" si="166"/>
        <v>-2348.7966666666666</v>
      </c>
      <c r="CW236" s="147"/>
      <c r="CX236" s="148">
        <v>0</v>
      </c>
      <c r="CY236" s="148">
        <v>0</v>
      </c>
      <c r="CZ236" s="148">
        <v>0</v>
      </c>
      <c r="DA236" s="148">
        <v>0</v>
      </c>
      <c r="DB236" s="148">
        <v>0</v>
      </c>
      <c r="DC236" s="148">
        <v>0</v>
      </c>
      <c r="DD236" s="148">
        <f t="shared" si="167"/>
        <v>-5363.670000000001</v>
      </c>
      <c r="DE236" s="148">
        <f t="shared" si="167"/>
        <v>-5363.670000000001</v>
      </c>
      <c r="DF236" s="148">
        <f t="shared" si="167"/>
        <v>-5363.670000000001</v>
      </c>
      <c r="DG236" s="148">
        <f t="shared" si="167"/>
        <v>-5363.670000000001</v>
      </c>
      <c r="DH236" s="148">
        <f t="shared" si="167"/>
        <v>-5363.670000000001</v>
      </c>
      <c r="DI236" s="148">
        <f t="shared" si="167"/>
        <v>-5363.670000000001</v>
      </c>
      <c r="DJ236" s="147"/>
      <c r="DK236" s="148">
        <v>0</v>
      </c>
      <c r="DL236" s="148">
        <v>0</v>
      </c>
      <c r="DM236" s="148">
        <v>0</v>
      </c>
      <c r="DN236" s="148">
        <v>0</v>
      </c>
      <c r="DO236" s="148">
        <v>0</v>
      </c>
      <c r="DP236" s="148">
        <v>0</v>
      </c>
      <c r="DQ236" s="148">
        <f t="shared" si="168"/>
        <v>-28522.863416747969</v>
      </c>
      <c r="DR236" s="148">
        <f t="shared" si="168"/>
        <v>-28522.863416747969</v>
      </c>
      <c r="DS236" s="148">
        <f t="shared" si="168"/>
        <v>-28522.863416747969</v>
      </c>
      <c r="DT236" s="148">
        <f t="shared" si="168"/>
        <v>-28522.863416747969</v>
      </c>
      <c r="DU236" s="148">
        <f t="shared" si="168"/>
        <v>-28522.863416747969</v>
      </c>
      <c r="DV236" s="148">
        <f t="shared" si="168"/>
        <v>-28522.863416747969</v>
      </c>
      <c r="DX236" s="149">
        <v>134918.28126286867</v>
      </c>
      <c r="DZ236" s="19" t="b">
        <v>1</v>
      </c>
    </row>
    <row r="237" spans="2:137" x14ac:dyDescent="0.4">
      <c r="B237" s="19" t="s">
        <v>80</v>
      </c>
      <c r="C237" s="154" t="s">
        <v>46</v>
      </c>
      <c r="D237" s="145" t="s">
        <v>139</v>
      </c>
      <c r="E237" s="19" t="s">
        <v>72</v>
      </c>
      <c r="F237" s="19" t="s">
        <v>57</v>
      </c>
      <c r="H237" s="19" t="s">
        <v>16</v>
      </c>
      <c r="I237" s="19" t="s">
        <v>74</v>
      </c>
      <c r="K237" s="146">
        <v>0</v>
      </c>
      <c r="L237" s="146">
        <v>0</v>
      </c>
      <c r="M237" s="146">
        <v>0</v>
      </c>
      <c r="N237" s="146">
        <v>0</v>
      </c>
      <c r="O237" s="146">
        <v>0</v>
      </c>
      <c r="P237" s="146">
        <v>0</v>
      </c>
      <c r="Q237" s="146">
        <f t="shared" si="160"/>
        <v>-6500</v>
      </c>
      <c r="R237" s="146">
        <f t="shared" si="160"/>
        <v>-6500</v>
      </c>
      <c r="S237" s="146">
        <f t="shared" si="160"/>
        <v>-6500</v>
      </c>
      <c r="T237" s="146">
        <f t="shared" si="160"/>
        <v>-6500</v>
      </c>
      <c r="U237" s="146">
        <f t="shared" si="160"/>
        <v>-6500</v>
      </c>
      <c r="V237" s="146">
        <f t="shared" si="160"/>
        <v>-6500</v>
      </c>
      <c r="W237" s="147"/>
      <c r="X237" s="148">
        <v>0</v>
      </c>
      <c r="Y237" s="148">
        <v>0</v>
      </c>
      <c r="Z237" s="148">
        <v>0</v>
      </c>
      <c r="AA237" s="148">
        <v>0</v>
      </c>
      <c r="AB237" s="148">
        <v>0</v>
      </c>
      <c r="AC237" s="148">
        <v>0</v>
      </c>
      <c r="AD237" s="148">
        <f t="shared" si="161"/>
        <v>-6836.05</v>
      </c>
      <c r="AE237" s="148">
        <f t="shared" si="161"/>
        <v>-6836.05</v>
      </c>
      <c r="AF237" s="148">
        <f t="shared" si="161"/>
        <v>-6836.05</v>
      </c>
      <c r="AG237" s="148">
        <f t="shared" si="161"/>
        <v>-6836.05</v>
      </c>
      <c r="AH237" s="148">
        <f t="shared" si="161"/>
        <v>-6836.05</v>
      </c>
      <c r="AI237" s="148">
        <f t="shared" si="161"/>
        <v>-6836.05</v>
      </c>
      <c r="AJ237" s="147"/>
      <c r="AK237" s="148">
        <v>0</v>
      </c>
      <c r="AL237" s="148">
        <v>0</v>
      </c>
      <c r="AM237" s="148">
        <v>0</v>
      </c>
      <c r="AN237" s="148">
        <v>0</v>
      </c>
      <c r="AO237" s="148">
        <v>0</v>
      </c>
      <c r="AP237" s="148">
        <v>0</v>
      </c>
      <c r="AQ237" s="148">
        <f t="shared" si="162"/>
        <v>-760.36515000000009</v>
      </c>
      <c r="AR237" s="148">
        <f t="shared" si="162"/>
        <v>-760.36515000000009</v>
      </c>
      <c r="AS237" s="148">
        <f t="shared" si="162"/>
        <v>-760.36515000000009</v>
      </c>
      <c r="AT237" s="148">
        <f t="shared" si="162"/>
        <v>-760.36515000000009</v>
      </c>
      <c r="AU237" s="148">
        <f t="shared" si="162"/>
        <v>-760.36515000000009</v>
      </c>
      <c r="AV237" s="148">
        <f t="shared" si="162"/>
        <v>-760.36515000000009</v>
      </c>
      <c r="AW237" s="147"/>
      <c r="AX237" s="148">
        <v>0</v>
      </c>
      <c r="AY237" s="148">
        <v>0</v>
      </c>
      <c r="AZ237" s="148">
        <v>0</v>
      </c>
      <c r="BA237" s="148">
        <v>0</v>
      </c>
      <c r="BB237" s="148">
        <v>0</v>
      </c>
      <c r="BC237" s="148">
        <v>0</v>
      </c>
      <c r="BD237" s="148">
        <f t="shared" si="163"/>
        <v>-766.64400000000001</v>
      </c>
      <c r="BE237" s="148">
        <f t="shared" si="163"/>
        <v>-766.64400000000001</v>
      </c>
      <c r="BF237" s="148">
        <f t="shared" si="163"/>
        <v>-766.64400000000001</v>
      </c>
      <c r="BG237" s="148">
        <f t="shared" si="163"/>
        <v>-766.64400000000001</v>
      </c>
      <c r="BH237" s="148">
        <f t="shared" si="163"/>
        <v>-766.64400000000001</v>
      </c>
      <c r="BI237" s="148">
        <f t="shared" si="163"/>
        <v>-766.64400000000001</v>
      </c>
      <c r="BJ237" s="147"/>
      <c r="BK237" s="148">
        <v>0</v>
      </c>
      <c r="BL237" s="148">
        <v>0</v>
      </c>
      <c r="BM237" s="148">
        <v>0</v>
      </c>
      <c r="BN237" s="148">
        <v>0</v>
      </c>
      <c r="BO237" s="148">
        <v>0</v>
      </c>
      <c r="BP237" s="148">
        <v>0</v>
      </c>
      <c r="BQ237" s="148">
        <f t="shared" si="164"/>
        <v>-763.35891666666669</v>
      </c>
      <c r="BR237" s="148">
        <f t="shared" si="164"/>
        <v>-763.35891666666669</v>
      </c>
      <c r="BS237" s="148">
        <f t="shared" si="164"/>
        <v>-763.35891666666669</v>
      </c>
      <c r="BT237" s="148">
        <f t="shared" si="164"/>
        <v>-763.35891666666669</v>
      </c>
      <c r="BU237" s="148">
        <f t="shared" si="164"/>
        <v>-763.35891666666669</v>
      </c>
      <c r="BV237" s="148">
        <f t="shared" si="164"/>
        <v>-763.35891666666669</v>
      </c>
      <c r="BW237" s="147"/>
      <c r="BX237" s="148">
        <v>0</v>
      </c>
      <c r="BY237" s="148">
        <v>0</v>
      </c>
      <c r="BZ237" s="148">
        <v>0</v>
      </c>
      <c r="CA237" s="148">
        <v>0</v>
      </c>
      <c r="CB237" s="148">
        <v>0</v>
      </c>
      <c r="CC237" s="148">
        <v>0</v>
      </c>
      <c r="CD237" s="148">
        <f t="shared" si="165"/>
        <v>-2633.8622553018959</v>
      </c>
      <c r="CE237" s="148">
        <f t="shared" si="165"/>
        <v>-2633.8622553018959</v>
      </c>
      <c r="CF237" s="148">
        <f t="shared" si="165"/>
        <v>-2633.8622553018959</v>
      </c>
      <c r="CG237" s="148">
        <f t="shared" si="165"/>
        <v>-2633.8622553018959</v>
      </c>
      <c r="CH237" s="148">
        <f t="shared" si="165"/>
        <v>-2633.8622553018959</v>
      </c>
      <c r="CI237" s="148">
        <f t="shared" si="165"/>
        <v>-2633.8622553018959</v>
      </c>
      <c r="CJ237" s="147"/>
      <c r="CK237" s="148">
        <v>0</v>
      </c>
      <c r="CL237" s="148">
        <v>0</v>
      </c>
      <c r="CM237" s="148">
        <v>0</v>
      </c>
      <c r="CN237" s="148">
        <v>0</v>
      </c>
      <c r="CO237" s="148">
        <v>0</v>
      </c>
      <c r="CP237" s="148">
        <v>0</v>
      </c>
      <c r="CQ237" s="148">
        <f t="shared" si="166"/>
        <v>-1017.8118888888888</v>
      </c>
      <c r="CR237" s="148">
        <f t="shared" si="166"/>
        <v>-1017.8118888888888</v>
      </c>
      <c r="CS237" s="148">
        <f t="shared" si="166"/>
        <v>-1017.8118888888888</v>
      </c>
      <c r="CT237" s="148">
        <f t="shared" si="166"/>
        <v>-1017.8118888888888</v>
      </c>
      <c r="CU237" s="148">
        <f t="shared" si="166"/>
        <v>-1017.8118888888888</v>
      </c>
      <c r="CV237" s="148">
        <f t="shared" si="166"/>
        <v>-1017.8118888888888</v>
      </c>
      <c r="CW237" s="147"/>
      <c r="CX237" s="148">
        <v>0</v>
      </c>
      <c r="CY237" s="148">
        <v>0</v>
      </c>
      <c r="CZ237" s="148">
        <v>0</v>
      </c>
      <c r="DA237" s="148">
        <v>0</v>
      </c>
      <c r="DB237" s="148">
        <v>0</v>
      </c>
      <c r="DC237" s="148">
        <v>0</v>
      </c>
      <c r="DD237" s="148">
        <f t="shared" si="167"/>
        <v>-2324.2570000000001</v>
      </c>
      <c r="DE237" s="148">
        <f t="shared" si="167"/>
        <v>-2324.2570000000001</v>
      </c>
      <c r="DF237" s="148">
        <f t="shared" si="167"/>
        <v>-2324.2570000000001</v>
      </c>
      <c r="DG237" s="148">
        <f t="shared" si="167"/>
        <v>-2324.2570000000001</v>
      </c>
      <c r="DH237" s="148">
        <f t="shared" si="167"/>
        <v>-2324.2570000000001</v>
      </c>
      <c r="DI237" s="148">
        <f t="shared" si="167"/>
        <v>-2324.2570000000001</v>
      </c>
      <c r="DJ237" s="147"/>
      <c r="DK237" s="148">
        <v>0</v>
      </c>
      <c r="DL237" s="148">
        <v>0</v>
      </c>
      <c r="DM237" s="148">
        <v>0</v>
      </c>
      <c r="DN237" s="148">
        <v>0</v>
      </c>
      <c r="DO237" s="148">
        <v>0</v>
      </c>
      <c r="DP237" s="148">
        <v>0</v>
      </c>
      <c r="DQ237" s="148">
        <f t="shared" si="168"/>
        <v>-13575.340060857452</v>
      </c>
      <c r="DR237" s="148">
        <f t="shared" si="168"/>
        <v>-13575.340060857452</v>
      </c>
      <c r="DS237" s="148">
        <f t="shared" si="168"/>
        <v>-13575.340060857452</v>
      </c>
      <c r="DT237" s="148">
        <f t="shared" si="168"/>
        <v>-13575.340060857452</v>
      </c>
      <c r="DU237" s="148">
        <f t="shared" si="168"/>
        <v>-13575.340060857452</v>
      </c>
      <c r="DV237" s="148">
        <f t="shared" si="168"/>
        <v>-13575.340060857452</v>
      </c>
      <c r="DX237" s="149">
        <v>134918.28126286867</v>
      </c>
      <c r="DZ237" s="19" t="b">
        <v>1</v>
      </c>
    </row>
    <row r="238" spans="2:137" x14ac:dyDescent="0.4">
      <c r="B238" s="19" t="s">
        <v>80</v>
      </c>
      <c r="C238" s="154" t="s">
        <v>46</v>
      </c>
      <c r="D238" s="145" t="s">
        <v>136</v>
      </c>
      <c r="E238" s="19" t="s">
        <v>72</v>
      </c>
      <c r="F238" s="19" t="s">
        <v>57</v>
      </c>
      <c r="H238" s="19" t="s">
        <v>10</v>
      </c>
      <c r="I238" s="19" t="s">
        <v>74</v>
      </c>
      <c r="K238" s="146">
        <v>0</v>
      </c>
      <c r="L238" s="146">
        <v>0</v>
      </c>
      <c r="M238" s="146">
        <v>0</v>
      </c>
      <c r="N238" s="146">
        <v>0</v>
      </c>
      <c r="O238" s="146">
        <v>0</v>
      </c>
      <c r="P238" s="146">
        <v>0</v>
      </c>
      <c r="Q238" s="146">
        <f t="shared" si="160"/>
        <v>-5500</v>
      </c>
      <c r="R238" s="146">
        <f t="shared" si="160"/>
        <v>-5500</v>
      </c>
      <c r="S238" s="146">
        <f t="shared" si="160"/>
        <v>-5500</v>
      </c>
      <c r="T238" s="146">
        <f t="shared" si="160"/>
        <v>-5500</v>
      </c>
      <c r="U238" s="146">
        <f t="shared" si="160"/>
        <v>-5500</v>
      </c>
      <c r="V238" s="146">
        <f t="shared" si="160"/>
        <v>-5500</v>
      </c>
      <c r="W238" s="147"/>
      <c r="X238" s="148">
        <v>0</v>
      </c>
      <c r="Y238" s="148">
        <v>0</v>
      </c>
      <c r="Z238" s="148">
        <v>0</v>
      </c>
      <c r="AA238" s="148">
        <v>0</v>
      </c>
      <c r="AB238" s="148">
        <v>0</v>
      </c>
      <c r="AC238" s="148">
        <v>0</v>
      </c>
      <c r="AD238" s="148">
        <f t="shared" si="161"/>
        <v>-5784.35</v>
      </c>
      <c r="AE238" s="148">
        <f t="shared" si="161"/>
        <v>-5784.35</v>
      </c>
      <c r="AF238" s="148">
        <f t="shared" si="161"/>
        <v>-5784.35</v>
      </c>
      <c r="AG238" s="148">
        <f t="shared" si="161"/>
        <v>-5784.35</v>
      </c>
      <c r="AH238" s="148">
        <f t="shared" si="161"/>
        <v>-5784.35</v>
      </c>
      <c r="AI238" s="148">
        <f t="shared" si="161"/>
        <v>-5784.35</v>
      </c>
      <c r="AJ238" s="147"/>
      <c r="AK238" s="148">
        <v>0</v>
      </c>
      <c r="AL238" s="148">
        <v>0</v>
      </c>
      <c r="AM238" s="148">
        <v>0</v>
      </c>
      <c r="AN238" s="148">
        <v>0</v>
      </c>
      <c r="AO238" s="148">
        <v>0</v>
      </c>
      <c r="AP238" s="148">
        <v>0</v>
      </c>
      <c r="AQ238" s="148">
        <f t="shared" si="162"/>
        <v>-511.63810000000012</v>
      </c>
      <c r="AR238" s="148">
        <f t="shared" si="162"/>
        <v>-511.63810000000012</v>
      </c>
      <c r="AS238" s="148">
        <f t="shared" si="162"/>
        <v>-511.63810000000012</v>
      </c>
      <c r="AT238" s="148">
        <f t="shared" si="162"/>
        <v>-511.63810000000012</v>
      </c>
      <c r="AU238" s="148">
        <f t="shared" si="162"/>
        <v>-511.63810000000012</v>
      </c>
      <c r="AV238" s="148">
        <f t="shared" si="162"/>
        <v>-511.63810000000012</v>
      </c>
      <c r="AW238" s="147"/>
      <c r="AX238" s="148">
        <v>0</v>
      </c>
      <c r="AY238" s="148">
        <v>0</v>
      </c>
      <c r="AZ238" s="148">
        <v>0</v>
      </c>
      <c r="BA238" s="148">
        <v>0</v>
      </c>
      <c r="BB238" s="148">
        <v>0</v>
      </c>
      <c r="BC238" s="148">
        <v>0</v>
      </c>
      <c r="BD238" s="148">
        <f t="shared" si="163"/>
        <v>-619.40599999999995</v>
      </c>
      <c r="BE238" s="148">
        <f t="shared" si="163"/>
        <v>-619.40599999999995</v>
      </c>
      <c r="BF238" s="148">
        <f t="shared" si="163"/>
        <v>-619.40599999999995</v>
      </c>
      <c r="BG238" s="148">
        <f t="shared" si="163"/>
        <v>-619.40599999999995</v>
      </c>
      <c r="BH238" s="148">
        <f t="shared" si="163"/>
        <v>-619.40599999999995</v>
      </c>
      <c r="BI238" s="148">
        <f t="shared" si="163"/>
        <v>-619.40599999999995</v>
      </c>
      <c r="BJ238" s="147"/>
      <c r="BK238" s="148">
        <v>0</v>
      </c>
      <c r="BL238" s="148">
        <v>0</v>
      </c>
      <c r="BM238" s="148">
        <v>0</v>
      </c>
      <c r="BN238" s="148">
        <v>0</v>
      </c>
      <c r="BO238" s="148">
        <v>0</v>
      </c>
      <c r="BP238" s="148">
        <v>0</v>
      </c>
      <c r="BQ238" s="148">
        <f t="shared" si="164"/>
        <v>-645.91908333333333</v>
      </c>
      <c r="BR238" s="148">
        <f t="shared" si="164"/>
        <v>-645.91908333333333</v>
      </c>
      <c r="BS238" s="148">
        <f t="shared" si="164"/>
        <v>-645.91908333333333</v>
      </c>
      <c r="BT238" s="148">
        <f t="shared" si="164"/>
        <v>-645.91908333333333</v>
      </c>
      <c r="BU238" s="148">
        <f t="shared" si="164"/>
        <v>-645.91908333333333</v>
      </c>
      <c r="BV238" s="148">
        <f t="shared" si="164"/>
        <v>-645.91908333333333</v>
      </c>
      <c r="BW238" s="147"/>
      <c r="BX238" s="148">
        <v>0</v>
      </c>
      <c r="BY238" s="148">
        <v>0</v>
      </c>
      <c r="BZ238" s="148">
        <v>0</v>
      </c>
      <c r="CA238" s="148">
        <v>0</v>
      </c>
      <c r="CB238" s="148">
        <v>0</v>
      </c>
      <c r="CC238" s="148">
        <v>0</v>
      </c>
      <c r="CD238" s="148">
        <f t="shared" si="165"/>
        <v>-2558.6343735631426</v>
      </c>
      <c r="CE238" s="148">
        <f t="shared" si="165"/>
        <v>-2558.6343735631426</v>
      </c>
      <c r="CF238" s="148">
        <f t="shared" si="165"/>
        <v>-2558.6343735631426</v>
      </c>
      <c r="CG238" s="148">
        <f t="shared" si="165"/>
        <v>-2558.6343735631426</v>
      </c>
      <c r="CH238" s="148">
        <f t="shared" si="165"/>
        <v>-2558.6343735631426</v>
      </c>
      <c r="CI238" s="148">
        <f t="shared" si="165"/>
        <v>-2558.6343735631426</v>
      </c>
      <c r="CJ238" s="147"/>
      <c r="CK238" s="148">
        <v>0</v>
      </c>
      <c r="CL238" s="148">
        <v>0</v>
      </c>
      <c r="CM238" s="148">
        <v>0</v>
      </c>
      <c r="CN238" s="148">
        <v>0</v>
      </c>
      <c r="CO238" s="148">
        <v>0</v>
      </c>
      <c r="CP238" s="148">
        <v>0</v>
      </c>
      <c r="CQ238" s="148">
        <f t="shared" si="166"/>
        <v>-861.22544444444441</v>
      </c>
      <c r="CR238" s="148">
        <f t="shared" si="166"/>
        <v>-861.22544444444441</v>
      </c>
      <c r="CS238" s="148">
        <f t="shared" si="166"/>
        <v>-861.22544444444441</v>
      </c>
      <c r="CT238" s="148">
        <f t="shared" si="166"/>
        <v>-861.22544444444441</v>
      </c>
      <c r="CU238" s="148">
        <f t="shared" si="166"/>
        <v>-861.22544444444441</v>
      </c>
      <c r="CV238" s="148">
        <f t="shared" si="166"/>
        <v>-861.22544444444441</v>
      </c>
      <c r="CW238" s="147"/>
      <c r="CX238" s="148">
        <v>0</v>
      </c>
      <c r="CY238" s="148">
        <v>0</v>
      </c>
      <c r="CZ238" s="148">
        <v>0</v>
      </c>
      <c r="DA238" s="148">
        <v>0</v>
      </c>
      <c r="DB238" s="148">
        <v>0</v>
      </c>
      <c r="DC238" s="148">
        <v>0</v>
      </c>
      <c r="DD238" s="148">
        <f t="shared" si="167"/>
        <v>-1966.6790000000003</v>
      </c>
      <c r="DE238" s="148">
        <f t="shared" si="167"/>
        <v>-1966.6790000000003</v>
      </c>
      <c r="DF238" s="148">
        <f t="shared" si="167"/>
        <v>-1966.6790000000003</v>
      </c>
      <c r="DG238" s="148">
        <f t="shared" si="167"/>
        <v>-1966.6790000000003</v>
      </c>
      <c r="DH238" s="148">
        <f t="shared" si="167"/>
        <v>-1966.6790000000003</v>
      </c>
      <c r="DI238" s="148">
        <f t="shared" si="167"/>
        <v>-1966.6790000000003</v>
      </c>
      <c r="DJ238" s="147"/>
      <c r="DK238" s="148">
        <v>0</v>
      </c>
      <c r="DL238" s="148">
        <v>0</v>
      </c>
      <c r="DM238" s="148">
        <v>0</v>
      </c>
      <c r="DN238" s="148">
        <v>0</v>
      </c>
      <c r="DO238" s="148">
        <v>0</v>
      </c>
      <c r="DP238" s="148">
        <v>0</v>
      </c>
      <c r="DQ238" s="148">
        <f t="shared" si="168"/>
        <v>-11816.807901340921</v>
      </c>
      <c r="DR238" s="148">
        <f t="shared" si="168"/>
        <v>-11816.807901340921</v>
      </c>
      <c r="DS238" s="148">
        <f t="shared" si="168"/>
        <v>-11816.807901340921</v>
      </c>
      <c r="DT238" s="148">
        <f t="shared" si="168"/>
        <v>-11816.807901340921</v>
      </c>
      <c r="DU238" s="148">
        <f t="shared" si="168"/>
        <v>-11816.807901340921</v>
      </c>
      <c r="DV238" s="148">
        <f t="shared" si="168"/>
        <v>-11816.807901340921</v>
      </c>
      <c r="DX238" s="149">
        <v>134918.28126286867</v>
      </c>
      <c r="DZ238" s="19" t="b">
        <v>1</v>
      </c>
    </row>
    <row r="239" spans="2:137" x14ac:dyDescent="0.4">
      <c r="B239" s="19" t="s">
        <v>80</v>
      </c>
      <c r="C239" s="154" t="s">
        <v>46</v>
      </c>
      <c r="D239" s="145" t="s">
        <v>134</v>
      </c>
      <c r="E239" s="19" t="s">
        <v>72</v>
      </c>
      <c r="F239" s="19" t="s">
        <v>57</v>
      </c>
      <c r="H239" s="19" t="s">
        <v>14</v>
      </c>
      <c r="I239" s="19" t="s">
        <v>74</v>
      </c>
      <c r="K239" s="146">
        <v>0</v>
      </c>
      <c r="L239" s="146">
        <v>0</v>
      </c>
      <c r="M239" s="146">
        <v>0</v>
      </c>
      <c r="N239" s="146">
        <v>0</v>
      </c>
      <c r="O239" s="146">
        <v>0</v>
      </c>
      <c r="P239" s="146">
        <v>0</v>
      </c>
      <c r="Q239" s="146">
        <f t="shared" si="160"/>
        <v>-5200</v>
      </c>
      <c r="R239" s="146">
        <f t="shared" si="160"/>
        <v>-5200</v>
      </c>
      <c r="S239" s="146">
        <f t="shared" si="160"/>
        <v>-5200</v>
      </c>
      <c r="T239" s="146">
        <f t="shared" si="160"/>
        <v>-5200</v>
      </c>
      <c r="U239" s="146">
        <f t="shared" si="160"/>
        <v>-5200</v>
      </c>
      <c r="V239" s="146">
        <f t="shared" si="160"/>
        <v>-5200</v>
      </c>
      <c r="W239" s="147"/>
      <c r="X239" s="148">
        <v>0</v>
      </c>
      <c r="Y239" s="148">
        <v>0</v>
      </c>
      <c r="Z239" s="148">
        <v>0</v>
      </c>
      <c r="AA239" s="148">
        <v>0</v>
      </c>
      <c r="AB239" s="148">
        <v>0</v>
      </c>
      <c r="AC239" s="148">
        <v>0</v>
      </c>
      <c r="AD239" s="148">
        <f t="shared" si="161"/>
        <v>-5468.84</v>
      </c>
      <c r="AE239" s="148">
        <f t="shared" si="161"/>
        <v>-5468.84</v>
      </c>
      <c r="AF239" s="148">
        <f t="shared" si="161"/>
        <v>-5468.84</v>
      </c>
      <c r="AG239" s="148">
        <f t="shared" si="161"/>
        <v>-5468.84</v>
      </c>
      <c r="AH239" s="148">
        <f t="shared" si="161"/>
        <v>-5468.84</v>
      </c>
      <c r="AI239" s="148">
        <f t="shared" si="161"/>
        <v>-5468.84</v>
      </c>
      <c r="AJ239" s="147"/>
      <c r="AK239" s="148">
        <v>0</v>
      </c>
      <c r="AL239" s="148">
        <v>0</v>
      </c>
      <c r="AM239" s="148">
        <v>0</v>
      </c>
      <c r="AN239" s="148">
        <v>0</v>
      </c>
      <c r="AO239" s="148">
        <v>0</v>
      </c>
      <c r="AP239" s="148">
        <v>0</v>
      </c>
      <c r="AQ239" s="148">
        <f t="shared" si="162"/>
        <v>-437.01998500000013</v>
      </c>
      <c r="AR239" s="148">
        <f t="shared" si="162"/>
        <v>-437.01998500000013</v>
      </c>
      <c r="AS239" s="148">
        <f t="shared" si="162"/>
        <v>-437.01998500000013</v>
      </c>
      <c r="AT239" s="148">
        <f t="shared" si="162"/>
        <v>-437.01998500000013</v>
      </c>
      <c r="AU239" s="148">
        <f t="shared" si="162"/>
        <v>-437.01998500000013</v>
      </c>
      <c r="AV239" s="148">
        <f t="shared" si="162"/>
        <v>-437.01998500000013</v>
      </c>
      <c r="AW239" s="147"/>
      <c r="AX239" s="148">
        <v>0</v>
      </c>
      <c r="AY239" s="148">
        <v>0</v>
      </c>
      <c r="AZ239" s="148">
        <v>0</v>
      </c>
      <c r="BA239" s="148">
        <v>0</v>
      </c>
      <c r="BB239" s="148">
        <v>0</v>
      </c>
      <c r="BC239" s="148">
        <v>0</v>
      </c>
      <c r="BD239" s="148">
        <f t="shared" si="163"/>
        <v>-575.2346</v>
      </c>
      <c r="BE239" s="148">
        <f t="shared" si="163"/>
        <v>-575.2346</v>
      </c>
      <c r="BF239" s="148">
        <f t="shared" si="163"/>
        <v>-575.2346</v>
      </c>
      <c r="BG239" s="148">
        <f t="shared" si="163"/>
        <v>-575.2346</v>
      </c>
      <c r="BH239" s="148">
        <f t="shared" si="163"/>
        <v>-575.2346</v>
      </c>
      <c r="BI239" s="148">
        <f t="shared" si="163"/>
        <v>-575.2346</v>
      </c>
      <c r="BJ239" s="147"/>
      <c r="BK239" s="148">
        <v>0</v>
      </c>
      <c r="BL239" s="148">
        <v>0</v>
      </c>
      <c r="BM239" s="148">
        <v>0</v>
      </c>
      <c r="BN239" s="148">
        <v>0</v>
      </c>
      <c r="BO239" s="148">
        <v>0</v>
      </c>
      <c r="BP239" s="148">
        <v>0</v>
      </c>
      <c r="BQ239" s="148">
        <f t="shared" si="164"/>
        <v>-610.68713333333335</v>
      </c>
      <c r="BR239" s="148">
        <f t="shared" si="164"/>
        <v>-610.68713333333335</v>
      </c>
      <c r="BS239" s="148">
        <f t="shared" si="164"/>
        <v>-610.68713333333335</v>
      </c>
      <c r="BT239" s="148">
        <f t="shared" si="164"/>
        <v>-610.68713333333335</v>
      </c>
      <c r="BU239" s="148">
        <f t="shared" si="164"/>
        <v>-610.68713333333335</v>
      </c>
      <c r="BV239" s="148">
        <f t="shared" si="164"/>
        <v>-610.68713333333335</v>
      </c>
      <c r="BW239" s="147"/>
      <c r="BX239" s="148">
        <v>0</v>
      </c>
      <c r="BY239" s="148">
        <v>0</v>
      </c>
      <c r="BZ239" s="148">
        <v>0</v>
      </c>
      <c r="CA239" s="148">
        <v>0</v>
      </c>
      <c r="CB239" s="148">
        <v>0</v>
      </c>
      <c r="CC239" s="148">
        <v>0</v>
      </c>
      <c r="CD239" s="148">
        <f t="shared" si="165"/>
        <v>-2536.0660090415167</v>
      </c>
      <c r="CE239" s="148">
        <f t="shared" si="165"/>
        <v>-2536.0660090415167</v>
      </c>
      <c r="CF239" s="148">
        <f t="shared" si="165"/>
        <v>-2536.0660090415167</v>
      </c>
      <c r="CG239" s="148">
        <f t="shared" si="165"/>
        <v>-2536.0660090415167</v>
      </c>
      <c r="CH239" s="148">
        <f t="shared" si="165"/>
        <v>-2536.0660090415167</v>
      </c>
      <c r="CI239" s="148">
        <f t="shared" si="165"/>
        <v>-2536.0660090415167</v>
      </c>
      <c r="CJ239" s="147"/>
      <c r="CK239" s="148">
        <v>0</v>
      </c>
      <c r="CL239" s="148">
        <v>0</v>
      </c>
      <c r="CM239" s="148">
        <v>0</v>
      </c>
      <c r="CN239" s="148">
        <v>0</v>
      </c>
      <c r="CO239" s="148">
        <v>0</v>
      </c>
      <c r="CP239" s="148">
        <v>0</v>
      </c>
      <c r="CQ239" s="148">
        <f t="shared" si="166"/>
        <v>-814.24951111111102</v>
      </c>
      <c r="CR239" s="148">
        <f t="shared" si="166"/>
        <v>-814.24951111111102</v>
      </c>
      <c r="CS239" s="148">
        <f t="shared" si="166"/>
        <v>-814.24951111111102</v>
      </c>
      <c r="CT239" s="148">
        <f t="shared" si="166"/>
        <v>-814.24951111111102</v>
      </c>
      <c r="CU239" s="148">
        <f t="shared" si="166"/>
        <v>-814.24951111111102</v>
      </c>
      <c r="CV239" s="148">
        <f t="shared" si="166"/>
        <v>-814.24951111111102</v>
      </c>
      <c r="CW239" s="147"/>
      <c r="CX239" s="148">
        <v>0</v>
      </c>
      <c r="CY239" s="148">
        <v>0</v>
      </c>
      <c r="CZ239" s="148">
        <v>0</v>
      </c>
      <c r="DA239" s="148">
        <v>0</v>
      </c>
      <c r="DB239" s="148">
        <v>0</v>
      </c>
      <c r="DC239" s="148">
        <v>0</v>
      </c>
      <c r="DD239" s="148">
        <f t="shared" si="167"/>
        <v>-1859.4056000000003</v>
      </c>
      <c r="DE239" s="148">
        <f t="shared" si="167"/>
        <v>-1859.4056000000003</v>
      </c>
      <c r="DF239" s="148">
        <f t="shared" si="167"/>
        <v>-1859.4056000000003</v>
      </c>
      <c r="DG239" s="148">
        <f t="shared" si="167"/>
        <v>-1859.4056000000003</v>
      </c>
      <c r="DH239" s="148">
        <f t="shared" si="167"/>
        <v>-1859.4056000000003</v>
      </c>
      <c r="DI239" s="148">
        <f t="shared" si="167"/>
        <v>-1859.4056000000003</v>
      </c>
      <c r="DJ239" s="147"/>
      <c r="DK239" s="148">
        <v>0</v>
      </c>
      <c r="DL239" s="148">
        <v>0</v>
      </c>
      <c r="DM239" s="148">
        <v>0</v>
      </c>
      <c r="DN239" s="148">
        <v>0</v>
      </c>
      <c r="DO239" s="148">
        <v>0</v>
      </c>
      <c r="DP239" s="148">
        <v>0</v>
      </c>
      <c r="DQ239" s="148">
        <f t="shared" si="168"/>
        <v>-11289.248253485961</v>
      </c>
      <c r="DR239" s="148">
        <f t="shared" si="168"/>
        <v>-11289.248253485961</v>
      </c>
      <c r="DS239" s="148">
        <f t="shared" si="168"/>
        <v>-11289.248253485961</v>
      </c>
      <c r="DT239" s="148">
        <f t="shared" si="168"/>
        <v>-11289.248253485961</v>
      </c>
      <c r="DU239" s="148">
        <f t="shared" si="168"/>
        <v>-11289.248253485961</v>
      </c>
      <c r="DV239" s="148">
        <f t="shared" si="168"/>
        <v>-11289.248253485961</v>
      </c>
      <c r="DX239" s="149">
        <v>134918.28126286867</v>
      </c>
      <c r="DZ239" s="19" t="b">
        <v>1</v>
      </c>
    </row>
    <row r="240" spans="2:137" x14ac:dyDescent="0.4">
      <c r="B240" s="19" t="s">
        <v>80</v>
      </c>
      <c r="C240" s="154" t="s">
        <v>46</v>
      </c>
      <c r="D240" s="145" t="s">
        <v>127</v>
      </c>
      <c r="E240" s="19" t="s">
        <v>72</v>
      </c>
      <c r="F240" s="19" t="s">
        <v>57</v>
      </c>
      <c r="H240" s="19" t="s">
        <v>14</v>
      </c>
      <c r="I240" s="19" t="s">
        <v>74</v>
      </c>
      <c r="K240" s="146">
        <v>0</v>
      </c>
      <c r="L240" s="146">
        <v>0</v>
      </c>
      <c r="M240" s="146">
        <v>0</v>
      </c>
      <c r="N240" s="146">
        <v>0</v>
      </c>
      <c r="O240" s="146">
        <v>0</v>
      </c>
      <c r="P240" s="146">
        <v>0</v>
      </c>
      <c r="Q240" s="146">
        <f t="shared" si="160"/>
        <v>-3500</v>
      </c>
      <c r="R240" s="146">
        <f t="shared" si="160"/>
        <v>-3500</v>
      </c>
      <c r="S240" s="146">
        <f t="shared" si="160"/>
        <v>-3500</v>
      </c>
      <c r="T240" s="146">
        <f t="shared" si="160"/>
        <v>-3500</v>
      </c>
      <c r="U240" s="146">
        <f t="shared" si="160"/>
        <v>-3500</v>
      </c>
      <c r="V240" s="146">
        <f t="shared" si="160"/>
        <v>-3500</v>
      </c>
      <c r="W240" s="147"/>
      <c r="X240" s="148">
        <v>0</v>
      </c>
      <c r="Y240" s="148">
        <v>0</v>
      </c>
      <c r="Z240" s="148">
        <v>0</v>
      </c>
      <c r="AA240" s="148">
        <v>0</v>
      </c>
      <c r="AB240" s="148">
        <v>0</v>
      </c>
      <c r="AC240" s="148">
        <v>0</v>
      </c>
      <c r="AD240" s="148">
        <f t="shared" si="161"/>
        <v>-3680.9500000000003</v>
      </c>
      <c r="AE240" s="148">
        <f t="shared" si="161"/>
        <v>-3680.9500000000003</v>
      </c>
      <c r="AF240" s="148">
        <f t="shared" si="161"/>
        <v>-3680.9500000000003</v>
      </c>
      <c r="AG240" s="148">
        <f t="shared" si="161"/>
        <v>-3680.9500000000003</v>
      </c>
      <c r="AH240" s="148">
        <f t="shared" si="161"/>
        <v>-3680.9500000000003</v>
      </c>
      <c r="AI240" s="148">
        <f t="shared" si="161"/>
        <v>-3680.9500000000003</v>
      </c>
      <c r="AJ240" s="147"/>
      <c r="AK240" s="148">
        <v>0</v>
      </c>
      <c r="AL240" s="148">
        <v>0</v>
      </c>
      <c r="AM240" s="148">
        <v>0</v>
      </c>
      <c r="AN240" s="148">
        <v>0</v>
      </c>
      <c r="AO240" s="148">
        <v>0</v>
      </c>
      <c r="AP240" s="148">
        <v>0</v>
      </c>
      <c r="AQ240" s="148">
        <f t="shared" si="162"/>
        <v>-107.71460999999999</v>
      </c>
      <c r="AR240" s="148">
        <f t="shared" si="162"/>
        <v>-107.71460999999999</v>
      </c>
      <c r="AS240" s="148">
        <f t="shared" si="162"/>
        <v>-107.71460999999999</v>
      </c>
      <c r="AT240" s="148">
        <f t="shared" si="162"/>
        <v>-107.71460999999999</v>
      </c>
      <c r="AU240" s="148">
        <f t="shared" si="162"/>
        <v>-107.71460999999999</v>
      </c>
      <c r="AV240" s="148">
        <f t="shared" si="162"/>
        <v>-107.71460999999999</v>
      </c>
      <c r="AW240" s="147"/>
      <c r="AX240" s="148">
        <v>0</v>
      </c>
      <c r="AY240" s="148">
        <v>0</v>
      </c>
      <c r="AZ240" s="148">
        <v>0</v>
      </c>
      <c r="BA240" s="148">
        <v>0</v>
      </c>
      <c r="BB240" s="148">
        <v>0</v>
      </c>
      <c r="BC240" s="148">
        <v>0</v>
      </c>
      <c r="BD240" s="148">
        <f t="shared" si="163"/>
        <v>-335.12760000000003</v>
      </c>
      <c r="BE240" s="148">
        <f t="shared" si="163"/>
        <v>-335.12760000000003</v>
      </c>
      <c r="BF240" s="148">
        <f t="shared" si="163"/>
        <v>-335.12760000000003</v>
      </c>
      <c r="BG240" s="148">
        <f t="shared" si="163"/>
        <v>-335.12760000000003</v>
      </c>
      <c r="BH240" s="148">
        <f t="shared" si="163"/>
        <v>-335.12760000000003</v>
      </c>
      <c r="BI240" s="148">
        <f t="shared" si="163"/>
        <v>-335.12760000000003</v>
      </c>
      <c r="BJ240" s="147"/>
      <c r="BK240" s="148">
        <v>0</v>
      </c>
      <c r="BL240" s="148">
        <v>0</v>
      </c>
      <c r="BM240" s="148">
        <v>0</v>
      </c>
      <c r="BN240" s="148">
        <v>0</v>
      </c>
      <c r="BO240" s="148">
        <v>0</v>
      </c>
      <c r="BP240" s="148">
        <v>0</v>
      </c>
      <c r="BQ240" s="148">
        <f t="shared" si="164"/>
        <v>-411.03941666666668</v>
      </c>
      <c r="BR240" s="148">
        <f t="shared" si="164"/>
        <v>-411.03941666666668</v>
      </c>
      <c r="BS240" s="148">
        <f t="shared" si="164"/>
        <v>-411.03941666666668</v>
      </c>
      <c r="BT240" s="148">
        <f t="shared" si="164"/>
        <v>-411.03941666666668</v>
      </c>
      <c r="BU240" s="148">
        <f t="shared" si="164"/>
        <v>-411.03941666666668</v>
      </c>
      <c r="BV240" s="148">
        <f t="shared" si="164"/>
        <v>-411.03941666666668</v>
      </c>
      <c r="BW240" s="147"/>
      <c r="BX240" s="148">
        <v>0</v>
      </c>
      <c r="BY240" s="148">
        <v>0</v>
      </c>
      <c r="BZ240" s="148">
        <v>0</v>
      </c>
      <c r="CA240" s="148">
        <v>0</v>
      </c>
      <c r="CB240" s="148">
        <v>0</v>
      </c>
      <c r="CC240" s="148">
        <v>0</v>
      </c>
      <c r="CD240" s="148">
        <f t="shared" si="165"/>
        <v>-2408.1786100856361</v>
      </c>
      <c r="CE240" s="148">
        <f t="shared" si="165"/>
        <v>-2408.1786100856361</v>
      </c>
      <c r="CF240" s="148">
        <f t="shared" si="165"/>
        <v>-2408.1786100856361</v>
      </c>
      <c r="CG240" s="148">
        <f t="shared" si="165"/>
        <v>-2408.1786100856361</v>
      </c>
      <c r="CH240" s="148">
        <f t="shared" si="165"/>
        <v>-2408.1786100856361</v>
      </c>
      <c r="CI240" s="148">
        <f t="shared" si="165"/>
        <v>-2408.1786100856361</v>
      </c>
      <c r="CJ240" s="147"/>
      <c r="CK240" s="148">
        <v>0</v>
      </c>
      <c r="CL240" s="148">
        <v>0</v>
      </c>
      <c r="CM240" s="148">
        <v>0</v>
      </c>
      <c r="CN240" s="148">
        <v>0</v>
      </c>
      <c r="CO240" s="148">
        <v>0</v>
      </c>
      <c r="CP240" s="148">
        <v>0</v>
      </c>
      <c r="CQ240" s="148">
        <f t="shared" si="166"/>
        <v>-548.0525555555555</v>
      </c>
      <c r="CR240" s="148">
        <f t="shared" si="166"/>
        <v>-548.0525555555555</v>
      </c>
      <c r="CS240" s="148">
        <f t="shared" si="166"/>
        <v>-548.0525555555555</v>
      </c>
      <c r="CT240" s="148">
        <f t="shared" si="166"/>
        <v>-548.0525555555555</v>
      </c>
      <c r="CU240" s="148">
        <f t="shared" si="166"/>
        <v>-548.0525555555555</v>
      </c>
      <c r="CV240" s="148">
        <f t="shared" si="166"/>
        <v>-548.0525555555555</v>
      </c>
      <c r="CW240" s="147"/>
      <c r="CX240" s="148">
        <v>0</v>
      </c>
      <c r="CY240" s="148">
        <v>0</v>
      </c>
      <c r="CZ240" s="148">
        <v>0</v>
      </c>
      <c r="DA240" s="148">
        <v>0</v>
      </c>
      <c r="DB240" s="148">
        <v>0</v>
      </c>
      <c r="DC240" s="148">
        <v>0</v>
      </c>
      <c r="DD240" s="148">
        <f t="shared" si="167"/>
        <v>-1251.5230000000001</v>
      </c>
      <c r="DE240" s="148">
        <f t="shared" si="167"/>
        <v>-1251.5230000000001</v>
      </c>
      <c r="DF240" s="148">
        <f t="shared" si="167"/>
        <v>-1251.5230000000001</v>
      </c>
      <c r="DG240" s="148">
        <f t="shared" si="167"/>
        <v>-1251.5230000000001</v>
      </c>
      <c r="DH240" s="148">
        <f t="shared" si="167"/>
        <v>-1251.5230000000001</v>
      </c>
      <c r="DI240" s="148">
        <f t="shared" si="167"/>
        <v>-1251.5230000000001</v>
      </c>
      <c r="DJ240" s="147"/>
      <c r="DK240" s="148">
        <v>0</v>
      </c>
      <c r="DL240" s="148">
        <v>0</v>
      </c>
      <c r="DM240" s="148">
        <v>0</v>
      </c>
      <c r="DN240" s="148">
        <v>0</v>
      </c>
      <c r="DO240" s="148">
        <v>0</v>
      </c>
      <c r="DP240" s="148">
        <v>0</v>
      </c>
      <c r="DQ240" s="148">
        <f t="shared" si="168"/>
        <v>-8299.7435823078595</v>
      </c>
      <c r="DR240" s="148">
        <f t="shared" si="168"/>
        <v>-8299.7435823078595</v>
      </c>
      <c r="DS240" s="148">
        <f t="shared" si="168"/>
        <v>-8299.7435823078595</v>
      </c>
      <c r="DT240" s="148">
        <f t="shared" si="168"/>
        <v>-8299.7435823078595</v>
      </c>
      <c r="DU240" s="148">
        <f t="shared" si="168"/>
        <v>-8299.7435823078595</v>
      </c>
      <c r="DV240" s="148">
        <f t="shared" si="168"/>
        <v>-8299.7435823078595</v>
      </c>
      <c r="DX240" s="149">
        <v>134918.28126286867</v>
      </c>
      <c r="DZ240" s="19" t="b">
        <v>1</v>
      </c>
    </row>
    <row r="241" spans="2:130" x14ac:dyDescent="0.4">
      <c r="B241" s="19" t="s">
        <v>80</v>
      </c>
      <c r="C241" s="154" t="s">
        <v>46</v>
      </c>
      <c r="D241" s="145" t="s">
        <v>118</v>
      </c>
      <c r="E241" s="19" t="s">
        <v>82</v>
      </c>
      <c r="F241" s="19" t="s">
        <v>57</v>
      </c>
      <c r="H241" s="19" t="s">
        <v>172</v>
      </c>
      <c r="I241" s="19" t="s">
        <v>74</v>
      </c>
      <c r="K241" s="146">
        <v>0</v>
      </c>
      <c r="L241" s="146">
        <v>0</v>
      </c>
      <c r="M241" s="146">
        <v>0</v>
      </c>
      <c r="N241" s="146">
        <v>0</v>
      </c>
      <c r="O241" s="146">
        <v>0</v>
      </c>
      <c r="P241" s="146">
        <v>0</v>
      </c>
      <c r="Q241" s="146">
        <f t="shared" si="160"/>
        <v>-2500</v>
      </c>
      <c r="R241" s="146">
        <f t="shared" si="160"/>
        <v>-2500</v>
      </c>
      <c r="S241" s="146">
        <f t="shared" si="160"/>
        <v>-2500</v>
      </c>
      <c r="T241" s="146">
        <f t="shared" si="160"/>
        <v>-2500</v>
      </c>
      <c r="U241" s="146">
        <f t="shared" si="160"/>
        <v>-2500</v>
      </c>
      <c r="V241" s="146">
        <f t="shared" si="160"/>
        <v>-2500</v>
      </c>
      <c r="W241" s="147"/>
      <c r="X241" s="148">
        <v>0</v>
      </c>
      <c r="Y241" s="148">
        <v>0</v>
      </c>
      <c r="Z241" s="148">
        <v>0</v>
      </c>
      <c r="AA241" s="148">
        <v>0</v>
      </c>
      <c r="AB241" s="148">
        <v>0</v>
      </c>
      <c r="AC241" s="148">
        <v>0</v>
      </c>
      <c r="AD241" s="148">
        <f t="shared" si="161"/>
        <v>-2500</v>
      </c>
      <c r="AE241" s="148">
        <f t="shared" si="161"/>
        <v>-2500</v>
      </c>
      <c r="AF241" s="148">
        <f t="shared" si="161"/>
        <v>-2500</v>
      </c>
      <c r="AG241" s="148">
        <f t="shared" si="161"/>
        <v>-2500</v>
      </c>
      <c r="AH241" s="148">
        <f t="shared" si="161"/>
        <v>-2500</v>
      </c>
      <c r="AI241" s="148">
        <f t="shared" si="161"/>
        <v>-2500</v>
      </c>
      <c r="AJ241" s="147"/>
      <c r="AK241" s="148">
        <v>0</v>
      </c>
      <c r="AL241" s="148">
        <v>0</v>
      </c>
      <c r="AM241" s="148">
        <v>0</v>
      </c>
      <c r="AN241" s="148">
        <v>0</v>
      </c>
      <c r="AO241" s="148">
        <v>0</v>
      </c>
      <c r="AP241" s="148">
        <v>0</v>
      </c>
      <c r="AQ241" s="148">
        <f t="shared" si="162"/>
        <v>0</v>
      </c>
      <c r="AR241" s="148">
        <f t="shared" si="162"/>
        <v>0</v>
      </c>
      <c r="AS241" s="148">
        <f t="shared" si="162"/>
        <v>0</v>
      </c>
      <c r="AT241" s="148">
        <f t="shared" si="162"/>
        <v>0</v>
      </c>
      <c r="AU241" s="148">
        <f t="shared" si="162"/>
        <v>0</v>
      </c>
      <c r="AV241" s="148">
        <f t="shared" si="162"/>
        <v>0</v>
      </c>
      <c r="AW241" s="147"/>
      <c r="AX241" s="148">
        <v>0</v>
      </c>
      <c r="AY241" s="148">
        <v>0</v>
      </c>
      <c r="AZ241" s="148">
        <v>0</v>
      </c>
      <c r="BA241" s="148">
        <v>0</v>
      </c>
      <c r="BB241" s="148">
        <v>0</v>
      </c>
      <c r="BC241" s="148">
        <v>0</v>
      </c>
      <c r="BD241" s="148">
        <f t="shared" si="163"/>
        <v>0</v>
      </c>
      <c r="BE241" s="148">
        <f t="shared" si="163"/>
        <v>0</v>
      </c>
      <c r="BF241" s="148">
        <f t="shared" si="163"/>
        <v>0</v>
      </c>
      <c r="BG241" s="148">
        <f t="shared" si="163"/>
        <v>0</v>
      </c>
      <c r="BH241" s="148">
        <f t="shared" si="163"/>
        <v>0</v>
      </c>
      <c r="BI241" s="148">
        <f t="shared" si="163"/>
        <v>0</v>
      </c>
      <c r="BJ241" s="147"/>
      <c r="BK241" s="148">
        <v>0</v>
      </c>
      <c r="BL241" s="148">
        <v>0</v>
      </c>
      <c r="BM241" s="148">
        <v>0</v>
      </c>
      <c r="BN241" s="148">
        <v>0</v>
      </c>
      <c r="BO241" s="148">
        <v>0</v>
      </c>
      <c r="BP241" s="148">
        <v>0</v>
      </c>
      <c r="BQ241" s="148">
        <f t="shared" si="164"/>
        <v>0</v>
      </c>
      <c r="BR241" s="148">
        <f t="shared" si="164"/>
        <v>0</v>
      </c>
      <c r="BS241" s="148">
        <f t="shared" si="164"/>
        <v>0</v>
      </c>
      <c r="BT241" s="148">
        <f t="shared" si="164"/>
        <v>0</v>
      </c>
      <c r="BU241" s="148">
        <f t="shared" si="164"/>
        <v>0</v>
      </c>
      <c r="BV241" s="148">
        <f t="shared" si="164"/>
        <v>0</v>
      </c>
      <c r="BW241" s="147"/>
      <c r="BX241" s="148">
        <v>0</v>
      </c>
      <c r="BY241" s="148">
        <v>0</v>
      </c>
      <c r="BZ241" s="148">
        <v>0</v>
      </c>
      <c r="CA241" s="148">
        <v>0</v>
      </c>
      <c r="CB241" s="148">
        <v>0</v>
      </c>
      <c r="CC241" s="148">
        <v>0</v>
      </c>
      <c r="CD241" s="148">
        <f t="shared" si="165"/>
        <v>-1100</v>
      </c>
      <c r="CE241" s="148">
        <f t="shared" si="165"/>
        <v>-1100</v>
      </c>
      <c r="CF241" s="148">
        <f t="shared" si="165"/>
        <v>-1100</v>
      </c>
      <c r="CG241" s="148">
        <f t="shared" si="165"/>
        <v>-1100</v>
      </c>
      <c r="CH241" s="148">
        <f t="shared" si="165"/>
        <v>-1100</v>
      </c>
      <c r="CI241" s="148">
        <f t="shared" si="165"/>
        <v>-1100</v>
      </c>
      <c r="CJ241" s="147"/>
      <c r="CK241" s="148">
        <v>0</v>
      </c>
      <c r="CL241" s="148">
        <v>0</v>
      </c>
      <c r="CM241" s="148">
        <v>0</v>
      </c>
      <c r="CN241" s="148">
        <v>0</v>
      </c>
      <c r="CO241" s="148">
        <v>0</v>
      </c>
      <c r="CP241" s="148">
        <v>0</v>
      </c>
      <c r="CQ241" s="148">
        <f t="shared" si="166"/>
        <v>-208.33333333333331</v>
      </c>
      <c r="CR241" s="148">
        <f t="shared" si="166"/>
        <v>-208.33333333333331</v>
      </c>
      <c r="CS241" s="148">
        <f t="shared" si="166"/>
        <v>-208.33333333333331</v>
      </c>
      <c r="CT241" s="148">
        <f t="shared" si="166"/>
        <v>-208.33333333333331</v>
      </c>
      <c r="CU241" s="148">
        <f t="shared" si="166"/>
        <v>-208.33333333333331</v>
      </c>
      <c r="CV241" s="148">
        <f t="shared" si="166"/>
        <v>-208.33333333333331</v>
      </c>
      <c r="CW241" s="147"/>
      <c r="CX241" s="148">
        <v>0</v>
      </c>
      <c r="CY241" s="148">
        <v>0</v>
      </c>
      <c r="CZ241" s="148">
        <v>0</v>
      </c>
      <c r="DA241" s="148">
        <v>0</v>
      </c>
      <c r="DB241" s="148">
        <v>0</v>
      </c>
      <c r="DC241" s="148">
        <v>0</v>
      </c>
      <c r="DD241" s="148">
        <f t="shared" si="167"/>
        <v>0</v>
      </c>
      <c r="DE241" s="148">
        <f t="shared" si="167"/>
        <v>0</v>
      </c>
      <c r="DF241" s="148">
        <f t="shared" si="167"/>
        <v>0</v>
      </c>
      <c r="DG241" s="148">
        <f t="shared" si="167"/>
        <v>0</v>
      </c>
      <c r="DH241" s="148">
        <f t="shared" si="167"/>
        <v>0</v>
      </c>
      <c r="DI241" s="148">
        <f t="shared" si="167"/>
        <v>0</v>
      </c>
      <c r="DJ241" s="147"/>
      <c r="DK241" s="148">
        <v>0</v>
      </c>
      <c r="DL241" s="148">
        <v>0</v>
      </c>
      <c r="DM241" s="148">
        <v>0</v>
      </c>
      <c r="DN241" s="148">
        <v>0</v>
      </c>
      <c r="DO241" s="148">
        <v>0</v>
      </c>
      <c r="DP241" s="148">
        <v>0</v>
      </c>
      <c r="DQ241" s="148">
        <f t="shared" si="168"/>
        <v>-3808.333333333333</v>
      </c>
      <c r="DR241" s="148">
        <f t="shared" si="168"/>
        <v>-3808.333333333333</v>
      </c>
      <c r="DS241" s="148">
        <f t="shared" si="168"/>
        <v>-3808.333333333333</v>
      </c>
      <c r="DT241" s="148">
        <f t="shared" si="168"/>
        <v>-3808.333333333333</v>
      </c>
      <c r="DU241" s="148">
        <f t="shared" si="168"/>
        <v>-3808.333333333333</v>
      </c>
      <c r="DV241" s="148">
        <f t="shared" si="168"/>
        <v>-3808.333333333333</v>
      </c>
      <c r="DX241" s="149">
        <v>134918.28126286867</v>
      </c>
      <c r="DZ241" s="19" t="b">
        <v>1</v>
      </c>
    </row>
    <row r="242" spans="2:130" x14ac:dyDescent="0.4">
      <c r="B242" s="19" t="s">
        <v>80</v>
      </c>
      <c r="C242" s="154" t="s">
        <v>46</v>
      </c>
      <c r="D242" s="145" t="s">
        <v>120</v>
      </c>
      <c r="E242" s="19" t="s">
        <v>82</v>
      </c>
      <c r="F242" s="19" t="s">
        <v>57</v>
      </c>
      <c r="H242" s="19" t="s">
        <v>121</v>
      </c>
      <c r="I242" s="19" t="s">
        <v>74</v>
      </c>
      <c r="K242" s="146">
        <v>0</v>
      </c>
      <c r="L242" s="146">
        <v>0</v>
      </c>
      <c r="M242" s="146">
        <v>0</v>
      </c>
      <c r="N242" s="146">
        <v>0</v>
      </c>
      <c r="O242" s="146">
        <v>0</v>
      </c>
      <c r="P242" s="146">
        <v>0</v>
      </c>
      <c r="Q242" s="146">
        <f t="shared" si="160"/>
        <v>-2500</v>
      </c>
      <c r="R242" s="146">
        <f t="shared" si="160"/>
        <v>-2500</v>
      </c>
      <c r="S242" s="146">
        <f t="shared" si="160"/>
        <v>-2500</v>
      </c>
      <c r="T242" s="146">
        <f t="shared" si="160"/>
        <v>-2500</v>
      </c>
      <c r="U242" s="146">
        <f t="shared" si="160"/>
        <v>-2500</v>
      </c>
      <c r="V242" s="146">
        <f t="shared" si="160"/>
        <v>-2500</v>
      </c>
      <c r="W242" s="147"/>
      <c r="X242" s="148">
        <v>0</v>
      </c>
      <c r="Y242" s="148">
        <v>0</v>
      </c>
      <c r="Z242" s="148">
        <v>0</v>
      </c>
      <c r="AA242" s="148">
        <v>0</v>
      </c>
      <c r="AB242" s="148">
        <v>0</v>
      </c>
      <c r="AC242" s="148">
        <v>0</v>
      </c>
      <c r="AD242" s="148">
        <f t="shared" si="161"/>
        <v>-2500</v>
      </c>
      <c r="AE242" s="148">
        <f t="shared" si="161"/>
        <v>-2500</v>
      </c>
      <c r="AF242" s="148">
        <f t="shared" si="161"/>
        <v>-2500</v>
      </c>
      <c r="AG242" s="148">
        <f t="shared" si="161"/>
        <v>-2500</v>
      </c>
      <c r="AH242" s="148">
        <f t="shared" si="161"/>
        <v>-2500</v>
      </c>
      <c r="AI242" s="148">
        <f t="shared" si="161"/>
        <v>-2500</v>
      </c>
      <c r="AJ242" s="147"/>
      <c r="AK242" s="148">
        <v>0</v>
      </c>
      <c r="AL242" s="148">
        <v>0</v>
      </c>
      <c r="AM242" s="148">
        <v>0</v>
      </c>
      <c r="AN242" s="148">
        <v>0</v>
      </c>
      <c r="AO242" s="148">
        <v>0</v>
      </c>
      <c r="AP242" s="148">
        <v>0</v>
      </c>
      <c r="AQ242" s="148">
        <f t="shared" si="162"/>
        <v>0</v>
      </c>
      <c r="AR242" s="148">
        <f t="shared" si="162"/>
        <v>0</v>
      </c>
      <c r="AS242" s="148">
        <f t="shared" si="162"/>
        <v>0</v>
      </c>
      <c r="AT242" s="148">
        <f t="shared" si="162"/>
        <v>0</v>
      </c>
      <c r="AU242" s="148">
        <f t="shared" si="162"/>
        <v>0</v>
      </c>
      <c r="AV242" s="148">
        <f t="shared" si="162"/>
        <v>0</v>
      </c>
      <c r="AW242" s="147"/>
      <c r="AX242" s="148">
        <v>0</v>
      </c>
      <c r="AY242" s="148">
        <v>0</v>
      </c>
      <c r="AZ242" s="148">
        <v>0</v>
      </c>
      <c r="BA242" s="148">
        <v>0</v>
      </c>
      <c r="BB242" s="148">
        <v>0</v>
      </c>
      <c r="BC242" s="148">
        <v>0</v>
      </c>
      <c r="BD242" s="148">
        <f t="shared" si="163"/>
        <v>0</v>
      </c>
      <c r="BE242" s="148">
        <f t="shared" si="163"/>
        <v>0</v>
      </c>
      <c r="BF242" s="148">
        <f t="shared" si="163"/>
        <v>0</v>
      </c>
      <c r="BG242" s="148">
        <f t="shared" si="163"/>
        <v>0</v>
      </c>
      <c r="BH242" s="148">
        <f t="shared" si="163"/>
        <v>0</v>
      </c>
      <c r="BI242" s="148">
        <f t="shared" si="163"/>
        <v>0</v>
      </c>
      <c r="BJ242" s="147"/>
      <c r="BK242" s="148">
        <v>0</v>
      </c>
      <c r="BL242" s="148">
        <v>0</v>
      </c>
      <c r="BM242" s="148">
        <v>0</v>
      </c>
      <c r="BN242" s="148">
        <v>0</v>
      </c>
      <c r="BO242" s="148">
        <v>0</v>
      </c>
      <c r="BP242" s="148">
        <v>0</v>
      </c>
      <c r="BQ242" s="148">
        <f t="shared" si="164"/>
        <v>0</v>
      </c>
      <c r="BR242" s="148">
        <f t="shared" si="164"/>
        <v>0</v>
      </c>
      <c r="BS242" s="148">
        <f t="shared" si="164"/>
        <v>0</v>
      </c>
      <c r="BT242" s="148">
        <f t="shared" si="164"/>
        <v>0</v>
      </c>
      <c r="BU242" s="148">
        <f t="shared" si="164"/>
        <v>0</v>
      </c>
      <c r="BV242" s="148">
        <f t="shared" si="164"/>
        <v>0</v>
      </c>
      <c r="BW242" s="147"/>
      <c r="BX242" s="148">
        <v>0</v>
      </c>
      <c r="BY242" s="148">
        <v>0</v>
      </c>
      <c r="BZ242" s="148">
        <v>0</v>
      </c>
      <c r="CA242" s="148">
        <v>0</v>
      </c>
      <c r="CB242" s="148">
        <v>0</v>
      </c>
      <c r="CC242" s="148">
        <v>0</v>
      </c>
      <c r="CD242" s="148">
        <f t="shared" si="165"/>
        <v>-1100</v>
      </c>
      <c r="CE242" s="148">
        <f t="shared" si="165"/>
        <v>-1100</v>
      </c>
      <c r="CF242" s="148">
        <f t="shared" si="165"/>
        <v>-1100</v>
      </c>
      <c r="CG242" s="148">
        <f t="shared" si="165"/>
        <v>-1100</v>
      </c>
      <c r="CH242" s="148">
        <f t="shared" si="165"/>
        <v>-1100</v>
      </c>
      <c r="CI242" s="148">
        <f t="shared" si="165"/>
        <v>-1100</v>
      </c>
      <c r="CJ242" s="147"/>
      <c r="CK242" s="148">
        <v>0</v>
      </c>
      <c r="CL242" s="148">
        <v>0</v>
      </c>
      <c r="CM242" s="148">
        <v>0</v>
      </c>
      <c r="CN242" s="148">
        <v>0</v>
      </c>
      <c r="CO242" s="148">
        <v>0</v>
      </c>
      <c r="CP242" s="148">
        <v>0</v>
      </c>
      <c r="CQ242" s="148">
        <f t="shared" si="166"/>
        <v>-208.33333333333331</v>
      </c>
      <c r="CR242" s="148">
        <f t="shared" si="166"/>
        <v>-208.33333333333331</v>
      </c>
      <c r="CS242" s="148">
        <f t="shared" si="166"/>
        <v>-208.33333333333331</v>
      </c>
      <c r="CT242" s="148">
        <f t="shared" si="166"/>
        <v>-208.33333333333331</v>
      </c>
      <c r="CU242" s="148">
        <f t="shared" si="166"/>
        <v>-208.33333333333331</v>
      </c>
      <c r="CV242" s="148">
        <f t="shared" si="166"/>
        <v>-208.33333333333331</v>
      </c>
      <c r="CW242" s="147"/>
      <c r="CX242" s="148">
        <v>0</v>
      </c>
      <c r="CY242" s="148">
        <v>0</v>
      </c>
      <c r="CZ242" s="148">
        <v>0</v>
      </c>
      <c r="DA242" s="148">
        <v>0</v>
      </c>
      <c r="DB242" s="148">
        <v>0</v>
      </c>
      <c r="DC242" s="148">
        <v>0</v>
      </c>
      <c r="DD242" s="148">
        <f t="shared" si="167"/>
        <v>0</v>
      </c>
      <c r="DE242" s="148">
        <f t="shared" si="167"/>
        <v>0</v>
      </c>
      <c r="DF242" s="148">
        <f t="shared" si="167"/>
        <v>0</v>
      </c>
      <c r="DG242" s="148">
        <f t="shared" si="167"/>
        <v>0</v>
      </c>
      <c r="DH242" s="148">
        <f t="shared" si="167"/>
        <v>0</v>
      </c>
      <c r="DI242" s="148">
        <f t="shared" si="167"/>
        <v>0</v>
      </c>
      <c r="DJ242" s="147"/>
      <c r="DK242" s="148">
        <v>0</v>
      </c>
      <c r="DL242" s="148">
        <v>0</v>
      </c>
      <c r="DM242" s="148">
        <v>0</v>
      </c>
      <c r="DN242" s="148">
        <v>0</v>
      </c>
      <c r="DO242" s="148">
        <v>0</v>
      </c>
      <c r="DP242" s="148">
        <v>0</v>
      </c>
      <c r="DQ242" s="148">
        <f t="shared" si="168"/>
        <v>-3808.333333333333</v>
      </c>
      <c r="DR242" s="148">
        <f t="shared" si="168"/>
        <v>-3808.333333333333</v>
      </c>
      <c r="DS242" s="148">
        <f t="shared" si="168"/>
        <v>-3808.333333333333</v>
      </c>
      <c r="DT242" s="148">
        <f t="shared" si="168"/>
        <v>-3808.333333333333</v>
      </c>
      <c r="DU242" s="148">
        <f t="shared" si="168"/>
        <v>-3808.333333333333</v>
      </c>
      <c r="DV242" s="148">
        <f t="shared" si="168"/>
        <v>-3808.333333333333</v>
      </c>
      <c r="DX242" s="149">
        <v>134918.28126286867</v>
      </c>
      <c r="DZ242" s="19" t="b">
        <v>1</v>
      </c>
    </row>
    <row r="243" spans="2:130" x14ac:dyDescent="0.4">
      <c r="B243" s="19" t="s">
        <v>80</v>
      </c>
      <c r="C243" s="154" t="s">
        <v>46</v>
      </c>
      <c r="D243" s="145" t="s">
        <v>122</v>
      </c>
      <c r="E243" s="19" t="s">
        <v>82</v>
      </c>
      <c r="F243" s="19" t="s">
        <v>57</v>
      </c>
      <c r="H243" s="19" t="s">
        <v>34</v>
      </c>
      <c r="I243" s="19" t="s">
        <v>83</v>
      </c>
      <c r="K243" s="146">
        <v>0</v>
      </c>
      <c r="L243" s="146">
        <v>0</v>
      </c>
      <c r="M243" s="146">
        <v>0</v>
      </c>
      <c r="N243" s="146">
        <v>0</v>
      </c>
      <c r="O243" s="146">
        <v>0</v>
      </c>
      <c r="P243" s="146">
        <v>0</v>
      </c>
      <c r="Q243" s="146">
        <f t="shared" si="160"/>
        <v>-2500</v>
      </c>
      <c r="R243" s="146">
        <f t="shared" si="160"/>
        <v>-2500</v>
      </c>
      <c r="S243" s="146">
        <f t="shared" si="160"/>
        <v>-2500</v>
      </c>
      <c r="T243" s="146">
        <f t="shared" si="160"/>
        <v>-2500</v>
      </c>
      <c r="U243" s="146">
        <f t="shared" si="160"/>
        <v>-2500</v>
      </c>
      <c r="V243" s="146">
        <f t="shared" si="160"/>
        <v>-2500</v>
      </c>
      <c r="W243" s="147"/>
      <c r="X243" s="148">
        <v>0</v>
      </c>
      <c r="Y243" s="148">
        <v>0</v>
      </c>
      <c r="Z243" s="148">
        <v>0</v>
      </c>
      <c r="AA243" s="148">
        <v>0</v>
      </c>
      <c r="AB243" s="148">
        <v>0</v>
      </c>
      <c r="AC243" s="148">
        <v>0</v>
      </c>
      <c r="AD243" s="148">
        <f t="shared" si="161"/>
        <v>-2500</v>
      </c>
      <c r="AE243" s="148">
        <f t="shared" si="161"/>
        <v>-2500</v>
      </c>
      <c r="AF243" s="148">
        <f t="shared" si="161"/>
        <v>-2500</v>
      </c>
      <c r="AG243" s="148">
        <f t="shared" si="161"/>
        <v>-2500</v>
      </c>
      <c r="AH243" s="148">
        <f t="shared" si="161"/>
        <v>-2500</v>
      </c>
      <c r="AI243" s="148">
        <f t="shared" si="161"/>
        <v>-2500</v>
      </c>
      <c r="AJ243" s="147"/>
      <c r="AK243" s="148">
        <v>0</v>
      </c>
      <c r="AL243" s="148">
        <v>0</v>
      </c>
      <c r="AM243" s="148">
        <v>0</v>
      </c>
      <c r="AN243" s="148">
        <v>0</v>
      </c>
      <c r="AO243" s="148">
        <v>0</v>
      </c>
      <c r="AP243" s="148">
        <v>0</v>
      </c>
      <c r="AQ243" s="148">
        <f t="shared" si="162"/>
        <v>0</v>
      </c>
      <c r="AR243" s="148">
        <f t="shared" si="162"/>
        <v>0</v>
      </c>
      <c r="AS243" s="148">
        <f t="shared" si="162"/>
        <v>0</v>
      </c>
      <c r="AT243" s="148">
        <f t="shared" si="162"/>
        <v>0</v>
      </c>
      <c r="AU243" s="148">
        <f t="shared" si="162"/>
        <v>0</v>
      </c>
      <c r="AV243" s="148">
        <f t="shared" si="162"/>
        <v>0</v>
      </c>
      <c r="AW243" s="147"/>
      <c r="AX243" s="148">
        <v>0</v>
      </c>
      <c r="AY243" s="148">
        <v>0</v>
      </c>
      <c r="AZ243" s="148">
        <v>0</v>
      </c>
      <c r="BA243" s="148">
        <v>0</v>
      </c>
      <c r="BB243" s="148">
        <v>0</v>
      </c>
      <c r="BC243" s="148">
        <v>0</v>
      </c>
      <c r="BD243" s="148">
        <f t="shared" si="163"/>
        <v>0</v>
      </c>
      <c r="BE243" s="148">
        <f t="shared" si="163"/>
        <v>0</v>
      </c>
      <c r="BF243" s="148">
        <f t="shared" si="163"/>
        <v>0</v>
      </c>
      <c r="BG243" s="148">
        <f t="shared" si="163"/>
        <v>0</v>
      </c>
      <c r="BH243" s="148">
        <f t="shared" si="163"/>
        <v>0</v>
      </c>
      <c r="BI243" s="148">
        <f t="shared" si="163"/>
        <v>0</v>
      </c>
      <c r="BJ243" s="147"/>
      <c r="BK243" s="148">
        <v>0</v>
      </c>
      <c r="BL243" s="148">
        <v>0</v>
      </c>
      <c r="BM243" s="148">
        <v>0</v>
      </c>
      <c r="BN243" s="148">
        <v>0</v>
      </c>
      <c r="BO243" s="148">
        <v>0</v>
      </c>
      <c r="BP243" s="148">
        <v>0</v>
      </c>
      <c r="BQ243" s="148">
        <f t="shared" si="164"/>
        <v>0</v>
      </c>
      <c r="BR243" s="148">
        <f t="shared" si="164"/>
        <v>0</v>
      </c>
      <c r="BS243" s="148">
        <f t="shared" si="164"/>
        <v>0</v>
      </c>
      <c r="BT243" s="148">
        <f t="shared" si="164"/>
        <v>0</v>
      </c>
      <c r="BU243" s="148">
        <f t="shared" si="164"/>
        <v>0</v>
      </c>
      <c r="BV243" s="148">
        <f t="shared" si="164"/>
        <v>0</v>
      </c>
      <c r="BW243" s="147"/>
      <c r="BX243" s="148">
        <v>0</v>
      </c>
      <c r="BY243" s="148">
        <v>0</v>
      </c>
      <c r="BZ243" s="148">
        <v>0</v>
      </c>
      <c r="CA243" s="148">
        <v>0</v>
      </c>
      <c r="CB243" s="148">
        <v>0</v>
      </c>
      <c r="CC243" s="148">
        <v>0</v>
      </c>
      <c r="CD243" s="148">
        <f t="shared" si="165"/>
        <v>-1100</v>
      </c>
      <c r="CE243" s="148">
        <f t="shared" si="165"/>
        <v>-1100</v>
      </c>
      <c r="CF243" s="148">
        <f t="shared" si="165"/>
        <v>-1100</v>
      </c>
      <c r="CG243" s="148">
        <f t="shared" si="165"/>
        <v>-1100</v>
      </c>
      <c r="CH243" s="148">
        <f t="shared" si="165"/>
        <v>-1100</v>
      </c>
      <c r="CI243" s="148">
        <f t="shared" si="165"/>
        <v>-1100</v>
      </c>
      <c r="CJ243" s="147"/>
      <c r="CK243" s="148">
        <v>0</v>
      </c>
      <c r="CL243" s="148">
        <v>0</v>
      </c>
      <c r="CM243" s="148">
        <v>0</v>
      </c>
      <c r="CN243" s="148">
        <v>0</v>
      </c>
      <c r="CO243" s="148">
        <v>0</v>
      </c>
      <c r="CP243" s="148">
        <v>0</v>
      </c>
      <c r="CQ243" s="148">
        <f t="shared" si="166"/>
        <v>-208.33333333333331</v>
      </c>
      <c r="CR243" s="148">
        <f t="shared" si="166"/>
        <v>-208.33333333333331</v>
      </c>
      <c r="CS243" s="148">
        <f t="shared" si="166"/>
        <v>-208.33333333333331</v>
      </c>
      <c r="CT243" s="148">
        <f t="shared" si="166"/>
        <v>-208.33333333333331</v>
      </c>
      <c r="CU243" s="148">
        <f t="shared" si="166"/>
        <v>-208.33333333333331</v>
      </c>
      <c r="CV243" s="148">
        <f t="shared" si="166"/>
        <v>-208.33333333333331</v>
      </c>
      <c r="CW243" s="147"/>
      <c r="CX243" s="148">
        <v>0</v>
      </c>
      <c r="CY243" s="148">
        <v>0</v>
      </c>
      <c r="CZ243" s="148">
        <v>0</v>
      </c>
      <c r="DA243" s="148">
        <v>0</v>
      </c>
      <c r="DB243" s="148">
        <v>0</v>
      </c>
      <c r="DC243" s="148">
        <v>0</v>
      </c>
      <c r="DD243" s="148">
        <f t="shared" si="167"/>
        <v>0</v>
      </c>
      <c r="DE243" s="148">
        <f t="shared" si="167"/>
        <v>0</v>
      </c>
      <c r="DF243" s="148">
        <f t="shared" si="167"/>
        <v>0</v>
      </c>
      <c r="DG243" s="148">
        <f t="shared" si="167"/>
        <v>0</v>
      </c>
      <c r="DH243" s="148">
        <f t="shared" si="167"/>
        <v>0</v>
      </c>
      <c r="DI243" s="148">
        <f t="shared" si="167"/>
        <v>0</v>
      </c>
      <c r="DJ243" s="147"/>
      <c r="DK243" s="148">
        <v>0</v>
      </c>
      <c r="DL243" s="148">
        <v>0</v>
      </c>
      <c r="DM243" s="148">
        <v>0</v>
      </c>
      <c r="DN243" s="148">
        <v>0</v>
      </c>
      <c r="DO243" s="148">
        <v>0</v>
      </c>
      <c r="DP243" s="148">
        <v>0</v>
      </c>
      <c r="DQ243" s="148">
        <f t="shared" si="168"/>
        <v>-3808.333333333333</v>
      </c>
      <c r="DR243" s="148">
        <f t="shared" si="168"/>
        <v>-3808.333333333333</v>
      </c>
      <c r="DS243" s="148">
        <f t="shared" si="168"/>
        <v>-3808.333333333333</v>
      </c>
      <c r="DT243" s="148">
        <f t="shared" si="168"/>
        <v>-3808.333333333333</v>
      </c>
      <c r="DU243" s="148">
        <f t="shared" si="168"/>
        <v>-3808.333333333333</v>
      </c>
      <c r="DV243" s="148">
        <f t="shared" si="168"/>
        <v>-3808.333333333333</v>
      </c>
      <c r="DX243" s="149">
        <v>134918.28126286867</v>
      </c>
      <c r="DZ243" s="19" t="b">
        <v>1</v>
      </c>
    </row>
    <row r="244" spans="2:130" x14ac:dyDescent="0.4">
      <c r="B244" s="19" t="s">
        <v>80</v>
      </c>
      <c r="C244" s="154" t="s">
        <v>46</v>
      </c>
      <c r="D244" s="145" t="s">
        <v>95</v>
      </c>
      <c r="E244" s="19" t="s">
        <v>72</v>
      </c>
      <c r="F244" s="19" t="s">
        <v>57</v>
      </c>
      <c r="H244" s="19" t="s">
        <v>10</v>
      </c>
      <c r="I244" s="19" t="s">
        <v>74</v>
      </c>
      <c r="K244" s="146">
        <v>0</v>
      </c>
      <c r="L244" s="146">
        <v>0</v>
      </c>
      <c r="M244" s="146">
        <v>0</v>
      </c>
      <c r="N244" s="146">
        <v>0</v>
      </c>
      <c r="O244" s="146">
        <v>0</v>
      </c>
      <c r="P244" s="146">
        <v>0</v>
      </c>
      <c r="Q244" s="146">
        <f t="shared" si="160"/>
        <v>-5500</v>
      </c>
      <c r="R244" s="146">
        <f t="shared" si="160"/>
        <v>-5500</v>
      </c>
      <c r="S244" s="146">
        <f t="shared" si="160"/>
        <v>-5500</v>
      </c>
      <c r="T244" s="146">
        <f t="shared" si="160"/>
        <v>-5500</v>
      </c>
      <c r="U244" s="146">
        <f t="shared" si="160"/>
        <v>-5500</v>
      </c>
      <c r="V244" s="146">
        <f t="shared" si="160"/>
        <v>-5500</v>
      </c>
      <c r="W244" s="147"/>
      <c r="X244" s="148">
        <v>0</v>
      </c>
      <c r="Y244" s="148">
        <v>0</v>
      </c>
      <c r="Z244" s="148">
        <v>0</v>
      </c>
      <c r="AA244" s="148">
        <v>0</v>
      </c>
      <c r="AB244" s="148">
        <v>0</v>
      </c>
      <c r="AC244" s="148">
        <v>0</v>
      </c>
      <c r="AD244" s="148">
        <f t="shared" si="161"/>
        <v>-5784.35</v>
      </c>
      <c r="AE244" s="148">
        <f t="shared" si="161"/>
        <v>-5784.35</v>
      </c>
      <c r="AF244" s="148">
        <f t="shared" si="161"/>
        <v>-5784.35</v>
      </c>
      <c r="AG244" s="148">
        <f t="shared" si="161"/>
        <v>-5784.35</v>
      </c>
      <c r="AH244" s="148">
        <f t="shared" si="161"/>
        <v>-5784.35</v>
      </c>
      <c r="AI244" s="148">
        <f t="shared" si="161"/>
        <v>-5784.35</v>
      </c>
      <c r="AJ244" s="147"/>
      <c r="AK244" s="148">
        <v>0</v>
      </c>
      <c r="AL244" s="148">
        <v>0</v>
      </c>
      <c r="AM244" s="148">
        <v>0</v>
      </c>
      <c r="AN244" s="148">
        <v>0</v>
      </c>
      <c r="AO244" s="148">
        <v>0</v>
      </c>
      <c r="AP244" s="148">
        <v>0</v>
      </c>
      <c r="AQ244" s="148">
        <f t="shared" si="162"/>
        <v>-511.63810000000012</v>
      </c>
      <c r="AR244" s="148">
        <f t="shared" si="162"/>
        <v>-511.63810000000012</v>
      </c>
      <c r="AS244" s="148">
        <f t="shared" si="162"/>
        <v>-511.63810000000012</v>
      </c>
      <c r="AT244" s="148">
        <f t="shared" si="162"/>
        <v>-511.63810000000012</v>
      </c>
      <c r="AU244" s="148">
        <f t="shared" si="162"/>
        <v>-511.63810000000012</v>
      </c>
      <c r="AV244" s="148">
        <f t="shared" si="162"/>
        <v>-511.63810000000012</v>
      </c>
      <c r="AW244" s="147"/>
      <c r="AX244" s="148">
        <v>0</v>
      </c>
      <c r="AY244" s="148">
        <v>0</v>
      </c>
      <c r="AZ244" s="148">
        <v>0</v>
      </c>
      <c r="BA244" s="148">
        <v>0</v>
      </c>
      <c r="BB244" s="148">
        <v>0</v>
      </c>
      <c r="BC244" s="148">
        <v>0</v>
      </c>
      <c r="BD244" s="148">
        <f t="shared" si="163"/>
        <v>-619.40599999999995</v>
      </c>
      <c r="BE244" s="148">
        <f t="shared" si="163"/>
        <v>-619.40599999999995</v>
      </c>
      <c r="BF244" s="148">
        <f t="shared" si="163"/>
        <v>-619.40599999999995</v>
      </c>
      <c r="BG244" s="148">
        <f t="shared" si="163"/>
        <v>-619.40599999999995</v>
      </c>
      <c r="BH244" s="148">
        <f t="shared" si="163"/>
        <v>-619.40599999999995</v>
      </c>
      <c r="BI244" s="148">
        <f t="shared" si="163"/>
        <v>-619.40599999999995</v>
      </c>
      <c r="BJ244" s="147"/>
      <c r="BK244" s="148">
        <v>0</v>
      </c>
      <c r="BL244" s="148">
        <v>0</v>
      </c>
      <c r="BM244" s="148">
        <v>0</v>
      </c>
      <c r="BN244" s="148">
        <v>0</v>
      </c>
      <c r="BO244" s="148">
        <v>0</v>
      </c>
      <c r="BP244" s="148">
        <v>0</v>
      </c>
      <c r="BQ244" s="148">
        <f t="shared" si="164"/>
        <v>-645.91908333333333</v>
      </c>
      <c r="BR244" s="148">
        <f t="shared" si="164"/>
        <v>-645.91908333333333</v>
      </c>
      <c r="BS244" s="148">
        <f t="shared" si="164"/>
        <v>-645.91908333333333</v>
      </c>
      <c r="BT244" s="148">
        <f t="shared" si="164"/>
        <v>-645.91908333333333</v>
      </c>
      <c r="BU244" s="148">
        <f t="shared" si="164"/>
        <v>-645.91908333333333</v>
      </c>
      <c r="BV244" s="148">
        <f t="shared" si="164"/>
        <v>-645.91908333333333</v>
      </c>
      <c r="BW244" s="147"/>
      <c r="BX244" s="148">
        <v>0</v>
      </c>
      <c r="BY244" s="148">
        <v>0</v>
      </c>
      <c r="BZ244" s="148">
        <v>0</v>
      </c>
      <c r="CA244" s="148">
        <v>0</v>
      </c>
      <c r="CB244" s="148">
        <v>0</v>
      </c>
      <c r="CC244" s="148">
        <v>0</v>
      </c>
      <c r="CD244" s="148">
        <f t="shared" si="165"/>
        <v>-2558.6343735631426</v>
      </c>
      <c r="CE244" s="148">
        <f t="shared" si="165"/>
        <v>-2558.6343735631426</v>
      </c>
      <c r="CF244" s="148">
        <f t="shared" si="165"/>
        <v>-2558.6343735631426</v>
      </c>
      <c r="CG244" s="148">
        <f t="shared" si="165"/>
        <v>-2558.6343735631426</v>
      </c>
      <c r="CH244" s="148">
        <f t="shared" si="165"/>
        <v>-2558.6343735631426</v>
      </c>
      <c r="CI244" s="148">
        <f t="shared" si="165"/>
        <v>-2558.6343735631426</v>
      </c>
      <c r="CJ244" s="147"/>
      <c r="CK244" s="148">
        <v>0</v>
      </c>
      <c r="CL244" s="148">
        <v>0</v>
      </c>
      <c r="CM244" s="148">
        <v>0</v>
      </c>
      <c r="CN244" s="148">
        <v>0</v>
      </c>
      <c r="CO244" s="148">
        <v>0</v>
      </c>
      <c r="CP244" s="148">
        <v>0</v>
      </c>
      <c r="CQ244" s="148">
        <f t="shared" si="166"/>
        <v>-861.22544444444441</v>
      </c>
      <c r="CR244" s="148">
        <f t="shared" si="166"/>
        <v>-861.22544444444441</v>
      </c>
      <c r="CS244" s="148">
        <f t="shared" si="166"/>
        <v>-861.22544444444441</v>
      </c>
      <c r="CT244" s="148">
        <f t="shared" si="166"/>
        <v>-861.22544444444441</v>
      </c>
      <c r="CU244" s="148">
        <f t="shared" si="166"/>
        <v>-861.22544444444441</v>
      </c>
      <c r="CV244" s="148">
        <f t="shared" si="166"/>
        <v>-861.22544444444441</v>
      </c>
      <c r="CW244" s="147"/>
      <c r="CX244" s="148">
        <v>0</v>
      </c>
      <c r="CY244" s="148">
        <v>0</v>
      </c>
      <c r="CZ244" s="148">
        <v>0</v>
      </c>
      <c r="DA244" s="148">
        <v>0</v>
      </c>
      <c r="DB244" s="148">
        <v>0</v>
      </c>
      <c r="DC244" s="148">
        <v>0</v>
      </c>
      <c r="DD244" s="148">
        <f t="shared" si="167"/>
        <v>-1966.6790000000003</v>
      </c>
      <c r="DE244" s="148">
        <f t="shared" si="167"/>
        <v>-1966.6790000000003</v>
      </c>
      <c r="DF244" s="148">
        <f t="shared" si="167"/>
        <v>-1966.6790000000003</v>
      </c>
      <c r="DG244" s="148">
        <f t="shared" si="167"/>
        <v>-1966.6790000000003</v>
      </c>
      <c r="DH244" s="148">
        <f t="shared" si="167"/>
        <v>-1966.6790000000003</v>
      </c>
      <c r="DI244" s="148">
        <f t="shared" si="167"/>
        <v>-1966.6790000000003</v>
      </c>
      <c r="DJ244" s="147"/>
      <c r="DK244" s="148">
        <v>0</v>
      </c>
      <c r="DL244" s="148">
        <v>0</v>
      </c>
      <c r="DM244" s="148">
        <v>0</v>
      </c>
      <c r="DN244" s="148">
        <v>0</v>
      </c>
      <c r="DO244" s="148">
        <v>0</v>
      </c>
      <c r="DP244" s="148">
        <v>0</v>
      </c>
      <c r="DQ244" s="148">
        <f t="shared" si="168"/>
        <v>-11816.807901340921</v>
      </c>
      <c r="DR244" s="148">
        <f t="shared" si="168"/>
        <v>-11816.807901340921</v>
      </c>
      <c r="DS244" s="148">
        <f t="shared" si="168"/>
        <v>-11816.807901340921</v>
      </c>
      <c r="DT244" s="148">
        <f t="shared" si="168"/>
        <v>-11816.807901340921</v>
      </c>
      <c r="DU244" s="148">
        <f t="shared" si="168"/>
        <v>-11816.807901340921</v>
      </c>
      <c r="DV244" s="148">
        <f t="shared" si="168"/>
        <v>-11816.807901340921</v>
      </c>
      <c r="DX244" s="149">
        <v>134918.28126286867</v>
      </c>
      <c r="DZ244" s="19" t="b">
        <v>1</v>
      </c>
    </row>
    <row r="245" spans="2:130" x14ac:dyDescent="0.4">
      <c r="B245" s="19" t="s">
        <v>80</v>
      </c>
      <c r="C245" s="154" t="s">
        <v>46</v>
      </c>
      <c r="D245" s="145" t="s">
        <v>81</v>
      </c>
      <c r="E245" s="19" t="s">
        <v>82</v>
      </c>
      <c r="F245" s="19" t="s">
        <v>57</v>
      </c>
      <c r="H245" s="19" t="s">
        <v>34</v>
      </c>
      <c r="I245" s="19" t="s">
        <v>83</v>
      </c>
      <c r="K245" s="146">
        <v>0</v>
      </c>
      <c r="L245" s="146">
        <v>0</v>
      </c>
      <c r="M245" s="146">
        <v>0</v>
      </c>
      <c r="N245" s="146">
        <v>0</v>
      </c>
      <c r="O245" s="146">
        <v>0</v>
      </c>
      <c r="P245" s="146">
        <v>0</v>
      </c>
      <c r="Q245" s="146">
        <f t="shared" si="160"/>
        <v>-2500</v>
      </c>
      <c r="R245" s="146">
        <f t="shared" si="160"/>
        <v>-2500</v>
      </c>
      <c r="S245" s="146">
        <f t="shared" si="160"/>
        <v>-2500</v>
      </c>
      <c r="T245" s="146">
        <f t="shared" si="160"/>
        <v>-2500</v>
      </c>
      <c r="U245" s="146">
        <f t="shared" si="160"/>
        <v>-2500</v>
      </c>
      <c r="V245" s="146">
        <f t="shared" si="160"/>
        <v>-2500</v>
      </c>
      <c r="W245" s="147"/>
      <c r="X245" s="148">
        <v>0</v>
      </c>
      <c r="Y245" s="148">
        <v>0</v>
      </c>
      <c r="Z245" s="148">
        <v>0</v>
      </c>
      <c r="AA245" s="148">
        <v>0</v>
      </c>
      <c r="AB245" s="148">
        <v>0</v>
      </c>
      <c r="AC245" s="148">
        <v>0</v>
      </c>
      <c r="AD245" s="148">
        <f t="shared" si="161"/>
        <v>-2500</v>
      </c>
      <c r="AE245" s="148">
        <f t="shared" si="161"/>
        <v>-2500</v>
      </c>
      <c r="AF245" s="148">
        <f t="shared" si="161"/>
        <v>-2500</v>
      </c>
      <c r="AG245" s="148">
        <f t="shared" si="161"/>
        <v>-2500</v>
      </c>
      <c r="AH245" s="148">
        <f t="shared" si="161"/>
        <v>-2500</v>
      </c>
      <c r="AI245" s="148">
        <f t="shared" si="161"/>
        <v>-2500</v>
      </c>
      <c r="AJ245" s="147"/>
      <c r="AK245" s="148">
        <v>0</v>
      </c>
      <c r="AL245" s="148">
        <v>0</v>
      </c>
      <c r="AM245" s="148">
        <v>0</v>
      </c>
      <c r="AN245" s="148">
        <v>0</v>
      </c>
      <c r="AO245" s="148">
        <v>0</v>
      </c>
      <c r="AP245" s="148">
        <v>0</v>
      </c>
      <c r="AQ245" s="148">
        <f t="shared" si="162"/>
        <v>0</v>
      </c>
      <c r="AR245" s="148">
        <f t="shared" si="162"/>
        <v>0</v>
      </c>
      <c r="AS245" s="148">
        <f t="shared" si="162"/>
        <v>0</v>
      </c>
      <c r="AT245" s="148">
        <f t="shared" si="162"/>
        <v>0</v>
      </c>
      <c r="AU245" s="148">
        <f t="shared" si="162"/>
        <v>0</v>
      </c>
      <c r="AV245" s="148">
        <f t="shared" si="162"/>
        <v>0</v>
      </c>
      <c r="AW245" s="147"/>
      <c r="AX245" s="148">
        <v>0</v>
      </c>
      <c r="AY245" s="148">
        <v>0</v>
      </c>
      <c r="AZ245" s="148">
        <v>0</v>
      </c>
      <c r="BA245" s="148">
        <v>0</v>
      </c>
      <c r="BB245" s="148">
        <v>0</v>
      </c>
      <c r="BC245" s="148">
        <v>0</v>
      </c>
      <c r="BD245" s="148">
        <f t="shared" si="163"/>
        <v>0</v>
      </c>
      <c r="BE245" s="148">
        <f t="shared" si="163"/>
        <v>0</v>
      </c>
      <c r="BF245" s="148">
        <f t="shared" si="163"/>
        <v>0</v>
      </c>
      <c r="BG245" s="148">
        <f t="shared" si="163"/>
        <v>0</v>
      </c>
      <c r="BH245" s="148">
        <f t="shared" si="163"/>
        <v>0</v>
      </c>
      <c r="BI245" s="148">
        <f t="shared" si="163"/>
        <v>0</v>
      </c>
      <c r="BJ245" s="147"/>
      <c r="BK245" s="148">
        <v>0</v>
      </c>
      <c r="BL245" s="148">
        <v>0</v>
      </c>
      <c r="BM245" s="148">
        <v>0</v>
      </c>
      <c r="BN245" s="148">
        <v>0</v>
      </c>
      <c r="BO245" s="148">
        <v>0</v>
      </c>
      <c r="BP245" s="148">
        <v>0</v>
      </c>
      <c r="BQ245" s="148">
        <f t="shared" si="164"/>
        <v>0</v>
      </c>
      <c r="BR245" s="148">
        <f t="shared" si="164"/>
        <v>0</v>
      </c>
      <c r="BS245" s="148">
        <f t="shared" si="164"/>
        <v>0</v>
      </c>
      <c r="BT245" s="148">
        <f t="shared" si="164"/>
        <v>0</v>
      </c>
      <c r="BU245" s="148">
        <f t="shared" si="164"/>
        <v>0</v>
      </c>
      <c r="BV245" s="148">
        <f t="shared" si="164"/>
        <v>0</v>
      </c>
      <c r="BW245" s="147"/>
      <c r="BX245" s="148">
        <v>0</v>
      </c>
      <c r="BY245" s="148">
        <v>0</v>
      </c>
      <c r="BZ245" s="148">
        <v>0</v>
      </c>
      <c r="CA245" s="148">
        <v>0</v>
      </c>
      <c r="CB245" s="148">
        <v>0</v>
      </c>
      <c r="CC245" s="148">
        <v>0</v>
      </c>
      <c r="CD245" s="148">
        <f t="shared" si="165"/>
        <v>-1100</v>
      </c>
      <c r="CE245" s="148">
        <f t="shared" si="165"/>
        <v>-1100</v>
      </c>
      <c r="CF245" s="148">
        <f t="shared" si="165"/>
        <v>-1100</v>
      </c>
      <c r="CG245" s="148">
        <f t="shared" si="165"/>
        <v>-1100</v>
      </c>
      <c r="CH245" s="148">
        <f t="shared" si="165"/>
        <v>-1100</v>
      </c>
      <c r="CI245" s="148">
        <f t="shared" si="165"/>
        <v>-1100</v>
      </c>
      <c r="CJ245" s="147"/>
      <c r="CK245" s="148">
        <v>0</v>
      </c>
      <c r="CL245" s="148">
        <v>0</v>
      </c>
      <c r="CM245" s="148">
        <v>0</v>
      </c>
      <c r="CN245" s="148">
        <v>0</v>
      </c>
      <c r="CO245" s="148">
        <v>0</v>
      </c>
      <c r="CP245" s="148">
        <v>0</v>
      </c>
      <c r="CQ245" s="148">
        <f t="shared" si="166"/>
        <v>-208.33333333333331</v>
      </c>
      <c r="CR245" s="148">
        <f t="shared" si="166"/>
        <v>-208.33333333333331</v>
      </c>
      <c r="CS245" s="148">
        <f t="shared" si="166"/>
        <v>-208.33333333333331</v>
      </c>
      <c r="CT245" s="148">
        <f t="shared" si="166"/>
        <v>-208.33333333333331</v>
      </c>
      <c r="CU245" s="148">
        <f t="shared" si="166"/>
        <v>-208.33333333333331</v>
      </c>
      <c r="CV245" s="148">
        <f t="shared" si="166"/>
        <v>-208.33333333333331</v>
      </c>
      <c r="CW245" s="147"/>
      <c r="CX245" s="148">
        <v>0</v>
      </c>
      <c r="CY245" s="148">
        <v>0</v>
      </c>
      <c r="CZ245" s="148">
        <v>0</v>
      </c>
      <c r="DA245" s="148">
        <v>0</v>
      </c>
      <c r="DB245" s="148">
        <v>0</v>
      </c>
      <c r="DC245" s="148">
        <v>0</v>
      </c>
      <c r="DD245" s="148">
        <f t="shared" si="167"/>
        <v>0</v>
      </c>
      <c r="DE245" s="148">
        <f t="shared" si="167"/>
        <v>0</v>
      </c>
      <c r="DF245" s="148">
        <f t="shared" si="167"/>
        <v>0</v>
      </c>
      <c r="DG245" s="148">
        <f t="shared" si="167"/>
        <v>0</v>
      </c>
      <c r="DH245" s="148">
        <f t="shared" si="167"/>
        <v>0</v>
      </c>
      <c r="DI245" s="148">
        <f t="shared" si="167"/>
        <v>0</v>
      </c>
      <c r="DJ245" s="147"/>
      <c r="DK245" s="148">
        <v>0</v>
      </c>
      <c r="DL245" s="148">
        <v>0</v>
      </c>
      <c r="DM245" s="148">
        <v>0</v>
      </c>
      <c r="DN245" s="148">
        <v>0</v>
      </c>
      <c r="DO245" s="148">
        <v>0</v>
      </c>
      <c r="DP245" s="148">
        <v>0</v>
      </c>
      <c r="DQ245" s="148">
        <f t="shared" si="168"/>
        <v>-3808.333333333333</v>
      </c>
      <c r="DR245" s="148">
        <f t="shared" si="168"/>
        <v>-3808.333333333333</v>
      </c>
      <c r="DS245" s="148">
        <f t="shared" si="168"/>
        <v>-3808.333333333333</v>
      </c>
      <c r="DT245" s="148">
        <f t="shared" si="168"/>
        <v>-3808.333333333333</v>
      </c>
      <c r="DU245" s="148">
        <f t="shared" si="168"/>
        <v>-3808.333333333333</v>
      </c>
      <c r="DV245" s="148">
        <f t="shared" si="168"/>
        <v>-3808.333333333333</v>
      </c>
      <c r="DX245" s="149">
        <v>134918.28126286867</v>
      </c>
      <c r="DZ245" s="19" t="b">
        <v>1</v>
      </c>
    </row>
    <row r="246" spans="2:130" x14ac:dyDescent="0.4">
      <c r="B246" s="19" t="s">
        <v>80</v>
      </c>
      <c r="C246" s="154" t="s">
        <v>46</v>
      </c>
      <c r="D246" s="145" t="s">
        <v>84</v>
      </c>
      <c r="E246" s="19" t="s">
        <v>82</v>
      </c>
      <c r="F246" s="19" t="s">
        <v>57</v>
      </c>
      <c r="H246" s="19" t="s">
        <v>34</v>
      </c>
      <c r="I246" s="19" t="s">
        <v>83</v>
      </c>
      <c r="K246" s="146">
        <v>0</v>
      </c>
      <c r="L246" s="146">
        <v>0</v>
      </c>
      <c r="M246" s="146">
        <v>0</v>
      </c>
      <c r="N246" s="146">
        <v>0</v>
      </c>
      <c r="O246" s="146">
        <v>0</v>
      </c>
      <c r="P246" s="146">
        <v>0</v>
      </c>
      <c r="Q246" s="146">
        <f t="shared" si="160"/>
        <v>-2500</v>
      </c>
      <c r="R246" s="146">
        <f t="shared" si="160"/>
        <v>-2500</v>
      </c>
      <c r="S246" s="146">
        <f t="shared" si="160"/>
        <v>-2500</v>
      </c>
      <c r="T246" s="146">
        <f t="shared" si="160"/>
        <v>-2500</v>
      </c>
      <c r="U246" s="146">
        <f t="shared" si="160"/>
        <v>-2500</v>
      </c>
      <c r="V246" s="146">
        <f t="shared" si="160"/>
        <v>-2500</v>
      </c>
      <c r="W246" s="147"/>
      <c r="X246" s="148">
        <v>0</v>
      </c>
      <c r="Y246" s="148">
        <v>0</v>
      </c>
      <c r="Z246" s="148">
        <v>0</v>
      </c>
      <c r="AA246" s="148">
        <v>0</v>
      </c>
      <c r="AB246" s="148">
        <v>0</v>
      </c>
      <c r="AC246" s="148">
        <v>0</v>
      </c>
      <c r="AD246" s="148">
        <f t="shared" si="161"/>
        <v>-2500</v>
      </c>
      <c r="AE246" s="148">
        <f t="shared" si="161"/>
        <v>-2500</v>
      </c>
      <c r="AF246" s="148">
        <f t="shared" si="161"/>
        <v>-2500</v>
      </c>
      <c r="AG246" s="148">
        <f t="shared" si="161"/>
        <v>-2500</v>
      </c>
      <c r="AH246" s="148">
        <f t="shared" si="161"/>
        <v>-2500</v>
      </c>
      <c r="AI246" s="148">
        <f t="shared" si="161"/>
        <v>-2500</v>
      </c>
      <c r="AJ246" s="147"/>
      <c r="AK246" s="148">
        <v>0</v>
      </c>
      <c r="AL246" s="148">
        <v>0</v>
      </c>
      <c r="AM246" s="148">
        <v>0</v>
      </c>
      <c r="AN246" s="148">
        <v>0</v>
      </c>
      <c r="AO246" s="148">
        <v>0</v>
      </c>
      <c r="AP246" s="148">
        <v>0</v>
      </c>
      <c r="AQ246" s="148">
        <f t="shared" si="162"/>
        <v>0</v>
      </c>
      <c r="AR246" s="148">
        <f t="shared" si="162"/>
        <v>0</v>
      </c>
      <c r="AS246" s="148">
        <f t="shared" si="162"/>
        <v>0</v>
      </c>
      <c r="AT246" s="148">
        <f t="shared" si="162"/>
        <v>0</v>
      </c>
      <c r="AU246" s="148">
        <f t="shared" si="162"/>
        <v>0</v>
      </c>
      <c r="AV246" s="148">
        <f t="shared" si="162"/>
        <v>0</v>
      </c>
      <c r="AW246" s="147"/>
      <c r="AX246" s="148">
        <v>0</v>
      </c>
      <c r="AY246" s="148">
        <v>0</v>
      </c>
      <c r="AZ246" s="148">
        <v>0</v>
      </c>
      <c r="BA246" s="148">
        <v>0</v>
      </c>
      <c r="BB246" s="148">
        <v>0</v>
      </c>
      <c r="BC246" s="148">
        <v>0</v>
      </c>
      <c r="BD246" s="148">
        <f t="shared" si="163"/>
        <v>0</v>
      </c>
      <c r="BE246" s="148">
        <f t="shared" si="163"/>
        <v>0</v>
      </c>
      <c r="BF246" s="148">
        <f t="shared" si="163"/>
        <v>0</v>
      </c>
      <c r="BG246" s="148">
        <f t="shared" si="163"/>
        <v>0</v>
      </c>
      <c r="BH246" s="148">
        <f t="shared" si="163"/>
        <v>0</v>
      </c>
      <c r="BI246" s="148">
        <f t="shared" si="163"/>
        <v>0</v>
      </c>
      <c r="BJ246" s="147"/>
      <c r="BK246" s="148">
        <v>0</v>
      </c>
      <c r="BL246" s="148">
        <v>0</v>
      </c>
      <c r="BM246" s="148">
        <v>0</v>
      </c>
      <c r="BN246" s="148">
        <v>0</v>
      </c>
      <c r="BO246" s="148">
        <v>0</v>
      </c>
      <c r="BP246" s="148">
        <v>0</v>
      </c>
      <c r="BQ246" s="148">
        <f t="shared" si="164"/>
        <v>0</v>
      </c>
      <c r="BR246" s="148">
        <f t="shared" si="164"/>
        <v>0</v>
      </c>
      <c r="BS246" s="148">
        <f t="shared" si="164"/>
        <v>0</v>
      </c>
      <c r="BT246" s="148">
        <f t="shared" si="164"/>
        <v>0</v>
      </c>
      <c r="BU246" s="148">
        <f t="shared" si="164"/>
        <v>0</v>
      </c>
      <c r="BV246" s="148">
        <f t="shared" si="164"/>
        <v>0</v>
      </c>
      <c r="BW246" s="147"/>
      <c r="BX246" s="148">
        <v>0</v>
      </c>
      <c r="BY246" s="148">
        <v>0</v>
      </c>
      <c r="BZ246" s="148">
        <v>0</v>
      </c>
      <c r="CA246" s="148">
        <v>0</v>
      </c>
      <c r="CB246" s="148">
        <v>0</v>
      </c>
      <c r="CC246" s="148">
        <v>0</v>
      </c>
      <c r="CD246" s="148">
        <f t="shared" si="165"/>
        <v>-1100</v>
      </c>
      <c r="CE246" s="148">
        <f t="shared" si="165"/>
        <v>-1100</v>
      </c>
      <c r="CF246" s="148">
        <f t="shared" si="165"/>
        <v>-1100</v>
      </c>
      <c r="CG246" s="148">
        <f t="shared" si="165"/>
        <v>-1100</v>
      </c>
      <c r="CH246" s="148">
        <f t="shared" si="165"/>
        <v>-1100</v>
      </c>
      <c r="CI246" s="148">
        <f t="shared" si="165"/>
        <v>-1100</v>
      </c>
      <c r="CJ246" s="147"/>
      <c r="CK246" s="148">
        <v>0</v>
      </c>
      <c r="CL246" s="148">
        <v>0</v>
      </c>
      <c r="CM246" s="148">
        <v>0</v>
      </c>
      <c r="CN246" s="148">
        <v>0</v>
      </c>
      <c r="CO246" s="148">
        <v>0</v>
      </c>
      <c r="CP246" s="148">
        <v>0</v>
      </c>
      <c r="CQ246" s="148">
        <f t="shared" si="166"/>
        <v>-208.33333333333331</v>
      </c>
      <c r="CR246" s="148">
        <f t="shared" si="166"/>
        <v>-208.33333333333331</v>
      </c>
      <c r="CS246" s="148">
        <f t="shared" si="166"/>
        <v>-208.33333333333331</v>
      </c>
      <c r="CT246" s="148">
        <f t="shared" si="166"/>
        <v>-208.33333333333331</v>
      </c>
      <c r="CU246" s="148">
        <f t="shared" si="166"/>
        <v>-208.33333333333331</v>
      </c>
      <c r="CV246" s="148">
        <f t="shared" si="166"/>
        <v>-208.33333333333331</v>
      </c>
      <c r="CW246" s="147"/>
      <c r="CX246" s="148">
        <v>0</v>
      </c>
      <c r="CY246" s="148">
        <v>0</v>
      </c>
      <c r="CZ246" s="148">
        <v>0</v>
      </c>
      <c r="DA246" s="148">
        <v>0</v>
      </c>
      <c r="DB246" s="148">
        <v>0</v>
      </c>
      <c r="DC246" s="148">
        <v>0</v>
      </c>
      <c r="DD246" s="148">
        <f t="shared" si="167"/>
        <v>0</v>
      </c>
      <c r="DE246" s="148">
        <f t="shared" si="167"/>
        <v>0</v>
      </c>
      <c r="DF246" s="148">
        <f t="shared" si="167"/>
        <v>0</v>
      </c>
      <c r="DG246" s="148">
        <f t="shared" si="167"/>
        <v>0</v>
      </c>
      <c r="DH246" s="148">
        <f t="shared" si="167"/>
        <v>0</v>
      </c>
      <c r="DI246" s="148">
        <f t="shared" si="167"/>
        <v>0</v>
      </c>
      <c r="DJ246" s="147"/>
      <c r="DK246" s="148">
        <v>0</v>
      </c>
      <c r="DL246" s="148">
        <v>0</v>
      </c>
      <c r="DM246" s="148">
        <v>0</v>
      </c>
      <c r="DN246" s="148">
        <v>0</v>
      </c>
      <c r="DO246" s="148">
        <v>0</v>
      </c>
      <c r="DP246" s="148">
        <v>0</v>
      </c>
      <c r="DQ246" s="148">
        <f t="shared" si="168"/>
        <v>-3808.333333333333</v>
      </c>
      <c r="DR246" s="148">
        <f t="shared" si="168"/>
        <v>-3808.333333333333</v>
      </c>
      <c r="DS246" s="148">
        <f t="shared" si="168"/>
        <v>-3808.333333333333</v>
      </c>
      <c r="DT246" s="148">
        <f t="shared" si="168"/>
        <v>-3808.333333333333</v>
      </c>
      <c r="DU246" s="148">
        <f t="shared" si="168"/>
        <v>-3808.333333333333</v>
      </c>
      <c r="DV246" s="148">
        <f t="shared" si="168"/>
        <v>-3808.333333333333</v>
      </c>
      <c r="DX246" s="149">
        <v>134918.28126286867</v>
      </c>
      <c r="DZ246" s="19" t="b">
        <v>1</v>
      </c>
    </row>
    <row r="247" spans="2:130" x14ac:dyDescent="0.4">
      <c r="B247" s="19" t="s">
        <v>80</v>
      </c>
      <c r="C247" s="154" t="s">
        <v>46</v>
      </c>
      <c r="D247" s="145" t="s">
        <v>85</v>
      </c>
      <c r="E247" s="19" t="s">
        <v>82</v>
      </c>
      <c r="F247" s="19" t="s">
        <v>57</v>
      </c>
      <c r="H247" s="19" t="s">
        <v>34</v>
      </c>
      <c r="I247" s="19" t="s">
        <v>83</v>
      </c>
      <c r="K247" s="146">
        <v>0</v>
      </c>
      <c r="L247" s="146">
        <v>0</v>
      </c>
      <c r="M247" s="146">
        <v>0</v>
      </c>
      <c r="N247" s="146">
        <v>0</v>
      </c>
      <c r="O247" s="146">
        <v>0</v>
      </c>
      <c r="P247" s="146">
        <v>0</v>
      </c>
      <c r="Q247" s="146">
        <f t="shared" ref="Q247:V262" si="169">-_xlfn.XLOOKUP($D247,$D$19:$D$212,Q$19:Q$212,0)</f>
        <v>-2500</v>
      </c>
      <c r="R247" s="146">
        <f t="shared" si="169"/>
        <v>-2500</v>
      </c>
      <c r="S247" s="146">
        <f t="shared" si="169"/>
        <v>-2500</v>
      </c>
      <c r="T247" s="146">
        <f t="shared" si="169"/>
        <v>-2500</v>
      </c>
      <c r="U247" s="146">
        <f t="shared" si="169"/>
        <v>-2500</v>
      </c>
      <c r="V247" s="146">
        <f t="shared" si="169"/>
        <v>-2500</v>
      </c>
      <c r="W247" s="147"/>
      <c r="X247" s="148">
        <v>0</v>
      </c>
      <c r="Y247" s="148">
        <v>0</v>
      </c>
      <c r="Z247" s="148">
        <v>0</v>
      </c>
      <c r="AA247" s="148">
        <v>0</v>
      </c>
      <c r="AB247" s="148">
        <v>0</v>
      </c>
      <c r="AC247" s="148">
        <v>0</v>
      </c>
      <c r="AD247" s="148">
        <f t="shared" si="161"/>
        <v>-2500</v>
      </c>
      <c r="AE247" s="148">
        <f t="shared" si="161"/>
        <v>-2500</v>
      </c>
      <c r="AF247" s="148">
        <f t="shared" si="161"/>
        <v>-2500</v>
      </c>
      <c r="AG247" s="148">
        <f t="shared" si="161"/>
        <v>-2500</v>
      </c>
      <c r="AH247" s="148">
        <f t="shared" si="161"/>
        <v>-2500</v>
      </c>
      <c r="AI247" s="148">
        <f t="shared" si="161"/>
        <v>-2500</v>
      </c>
      <c r="AJ247" s="147"/>
      <c r="AK247" s="148">
        <v>0</v>
      </c>
      <c r="AL247" s="148">
        <v>0</v>
      </c>
      <c r="AM247" s="148">
        <v>0</v>
      </c>
      <c r="AN247" s="148">
        <v>0</v>
      </c>
      <c r="AO247" s="148">
        <v>0</v>
      </c>
      <c r="AP247" s="148">
        <v>0</v>
      </c>
      <c r="AQ247" s="148">
        <f t="shared" si="162"/>
        <v>0</v>
      </c>
      <c r="AR247" s="148">
        <f t="shared" si="162"/>
        <v>0</v>
      </c>
      <c r="AS247" s="148">
        <f t="shared" si="162"/>
        <v>0</v>
      </c>
      <c r="AT247" s="148">
        <f t="shared" si="162"/>
        <v>0</v>
      </c>
      <c r="AU247" s="148">
        <f t="shared" si="162"/>
        <v>0</v>
      </c>
      <c r="AV247" s="148">
        <f t="shared" si="162"/>
        <v>0</v>
      </c>
      <c r="AW247" s="147"/>
      <c r="AX247" s="148">
        <v>0</v>
      </c>
      <c r="AY247" s="148">
        <v>0</v>
      </c>
      <c r="AZ247" s="148">
        <v>0</v>
      </c>
      <c r="BA247" s="148">
        <v>0</v>
      </c>
      <c r="BB247" s="148">
        <v>0</v>
      </c>
      <c r="BC247" s="148">
        <v>0</v>
      </c>
      <c r="BD247" s="148">
        <f t="shared" si="163"/>
        <v>0</v>
      </c>
      <c r="BE247" s="148">
        <f t="shared" si="163"/>
        <v>0</v>
      </c>
      <c r="BF247" s="148">
        <f t="shared" si="163"/>
        <v>0</v>
      </c>
      <c r="BG247" s="148">
        <f t="shared" si="163"/>
        <v>0</v>
      </c>
      <c r="BH247" s="148">
        <f t="shared" si="163"/>
        <v>0</v>
      </c>
      <c r="BI247" s="148">
        <f t="shared" si="163"/>
        <v>0</v>
      </c>
      <c r="BJ247" s="147"/>
      <c r="BK247" s="148">
        <v>0</v>
      </c>
      <c r="BL247" s="148">
        <v>0</v>
      </c>
      <c r="BM247" s="148">
        <v>0</v>
      </c>
      <c r="BN247" s="148">
        <v>0</v>
      </c>
      <c r="BO247" s="148">
        <v>0</v>
      </c>
      <c r="BP247" s="148">
        <v>0</v>
      </c>
      <c r="BQ247" s="148">
        <f t="shared" si="164"/>
        <v>0</v>
      </c>
      <c r="BR247" s="148">
        <f t="shared" si="164"/>
        <v>0</v>
      </c>
      <c r="BS247" s="148">
        <f t="shared" si="164"/>
        <v>0</v>
      </c>
      <c r="BT247" s="148">
        <f t="shared" si="164"/>
        <v>0</v>
      </c>
      <c r="BU247" s="148">
        <f t="shared" si="164"/>
        <v>0</v>
      </c>
      <c r="BV247" s="148">
        <f t="shared" si="164"/>
        <v>0</v>
      </c>
      <c r="BW247" s="147"/>
      <c r="BX247" s="148">
        <v>0</v>
      </c>
      <c r="BY247" s="148">
        <v>0</v>
      </c>
      <c r="BZ247" s="148">
        <v>0</v>
      </c>
      <c r="CA247" s="148">
        <v>0</v>
      </c>
      <c r="CB247" s="148">
        <v>0</v>
      </c>
      <c r="CC247" s="148">
        <v>0</v>
      </c>
      <c r="CD247" s="148">
        <f t="shared" si="165"/>
        <v>-1100</v>
      </c>
      <c r="CE247" s="148">
        <f t="shared" si="165"/>
        <v>-1100</v>
      </c>
      <c r="CF247" s="148">
        <f t="shared" si="165"/>
        <v>-1100</v>
      </c>
      <c r="CG247" s="148">
        <f t="shared" si="165"/>
        <v>-1100</v>
      </c>
      <c r="CH247" s="148">
        <f t="shared" si="165"/>
        <v>-1100</v>
      </c>
      <c r="CI247" s="148">
        <f t="shared" si="165"/>
        <v>-1100</v>
      </c>
      <c r="CJ247" s="147"/>
      <c r="CK247" s="148">
        <v>0</v>
      </c>
      <c r="CL247" s="148">
        <v>0</v>
      </c>
      <c r="CM247" s="148">
        <v>0</v>
      </c>
      <c r="CN247" s="148">
        <v>0</v>
      </c>
      <c r="CO247" s="148">
        <v>0</v>
      </c>
      <c r="CP247" s="148">
        <v>0</v>
      </c>
      <c r="CQ247" s="148">
        <f t="shared" si="166"/>
        <v>-208.33333333333331</v>
      </c>
      <c r="CR247" s="148">
        <f t="shared" si="166"/>
        <v>-208.33333333333331</v>
      </c>
      <c r="CS247" s="148">
        <f t="shared" si="166"/>
        <v>-208.33333333333331</v>
      </c>
      <c r="CT247" s="148">
        <f t="shared" si="166"/>
        <v>-208.33333333333331</v>
      </c>
      <c r="CU247" s="148">
        <f t="shared" si="166"/>
        <v>-208.33333333333331</v>
      </c>
      <c r="CV247" s="148">
        <f t="shared" si="166"/>
        <v>-208.33333333333331</v>
      </c>
      <c r="CW247" s="147"/>
      <c r="CX247" s="148">
        <v>0</v>
      </c>
      <c r="CY247" s="148">
        <v>0</v>
      </c>
      <c r="CZ247" s="148">
        <v>0</v>
      </c>
      <c r="DA247" s="148">
        <v>0</v>
      </c>
      <c r="DB247" s="148">
        <v>0</v>
      </c>
      <c r="DC247" s="148">
        <v>0</v>
      </c>
      <c r="DD247" s="148">
        <f t="shared" si="167"/>
        <v>0</v>
      </c>
      <c r="DE247" s="148">
        <f t="shared" si="167"/>
        <v>0</v>
      </c>
      <c r="DF247" s="148">
        <f t="shared" si="167"/>
        <v>0</v>
      </c>
      <c r="DG247" s="148">
        <f t="shared" si="167"/>
        <v>0</v>
      </c>
      <c r="DH247" s="148">
        <f t="shared" si="167"/>
        <v>0</v>
      </c>
      <c r="DI247" s="148">
        <f t="shared" si="167"/>
        <v>0</v>
      </c>
      <c r="DJ247" s="147"/>
      <c r="DK247" s="148">
        <v>0</v>
      </c>
      <c r="DL247" s="148">
        <v>0</v>
      </c>
      <c r="DM247" s="148">
        <v>0</v>
      </c>
      <c r="DN247" s="148">
        <v>0</v>
      </c>
      <c r="DO247" s="148">
        <v>0</v>
      </c>
      <c r="DP247" s="148">
        <v>0</v>
      </c>
      <c r="DQ247" s="148">
        <f t="shared" si="168"/>
        <v>-3808.333333333333</v>
      </c>
      <c r="DR247" s="148">
        <f t="shared" si="168"/>
        <v>-3808.333333333333</v>
      </c>
      <c r="DS247" s="148">
        <f t="shared" si="168"/>
        <v>-3808.333333333333</v>
      </c>
      <c r="DT247" s="148">
        <f t="shared" si="168"/>
        <v>-3808.333333333333</v>
      </c>
      <c r="DU247" s="148">
        <f t="shared" si="168"/>
        <v>-3808.333333333333</v>
      </c>
      <c r="DV247" s="148">
        <f t="shared" si="168"/>
        <v>-3808.333333333333</v>
      </c>
      <c r="DX247" s="149">
        <v>134918.28126286867</v>
      </c>
      <c r="DZ247" s="19" t="b">
        <v>1</v>
      </c>
    </row>
    <row r="248" spans="2:130" x14ac:dyDescent="0.4">
      <c r="B248" s="19" t="s">
        <v>80</v>
      </c>
      <c r="C248" s="154" t="s">
        <v>46</v>
      </c>
      <c r="D248" s="145" t="s">
        <v>105</v>
      </c>
      <c r="E248" s="19" t="s">
        <v>59</v>
      </c>
      <c r="F248" s="19" t="s">
        <v>77</v>
      </c>
      <c r="G248" s="145" t="s">
        <v>18</v>
      </c>
      <c r="H248" s="19" t="s">
        <v>106</v>
      </c>
      <c r="I248" s="19" t="s">
        <v>74</v>
      </c>
      <c r="K248" s="146">
        <v>0</v>
      </c>
      <c r="L248" s="146">
        <v>0</v>
      </c>
      <c r="M248" s="146">
        <v>0</v>
      </c>
      <c r="N248" s="146">
        <v>0</v>
      </c>
      <c r="O248" s="146">
        <v>0</v>
      </c>
      <c r="P248" s="146">
        <v>0</v>
      </c>
      <c r="Q248" s="146">
        <f t="shared" si="169"/>
        <v>-15000</v>
      </c>
      <c r="R248" s="146">
        <f t="shared" si="169"/>
        <v>-15000</v>
      </c>
      <c r="S248" s="146">
        <f t="shared" si="169"/>
        <v>-15000</v>
      </c>
      <c r="T248" s="146">
        <f t="shared" si="169"/>
        <v>-15000</v>
      </c>
      <c r="U248" s="146">
        <f t="shared" si="169"/>
        <v>-15000</v>
      </c>
      <c r="V248" s="146">
        <f t="shared" si="169"/>
        <v>-15000</v>
      </c>
      <c r="W248" s="147"/>
      <c r="X248" s="148">
        <v>0</v>
      </c>
      <c r="Y248" s="148">
        <v>0</v>
      </c>
      <c r="Z248" s="148">
        <v>0</v>
      </c>
      <c r="AA248" s="148">
        <v>0</v>
      </c>
      <c r="AB248" s="148">
        <v>0</v>
      </c>
      <c r="AC248" s="148">
        <v>0</v>
      </c>
      <c r="AD248" s="148">
        <f t="shared" si="161"/>
        <v>-15000</v>
      </c>
      <c r="AE248" s="148">
        <f t="shared" si="161"/>
        <v>-15000</v>
      </c>
      <c r="AF248" s="148">
        <f t="shared" si="161"/>
        <v>-15000</v>
      </c>
      <c r="AG248" s="148">
        <f t="shared" si="161"/>
        <v>-15000</v>
      </c>
      <c r="AH248" s="148">
        <f t="shared" si="161"/>
        <v>-15000</v>
      </c>
      <c r="AI248" s="148">
        <f t="shared" si="161"/>
        <v>-15000</v>
      </c>
      <c r="AJ248" s="147"/>
      <c r="AK248" s="148">
        <v>0</v>
      </c>
      <c r="AL248" s="148">
        <v>0</v>
      </c>
      <c r="AM248" s="148">
        <v>0</v>
      </c>
      <c r="AN248" s="148">
        <v>0</v>
      </c>
      <c r="AO248" s="148">
        <v>0</v>
      </c>
      <c r="AP248" s="148">
        <v>0</v>
      </c>
      <c r="AQ248" s="148">
        <f t="shared" si="162"/>
        <v>0</v>
      </c>
      <c r="AR248" s="148">
        <f t="shared" si="162"/>
        <v>0</v>
      </c>
      <c r="AS248" s="148">
        <f t="shared" si="162"/>
        <v>0</v>
      </c>
      <c r="AT248" s="148">
        <f t="shared" si="162"/>
        <v>0</v>
      </c>
      <c r="AU248" s="148">
        <f t="shared" si="162"/>
        <v>0</v>
      </c>
      <c r="AV248" s="148">
        <f t="shared" si="162"/>
        <v>0</v>
      </c>
      <c r="AW248" s="147"/>
      <c r="AX248" s="148">
        <v>0</v>
      </c>
      <c r="AY248" s="148">
        <v>0</v>
      </c>
      <c r="AZ248" s="148">
        <v>0</v>
      </c>
      <c r="BA248" s="148">
        <v>0</v>
      </c>
      <c r="BB248" s="148">
        <v>0</v>
      </c>
      <c r="BC248" s="148">
        <v>0</v>
      </c>
      <c r="BD248" s="148">
        <f t="shared" si="163"/>
        <v>0</v>
      </c>
      <c r="BE248" s="148">
        <f t="shared" si="163"/>
        <v>0</v>
      </c>
      <c r="BF248" s="148">
        <f t="shared" si="163"/>
        <v>0</v>
      </c>
      <c r="BG248" s="148">
        <f t="shared" si="163"/>
        <v>0</v>
      </c>
      <c r="BH248" s="148">
        <f t="shared" si="163"/>
        <v>0</v>
      </c>
      <c r="BI248" s="148">
        <f t="shared" si="163"/>
        <v>0</v>
      </c>
      <c r="BJ248" s="147"/>
      <c r="BK248" s="148">
        <v>0</v>
      </c>
      <c r="BL248" s="148">
        <v>0</v>
      </c>
      <c r="BM248" s="148">
        <v>0</v>
      </c>
      <c r="BN248" s="148">
        <v>0</v>
      </c>
      <c r="BO248" s="148">
        <v>0</v>
      </c>
      <c r="BP248" s="148">
        <v>0</v>
      </c>
      <c r="BQ248" s="148">
        <f t="shared" si="164"/>
        <v>0</v>
      </c>
      <c r="BR248" s="148">
        <f t="shared" si="164"/>
        <v>0</v>
      </c>
      <c r="BS248" s="148">
        <f t="shared" si="164"/>
        <v>0</v>
      </c>
      <c r="BT248" s="148">
        <f t="shared" si="164"/>
        <v>0</v>
      </c>
      <c r="BU248" s="148">
        <f t="shared" si="164"/>
        <v>0</v>
      </c>
      <c r="BV248" s="148">
        <f t="shared" si="164"/>
        <v>0</v>
      </c>
      <c r="BW248" s="147"/>
      <c r="BX248" s="148">
        <v>0</v>
      </c>
      <c r="BY248" s="148">
        <v>0</v>
      </c>
      <c r="BZ248" s="148">
        <v>0</v>
      </c>
      <c r="CA248" s="148">
        <v>0</v>
      </c>
      <c r="CB248" s="148">
        <v>0</v>
      </c>
      <c r="CC248" s="148">
        <v>0</v>
      </c>
      <c r="CD248" s="148">
        <f t="shared" si="165"/>
        <v>0</v>
      </c>
      <c r="CE248" s="148">
        <f t="shared" si="165"/>
        <v>0</v>
      </c>
      <c r="CF248" s="148">
        <f t="shared" si="165"/>
        <v>0</v>
      </c>
      <c r="CG248" s="148">
        <f t="shared" si="165"/>
        <v>0</v>
      </c>
      <c r="CH248" s="148">
        <f t="shared" si="165"/>
        <v>0</v>
      </c>
      <c r="CI248" s="148">
        <f t="shared" si="165"/>
        <v>0</v>
      </c>
      <c r="CJ248" s="147"/>
      <c r="CK248" s="148">
        <v>0</v>
      </c>
      <c r="CL248" s="148">
        <v>0</v>
      </c>
      <c r="CM248" s="148">
        <v>0</v>
      </c>
      <c r="CN248" s="148">
        <v>0</v>
      </c>
      <c r="CO248" s="148">
        <v>0</v>
      </c>
      <c r="CP248" s="148">
        <v>0</v>
      </c>
      <c r="CQ248" s="148">
        <f t="shared" si="166"/>
        <v>0</v>
      </c>
      <c r="CR248" s="148">
        <f t="shared" si="166"/>
        <v>0</v>
      </c>
      <c r="CS248" s="148">
        <f t="shared" si="166"/>
        <v>0</v>
      </c>
      <c r="CT248" s="148">
        <f t="shared" si="166"/>
        <v>0</v>
      </c>
      <c r="CU248" s="148">
        <f t="shared" si="166"/>
        <v>0</v>
      </c>
      <c r="CV248" s="148">
        <f t="shared" si="166"/>
        <v>0</v>
      </c>
      <c r="CW248" s="147"/>
      <c r="CX248" s="148">
        <v>0</v>
      </c>
      <c r="CY248" s="148">
        <v>0</v>
      </c>
      <c r="CZ248" s="148">
        <v>0</v>
      </c>
      <c r="DA248" s="148">
        <v>0</v>
      </c>
      <c r="DB248" s="148">
        <v>0</v>
      </c>
      <c r="DC248" s="148">
        <v>0</v>
      </c>
      <c r="DD248" s="148">
        <f t="shared" si="167"/>
        <v>0</v>
      </c>
      <c r="DE248" s="148">
        <f t="shared" si="167"/>
        <v>0</v>
      </c>
      <c r="DF248" s="148">
        <f t="shared" si="167"/>
        <v>0</v>
      </c>
      <c r="DG248" s="148">
        <f t="shared" si="167"/>
        <v>0</v>
      </c>
      <c r="DH248" s="148">
        <f t="shared" si="167"/>
        <v>0</v>
      </c>
      <c r="DI248" s="148">
        <f t="shared" si="167"/>
        <v>0</v>
      </c>
      <c r="DJ248" s="147"/>
      <c r="DK248" s="148">
        <v>0</v>
      </c>
      <c r="DL248" s="148">
        <v>0</v>
      </c>
      <c r="DM248" s="148">
        <v>0</v>
      </c>
      <c r="DN248" s="148">
        <v>0</v>
      </c>
      <c r="DO248" s="148">
        <v>0</v>
      </c>
      <c r="DP248" s="148">
        <v>0</v>
      </c>
      <c r="DQ248" s="148">
        <f t="shared" si="168"/>
        <v>-15000</v>
      </c>
      <c r="DR248" s="148">
        <f t="shared" si="168"/>
        <v>-15000</v>
      </c>
      <c r="DS248" s="148">
        <f t="shared" si="168"/>
        <v>-15000</v>
      </c>
      <c r="DT248" s="148">
        <f t="shared" si="168"/>
        <v>-15000</v>
      </c>
      <c r="DU248" s="148">
        <f t="shared" si="168"/>
        <v>-15000</v>
      </c>
      <c r="DV248" s="148">
        <f t="shared" si="168"/>
        <v>-15000</v>
      </c>
      <c r="DX248" s="149">
        <v>134918.28126286867</v>
      </c>
      <c r="DZ248" s="19" t="b">
        <v>1</v>
      </c>
    </row>
    <row r="249" spans="2:130" x14ac:dyDescent="0.4">
      <c r="B249" s="19" t="s">
        <v>80</v>
      </c>
      <c r="C249" s="154" t="s">
        <v>46</v>
      </c>
      <c r="D249" s="145" t="s">
        <v>108</v>
      </c>
      <c r="E249" s="19" t="s">
        <v>59</v>
      </c>
      <c r="F249" s="19" t="s">
        <v>77</v>
      </c>
      <c r="G249" s="145" t="s">
        <v>18</v>
      </c>
      <c r="H249" s="19" t="s">
        <v>106</v>
      </c>
      <c r="I249" s="19" t="s">
        <v>74</v>
      </c>
      <c r="K249" s="146">
        <v>0</v>
      </c>
      <c r="L249" s="146">
        <v>0</v>
      </c>
      <c r="M249" s="146">
        <v>0</v>
      </c>
      <c r="N249" s="146">
        <v>0</v>
      </c>
      <c r="O249" s="146">
        <v>0</v>
      </c>
      <c r="P249" s="146">
        <v>0</v>
      </c>
      <c r="Q249" s="146">
        <f t="shared" si="169"/>
        <v>-23000</v>
      </c>
      <c r="R249" s="146">
        <f t="shared" si="169"/>
        <v>-25000</v>
      </c>
      <c r="S249" s="146">
        <f t="shared" si="169"/>
        <v>-25000</v>
      </c>
      <c r="T249" s="146">
        <f t="shared" si="169"/>
        <v>-25000</v>
      </c>
      <c r="U249" s="146">
        <f t="shared" si="169"/>
        <v>-25000</v>
      </c>
      <c r="V249" s="146">
        <f t="shared" si="169"/>
        <v>-25000</v>
      </c>
      <c r="W249" s="147"/>
      <c r="X249" s="148">
        <v>0</v>
      </c>
      <c r="Y249" s="148">
        <v>0</v>
      </c>
      <c r="Z249" s="148">
        <v>0</v>
      </c>
      <c r="AA249" s="148">
        <v>0</v>
      </c>
      <c r="AB249" s="148">
        <v>0</v>
      </c>
      <c r="AC249" s="148">
        <v>0</v>
      </c>
      <c r="AD249" s="148">
        <f t="shared" si="161"/>
        <v>-23000</v>
      </c>
      <c r="AE249" s="148">
        <f t="shared" si="161"/>
        <v>-25000</v>
      </c>
      <c r="AF249" s="148">
        <f t="shared" si="161"/>
        <v>-25000</v>
      </c>
      <c r="AG249" s="148">
        <f t="shared" si="161"/>
        <v>-25000</v>
      </c>
      <c r="AH249" s="148">
        <f t="shared" si="161"/>
        <v>-25000</v>
      </c>
      <c r="AI249" s="148">
        <f t="shared" si="161"/>
        <v>-25000</v>
      </c>
      <c r="AJ249" s="147"/>
      <c r="AK249" s="148">
        <v>0</v>
      </c>
      <c r="AL249" s="148">
        <v>0</v>
      </c>
      <c r="AM249" s="148">
        <v>0</v>
      </c>
      <c r="AN249" s="148">
        <v>0</v>
      </c>
      <c r="AO249" s="148">
        <v>0</v>
      </c>
      <c r="AP249" s="148">
        <v>0</v>
      </c>
      <c r="AQ249" s="148">
        <f t="shared" si="162"/>
        <v>0</v>
      </c>
      <c r="AR249" s="148">
        <f t="shared" si="162"/>
        <v>0</v>
      </c>
      <c r="AS249" s="148">
        <f t="shared" si="162"/>
        <v>0</v>
      </c>
      <c r="AT249" s="148">
        <f t="shared" si="162"/>
        <v>0</v>
      </c>
      <c r="AU249" s="148">
        <f t="shared" si="162"/>
        <v>0</v>
      </c>
      <c r="AV249" s="148">
        <f t="shared" si="162"/>
        <v>0</v>
      </c>
      <c r="AW249" s="147"/>
      <c r="AX249" s="148">
        <v>0</v>
      </c>
      <c r="AY249" s="148">
        <v>0</v>
      </c>
      <c r="AZ249" s="148">
        <v>0</v>
      </c>
      <c r="BA249" s="148">
        <v>0</v>
      </c>
      <c r="BB249" s="148">
        <v>0</v>
      </c>
      <c r="BC249" s="148">
        <v>0</v>
      </c>
      <c r="BD249" s="148">
        <f t="shared" si="163"/>
        <v>0</v>
      </c>
      <c r="BE249" s="148">
        <f t="shared" si="163"/>
        <v>0</v>
      </c>
      <c r="BF249" s="148">
        <f t="shared" si="163"/>
        <v>0</v>
      </c>
      <c r="BG249" s="148">
        <f t="shared" si="163"/>
        <v>0</v>
      </c>
      <c r="BH249" s="148">
        <f t="shared" si="163"/>
        <v>0</v>
      </c>
      <c r="BI249" s="148">
        <f t="shared" si="163"/>
        <v>0</v>
      </c>
      <c r="BJ249" s="147"/>
      <c r="BK249" s="148">
        <v>0</v>
      </c>
      <c r="BL249" s="148">
        <v>0</v>
      </c>
      <c r="BM249" s="148">
        <v>0</v>
      </c>
      <c r="BN249" s="148">
        <v>0</v>
      </c>
      <c r="BO249" s="148">
        <v>0</v>
      </c>
      <c r="BP249" s="148">
        <v>0</v>
      </c>
      <c r="BQ249" s="148">
        <f t="shared" si="164"/>
        <v>0</v>
      </c>
      <c r="BR249" s="148">
        <f t="shared" si="164"/>
        <v>0</v>
      </c>
      <c r="BS249" s="148">
        <f t="shared" si="164"/>
        <v>0</v>
      </c>
      <c r="BT249" s="148">
        <f t="shared" si="164"/>
        <v>0</v>
      </c>
      <c r="BU249" s="148">
        <f t="shared" si="164"/>
        <v>0</v>
      </c>
      <c r="BV249" s="148">
        <f t="shared" si="164"/>
        <v>0</v>
      </c>
      <c r="BW249" s="147"/>
      <c r="BX249" s="148">
        <v>0</v>
      </c>
      <c r="BY249" s="148">
        <v>0</v>
      </c>
      <c r="BZ249" s="148">
        <v>0</v>
      </c>
      <c r="CA249" s="148">
        <v>0</v>
      </c>
      <c r="CB249" s="148">
        <v>0</v>
      </c>
      <c r="CC249" s="148">
        <v>0</v>
      </c>
      <c r="CD249" s="148">
        <f t="shared" si="165"/>
        <v>0</v>
      </c>
      <c r="CE249" s="148">
        <f t="shared" si="165"/>
        <v>0</v>
      </c>
      <c r="CF249" s="148">
        <f t="shared" si="165"/>
        <v>0</v>
      </c>
      <c r="CG249" s="148">
        <f t="shared" si="165"/>
        <v>0</v>
      </c>
      <c r="CH249" s="148">
        <f t="shared" si="165"/>
        <v>0</v>
      </c>
      <c r="CI249" s="148">
        <f t="shared" si="165"/>
        <v>0</v>
      </c>
      <c r="CJ249" s="147"/>
      <c r="CK249" s="148">
        <v>0</v>
      </c>
      <c r="CL249" s="148">
        <v>0</v>
      </c>
      <c r="CM249" s="148">
        <v>0</v>
      </c>
      <c r="CN249" s="148">
        <v>0</v>
      </c>
      <c r="CO249" s="148">
        <v>0</v>
      </c>
      <c r="CP249" s="148">
        <v>0</v>
      </c>
      <c r="CQ249" s="148">
        <f t="shared" si="166"/>
        <v>0</v>
      </c>
      <c r="CR249" s="148">
        <f t="shared" si="166"/>
        <v>0</v>
      </c>
      <c r="CS249" s="148">
        <f t="shared" si="166"/>
        <v>0</v>
      </c>
      <c r="CT249" s="148">
        <f t="shared" si="166"/>
        <v>0</v>
      </c>
      <c r="CU249" s="148">
        <f t="shared" si="166"/>
        <v>0</v>
      </c>
      <c r="CV249" s="148">
        <f t="shared" si="166"/>
        <v>0</v>
      </c>
      <c r="CW249" s="147"/>
      <c r="CX249" s="148">
        <v>0</v>
      </c>
      <c r="CY249" s="148">
        <v>0</v>
      </c>
      <c r="CZ249" s="148">
        <v>0</v>
      </c>
      <c r="DA249" s="148">
        <v>0</v>
      </c>
      <c r="DB249" s="148">
        <v>0</v>
      </c>
      <c r="DC249" s="148">
        <v>0</v>
      </c>
      <c r="DD249" s="148">
        <f t="shared" si="167"/>
        <v>0</v>
      </c>
      <c r="DE249" s="148">
        <f t="shared" si="167"/>
        <v>0</v>
      </c>
      <c r="DF249" s="148">
        <f t="shared" si="167"/>
        <v>0</v>
      </c>
      <c r="DG249" s="148">
        <f t="shared" si="167"/>
        <v>0</v>
      </c>
      <c r="DH249" s="148">
        <f t="shared" si="167"/>
        <v>0</v>
      </c>
      <c r="DI249" s="148">
        <f t="shared" si="167"/>
        <v>0</v>
      </c>
      <c r="DJ249" s="147"/>
      <c r="DK249" s="148">
        <v>0</v>
      </c>
      <c r="DL249" s="148">
        <v>0</v>
      </c>
      <c r="DM249" s="148">
        <v>0</v>
      </c>
      <c r="DN249" s="148">
        <v>0</v>
      </c>
      <c r="DO249" s="148">
        <v>0</v>
      </c>
      <c r="DP249" s="148">
        <v>0</v>
      </c>
      <c r="DQ249" s="148">
        <f t="shared" si="168"/>
        <v>-23000</v>
      </c>
      <c r="DR249" s="148">
        <f t="shared" si="168"/>
        <v>-25000</v>
      </c>
      <c r="DS249" s="148">
        <f t="shared" si="168"/>
        <v>-25000</v>
      </c>
      <c r="DT249" s="148">
        <f t="shared" si="168"/>
        <v>-25000</v>
      </c>
      <c r="DU249" s="148">
        <f t="shared" si="168"/>
        <v>-25000</v>
      </c>
      <c r="DV249" s="148">
        <f t="shared" si="168"/>
        <v>-25000</v>
      </c>
      <c r="DX249" s="149">
        <v>134918.28126286867</v>
      </c>
      <c r="DZ249" s="19" t="b">
        <v>1</v>
      </c>
    </row>
    <row r="250" spans="2:130" x14ac:dyDescent="0.4">
      <c r="B250" s="19" t="s">
        <v>80</v>
      </c>
      <c r="C250" s="154" t="s">
        <v>47</v>
      </c>
      <c r="D250" s="145" t="s">
        <v>150</v>
      </c>
      <c r="E250" s="19" t="s">
        <v>72</v>
      </c>
      <c r="F250" s="19" t="s">
        <v>57</v>
      </c>
      <c r="H250" s="19" t="s">
        <v>172</v>
      </c>
      <c r="I250" s="19" t="s">
        <v>74</v>
      </c>
      <c r="K250" s="146">
        <v>0</v>
      </c>
      <c r="L250" s="146">
        <v>0</v>
      </c>
      <c r="M250" s="146">
        <v>0</v>
      </c>
      <c r="N250" s="146">
        <v>0</v>
      </c>
      <c r="O250" s="146">
        <v>0</v>
      </c>
      <c r="P250" s="146">
        <v>0</v>
      </c>
      <c r="Q250" s="146">
        <f t="shared" si="169"/>
        <v>-15000</v>
      </c>
      <c r="R250" s="146">
        <f t="shared" si="169"/>
        <v>-15000</v>
      </c>
      <c r="S250" s="146">
        <f t="shared" si="169"/>
        <v>-15000</v>
      </c>
      <c r="T250" s="146">
        <f t="shared" si="169"/>
        <v>-15000</v>
      </c>
      <c r="U250" s="146">
        <f t="shared" si="169"/>
        <v>-15000</v>
      </c>
      <c r="V250" s="146">
        <f t="shared" si="169"/>
        <v>-15000</v>
      </c>
      <c r="W250" s="147"/>
      <c r="X250" s="148">
        <v>0</v>
      </c>
      <c r="Y250" s="148">
        <v>0</v>
      </c>
      <c r="Z250" s="148">
        <v>0</v>
      </c>
      <c r="AA250" s="148">
        <v>0</v>
      </c>
      <c r="AB250" s="148">
        <v>0</v>
      </c>
      <c r="AC250" s="148">
        <v>0</v>
      </c>
      <c r="AD250" s="148">
        <f t="shared" si="161"/>
        <v>-15775.500000000002</v>
      </c>
      <c r="AE250" s="148">
        <f t="shared" si="161"/>
        <v>-15775.500000000002</v>
      </c>
      <c r="AF250" s="148">
        <f t="shared" si="161"/>
        <v>-15775.500000000002</v>
      </c>
      <c r="AG250" s="148">
        <f t="shared" si="161"/>
        <v>-15775.500000000002</v>
      </c>
      <c r="AH250" s="148">
        <f t="shared" si="161"/>
        <v>-15775.500000000002</v>
      </c>
      <c r="AI250" s="148">
        <f t="shared" si="161"/>
        <v>-15775.500000000002</v>
      </c>
      <c r="AJ250" s="147"/>
      <c r="AK250" s="148">
        <v>0</v>
      </c>
      <c r="AL250" s="148">
        <v>0</v>
      </c>
      <c r="AM250" s="148">
        <v>0</v>
      </c>
      <c r="AN250" s="148">
        <v>0</v>
      </c>
      <c r="AO250" s="148">
        <v>0</v>
      </c>
      <c r="AP250" s="148">
        <v>0</v>
      </c>
      <c r="AQ250" s="148">
        <f t="shared" si="162"/>
        <v>-3167.8415400000004</v>
      </c>
      <c r="AR250" s="148">
        <f t="shared" si="162"/>
        <v>-3167.8415400000004</v>
      </c>
      <c r="AS250" s="148">
        <f t="shared" si="162"/>
        <v>-3167.8415400000004</v>
      </c>
      <c r="AT250" s="148">
        <f t="shared" si="162"/>
        <v>-3167.8415400000004</v>
      </c>
      <c r="AU250" s="148">
        <f t="shared" si="162"/>
        <v>-3167.8415400000004</v>
      </c>
      <c r="AV250" s="148">
        <f t="shared" si="162"/>
        <v>-3167.8415400000004</v>
      </c>
      <c r="AW250" s="147"/>
      <c r="AX250" s="148">
        <v>0</v>
      </c>
      <c r="AY250" s="148">
        <v>0</v>
      </c>
      <c r="AZ250" s="148">
        <v>0</v>
      </c>
      <c r="BA250" s="148">
        <v>0</v>
      </c>
      <c r="BB250" s="148">
        <v>0</v>
      </c>
      <c r="BC250" s="148">
        <v>0</v>
      </c>
      <c r="BD250" s="148">
        <f t="shared" si="163"/>
        <v>-951.63440000000014</v>
      </c>
      <c r="BE250" s="148">
        <f t="shared" si="163"/>
        <v>-951.63440000000014</v>
      </c>
      <c r="BF250" s="148">
        <f t="shared" si="163"/>
        <v>-951.63440000000014</v>
      </c>
      <c r="BG250" s="148">
        <f t="shared" si="163"/>
        <v>-951.63440000000014</v>
      </c>
      <c r="BH250" s="148">
        <f t="shared" si="163"/>
        <v>-951.63440000000014</v>
      </c>
      <c r="BI250" s="148">
        <f t="shared" si="163"/>
        <v>-951.63440000000014</v>
      </c>
      <c r="BJ250" s="147"/>
      <c r="BK250" s="148">
        <v>0</v>
      </c>
      <c r="BL250" s="148">
        <v>0</v>
      </c>
      <c r="BM250" s="148">
        <v>0</v>
      </c>
      <c r="BN250" s="148">
        <v>0</v>
      </c>
      <c r="BO250" s="148">
        <v>0</v>
      </c>
      <c r="BP250" s="148">
        <v>0</v>
      </c>
      <c r="BQ250" s="148">
        <f t="shared" si="164"/>
        <v>-1761.5975000000001</v>
      </c>
      <c r="BR250" s="148">
        <f t="shared" si="164"/>
        <v>-1761.5975000000001</v>
      </c>
      <c r="BS250" s="148">
        <f t="shared" si="164"/>
        <v>-1761.5975000000001</v>
      </c>
      <c r="BT250" s="148">
        <f t="shared" si="164"/>
        <v>-1761.5975000000001</v>
      </c>
      <c r="BU250" s="148">
        <f t="shared" si="164"/>
        <v>-1761.5975000000001</v>
      </c>
      <c r="BV250" s="148">
        <f t="shared" si="164"/>
        <v>-1761.5975000000001</v>
      </c>
      <c r="BW250" s="147"/>
      <c r="BX250" s="148">
        <v>0</v>
      </c>
      <c r="BY250" s="148">
        <v>0</v>
      </c>
      <c r="BZ250" s="148">
        <v>0</v>
      </c>
      <c r="CA250" s="148">
        <v>0</v>
      </c>
      <c r="CB250" s="148">
        <v>0</v>
      </c>
      <c r="CC250" s="148">
        <v>0</v>
      </c>
      <c r="CD250" s="148">
        <f t="shared" si="165"/>
        <v>-3273.2992500812979</v>
      </c>
      <c r="CE250" s="148">
        <f t="shared" si="165"/>
        <v>-3273.2992500812979</v>
      </c>
      <c r="CF250" s="148">
        <f t="shared" si="165"/>
        <v>-3273.2992500812979</v>
      </c>
      <c r="CG250" s="148">
        <f t="shared" si="165"/>
        <v>-3273.2992500812979</v>
      </c>
      <c r="CH250" s="148">
        <f t="shared" si="165"/>
        <v>-3273.2992500812979</v>
      </c>
      <c r="CI250" s="148">
        <f t="shared" si="165"/>
        <v>-3273.2992500812979</v>
      </c>
      <c r="CJ250" s="147"/>
      <c r="CK250" s="148">
        <v>0</v>
      </c>
      <c r="CL250" s="148">
        <v>0</v>
      </c>
      <c r="CM250" s="148">
        <v>0</v>
      </c>
      <c r="CN250" s="148">
        <v>0</v>
      </c>
      <c r="CO250" s="148">
        <v>0</v>
      </c>
      <c r="CP250" s="148">
        <v>0</v>
      </c>
      <c r="CQ250" s="148">
        <f t="shared" si="166"/>
        <v>-2348.7966666666666</v>
      </c>
      <c r="CR250" s="148">
        <f t="shared" si="166"/>
        <v>-2348.7966666666666</v>
      </c>
      <c r="CS250" s="148">
        <f t="shared" si="166"/>
        <v>-2348.7966666666666</v>
      </c>
      <c r="CT250" s="148">
        <f t="shared" si="166"/>
        <v>-2348.7966666666666</v>
      </c>
      <c r="CU250" s="148">
        <f t="shared" si="166"/>
        <v>-2348.7966666666666</v>
      </c>
      <c r="CV250" s="148">
        <f t="shared" si="166"/>
        <v>-2348.7966666666666</v>
      </c>
      <c r="CW250" s="147"/>
      <c r="CX250" s="148">
        <v>0</v>
      </c>
      <c r="CY250" s="148">
        <v>0</v>
      </c>
      <c r="CZ250" s="148">
        <v>0</v>
      </c>
      <c r="DA250" s="148">
        <v>0</v>
      </c>
      <c r="DB250" s="148">
        <v>0</v>
      </c>
      <c r="DC250" s="148">
        <v>0</v>
      </c>
      <c r="DD250" s="148">
        <f t="shared" si="167"/>
        <v>-5363.670000000001</v>
      </c>
      <c r="DE250" s="148">
        <f t="shared" si="167"/>
        <v>-5363.670000000001</v>
      </c>
      <c r="DF250" s="148">
        <f t="shared" si="167"/>
        <v>-5363.670000000001</v>
      </c>
      <c r="DG250" s="148">
        <f t="shared" si="167"/>
        <v>-5363.670000000001</v>
      </c>
      <c r="DH250" s="148">
        <f t="shared" si="167"/>
        <v>-5363.670000000001</v>
      </c>
      <c r="DI250" s="148">
        <f t="shared" si="167"/>
        <v>-5363.670000000001</v>
      </c>
      <c r="DJ250" s="147"/>
      <c r="DK250" s="148">
        <v>0</v>
      </c>
      <c r="DL250" s="148">
        <v>0</v>
      </c>
      <c r="DM250" s="148">
        <v>0</v>
      </c>
      <c r="DN250" s="148">
        <v>0</v>
      </c>
      <c r="DO250" s="148">
        <v>0</v>
      </c>
      <c r="DP250" s="148">
        <v>0</v>
      </c>
      <c r="DQ250" s="148">
        <f t="shared" si="168"/>
        <v>-28522.863416747969</v>
      </c>
      <c r="DR250" s="148">
        <f t="shared" si="168"/>
        <v>-28522.863416747969</v>
      </c>
      <c r="DS250" s="148">
        <f t="shared" si="168"/>
        <v>-28522.863416747969</v>
      </c>
      <c r="DT250" s="148">
        <f t="shared" si="168"/>
        <v>-28522.863416747969</v>
      </c>
      <c r="DU250" s="148">
        <f t="shared" si="168"/>
        <v>-28522.863416747969</v>
      </c>
      <c r="DV250" s="148">
        <f t="shared" si="168"/>
        <v>-28522.863416747969</v>
      </c>
      <c r="DX250" s="149">
        <v>134918.28126286867</v>
      </c>
      <c r="DZ250" s="19" t="b">
        <v>1</v>
      </c>
    </row>
    <row r="251" spans="2:130" x14ac:dyDescent="0.4">
      <c r="B251" s="19" t="s">
        <v>80</v>
      </c>
      <c r="C251" s="154" t="s">
        <v>47</v>
      </c>
      <c r="D251" s="145" t="s">
        <v>139</v>
      </c>
      <c r="E251" s="19" t="s">
        <v>72</v>
      </c>
      <c r="F251" s="19" t="s">
        <v>57</v>
      </c>
      <c r="H251" s="19" t="s">
        <v>16</v>
      </c>
      <c r="I251" s="19" t="s">
        <v>74</v>
      </c>
      <c r="K251" s="146">
        <v>0</v>
      </c>
      <c r="L251" s="146">
        <v>0</v>
      </c>
      <c r="M251" s="146">
        <v>0</v>
      </c>
      <c r="N251" s="146">
        <v>0</v>
      </c>
      <c r="O251" s="146">
        <v>0</v>
      </c>
      <c r="P251" s="146">
        <v>0</v>
      </c>
      <c r="Q251" s="146">
        <f t="shared" si="169"/>
        <v>-6500</v>
      </c>
      <c r="R251" s="146">
        <f t="shared" si="169"/>
        <v>-6500</v>
      </c>
      <c r="S251" s="146">
        <f t="shared" si="169"/>
        <v>-6500</v>
      </c>
      <c r="T251" s="146">
        <f t="shared" si="169"/>
        <v>-6500</v>
      </c>
      <c r="U251" s="146">
        <f t="shared" si="169"/>
        <v>-6500</v>
      </c>
      <c r="V251" s="146">
        <f t="shared" si="169"/>
        <v>-6500</v>
      </c>
      <c r="W251" s="147"/>
      <c r="X251" s="148">
        <v>0</v>
      </c>
      <c r="Y251" s="148">
        <v>0</v>
      </c>
      <c r="Z251" s="148">
        <v>0</v>
      </c>
      <c r="AA251" s="148">
        <v>0</v>
      </c>
      <c r="AB251" s="148">
        <v>0</v>
      </c>
      <c r="AC251" s="148">
        <v>0</v>
      </c>
      <c r="AD251" s="148">
        <f t="shared" ref="AD251:AI263" si="170">-_xlfn.XLOOKUP($D251,$D$19:$D$212,AD$19:AD$212,0)</f>
        <v>-6836.05</v>
      </c>
      <c r="AE251" s="148">
        <f t="shared" si="170"/>
        <v>-6836.05</v>
      </c>
      <c r="AF251" s="148">
        <f t="shared" si="170"/>
        <v>-6836.05</v>
      </c>
      <c r="AG251" s="148">
        <f t="shared" si="170"/>
        <v>-6836.05</v>
      </c>
      <c r="AH251" s="148">
        <f t="shared" si="170"/>
        <v>-6836.05</v>
      </c>
      <c r="AI251" s="148">
        <f t="shared" si="170"/>
        <v>-6836.05</v>
      </c>
      <c r="AJ251" s="147"/>
      <c r="AK251" s="148">
        <v>0</v>
      </c>
      <c r="AL251" s="148">
        <v>0</v>
      </c>
      <c r="AM251" s="148">
        <v>0</v>
      </c>
      <c r="AN251" s="148">
        <v>0</v>
      </c>
      <c r="AO251" s="148">
        <v>0</v>
      </c>
      <c r="AP251" s="148">
        <v>0</v>
      </c>
      <c r="AQ251" s="148">
        <f t="shared" ref="AQ251:AV263" si="171">-_xlfn.XLOOKUP($D251,$D$19:$D$212,AQ$19:AQ$212,0)</f>
        <v>-760.36515000000009</v>
      </c>
      <c r="AR251" s="148">
        <f t="shared" si="171"/>
        <v>-760.36515000000009</v>
      </c>
      <c r="AS251" s="148">
        <f t="shared" si="171"/>
        <v>-760.36515000000009</v>
      </c>
      <c r="AT251" s="148">
        <f t="shared" si="171"/>
        <v>-760.36515000000009</v>
      </c>
      <c r="AU251" s="148">
        <f t="shared" si="171"/>
        <v>-760.36515000000009</v>
      </c>
      <c r="AV251" s="148">
        <f t="shared" si="171"/>
        <v>-760.36515000000009</v>
      </c>
      <c r="AW251" s="147"/>
      <c r="AX251" s="148">
        <v>0</v>
      </c>
      <c r="AY251" s="148">
        <v>0</v>
      </c>
      <c r="AZ251" s="148">
        <v>0</v>
      </c>
      <c r="BA251" s="148">
        <v>0</v>
      </c>
      <c r="BB251" s="148">
        <v>0</v>
      </c>
      <c r="BC251" s="148">
        <v>0</v>
      </c>
      <c r="BD251" s="148">
        <f t="shared" ref="BD251:BI263" si="172">-_xlfn.XLOOKUP($D251,$D$19:$D$212,BD$19:BD$212,0)</f>
        <v>-766.64400000000001</v>
      </c>
      <c r="BE251" s="148">
        <f t="shared" si="172"/>
        <v>-766.64400000000001</v>
      </c>
      <c r="BF251" s="148">
        <f t="shared" si="172"/>
        <v>-766.64400000000001</v>
      </c>
      <c r="BG251" s="148">
        <f t="shared" si="172"/>
        <v>-766.64400000000001</v>
      </c>
      <c r="BH251" s="148">
        <f t="shared" si="172"/>
        <v>-766.64400000000001</v>
      </c>
      <c r="BI251" s="148">
        <f t="shared" si="172"/>
        <v>-766.64400000000001</v>
      </c>
      <c r="BJ251" s="147"/>
      <c r="BK251" s="148">
        <v>0</v>
      </c>
      <c r="BL251" s="148">
        <v>0</v>
      </c>
      <c r="BM251" s="148">
        <v>0</v>
      </c>
      <c r="BN251" s="148">
        <v>0</v>
      </c>
      <c r="BO251" s="148">
        <v>0</v>
      </c>
      <c r="BP251" s="148">
        <v>0</v>
      </c>
      <c r="BQ251" s="148">
        <f t="shared" ref="BQ251:BV263" si="173">-_xlfn.XLOOKUP($D251,$D$19:$D$212,BQ$19:BQ$212,0)</f>
        <v>-763.35891666666669</v>
      </c>
      <c r="BR251" s="148">
        <f t="shared" si="173"/>
        <v>-763.35891666666669</v>
      </c>
      <c r="BS251" s="148">
        <f t="shared" si="173"/>
        <v>-763.35891666666669</v>
      </c>
      <c r="BT251" s="148">
        <f t="shared" si="173"/>
        <v>-763.35891666666669</v>
      </c>
      <c r="BU251" s="148">
        <f t="shared" si="173"/>
        <v>-763.35891666666669</v>
      </c>
      <c r="BV251" s="148">
        <f t="shared" si="173"/>
        <v>-763.35891666666669</v>
      </c>
      <c r="BW251" s="147"/>
      <c r="BX251" s="148">
        <v>0</v>
      </c>
      <c r="BY251" s="148">
        <v>0</v>
      </c>
      <c r="BZ251" s="148">
        <v>0</v>
      </c>
      <c r="CA251" s="148">
        <v>0</v>
      </c>
      <c r="CB251" s="148">
        <v>0</v>
      </c>
      <c r="CC251" s="148">
        <v>0</v>
      </c>
      <c r="CD251" s="148">
        <f t="shared" ref="CD251:CI263" si="174">-_xlfn.XLOOKUP($D251,$D$19:$D$212,CD$19:CD$212,0)</f>
        <v>-2633.8622553018959</v>
      </c>
      <c r="CE251" s="148">
        <f t="shared" si="174"/>
        <v>-2633.8622553018959</v>
      </c>
      <c r="CF251" s="148">
        <f t="shared" si="174"/>
        <v>-2633.8622553018959</v>
      </c>
      <c r="CG251" s="148">
        <f t="shared" si="174"/>
        <v>-2633.8622553018959</v>
      </c>
      <c r="CH251" s="148">
        <f t="shared" si="174"/>
        <v>-2633.8622553018959</v>
      </c>
      <c r="CI251" s="148">
        <f t="shared" si="174"/>
        <v>-2633.8622553018959</v>
      </c>
      <c r="CJ251" s="147"/>
      <c r="CK251" s="148">
        <v>0</v>
      </c>
      <c r="CL251" s="148">
        <v>0</v>
      </c>
      <c r="CM251" s="148">
        <v>0</v>
      </c>
      <c r="CN251" s="148">
        <v>0</v>
      </c>
      <c r="CO251" s="148">
        <v>0</v>
      </c>
      <c r="CP251" s="148">
        <v>0</v>
      </c>
      <c r="CQ251" s="148">
        <f t="shared" ref="CQ251:CV263" si="175">-_xlfn.XLOOKUP($D251,$D$19:$D$212,CQ$19:CQ$212,0)</f>
        <v>-1017.8118888888888</v>
      </c>
      <c r="CR251" s="148">
        <f t="shared" si="175"/>
        <v>-1017.8118888888888</v>
      </c>
      <c r="CS251" s="148">
        <f t="shared" si="175"/>
        <v>-1017.8118888888888</v>
      </c>
      <c r="CT251" s="148">
        <f t="shared" si="175"/>
        <v>-1017.8118888888888</v>
      </c>
      <c r="CU251" s="148">
        <f t="shared" si="175"/>
        <v>-1017.8118888888888</v>
      </c>
      <c r="CV251" s="148">
        <f t="shared" si="175"/>
        <v>-1017.8118888888888</v>
      </c>
      <c r="CW251" s="147"/>
      <c r="CX251" s="148">
        <v>0</v>
      </c>
      <c r="CY251" s="148">
        <v>0</v>
      </c>
      <c r="CZ251" s="148">
        <v>0</v>
      </c>
      <c r="DA251" s="148">
        <v>0</v>
      </c>
      <c r="DB251" s="148">
        <v>0</v>
      </c>
      <c r="DC251" s="148">
        <v>0</v>
      </c>
      <c r="DD251" s="148">
        <f t="shared" ref="DD251:DI263" si="176">-_xlfn.XLOOKUP($D251,$D$19:$D$212,DD$19:DD$212,0)</f>
        <v>-2324.2570000000001</v>
      </c>
      <c r="DE251" s="148">
        <f t="shared" si="176"/>
        <v>-2324.2570000000001</v>
      </c>
      <c r="DF251" s="148">
        <f t="shared" si="176"/>
        <v>-2324.2570000000001</v>
      </c>
      <c r="DG251" s="148">
        <f t="shared" si="176"/>
        <v>-2324.2570000000001</v>
      </c>
      <c r="DH251" s="148">
        <f t="shared" si="176"/>
        <v>-2324.2570000000001</v>
      </c>
      <c r="DI251" s="148">
        <f t="shared" si="176"/>
        <v>-2324.2570000000001</v>
      </c>
      <c r="DJ251" s="147"/>
      <c r="DK251" s="148">
        <v>0</v>
      </c>
      <c r="DL251" s="148">
        <v>0</v>
      </c>
      <c r="DM251" s="148">
        <v>0</v>
      </c>
      <c r="DN251" s="148">
        <v>0</v>
      </c>
      <c r="DO251" s="148">
        <v>0</v>
      </c>
      <c r="DP251" s="148">
        <v>0</v>
      </c>
      <c r="DQ251" s="148">
        <f t="shared" ref="DQ251:DV263" si="177">-_xlfn.XLOOKUP($D251,$D$19:$D$212,DQ$19:DQ$212,0)</f>
        <v>-13575.340060857452</v>
      </c>
      <c r="DR251" s="148">
        <f t="shared" si="177"/>
        <v>-13575.340060857452</v>
      </c>
      <c r="DS251" s="148">
        <f t="shared" si="177"/>
        <v>-13575.340060857452</v>
      </c>
      <c r="DT251" s="148">
        <f t="shared" si="177"/>
        <v>-13575.340060857452</v>
      </c>
      <c r="DU251" s="148">
        <f t="shared" si="177"/>
        <v>-13575.340060857452</v>
      </c>
      <c r="DV251" s="148">
        <f t="shared" si="177"/>
        <v>-13575.340060857452</v>
      </c>
      <c r="DX251" s="149">
        <v>134918.28126286867</v>
      </c>
      <c r="DZ251" s="19" t="b">
        <v>1</v>
      </c>
    </row>
    <row r="252" spans="2:130" x14ac:dyDescent="0.4">
      <c r="B252" s="19" t="s">
        <v>80</v>
      </c>
      <c r="C252" s="154" t="s">
        <v>47</v>
      </c>
      <c r="D252" s="145" t="s">
        <v>136</v>
      </c>
      <c r="E252" s="19" t="s">
        <v>72</v>
      </c>
      <c r="F252" s="19" t="s">
        <v>57</v>
      </c>
      <c r="H252" s="19" t="s">
        <v>10</v>
      </c>
      <c r="I252" s="19" t="s">
        <v>74</v>
      </c>
      <c r="K252" s="146">
        <v>0</v>
      </c>
      <c r="L252" s="146">
        <v>0</v>
      </c>
      <c r="M252" s="146">
        <v>0</v>
      </c>
      <c r="N252" s="146">
        <v>0</v>
      </c>
      <c r="O252" s="146">
        <v>0</v>
      </c>
      <c r="P252" s="146">
        <v>0</v>
      </c>
      <c r="Q252" s="146">
        <f t="shared" si="169"/>
        <v>-5500</v>
      </c>
      <c r="R252" s="146">
        <f t="shared" si="169"/>
        <v>-5500</v>
      </c>
      <c r="S252" s="146">
        <f t="shared" si="169"/>
        <v>-5500</v>
      </c>
      <c r="T252" s="146">
        <f t="shared" si="169"/>
        <v>-5500</v>
      </c>
      <c r="U252" s="146">
        <f t="shared" si="169"/>
        <v>-5500</v>
      </c>
      <c r="V252" s="146">
        <f t="shared" si="169"/>
        <v>-5500</v>
      </c>
      <c r="W252" s="147"/>
      <c r="X252" s="148">
        <v>0</v>
      </c>
      <c r="Y252" s="148">
        <v>0</v>
      </c>
      <c r="Z252" s="148">
        <v>0</v>
      </c>
      <c r="AA252" s="148">
        <v>0</v>
      </c>
      <c r="AB252" s="148">
        <v>0</v>
      </c>
      <c r="AC252" s="148">
        <v>0</v>
      </c>
      <c r="AD252" s="148">
        <f t="shared" si="170"/>
        <v>-5784.35</v>
      </c>
      <c r="AE252" s="148">
        <f t="shared" si="170"/>
        <v>-5784.35</v>
      </c>
      <c r="AF252" s="148">
        <f t="shared" si="170"/>
        <v>-5784.35</v>
      </c>
      <c r="AG252" s="148">
        <f t="shared" si="170"/>
        <v>-5784.35</v>
      </c>
      <c r="AH252" s="148">
        <f t="shared" si="170"/>
        <v>-5784.35</v>
      </c>
      <c r="AI252" s="148">
        <f t="shared" si="170"/>
        <v>-5784.35</v>
      </c>
      <c r="AJ252" s="147"/>
      <c r="AK252" s="148">
        <v>0</v>
      </c>
      <c r="AL252" s="148">
        <v>0</v>
      </c>
      <c r="AM252" s="148">
        <v>0</v>
      </c>
      <c r="AN252" s="148">
        <v>0</v>
      </c>
      <c r="AO252" s="148">
        <v>0</v>
      </c>
      <c r="AP252" s="148">
        <v>0</v>
      </c>
      <c r="AQ252" s="148">
        <f t="shared" si="171"/>
        <v>-511.63810000000012</v>
      </c>
      <c r="AR252" s="148">
        <f t="shared" si="171"/>
        <v>-511.63810000000012</v>
      </c>
      <c r="AS252" s="148">
        <f t="shared" si="171"/>
        <v>-511.63810000000012</v>
      </c>
      <c r="AT252" s="148">
        <f t="shared" si="171"/>
        <v>-511.63810000000012</v>
      </c>
      <c r="AU252" s="148">
        <f t="shared" si="171"/>
        <v>-511.63810000000012</v>
      </c>
      <c r="AV252" s="148">
        <f t="shared" si="171"/>
        <v>-511.63810000000012</v>
      </c>
      <c r="AW252" s="147"/>
      <c r="AX252" s="148">
        <v>0</v>
      </c>
      <c r="AY252" s="148">
        <v>0</v>
      </c>
      <c r="AZ252" s="148">
        <v>0</v>
      </c>
      <c r="BA252" s="148">
        <v>0</v>
      </c>
      <c r="BB252" s="148">
        <v>0</v>
      </c>
      <c r="BC252" s="148">
        <v>0</v>
      </c>
      <c r="BD252" s="148">
        <f t="shared" si="172"/>
        <v>-619.40599999999995</v>
      </c>
      <c r="BE252" s="148">
        <f t="shared" si="172"/>
        <v>-619.40599999999995</v>
      </c>
      <c r="BF252" s="148">
        <f t="shared" si="172"/>
        <v>-619.40599999999995</v>
      </c>
      <c r="BG252" s="148">
        <f t="shared" si="172"/>
        <v>-619.40599999999995</v>
      </c>
      <c r="BH252" s="148">
        <f t="shared" si="172"/>
        <v>-619.40599999999995</v>
      </c>
      <c r="BI252" s="148">
        <f t="shared" si="172"/>
        <v>-619.40599999999995</v>
      </c>
      <c r="BJ252" s="147"/>
      <c r="BK252" s="148">
        <v>0</v>
      </c>
      <c r="BL252" s="148">
        <v>0</v>
      </c>
      <c r="BM252" s="148">
        <v>0</v>
      </c>
      <c r="BN252" s="148">
        <v>0</v>
      </c>
      <c r="BO252" s="148">
        <v>0</v>
      </c>
      <c r="BP252" s="148">
        <v>0</v>
      </c>
      <c r="BQ252" s="148">
        <f t="shared" si="173"/>
        <v>-645.91908333333333</v>
      </c>
      <c r="BR252" s="148">
        <f t="shared" si="173"/>
        <v>-645.91908333333333</v>
      </c>
      <c r="BS252" s="148">
        <f t="shared" si="173"/>
        <v>-645.91908333333333</v>
      </c>
      <c r="BT252" s="148">
        <f t="shared" si="173"/>
        <v>-645.91908333333333</v>
      </c>
      <c r="BU252" s="148">
        <f t="shared" si="173"/>
        <v>-645.91908333333333</v>
      </c>
      <c r="BV252" s="148">
        <f t="shared" si="173"/>
        <v>-645.91908333333333</v>
      </c>
      <c r="BW252" s="147"/>
      <c r="BX252" s="148">
        <v>0</v>
      </c>
      <c r="BY252" s="148">
        <v>0</v>
      </c>
      <c r="BZ252" s="148">
        <v>0</v>
      </c>
      <c r="CA252" s="148">
        <v>0</v>
      </c>
      <c r="CB252" s="148">
        <v>0</v>
      </c>
      <c r="CC252" s="148">
        <v>0</v>
      </c>
      <c r="CD252" s="148">
        <f t="shared" si="174"/>
        <v>-2558.6343735631426</v>
      </c>
      <c r="CE252" s="148">
        <f t="shared" si="174"/>
        <v>-2558.6343735631426</v>
      </c>
      <c r="CF252" s="148">
        <f t="shared" si="174"/>
        <v>-2558.6343735631426</v>
      </c>
      <c r="CG252" s="148">
        <f t="shared" si="174"/>
        <v>-2558.6343735631426</v>
      </c>
      <c r="CH252" s="148">
        <f t="shared" si="174"/>
        <v>-2558.6343735631426</v>
      </c>
      <c r="CI252" s="148">
        <f t="shared" si="174"/>
        <v>-2558.6343735631426</v>
      </c>
      <c r="CJ252" s="147"/>
      <c r="CK252" s="148">
        <v>0</v>
      </c>
      <c r="CL252" s="148">
        <v>0</v>
      </c>
      <c r="CM252" s="148">
        <v>0</v>
      </c>
      <c r="CN252" s="148">
        <v>0</v>
      </c>
      <c r="CO252" s="148">
        <v>0</v>
      </c>
      <c r="CP252" s="148">
        <v>0</v>
      </c>
      <c r="CQ252" s="148">
        <f t="shared" si="175"/>
        <v>-861.22544444444441</v>
      </c>
      <c r="CR252" s="148">
        <f t="shared" si="175"/>
        <v>-861.22544444444441</v>
      </c>
      <c r="CS252" s="148">
        <f t="shared" si="175"/>
        <v>-861.22544444444441</v>
      </c>
      <c r="CT252" s="148">
        <f t="shared" si="175"/>
        <v>-861.22544444444441</v>
      </c>
      <c r="CU252" s="148">
        <f t="shared" si="175"/>
        <v>-861.22544444444441</v>
      </c>
      <c r="CV252" s="148">
        <f t="shared" si="175"/>
        <v>-861.22544444444441</v>
      </c>
      <c r="CW252" s="147"/>
      <c r="CX252" s="148">
        <v>0</v>
      </c>
      <c r="CY252" s="148">
        <v>0</v>
      </c>
      <c r="CZ252" s="148">
        <v>0</v>
      </c>
      <c r="DA252" s="148">
        <v>0</v>
      </c>
      <c r="DB252" s="148">
        <v>0</v>
      </c>
      <c r="DC252" s="148">
        <v>0</v>
      </c>
      <c r="DD252" s="148">
        <f t="shared" si="176"/>
        <v>-1966.6790000000003</v>
      </c>
      <c r="DE252" s="148">
        <f t="shared" si="176"/>
        <v>-1966.6790000000003</v>
      </c>
      <c r="DF252" s="148">
        <f t="shared" si="176"/>
        <v>-1966.6790000000003</v>
      </c>
      <c r="DG252" s="148">
        <f t="shared" si="176"/>
        <v>-1966.6790000000003</v>
      </c>
      <c r="DH252" s="148">
        <f t="shared" si="176"/>
        <v>-1966.6790000000003</v>
      </c>
      <c r="DI252" s="148">
        <f t="shared" si="176"/>
        <v>-1966.6790000000003</v>
      </c>
      <c r="DJ252" s="147"/>
      <c r="DK252" s="148">
        <v>0</v>
      </c>
      <c r="DL252" s="148">
        <v>0</v>
      </c>
      <c r="DM252" s="148">
        <v>0</v>
      </c>
      <c r="DN252" s="148">
        <v>0</v>
      </c>
      <c r="DO252" s="148">
        <v>0</v>
      </c>
      <c r="DP252" s="148">
        <v>0</v>
      </c>
      <c r="DQ252" s="148">
        <f t="shared" si="177"/>
        <v>-11816.807901340921</v>
      </c>
      <c r="DR252" s="148">
        <f t="shared" si="177"/>
        <v>-11816.807901340921</v>
      </c>
      <c r="DS252" s="148">
        <f t="shared" si="177"/>
        <v>-11816.807901340921</v>
      </c>
      <c r="DT252" s="148">
        <f t="shared" si="177"/>
        <v>-11816.807901340921</v>
      </c>
      <c r="DU252" s="148">
        <f t="shared" si="177"/>
        <v>-11816.807901340921</v>
      </c>
      <c r="DV252" s="148">
        <f t="shared" si="177"/>
        <v>-11816.807901340921</v>
      </c>
      <c r="DX252" s="149">
        <v>134918.28126286867</v>
      </c>
      <c r="DZ252" s="19" t="b">
        <v>1</v>
      </c>
    </row>
    <row r="253" spans="2:130" x14ac:dyDescent="0.4">
      <c r="B253" s="19" t="s">
        <v>80</v>
      </c>
      <c r="C253" s="154" t="s">
        <v>47</v>
      </c>
      <c r="D253" s="145" t="s">
        <v>134</v>
      </c>
      <c r="E253" s="19" t="s">
        <v>72</v>
      </c>
      <c r="F253" s="19" t="s">
        <v>57</v>
      </c>
      <c r="H253" s="19" t="s">
        <v>14</v>
      </c>
      <c r="I253" s="19" t="s">
        <v>74</v>
      </c>
      <c r="K253" s="146">
        <v>0</v>
      </c>
      <c r="L253" s="146">
        <v>0</v>
      </c>
      <c r="M253" s="146">
        <v>0</v>
      </c>
      <c r="N253" s="146">
        <v>0</v>
      </c>
      <c r="O253" s="146">
        <v>0</v>
      </c>
      <c r="P253" s="146">
        <v>0</v>
      </c>
      <c r="Q253" s="146">
        <f t="shared" si="169"/>
        <v>-5200</v>
      </c>
      <c r="R253" s="146">
        <f t="shared" si="169"/>
        <v>-5200</v>
      </c>
      <c r="S253" s="146">
        <f t="shared" si="169"/>
        <v>-5200</v>
      </c>
      <c r="T253" s="146">
        <f t="shared" si="169"/>
        <v>-5200</v>
      </c>
      <c r="U253" s="146">
        <f t="shared" si="169"/>
        <v>-5200</v>
      </c>
      <c r="V253" s="146">
        <f t="shared" si="169"/>
        <v>-5200</v>
      </c>
      <c r="W253" s="147"/>
      <c r="X253" s="148">
        <v>0</v>
      </c>
      <c r="Y253" s="148">
        <v>0</v>
      </c>
      <c r="Z253" s="148">
        <v>0</v>
      </c>
      <c r="AA253" s="148">
        <v>0</v>
      </c>
      <c r="AB253" s="148">
        <v>0</v>
      </c>
      <c r="AC253" s="148">
        <v>0</v>
      </c>
      <c r="AD253" s="148">
        <f t="shared" si="170"/>
        <v>-5468.84</v>
      </c>
      <c r="AE253" s="148">
        <f t="shared" si="170"/>
        <v>-5468.84</v>
      </c>
      <c r="AF253" s="148">
        <f t="shared" si="170"/>
        <v>-5468.84</v>
      </c>
      <c r="AG253" s="148">
        <f t="shared" si="170"/>
        <v>-5468.84</v>
      </c>
      <c r="AH253" s="148">
        <f t="shared" si="170"/>
        <v>-5468.84</v>
      </c>
      <c r="AI253" s="148">
        <f t="shared" si="170"/>
        <v>-5468.84</v>
      </c>
      <c r="AJ253" s="147"/>
      <c r="AK253" s="148">
        <v>0</v>
      </c>
      <c r="AL253" s="148">
        <v>0</v>
      </c>
      <c r="AM253" s="148">
        <v>0</v>
      </c>
      <c r="AN253" s="148">
        <v>0</v>
      </c>
      <c r="AO253" s="148">
        <v>0</v>
      </c>
      <c r="AP253" s="148">
        <v>0</v>
      </c>
      <c r="AQ253" s="148">
        <f t="shared" si="171"/>
        <v>-437.01998500000013</v>
      </c>
      <c r="AR253" s="148">
        <f t="shared" si="171"/>
        <v>-437.01998500000013</v>
      </c>
      <c r="AS253" s="148">
        <f t="shared" si="171"/>
        <v>-437.01998500000013</v>
      </c>
      <c r="AT253" s="148">
        <f t="shared" si="171"/>
        <v>-437.01998500000013</v>
      </c>
      <c r="AU253" s="148">
        <f t="shared" si="171"/>
        <v>-437.01998500000013</v>
      </c>
      <c r="AV253" s="148">
        <f t="shared" si="171"/>
        <v>-437.01998500000013</v>
      </c>
      <c r="AW253" s="147"/>
      <c r="AX253" s="148">
        <v>0</v>
      </c>
      <c r="AY253" s="148">
        <v>0</v>
      </c>
      <c r="AZ253" s="148">
        <v>0</v>
      </c>
      <c r="BA253" s="148">
        <v>0</v>
      </c>
      <c r="BB253" s="148">
        <v>0</v>
      </c>
      <c r="BC253" s="148">
        <v>0</v>
      </c>
      <c r="BD253" s="148">
        <f t="shared" si="172"/>
        <v>-575.2346</v>
      </c>
      <c r="BE253" s="148">
        <f t="shared" si="172"/>
        <v>-575.2346</v>
      </c>
      <c r="BF253" s="148">
        <f t="shared" si="172"/>
        <v>-575.2346</v>
      </c>
      <c r="BG253" s="148">
        <f t="shared" si="172"/>
        <v>-575.2346</v>
      </c>
      <c r="BH253" s="148">
        <f t="shared" si="172"/>
        <v>-575.2346</v>
      </c>
      <c r="BI253" s="148">
        <f t="shared" si="172"/>
        <v>-575.2346</v>
      </c>
      <c r="BJ253" s="147"/>
      <c r="BK253" s="148">
        <v>0</v>
      </c>
      <c r="BL253" s="148">
        <v>0</v>
      </c>
      <c r="BM253" s="148">
        <v>0</v>
      </c>
      <c r="BN253" s="148">
        <v>0</v>
      </c>
      <c r="BO253" s="148">
        <v>0</v>
      </c>
      <c r="BP253" s="148">
        <v>0</v>
      </c>
      <c r="BQ253" s="148">
        <f t="shared" si="173"/>
        <v>-610.68713333333335</v>
      </c>
      <c r="BR253" s="148">
        <f t="shared" si="173"/>
        <v>-610.68713333333335</v>
      </c>
      <c r="BS253" s="148">
        <f t="shared" si="173"/>
        <v>-610.68713333333335</v>
      </c>
      <c r="BT253" s="148">
        <f t="shared" si="173"/>
        <v>-610.68713333333335</v>
      </c>
      <c r="BU253" s="148">
        <f t="shared" si="173"/>
        <v>-610.68713333333335</v>
      </c>
      <c r="BV253" s="148">
        <f t="shared" si="173"/>
        <v>-610.68713333333335</v>
      </c>
      <c r="BW253" s="147"/>
      <c r="BX253" s="148">
        <v>0</v>
      </c>
      <c r="BY253" s="148">
        <v>0</v>
      </c>
      <c r="BZ253" s="148">
        <v>0</v>
      </c>
      <c r="CA253" s="148">
        <v>0</v>
      </c>
      <c r="CB253" s="148">
        <v>0</v>
      </c>
      <c r="CC253" s="148">
        <v>0</v>
      </c>
      <c r="CD253" s="148">
        <f t="shared" si="174"/>
        <v>-2536.0660090415167</v>
      </c>
      <c r="CE253" s="148">
        <f t="shared" si="174"/>
        <v>-2536.0660090415167</v>
      </c>
      <c r="CF253" s="148">
        <f t="shared" si="174"/>
        <v>-2536.0660090415167</v>
      </c>
      <c r="CG253" s="148">
        <f t="shared" si="174"/>
        <v>-2536.0660090415167</v>
      </c>
      <c r="CH253" s="148">
        <f t="shared" si="174"/>
        <v>-2536.0660090415167</v>
      </c>
      <c r="CI253" s="148">
        <f t="shared" si="174"/>
        <v>-2536.0660090415167</v>
      </c>
      <c r="CJ253" s="147"/>
      <c r="CK253" s="148">
        <v>0</v>
      </c>
      <c r="CL253" s="148">
        <v>0</v>
      </c>
      <c r="CM253" s="148">
        <v>0</v>
      </c>
      <c r="CN253" s="148">
        <v>0</v>
      </c>
      <c r="CO253" s="148">
        <v>0</v>
      </c>
      <c r="CP253" s="148">
        <v>0</v>
      </c>
      <c r="CQ253" s="148">
        <f t="shared" si="175"/>
        <v>-814.24951111111102</v>
      </c>
      <c r="CR253" s="148">
        <f t="shared" si="175"/>
        <v>-814.24951111111102</v>
      </c>
      <c r="CS253" s="148">
        <f t="shared" si="175"/>
        <v>-814.24951111111102</v>
      </c>
      <c r="CT253" s="148">
        <f t="shared" si="175"/>
        <v>-814.24951111111102</v>
      </c>
      <c r="CU253" s="148">
        <f t="shared" si="175"/>
        <v>-814.24951111111102</v>
      </c>
      <c r="CV253" s="148">
        <f t="shared" si="175"/>
        <v>-814.24951111111102</v>
      </c>
      <c r="CW253" s="147"/>
      <c r="CX253" s="148">
        <v>0</v>
      </c>
      <c r="CY253" s="148">
        <v>0</v>
      </c>
      <c r="CZ253" s="148">
        <v>0</v>
      </c>
      <c r="DA253" s="148">
        <v>0</v>
      </c>
      <c r="DB253" s="148">
        <v>0</v>
      </c>
      <c r="DC253" s="148">
        <v>0</v>
      </c>
      <c r="DD253" s="148">
        <f t="shared" si="176"/>
        <v>-1859.4056000000003</v>
      </c>
      <c r="DE253" s="148">
        <f t="shared" si="176"/>
        <v>-1859.4056000000003</v>
      </c>
      <c r="DF253" s="148">
        <f t="shared" si="176"/>
        <v>-1859.4056000000003</v>
      </c>
      <c r="DG253" s="148">
        <f t="shared" si="176"/>
        <v>-1859.4056000000003</v>
      </c>
      <c r="DH253" s="148">
        <f t="shared" si="176"/>
        <v>-1859.4056000000003</v>
      </c>
      <c r="DI253" s="148">
        <f t="shared" si="176"/>
        <v>-1859.4056000000003</v>
      </c>
      <c r="DJ253" s="147"/>
      <c r="DK253" s="148">
        <v>0</v>
      </c>
      <c r="DL253" s="148">
        <v>0</v>
      </c>
      <c r="DM253" s="148">
        <v>0</v>
      </c>
      <c r="DN253" s="148">
        <v>0</v>
      </c>
      <c r="DO253" s="148">
        <v>0</v>
      </c>
      <c r="DP253" s="148">
        <v>0</v>
      </c>
      <c r="DQ253" s="148">
        <f t="shared" si="177"/>
        <v>-11289.248253485961</v>
      </c>
      <c r="DR253" s="148">
        <f t="shared" si="177"/>
        <v>-11289.248253485961</v>
      </c>
      <c r="DS253" s="148">
        <f t="shared" si="177"/>
        <v>-11289.248253485961</v>
      </c>
      <c r="DT253" s="148">
        <f t="shared" si="177"/>
        <v>-11289.248253485961</v>
      </c>
      <c r="DU253" s="148">
        <f t="shared" si="177"/>
        <v>-11289.248253485961</v>
      </c>
      <c r="DV253" s="148">
        <f t="shared" si="177"/>
        <v>-11289.248253485961</v>
      </c>
      <c r="DX253" s="149">
        <v>134918.28126286867</v>
      </c>
      <c r="DZ253" s="19" t="b">
        <v>1</v>
      </c>
    </row>
    <row r="254" spans="2:130" x14ac:dyDescent="0.4">
      <c r="B254" s="19" t="s">
        <v>80</v>
      </c>
      <c r="C254" s="154" t="s">
        <v>47</v>
      </c>
      <c r="D254" s="145" t="s">
        <v>127</v>
      </c>
      <c r="E254" s="19" t="s">
        <v>72</v>
      </c>
      <c r="F254" s="19" t="s">
        <v>57</v>
      </c>
      <c r="H254" s="19" t="s">
        <v>14</v>
      </c>
      <c r="I254" s="19" t="s">
        <v>74</v>
      </c>
      <c r="K254" s="146">
        <v>0</v>
      </c>
      <c r="L254" s="146">
        <v>0</v>
      </c>
      <c r="M254" s="146">
        <v>0</v>
      </c>
      <c r="N254" s="146">
        <v>0</v>
      </c>
      <c r="O254" s="146">
        <v>0</v>
      </c>
      <c r="P254" s="146">
        <v>0</v>
      </c>
      <c r="Q254" s="146">
        <f t="shared" si="169"/>
        <v>-3500</v>
      </c>
      <c r="R254" s="146">
        <f t="shared" si="169"/>
        <v>-3500</v>
      </c>
      <c r="S254" s="146">
        <f t="shared" si="169"/>
        <v>-3500</v>
      </c>
      <c r="T254" s="146">
        <f t="shared" si="169"/>
        <v>-3500</v>
      </c>
      <c r="U254" s="146">
        <f t="shared" si="169"/>
        <v>-3500</v>
      </c>
      <c r="V254" s="146">
        <f t="shared" si="169"/>
        <v>-3500</v>
      </c>
      <c r="W254" s="147"/>
      <c r="X254" s="148">
        <v>0</v>
      </c>
      <c r="Y254" s="148">
        <v>0</v>
      </c>
      <c r="Z254" s="148">
        <v>0</v>
      </c>
      <c r="AA254" s="148">
        <v>0</v>
      </c>
      <c r="AB254" s="148">
        <v>0</v>
      </c>
      <c r="AC254" s="148">
        <v>0</v>
      </c>
      <c r="AD254" s="148">
        <f t="shared" si="170"/>
        <v>-3680.9500000000003</v>
      </c>
      <c r="AE254" s="148">
        <f t="shared" si="170"/>
        <v>-3680.9500000000003</v>
      </c>
      <c r="AF254" s="148">
        <f t="shared" si="170"/>
        <v>-3680.9500000000003</v>
      </c>
      <c r="AG254" s="148">
        <f t="shared" si="170"/>
        <v>-3680.9500000000003</v>
      </c>
      <c r="AH254" s="148">
        <f t="shared" si="170"/>
        <v>-3680.9500000000003</v>
      </c>
      <c r="AI254" s="148">
        <f t="shared" si="170"/>
        <v>-3680.9500000000003</v>
      </c>
      <c r="AJ254" s="147"/>
      <c r="AK254" s="148">
        <v>0</v>
      </c>
      <c r="AL254" s="148">
        <v>0</v>
      </c>
      <c r="AM254" s="148">
        <v>0</v>
      </c>
      <c r="AN254" s="148">
        <v>0</v>
      </c>
      <c r="AO254" s="148">
        <v>0</v>
      </c>
      <c r="AP254" s="148">
        <v>0</v>
      </c>
      <c r="AQ254" s="148">
        <f t="shared" si="171"/>
        <v>-107.71460999999999</v>
      </c>
      <c r="AR254" s="148">
        <f t="shared" si="171"/>
        <v>-107.71460999999999</v>
      </c>
      <c r="AS254" s="148">
        <f t="shared" si="171"/>
        <v>-107.71460999999999</v>
      </c>
      <c r="AT254" s="148">
        <f t="shared" si="171"/>
        <v>-107.71460999999999</v>
      </c>
      <c r="AU254" s="148">
        <f t="shared" si="171"/>
        <v>-107.71460999999999</v>
      </c>
      <c r="AV254" s="148">
        <f t="shared" si="171"/>
        <v>-107.71460999999999</v>
      </c>
      <c r="AW254" s="147"/>
      <c r="AX254" s="148">
        <v>0</v>
      </c>
      <c r="AY254" s="148">
        <v>0</v>
      </c>
      <c r="AZ254" s="148">
        <v>0</v>
      </c>
      <c r="BA254" s="148">
        <v>0</v>
      </c>
      <c r="BB254" s="148">
        <v>0</v>
      </c>
      <c r="BC254" s="148">
        <v>0</v>
      </c>
      <c r="BD254" s="148">
        <f t="shared" si="172"/>
        <v>-335.12760000000003</v>
      </c>
      <c r="BE254" s="148">
        <f t="shared" si="172"/>
        <v>-335.12760000000003</v>
      </c>
      <c r="BF254" s="148">
        <f t="shared" si="172"/>
        <v>-335.12760000000003</v>
      </c>
      <c r="BG254" s="148">
        <f t="shared" si="172"/>
        <v>-335.12760000000003</v>
      </c>
      <c r="BH254" s="148">
        <f t="shared" si="172"/>
        <v>-335.12760000000003</v>
      </c>
      <c r="BI254" s="148">
        <f t="shared" si="172"/>
        <v>-335.12760000000003</v>
      </c>
      <c r="BJ254" s="147"/>
      <c r="BK254" s="148">
        <v>0</v>
      </c>
      <c r="BL254" s="148">
        <v>0</v>
      </c>
      <c r="BM254" s="148">
        <v>0</v>
      </c>
      <c r="BN254" s="148">
        <v>0</v>
      </c>
      <c r="BO254" s="148">
        <v>0</v>
      </c>
      <c r="BP254" s="148">
        <v>0</v>
      </c>
      <c r="BQ254" s="148">
        <f t="shared" si="173"/>
        <v>-411.03941666666668</v>
      </c>
      <c r="BR254" s="148">
        <f t="shared" si="173"/>
        <v>-411.03941666666668</v>
      </c>
      <c r="BS254" s="148">
        <f t="shared" si="173"/>
        <v>-411.03941666666668</v>
      </c>
      <c r="BT254" s="148">
        <f t="shared" si="173"/>
        <v>-411.03941666666668</v>
      </c>
      <c r="BU254" s="148">
        <f t="shared" si="173"/>
        <v>-411.03941666666668</v>
      </c>
      <c r="BV254" s="148">
        <f t="shared" si="173"/>
        <v>-411.03941666666668</v>
      </c>
      <c r="BW254" s="147"/>
      <c r="BX254" s="148">
        <v>0</v>
      </c>
      <c r="BY254" s="148">
        <v>0</v>
      </c>
      <c r="BZ254" s="148">
        <v>0</v>
      </c>
      <c r="CA254" s="148">
        <v>0</v>
      </c>
      <c r="CB254" s="148">
        <v>0</v>
      </c>
      <c r="CC254" s="148">
        <v>0</v>
      </c>
      <c r="CD254" s="148">
        <f t="shared" si="174"/>
        <v>-2408.1786100856361</v>
      </c>
      <c r="CE254" s="148">
        <f t="shared" si="174"/>
        <v>-2408.1786100856361</v>
      </c>
      <c r="CF254" s="148">
        <f t="shared" si="174"/>
        <v>-2408.1786100856361</v>
      </c>
      <c r="CG254" s="148">
        <f t="shared" si="174"/>
        <v>-2408.1786100856361</v>
      </c>
      <c r="CH254" s="148">
        <f t="shared" si="174"/>
        <v>-2408.1786100856361</v>
      </c>
      <c r="CI254" s="148">
        <f t="shared" si="174"/>
        <v>-2408.1786100856361</v>
      </c>
      <c r="CJ254" s="147"/>
      <c r="CK254" s="148">
        <v>0</v>
      </c>
      <c r="CL254" s="148">
        <v>0</v>
      </c>
      <c r="CM254" s="148">
        <v>0</v>
      </c>
      <c r="CN254" s="148">
        <v>0</v>
      </c>
      <c r="CO254" s="148">
        <v>0</v>
      </c>
      <c r="CP254" s="148">
        <v>0</v>
      </c>
      <c r="CQ254" s="148">
        <f t="shared" si="175"/>
        <v>-548.0525555555555</v>
      </c>
      <c r="CR254" s="148">
        <f t="shared" si="175"/>
        <v>-548.0525555555555</v>
      </c>
      <c r="CS254" s="148">
        <f t="shared" si="175"/>
        <v>-548.0525555555555</v>
      </c>
      <c r="CT254" s="148">
        <f t="shared" si="175"/>
        <v>-548.0525555555555</v>
      </c>
      <c r="CU254" s="148">
        <f t="shared" si="175"/>
        <v>-548.0525555555555</v>
      </c>
      <c r="CV254" s="148">
        <f t="shared" si="175"/>
        <v>-548.0525555555555</v>
      </c>
      <c r="CW254" s="147"/>
      <c r="CX254" s="148">
        <v>0</v>
      </c>
      <c r="CY254" s="148">
        <v>0</v>
      </c>
      <c r="CZ254" s="148">
        <v>0</v>
      </c>
      <c r="DA254" s="148">
        <v>0</v>
      </c>
      <c r="DB254" s="148">
        <v>0</v>
      </c>
      <c r="DC254" s="148">
        <v>0</v>
      </c>
      <c r="DD254" s="148">
        <f t="shared" si="176"/>
        <v>-1251.5230000000001</v>
      </c>
      <c r="DE254" s="148">
        <f t="shared" si="176"/>
        <v>-1251.5230000000001</v>
      </c>
      <c r="DF254" s="148">
        <f t="shared" si="176"/>
        <v>-1251.5230000000001</v>
      </c>
      <c r="DG254" s="148">
        <f t="shared" si="176"/>
        <v>-1251.5230000000001</v>
      </c>
      <c r="DH254" s="148">
        <f t="shared" si="176"/>
        <v>-1251.5230000000001</v>
      </c>
      <c r="DI254" s="148">
        <f t="shared" si="176"/>
        <v>-1251.5230000000001</v>
      </c>
      <c r="DJ254" s="147"/>
      <c r="DK254" s="148">
        <v>0</v>
      </c>
      <c r="DL254" s="148">
        <v>0</v>
      </c>
      <c r="DM254" s="148">
        <v>0</v>
      </c>
      <c r="DN254" s="148">
        <v>0</v>
      </c>
      <c r="DO254" s="148">
        <v>0</v>
      </c>
      <c r="DP254" s="148">
        <v>0</v>
      </c>
      <c r="DQ254" s="148">
        <f t="shared" si="177"/>
        <v>-8299.7435823078595</v>
      </c>
      <c r="DR254" s="148">
        <f t="shared" si="177"/>
        <v>-8299.7435823078595</v>
      </c>
      <c r="DS254" s="148">
        <f t="shared" si="177"/>
        <v>-8299.7435823078595</v>
      </c>
      <c r="DT254" s="148">
        <f t="shared" si="177"/>
        <v>-8299.7435823078595</v>
      </c>
      <c r="DU254" s="148">
        <f t="shared" si="177"/>
        <v>-8299.7435823078595</v>
      </c>
      <c r="DV254" s="148">
        <f t="shared" si="177"/>
        <v>-8299.7435823078595</v>
      </c>
      <c r="DX254" s="149">
        <v>134918.28126286867</v>
      </c>
      <c r="DZ254" s="19" t="b">
        <v>1</v>
      </c>
    </row>
    <row r="255" spans="2:130" x14ac:dyDescent="0.4">
      <c r="B255" s="19" t="s">
        <v>80</v>
      </c>
      <c r="C255" s="154" t="s">
        <v>47</v>
      </c>
      <c r="D255" s="145" t="s">
        <v>118</v>
      </c>
      <c r="E255" s="19" t="s">
        <v>82</v>
      </c>
      <c r="F255" s="19" t="s">
        <v>57</v>
      </c>
      <c r="H255" s="19" t="s">
        <v>172</v>
      </c>
      <c r="I255" s="19" t="s">
        <v>74</v>
      </c>
      <c r="K255" s="146">
        <v>0</v>
      </c>
      <c r="L255" s="146">
        <v>0</v>
      </c>
      <c r="M255" s="146">
        <v>0</v>
      </c>
      <c r="N255" s="146">
        <v>0</v>
      </c>
      <c r="O255" s="146">
        <v>0</v>
      </c>
      <c r="P255" s="146">
        <v>0</v>
      </c>
      <c r="Q255" s="146">
        <f t="shared" si="169"/>
        <v>-2500</v>
      </c>
      <c r="R255" s="146">
        <f t="shared" si="169"/>
        <v>-2500</v>
      </c>
      <c r="S255" s="146">
        <f t="shared" si="169"/>
        <v>-2500</v>
      </c>
      <c r="T255" s="146">
        <f t="shared" si="169"/>
        <v>-2500</v>
      </c>
      <c r="U255" s="146">
        <f t="shared" si="169"/>
        <v>-2500</v>
      </c>
      <c r="V255" s="146">
        <f t="shared" si="169"/>
        <v>-2500</v>
      </c>
      <c r="W255" s="147"/>
      <c r="X255" s="148">
        <v>0</v>
      </c>
      <c r="Y255" s="148">
        <v>0</v>
      </c>
      <c r="Z255" s="148">
        <v>0</v>
      </c>
      <c r="AA255" s="148">
        <v>0</v>
      </c>
      <c r="AB255" s="148">
        <v>0</v>
      </c>
      <c r="AC255" s="148">
        <v>0</v>
      </c>
      <c r="AD255" s="148">
        <f t="shared" si="170"/>
        <v>-2500</v>
      </c>
      <c r="AE255" s="148">
        <f t="shared" si="170"/>
        <v>-2500</v>
      </c>
      <c r="AF255" s="148">
        <f t="shared" si="170"/>
        <v>-2500</v>
      </c>
      <c r="AG255" s="148">
        <f t="shared" si="170"/>
        <v>-2500</v>
      </c>
      <c r="AH255" s="148">
        <f t="shared" si="170"/>
        <v>-2500</v>
      </c>
      <c r="AI255" s="148">
        <f t="shared" si="170"/>
        <v>-2500</v>
      </c>
      <c r="AJ255" s="147"/>
      <c r="AK255" s="148">
        <v>0</v>
      </c>
      <c r="AL255" s="148">
        <v>0</v>
      </c>
      <c r="AM255" s="148">
        <v>0</v>
      </c>
      <c r="AN255" s="148">
        <v>0</v>
      </c>
      <c r="AO255" s="148">
        <v>0</v>
      </c>
      <c r="AP255" s="148">
        <v>0</v>
      </c>
      <c r="AQ255" s="148">
        <f t="shared" si="171"/>
        <v>0</v>
      </c>
      <c r="AR255" s="148">
        <f t="shared" si="171"/>
        <v>0</v>
      </c>
      <c r="AS255" s="148">
        <f t="shared" si="171"/>
        <v>0</v>
      </c>
      <c r="AT255" s="148">
        <f t="shared" si="171"/>
        <v>0</v>
      </c>
      <c r="AU255" s="148">
        <f t="shared" si="171"/>
        <v>0</v>
      </c>
      <c r="AV255" s="148">
        <f t="shared" si="171"/>
        <v>0</v>
      </c>
      <c r="AW255" s="147"/>
      <c r="AX255" s="148">
        <v>0</v>
      </c>
      <c r="AY255" s="148">
        <v>0</v>
      </c>
      <c r="AZ255" s="148">
        <v>0</v>
      </c>
      <c r="BA255" s="148">
        <v>0</v>
      </c>
      <c r="BB255" s="148">
        <v>0</v>
      </c>
      <c r="BC255" s="148">
        <v>0</v>
      </c>
      <c r="BD255" s="148">
        <f t="shared" si="172"/>
        <v>0</v>
      </c>
      <c r="BE255" s="148">
        <f t="shared" si="172"/>
        <v>0</v>
      </c>
      <c r="BF255" s="148">
        <f t="shared" si="172"/>
        <v>0</v>
      </c>
      <c r="BG255" s="148">
        <f t="shared" si="172"/>
        <v>0</v>
      </c>
      <c r="BH255" s="148">
        <f t="shared" si="172"/>
        <v>0</v>
      </c>
      <c r="BI255" s="148">
        <f t="shared" si="172"/>
        <v>0</v>
      </c>
      <c r="BJ255" s="147"/>
      <c r="BK255" s="148">
        <v>0</v>
      </c>
      <c r="BL255" s="148">
        <v>0</v>
      </c>
      <c r="BM255" s="148">
        <v>0</v>
      </c>
      <c r="BN255" s="148">
        <v>0</v>
      </c>
      <c r="BO255" s="148">
        <v>0</v>
      </c>
      <c r="BP255" s="148">
        <v>0</v>
      </c>
      <c r="BQ255" s="148">
        <f t="shared" si="173"/>
        <v>0</v>
      </c>
      <c r="BR255" s="148">
        <f t="shared" si="173"/>
        <v>0</v>
      </c>
      <c r="BS255" s="148">
        <f t="shared" si="173"/>
        <v>0</v>
      </c>
      <c r="BT255" s="148">
        <f t="shared" si="173"/>
        <v>0</v>
      </c>
      <c r="BU255" s="148">
        <f t="shared" si="173"/>
        <v>0</v>
      </c>
      <c r="BV255" s="148">
        <f t="shared" si="173"/>
        <v>0</v>
      </c>
      <c r="BW255" s="147"/>
      <c r="BX255" s="148">
        <v>0</v>
      </c>
      <c r="BY255" s="148">
        <v>0</v>
      </c>
      <c r="BZ255" s="148">
        <v>0</v>
      </c>
      <c r="CA255" s="148">
        <v>0</v>
      </c>
      <c r="CB255" s="148">
        <v>0</v>
      </c>
      <c r="CC255" s="148">
        <v>0</v>
      </c>
      <c r="CD255" s="148">
        <f t="shared" si="174"/>
        <v>-1100</v>
      </c>
      <c r="CE255" s="148">
        <f t="shared" si="174"/>
        <v>-1100</v>
      </c>
      <c r="CF255" s="148">
        <f t="shared" si="174"/>
        <v>-1100</v>
      </c>
      <c r="CG255" s="148">
        <f t="shared" si="174"/>
        <v>-1100</v>
      </c>
      <c r="CH255" s="148">
        <f t="shared" si="174"/>
        <v>-1100</v>
      </c>
      <c r="CI255" s="148">
        <f t="shared" si="174"/>
        <v>-1100</v>
      </c>
      <c r="CJ255" s="147"/>
      <c r="CK255" s="148">
        <v>0</v>
      </c>
      <c r="CL255" s="148">
        <v>0</v>
      </c>
      <c r="CM255" s="148">
        <v>0</v>
      </c>
      <c r="CN255" s="148">
        <v>0</v>
      </c>
      <c r="CO255" s="148">
        <v>0</v>
      </c>
      <c r="CP255" s="148">
        <v>0</v>
      </c>
      <c r="CQ255" s="148">
        <f t="shared" si="175"/>
        <v>-208.33333333333331</v>
      </c>
      <c r="CR255" s="148">
        <f t="shared" si="175"/>
        <v>-208.33333333333331</v>
      </c>
      <c r="CS255" s="148">
        <f t="shared" si="175"/>
        <v>-208.33333333333331</v>
      </c>
      <c r="CT255" s="148">
        <f t="shared" si="175"/>
        <v>-208.33333333333331</v>
      </c>
      <c r="CU255" s="148">
        <f t="shared" si="175"/>
        <v>-208.33333333333331</v>
      </c>
      <c r="CV255" s="148">
        <f t="shared" si="175"/>
        <v>-208.33333333333331</v>
      </c>
      <c r="CW255" s="147"/>
      <c r="CX255" s="148">
        <v>0</v>
      </c>
      <c r="CY255" s="148">
        <v>0</v>
      </c>
      <c r="CZ255" s="148">
        <v>0</v>
      </c>
      <c r="DA255" s="148">
        <v>0</v>
      </c>
      <c r="DB255" s="148">
        <v>0</v>
      </c>
      <c r="DC255" s="148">
        <v>0</v>
      </c>
      <c r="DD255" s="148">
        <f t="shared" si="176"/>
        <v>0</v>
      </c>
      <c r="DE255" s="148">
        <f t="shared" si="176"/>
        <v>0</v>
      </c>
      <c r="DF255" s="148">
        <f t="shared" si="176"/>
        <v>0</v>
      </c>
      <c r="DG255" s="148">
        <f t="shared" si="176"/>
        <v>0</v>
      </c>
      <c r="DH255" s="148">
        <f t="shared" si="176"/>
        <v>0</v>
      </c>
      <c r="DI255" s="148">
        <f t="shared" si="176"/>
        <v>0</v>
      </c>
      <c r="DJ255" s="147"/>
      <c r="DK255" s="148">
        <v>0</v>
      </c>
      <c r="DL255" s="148">
        <v>0</v>
      </c>
      <c r="DM255" s="148">
        <v>0</v>
      </c>
      <c r="DN255" s="148">
        <v>0</v>
      </c>
      <c r="DO255" s="148">
        <v>0</v>
      </c>
      <c r="DP255" s="148">
        <v>0</v>
      </c>
      <c r="DQ255" s="148">
        <f t="shared" si="177"/>
        <v>-3808.333333333333</v>
      </c>
      <c r="DR255" s="148">
        <f t="shared" si="177"/>
        <v>-3808.333333333333</v>
      </c>
      <c r="DS255" s="148">
        <f t="shared" si="177"/>
        <v>-3808.333333333333</v>
      </c>
      <c r="DT255" s="148">
        <f t="shared" si="177"/>
        <v>-3808.333333333333</v>
      </c>
      <c r="DU255" s="148">
        <f t="shared" si="177"/>
        <v>-3808.333333333333</v>
      </c>
      <c r="DV255" s="148">
        <f t="shared" si="177"/>
        <v>-3808.333333333333</v>
      </c>
      <c r="DX255" s="149">
        <v>134918.28126286867</v>
      </c>
      <c r="DZ255" s="19" t="b">
        <v>1</v>
      </c>
    </row>
    <row r="256" spans="2:130" x14ac:dyDescent="0.4">
      <c r="B256" s="19" t="s">
        <v>80</v>
      </c>
      <c r="C256" s="154" t="s">
        <v>47</v>
      </c>
      <c r="D256" s="145" t="s">
        <v>120</v>
      </c>
      <c r="E256" s="19" t="s">
        <v>82</v>
      </c>
      <c r="F256" s="19" t="s">
        <v>57</v>
      </c>
      <c r="H256" s="19" t="s">
        <v>121</v>
      </c>
      <c r="I256" s="19" t="s">
        <v>74</v>
      </c>
      <c r="K256" s="146">
        <v>0</v>
      </c>
      <c r="L256" s="146">
        <v>0</v>
      </c>
      <c r="M256" s="146">
        <v>0</v>
      </c>
      <c r="N256" s="146">
        <v>0</v>
      </c>
      <c r="O256" s="146">
        <v>0</v>
      </c>
      <c r="P256" s="146">
        <v>0</v>
      </c>
      <c r="Q256" s="146">
        <f t="shared" si="169"/>
        <v>-2500</v>
      </c>
      <c r="R256" s="146">
        <f t="shared" si="169"/>
        <v>-2500</v>
      </c>
      <c r="S256" s="146">
        <f t="shared" si="169"/>
        <v>-2500</v>
      </c>
      <c r="T256" s="146">
        <f t="shared" si="169"/>
        <v>-2500</v>
      </c>
      <c r="U256" s="146">
        <f t="shared" si="169"/>
        <v>-2500</v>
      </c>
      <c r="V256" s="146">
        <f t="shared" si="169"/>
        <v>-2500</v>
      </c>
      <c r="W256" s="147"/>
      <c r="X256" s="148">
        <v>0</v>
      </c>
      <c r="Y256" s="148">
        <v>0</v>
      </c>
      <c r="Z256" s="148">
        <v>0</v>
      </c>
      <c r="AA256" s="148">
        <v>0</v>
      </c>
      <c r="AB256" s="148">
        <v>0</v>
      </c>
      <c r="AC256" s="148">
        <v>0</v>
      </c>
      <c r="AD256" s="148">
        <f t="shared" si="170"/>
        <v>-2500</v>
      </c>
      <c r="AE256" s="148">
        <f t="shared" si="170"/>
        <v>-2500</v>
      </c>
      <c r="AF256" s="148">
        <f t="shared" si="170"/>
        <v>-2500</v>
      </c>
      <c r="AG256" s="148">
        <f t="shared" si="170"/>
        <v>-2500</v>
      </c>
      <c r="AH256" s="148">
        <f t="shared" si="170"/>
        <v>-2500</v>
      </c>
      <c r="AI256" s="148">
        <f t="shared" si="170"/>
        <v>-2500</v>
      </c>
      <c r="AJ256" s="147"/>
      <c r="AK256" s="148">
        <v>0</v>
      </c>
      <c r="AL256" s="148">
        <v>0</v>
      </c>
      <c r="AM256" s="148">
        <v>0</v>
      </c>
      <c r="AN256" s="148">
        <v>0</v>
      </c>
      <c r="AO256" s="148">
        <v>0</v>
      </c>
      <c r="AP256" s="148">
        <v>0</v>
      </c>
      <c r="AQ256" s="148">
        <f t="shared" si="171"/>
        <v>0</v>
      </c>
      <c r="AR256" s="148">
        <f t="shared" si="171"/>
        <v>0</v>
      </c>
      <c r="AS256" s="148">
        <f t="shared" si="171"/>
        <v>0</v>
      </c>
      <c r="AT256" s="148">
        <f t="shared" si="171"/>
        <v>0</v>
      </c>
      <c r="AU256" s="148">
        <f t="shared" si="171"/>
        <v>0</v>
      </c>
      <c r="AV256" s="148">
        <f t="shared" si="171"/>
        <v>0</v>
      </c>
      <c r="AW256" s="147"/>
      <c r="AX256" s="148">
        <v>0</v>
      </c>
      <c r="AY256" s="148">
        <v>0</v>
      </c>
      <c r="AZ256" s="148">
        <v>0</v>
      </c>
      <c r="BA256" s="148">
        <v>0</v>
      </c>
      <c r="BB256" s="148">
        <v>0</v>
      </c>
      <c r="BC256" s="148">
        <v>0</v>
      </c>
      <c r="BD256" s="148">
        <f t="shared" si="172"/>
        <v>0</v>
      </c>
      <c r="BE256" s="148">
        <f t="shared" si="172"/>
        <v>0</v>
      </c>
      <c r="BF256" s="148">
        <f t="shared" si="172"/>
        <v>0</v>
      </c>
      <c r="BG256" s="148">
        <f t="shared" si="172"/>
        <v>0</v>
      </c>
      <c r="BH256" s="148">
        <f t="shared" si="172"/>
        <v>0</v>
      </c>
      <c r="BI256" s="148">
        <f t="shared" si="172"/>
        <v>0</v>
      </c>
      <c r="BJ256" s="147"/>
      <c r="BK256" s="148">
        <v>0</v>
      </c>
      <c r="BL256" s="148">
        <v>0</v>
      </c>
      <c r="BM256" s="148">
        <v>0</v>
      </c>
      <c r="BN256" s="148">
        <v>0</v>
      </c>
      <c r="BO256" s="148">
        <v>0</v>
      </c>
      <c r="BP256" s="148">
        <v>0</v>
      </c>
      <c r="BQ256" s="148">
        <f t="shared" si="173"/>
        <v>0</v>
      </c>
      <c r="BR256" s="148">
        <f t="shared" si="173"/>
        <v>0</v>
      </c>
      <c r="BS256" s="148">
        <f t="shared" si="173"/>
        <v>0</v>
      </c>
      <c r="BT256" s="148">
        <f t="shared" si="173"/>
        <v>0</v>
      </c>
      <c r="BU256" s="148">
        <f t="shared" si="173"/>
        <v>0</v>
      </c>
      <c r="BV256" s="148">
        <f t="shared" si="173"/>
        <v>0</v>
      </c>
      <c r="BW256" s="147"/>
      <c r="BX256" s="148">
        <v>0</v>
      </c>
      <c r="BY256" s="148">
        <v>0</v>
      </c>
      <c r="BZ256" s="148">
        <v>0</v>
      </c>
      <c r="CA256" s="148">
        <v>0</v>
      </c>
      <c r="CB256" s="148">
        <v>0</v>
      </c>
      <c r="CC256" s="148">
        <v>0</v>
      </c>
      <c r="CD256" s="148">
        <f t="shared" si="174"/>
        <v>-1100</v>
      </c>
      <c r="CE256" s="148">
        <f t="shared" si="174"/>
        <v>-1100</v>
      </c>
      <c r="CF256" s="148">
        <f t="shared" si="174"/>
        <v>-1100</v>
      </c>
      <c r="CG256" s="148">
        <f t="shared" si="174"/>
        <v>-1100</v>
      </c>
      <c r="CH256" s="148">
        <f t="shared" si="174"/>
        <v>-1100</v>
      </c>
      <c r="CI256" s="148">
        <f t="shared" si="174"/>
        <v>-1100</v>
      </c>
      <c r="CJ256" s="147"/>
      <c r="CK256" s="148">
        <v>0</v>
      </c>
      <c r="CL256" s="148">
        <v>0</v>
      </c>
      <c r="CM256" s="148">
        <v>0</v>
      </c>
      <c r="CN256" s="148">
        <v>0</v>
      </c>
      <c r="CO256" s="148">
        <v>0</v>
      </c>
      <c r="CP256" s="148">
        <v>0</v>
      </c>
      <c r="CQ256" s="148">
        <f t="shared" si="175"/>
        <v>-208.33333333333331</v>
      </c>
      <c r="CR256" s="148">
        <f t="shared" si="175"/>
        <v>-208.33333333333331</v>
      </c>
      <c r="CS256" s="148">
        <f t="shared" si="175"/>
        <v>-208.33333333333331</v>
      </c>
      <c r="CT256" s="148">
        <f t="shared" si="175"/>
        <v>-208.33333333333331</v>
      </c>
      <c r="CU256" s="148">
        <f t="shared" si="175"/>
        <v>-208.33333333333331</v>
      </c>
      <c r="CV256" s="148">
        <f t="shared" si="175"/>
        <v>-208.33333333333331</v>
      </c>
      <c r="CW256" s="147"/>
      <c r="CX256" s="148">
        <v>0</v>
      </c>
      <c r="CY256" s="148">
        <v>0</v>
      </c>
      <c r="CZ256" s="148">
        <v>0</v>
      </c>
      <c r="DA256" s="148">
        <v>0</v>
      </c>
      <c r="DB256" s="148">
        <v>0</v>
      </c>
      <c r="DC256" s="148">
        <v>0</v>
      </c>
      <c r="DD256" s="148">
        <f t="shared" si="176"/>
        <v>0</v>
      </c>
      <c r="DE256" s="148">
        <f t="shared" si="176"/>
        <v>0</v>
      </c>
      <c r="DF256" s="148">
        <f t="shared" si="176"/>
        <v>0</v>
      </c>
      <c r="DG256" s="148">
        <f t="shared" si="176"/>
        <v>0</v>
      </c>
      <c r="DH256" s="148">
        <f t="shared" si="176"/>
        <v>0</v>
      </c>
      <c r="DI256" s="148">
        <f t="shared" si="176"/>
        <v>0</v>
      </c>
      <c r="DJ256" s="147"/>
      <c r="DK256" s="148">
        <v>0</v>
      </c>
      <c r="DL256" s="148">
        <v>0</v>
      </c>
      <c r="DM256" s="148">
        <v>0</v>
      </c>
      <c r="DN256" s="148">
        <v>0</v>
      </c>
      <c r="DO256" s="148">
        <v>0</v>
      </c>
      <c r="DP256" s="148">
        <v>0</v>
      </c>
      <c r="DQ256" s="148">
        <f t="shared" si="177"/>
        <v>-3808.333333333333</v>
      </c>
      <c r="DR256" s="148">
        <f t="shared" si="177"/>
        <v>-3808.333333333333</v>
      </c>
      <c r="DS256" s="148">
        <f t="shared" si="177"/>
        <v>-3808.333333333333</v>
      </c>
      <c r="DT256" s="148">
        <f t="shared" si="177"/>
        <v>-3808.333333333333</v>
      </c>
      <c r="DU256" s="148">
        <f t="shared" si="177"/>
        <v>-3808.333333333333</v>
      </c>
      <c r="DV256" s="148">
        <f t="shared" si="177"/>
        <v>-3808.333333333333</v>
      </c>
      <c r="DX256" s="149">
        <v>134918.28126286867</v>
      </c>
      <c r="DZ256" s="19" t="b">
        <v>1</v>
      </c>
    </row>
    <row r="257" spans="2:130" x14ac:dyDescent="0.4">
      <c r="B257" s="19" t="s">
        <v>80</v>
      </c>
      <c r="C257" s="154" t="s">
        <v>47</v>
      </c>
      <c r="D257" s="145" t="s">
        <v>122</v>
      </c>
      <c r="E257" s="19" t="s">
        <v>82</v>
      </c>
      <c r="F257" s="19" t="s">
        <v>57</v>
      </c>
      <c r="H257" s="19" t="s">
        <v>34</v>
      </c>
      <c r="I257" s="19" t="s">
        <v>83</v>
      </c>
      <c r="K257" s="146">
        <v>0</v>
      </c>
      <c r="L257" s="146">
        <v>0</v>
      </c>
      <c r="M257" s="146">
        <v>0</v>
      </c>
      <c r="N257" s="146">
        <v>0</v>
      </c>
      <c r="O257" s="146">
        <v>0</v>
      </c>
      <c r="P257" s="146">
        <v>0</v>
      </c>
      <c r="Q257" s="146">
        <f t="shared" si="169"/>
        <v>-2500</v>
      </c>
      <c r="R257" s="146">
        <f t="shared" si="169"/>
        <v>-2500</v>
      </c>
      <c r="S257" s="146">
        <f t="shared" si="169"/>
        <v>-2500</v>
      </c>
      <c r="T257" s="146">
        <f t="shared" si="169"/>
        <v>-2500</v>
      </c>
      <c r="U257" s="146">
        <f t="shared" si="169"/>
        <v>-2500</v>
      </c>
      <c r="V257" s="146">
        <f t="shared" si="169"/>
        <v>-2500</v>
      </c>
      <c r="W257" s="147"/>
      <c r="X257" s="148">
        <v>0</v>
      </c>
      <c r="Y257" s="148">
        <v>0</v>
      </c>
      <c r="Z257" s="148">
        <v>0</v>
      </c>
      <c r="AA257" s="148">
        <v>0</v>
      </c>
      <c r="AB257" s="148">
        <v>0</v>
      </c>
      <c r="AC257" s="148">
        <v>0</v>
      </c>
      <c r="AD257" s="148">
        <f t="shared" si="170"/>
        <v>-2500</v>
      </c>
      <c r="AE257" s="148">
        <f t="shared" si="170"/>
        <v>-2500</v>
      </c>
      <c r="AF257" s="148">
        <f t="shared" si="170"/>
        <v>-2500</v>
      </c>
      <c r="AG257" s="148">
        <f t="shared" si="170"/>
        <v>-2500</v>
      </c>
      <c r="AH257" s="148">
        <f t="shared" si="170"/>
        <v>-2500</v>
      </c>
      <c r="AI257" s="148">
        <f t="shared" si="170"/>
        <v>-2500</v>
      </c>
      <c r="AJ257" s="147"/>
      <c r="AK257" s="148">
        <v>0</v>
      </c>
      <c r="AL257" s="148">
        <v>0</v>
      </c>
      <c r="AM257" s="148">
        <v>0</v>
      </c>
      <c r="AN257" s="148">
        <v>0</v>
      </c>
      <c r="AO257" s="148">
        <v>0</v>
      </c>
      <c r="AP257" s="148">
        <v>0</v>
      </c>
      <c r="AQ257" s="148">
        <f t="shared" si="171"/>
        <v>0</v>
      </c>
      <c r="AR257" s="148">
        <f t="shared" si="171"/>
        <v>0</v>
      </c>
      <c r="AS257" s="148">
        <f t="shared" si="171"/>
        <v>0</v>
      </c>
      <c r="AT257" s="148">
        <f t="shared" si="171"/>
        <v>0</v>
      </c>
      <c r="AU257" s="148">
        <f t="shared" si="171"/>
        <v>0</v>
      </c>
      <c r="AV257" s="148">
        <f t="shared" si="171"/>
        <v>0</v>
      </c>
      <c r="AW257" s="147"/>
      <c r="AX257" s="148">
        <v>0</v>
      </c>
      <c r="AY257" s="148">
        <v>0</v>
      </c>
      <c r="AZ257" s="148">
        <v>0</v>
      </c>
      <c r="BA257" s="148">
        <v>0</v>
      </c>
      <c r="BB257" s="148">
        <v>0</v>
      </c>
      <c r="BC257" s="148">
        <v>0</v>
      </c>
      <c r="BD257" s="148">
        <f t="shared" si="172"/>
        <v>0</v>
      </c>
      <c r="BE257" s="148">
        <f t="shared" si="172"/>
        <v>0</v>
      </c>
      <c r="BF257" s="148">
        <f t="shared" si="172"/>
        <v>0</v>
      </c>
      <c r="BG257" s="148">
        <f t="shared" si="172"/>
        <v>0</v>
      </c>
      <c r="BH257" s="148">
        <f t="shared" si="172"/>
        <v>0</v>
      </c>
      <c r="BI257" s="148">
        <f t="shared" si="172"/>
        <v>0</v>
      </c>
      <c r="BJ257" s="147"/>
      <c r="BK257" s="148">
        <v>0</v>
      </c>
      <c r="BL257" s="148">
        <v>0</v>
      </c>
      <c r="BM257" s="148">
        <v>0</v>
      </c>
      <c r="BN257" s="148">
        <v>0</v>
      </c>
      <c r="BO257" s="148">
        <v>0</v>
      </c>
      <c r="BP257" s="148">
        <v>0</v>
      </c>
      <c r="BQ257" s="148">
        <f t="shared" si="173"/>
        <v>0</v>
      </c>
      <c r="BR257" s="148">
        <f t="shared" si="173"/>
        <v>0</v>
      </c>
      <c r="BS257" s="148">
        <f t="shared" si="173"/>
        <v>0</v>
      </c>
      <c r="BT257" s="148">
        <f t="shared" si="173"/>
        <v>0</v>
      </c>
      <c r="BU257" s="148">
        <f t="shared" si="173"/>
        <v>0</v>
      </c>
      <c r="BV257" s="148">
        <f t="shared" si="173"/>
        <v>0</v>
      </c>
      <c r="BW257" s="147"/>
      <c r="BX257" s="148">
        <v>0</v>
      </c>
      <c r="BY257" s="148">
        <v>0</v>
      </c>
      <c r="BZ257" s="148">
        <v>0</v>
      </c>
      <c r="CA257" s="148">
        <v>0</v>
      </c>
      <c r="CB257" s="148">
        <v>0</v>
      </c>
      <c r="CC257" s="148">
        <v>0</v>
      </c>
      <c r="CD257" s="148">
        <f t="shared" si="174"/>
        <v>-1100</v>
      </c>
      <c r="CE257" s="148">
        <f t="shared" si="174"/>
        <v>-1100</v>
      </c>
      <c r="CF257" s="148">
        <f t="shared" si="174"/>
        <v>-1100</v>
      </c>
      <c r="CG257" s="148">
        <f t="shared" si="174"/>
        <v>-1100</v>
      </c>
      <c r="CH257" s="148">
        <f t="shared" si="174"/>
        <v>-1100</v>
      </c>
      <c r="CI257" s="148">
        <f t="shared" si="174"/>
        <v>-1100</v>
      </c>
      <c r="CJ257" s="147"/>
      <c r="CK257" s="148">
        <v>0</v>
      </c>
      <c r="CL257" s="148">
        <v>0</v>
      </c>
      <c r="CM257" s="148">
        <v>0</v>
      </c>
      <c r="CN257" s="148">
        <v>0</v>
      </c>
      <c r="CO257" s="148">
        <v>0</v>
      </c>
      <c r="CP257" s="148">
        <v>0</v>
      </c>
      <c r="CQ257" s="148">
        <f t="shared" si="175"/>
        <v>-208.33333333333331</v>
      </c>
      <c r="CR257" s="148">
        <f t="shared" si="175"/>
        <v>-208.33333333333331</v>
      </c>
      <c r="CS257" s="148">
        <f t="shared" si="175"/>
        <v>-208.33333333333331</v>
      </c>
      <c r="CT257" s="148">
        <f t="shared" si="175"/>
        <v>-208.33333333333331</v>
      </c>
      <c r="CU257" s="148">
        <f t="shared" si="175"/>
        <v>-208.33333333333331</v>
      </c>
      <c r="CV257" s="148">
        <f t="shared" si="175"/>
        <v>-208.33333333333331</v>
      </c>
      <c r="CW257" s="147"/>
      <c r="CX257" s="148">
        <v>0</v>
      </c>
      <c r="CY257" s="148">
        <v>0</v>
      </c>
      <c r="CZ257" s="148">
        <v>0</v>
      </c>
      <c r="DA257" s="148">
        <v>0</v>
      </c>
      <c r="DB257" s="148">
        <v>0</v>
      </c>
      <c r="DC257" s="148">
        <v>0</v>
      </c>
      <c r="DD257" s="148">
        <f t="shared" si="176"/>
        <v>0</v>
      </c>
      <c r="DE257" s="148">
        <f t="shared" si="176"/>
        <v>0</v>
      </c>
      <c r="DF257" s="148">
        <f t="shared" si="176"/>
        <v>0</v>
      </c>
      <c r="DG257" s="148">
        <f t="shared" si="176"/>
        <v>0</v>
      </c>
      <c r="DH257" s="148">
        <f t="shared" si="176"/>
        <v>0</v>
      </c>
      <c r="DI257" s="148">
        <f t="shared" si="176"/>
        <v>0</v>
      </c>
      <c r="DJ257" s="147"/>
      <c r="DK257" s="148">
        <v>0</v>
      </c>
      <c r="DL257" s="148">
        <v>0</v>
      </c>
      <c r="DM257" s="148">
        <v>0</v>
      </c>
      <c r="DN257" s="148">
        <v>0</v>
      </c>
      <c r="DO257" s="148">
        <v>0</v>
      </c>
      <c r="DP257" s="148">
        <v>0</v>
      </c>
      <c r="DQ257" s="148">
        <f t="shared" si="177"/>
        <v>-3808.333333333333</v>
      </c>
      <c r="DR257" s="148">
        <f t="shared" si="177"/>
        <v>-3808.333333333333</v>
      </c>
      <c r="DS257" s="148">
        <f t="shared" si="177"/>
        <v>-3808.333333333333</v>
      </c>
      <c r="DT257" s="148">
        <f t="shared" si="177"/>
        <v>-3808.333333333333</v>
      </c>
      <c r="DU257" s="148">
        <f t="shared" si="177"/>
        <v>-3808.333333333333</v>
      </c>
      <c r="DV257" s="148">
        <f t="shared" si="177"/>
        <v>-3808.333333333333</v>
      </c>
      <c r="DX257" s="149">
        <v>134918.28126286867</v>
      </c>
      <c r="DZ257" s="19" t="b">
        <v>1</v>
      </c>
    </row>
    <row r="258" spans="2:130" x14ac:dyDescent="0.4">
      <c r="B258" s="19" t="s">
        <v>80</v>
      </c>
      <c r="C258" s="154" t="s">
        <v>47</v>
      </c>
      <c r="D258" s="145" t="s">
        <v>95</v>
      </c>
      <c r="E258" s="19" t="s">
        <v>72</v>
      </c>
      <c r="F258" s="19" t="s">
        <v>57</v>
      </c>
      <c r="H258" s="19" t="s">
        <v>10</v>
      </c>
      <c r="I258" s="19" t="s">
        <v>74</v>
      </c>
      <c r="K258" s="146">
        <v>0</v>
      </c>
      <c r="L258" s="146">
        <v>0</v>
      </c>
      <c r="M258" s="146">
        <v>0</v>
      </c>
      <c r="N258" s="146">
        <v>0</v>
      </c>
      <c r="O258" s="146">
        <v>0</v>
      </c>
      <c r="P258" s="146">
        <v>0</v>
      </c>
      <c r="Q258" s="146">
        <f t="shared" si="169"/>
        <v>-5500</v>
      </c>
      <c r="R258" s="146">
        <f t="shared" si="169"/>
        <v>-5500</v>
      </c>
      <c r="S258" s="146">
        <f t="shared" si="169"/>
        <v>-5500</v>
      </c>
      <c r="T258" s="146">
        <f t="shared" si="169"/>
        <v>-5500</v>
      </c>
      <c r="U258" s="146">
        <f t="shared" si="169"/>
        <v>-5500</v>
      </c>
      <c r="V258" s="146">
        <f t="shared" si="169"/>
        <v>-5500</v>
      </c>
      <c r="W258" s="147"/>
      <c r="X258" s="148">
        <v>0</v>
      </c>
      <c r="Y258" s="148">
        <v>0</v>
      </c>
      <c r="Z258" s="148">
        <v>0</v>
      </c>
      <c r="AA258" s="148">
        <v>0</v>
      </c>
      <c r="AB258" s="148">
        <v>0</v>
      </c>
      <c r="AC258" s="148">
        <v>0</v>
      </c>
      <c r="AD258" s="148">
        <f t="shared" si="170"/>
        <v>-5784.35</v>
      </c>
      <c r="AE258" s="148">
        <f t="shared" si="170"/>
        <v>-5784.35</v>
      </c>
      <c r="AF258" s="148">
        <f t="shared" si="170"/>
        <v>-5784.35</v>
      </c>
      <c r="AG258" s="148">
        <f t="shared" si="170"/>
        <v>-5784.35</v>
      </c>
      <c r="AH258" s="148">
        <f t="shared" si="170"/>
        <v>-5784.35</v>
      </c>
      <c r="AI258" s="148">
        <f t="shared" si="170"/>
        <v>-5784.35</v>
      </c>
      <c r="AJ258" s="147"/>
      <c r="AK258" s="148">
        <v>0</v>
      </c>
      <c r="AL258" s="148">
        <v>0</v>
      </c>
      <c r="AM258" s="148">
        <v>0</v>
      </c>
      <c r="AN258" s="148">
        <v>0</v>
      </c>
      <c r="AO258" s="148">
        <v>0</v>
      </c>
      <c r="AP258" s="148">
        <v>0</v>
      </c>
      <c r="AQ258" s="148">
        <f t="shared" si="171"/>
        <v>-511.63810000000012</v>
      </c>
      <c r="AR258" s="148">
        <f t="shared" si="171"/>
        <v>-511.63810000000012</v>
      </c>
      <c r="AS258" s="148">
        <f t="shared" si="171"/>
        <v>-511.63810000000012</v>
      </c>
      <c r="AT258" s="148">
        <f t="shared" si="171"/>
        <v>-511.63810000000012</v>
      </c>
      <c r="AU258" s="148">
        <f t="shared" si="171"/>
        <v>-511.63810000000012</v>
      </c>
      <c r="AV258" s="148">
        <f t="shared" si="171"/>
        <v>-511.63810000000012</v>
      </c>
      <c r="AW258" s="147"/>
      <c r="AX258" s="148">
        <v>0</v>
      </c>
      <c r="AY258" s="148">
        <v>0</v>
      </c>
      <c r="AZ258" s="148">
        <v>0</v>
      </c>
      <c r="BA258" s="148">
        <v>0</v>
      </c>
      <c r="BB258" s="148">
        <v>0</v>
      </c>
      <c r="BC258" s="148">
        <v>0</v>
      </c>
      <c r="BD258" s="148">
        <f t="shared" si="172"/>
        <v>-619.40599999999995</v>
      </c>
      <c r="BE258" s="148">
        <f t="shared" si="172"/>
        <v>-619.40599999999995</v>
      </c>
      <c r="BF258" s="148">
        <f t="shared" si="172"/>
        <v>-619.40599999999995</v>
      </c>
      <c r="BG258" s="148">
        <f t="shared" si="172"/>
        <v>-619.40599999999995</v>
      </c>
      <c r="BH258" s="148">
        <f t="shared" si="172"/>
        <v>-619.40599999999995</v>
      </c>
      <c r="BI258" s="148">
        <f t="shared" si="172"/>
        <v>-619.40599999999995</v>
      </c>
      <c r="BJ258" s="147"/>
      <c r="BK258" s="148">
        <v>0</v>
      </c>
      <c r="BL258" s="148">
        <v>0</v>
      </c>
      <c r="BM258" s="148">
        <v>0</v>
      </c>
      <c r="BN258" s="148">
        <v>0</v>
      </c>
      <c r="BO258" s="148">
        <v>0</v>
      </c>
      <c r="BP258" s="148">
        <v>0</v>
      </c>
      <c r="BQ258" s="148">
        <f t="shared" si="173"/>
        <v>-645.91908333333333</v>
      </c>
      <c r="BR258" s="148">
        <f t="shared" si="173"/>
        <v>-645.91908333333333</v>
      </c>
      <c r="BS258" s="148">
        <f t="shared" si="173"/>
        <v>-645.91908333333333</v>
      </c>
      <c r="BT258" s="148">
        <f t="shared" si="173"/>
        <v>-645.91908333333333</v>
      </c>
      <c r="BU258" s="148">
        <f t="shared" si="173"/>
        <v>-645.91908333333333</v>
      </c>
      <c r="BV258" s="148">
        <f t="shared" si="173"/>
        <v>-645.91908333333333</v>
      </c>
      <c r="BW258" s="147"/>
      <c r="BX258" s="148">
        <v>0</v>
      </c>
      <c r="BY258" s="148">
        <v>0</v>
      </c>
      <c r="BZ258" s="148">
        <v>0</v>
      </c>
      <c r="CA258" s="148">
        <v>0</v>
      </c>
      <c r="CB258" s="148">
        <v>0</v>
      </c>
      <c r="CC258" s="148">
        <v>0</v>
      </c>
      <c r="CD258" s="148">
        <f t="shared" si="174"/>
        <v>-2558.6343735631426</v>
      </c>
      <c r="CE258" s="148">
        <f t="shared" si="174"/>
        <v>-2558.6343735631426</v>
      </c>
      <c r="CF258" s="148">
        <f t="shared" si="174"/>
        <v>-2558.6343735631426</v>
      </c>
      <c r="CG258" s="148">
        <f t="shared" si="174"/>
        <v>-2558.6343735631426</v>
      </c>
      <c r="CH258" s="148">
        <f t="shared" si="174"/>
        <v>-2558.6343735631426</v>
      </c>
      <c r="CI258" s="148">
        <f t="shared" si="174"/>
        <v>-2558.6343735631426</v>
      </c>
      <c r="CJ258" s="147"/>
      <c r="CK258" s="148">
        <v>0</v>
      </c>
      <c r="CL258" s="148">
        <v>0</v>
      </c>
      <c r="CM258" s="148">
        <v>0</v>
      </c>
      <c r="CN258" s="148">
        <v>0</v>
      </c>
      <c r="CO258" s="148">
        <v>0</v>
      </c>
      <c r="CP258" s="148">
        <v>0</v>
      </c>
      <c r="CQ258" s="148">
        <f t="shared" si="175"/>
        <v>-861.22544444444441</v>
      </c>
      <c r="CR258" s="148">
        <f t="shared" si="175"/>
        <v>-861.22544444444441</v>
      </c>
      <c r="CS258" s="148">
        <f t="shared" si="175"/>
        <v>-861.22544444444441</v>
      </c>
      <c r="CT258" s="148">
        <f t="shared" si="175"/>
        <v>-861.22544444444441</v>
      </c>
      <c r="CU258" s="148">
        <f t="shared" si="175"/>
        <v>-861.22544444444441</v>
      </c>
      <c r="CV258" s="148">
        <f t="shared" si="175"/>
        <v>-861.22544444444441</v>
      </c>
      <c r="CW258" s="147"/>
      <c r="CX258" s="148">
        <v>0</v>
      </c>
      <c r="CY258" s="148">
        <v>0</v>
      </c>
      <c r="CZ258" s="148">
        <v>0</v>
      </c>
      <c r="DA258" s="148">
        <v>0</v>
      </c>
      <c r="DB258" s="148">
        <v>0</v>
      </c>
      <c r="DC258" s="148">
        <v>0</v>
      </c>
      <c r="DD258" s="148">
        <f t="shared" si="176"/>
        <v>-1966.6790000000003</v>
      </c>
      <c r="DE258" s="148">
        <f t="shared" si="176"/>
        <v>-1966.6790000000003</v>
      </c>
      <c r="DF258" s="148">
        <f t="shared" si="176"/>
        <v>-1966.6790000000003</v>
      </c>
      <c r="DG258" s="148">
        <f t="shared" si="176"/>
        <v>-1966.6790000000003</v>
      </c>
      <c r="DH258" s="148">
        <f t="shared" si="176"/>
        <v>-1966.6790000000003</v>
      </c>
      <c r="DI258" s="148">
        <f t="shared" si="176"/>
        <v>-1966.6790000000003</v>
      </c>
      <c r="DJ258" s="147"/>
      <c r="DK258" s="148">
        <v>0</v>
      </c>
      <c r="DL258" s="148">
        <v>0</v>
      </c>
      <c r="DM258" s="148">
        <v>0</v>
      </c>
      <c r="DN258" s="148">
        <v>0</v>
      </c>
      <c r="DO258" s="148">
        <v>0</v>
      </c>
      <c r="DP258" s="148">
        <v>0</v>
      </c>
      <c r="DQ258" s="148">
        <f t="shared" si="177"/>
        <v>-11816.807901340921</v>
      </c>
      <c r="DR258" s="148">
        <f t="shared" si="177"/>
        <v>-11816.807901340921</v>
      </c>
      <c r="DS258" s="148">
        <f t="shared" si="177"/>
        <v>-11816.807901340921</v>
      </c>
      <c r="DT258" s="148">
        <f t="shared" si="177"/>
        <v>-11816.807901340921</v>
      </c>
      <c r="DU258" s="148">
        <f t="shared" si="177"/>
        <v>-11816.807901340921</v>
      </c>
      <c r="DV258" s="148">
        <f t="shared" si="177"/>
        <v>-11816.807901340921</v>
      </c>
      <c r="DX258" s="149">
        <v>134918.28126286867</v>
      </c>
      <c r="DZ258" s="19" t="b">
        <v>1</v>
      </c>
    </row>
    <row r="259" spans="2:130" x14ac:dyDescent="0.4">
      <c r="B259" s="19" t="s">
        <v>80</v>
      </c>
      <c r="C259" s="154" t="s">
        <v>47</v>
      </c>
      <c r="D259" s="145" t="s">
        <v>81</v>
      </c>
      <c r="E259" s="19" t="s">
        <v>82</v>
      </c>
      <c r="F259" s="19" t="s">
        <v>57</v>
      </c>
      <c r="H259" s="19" t="s">
        <v>34</v>
      </c>
      <c r="I259" s="19" t="s">
        <v>83</v>
      </c>
      <c r="K259" s="146">
        <v>0</v>
      </c>
      <c r="L259" s="146">
        <v>0</v>
      </c>
      <c r="M259" s="146">
        <v>0</v>
      </c>
      <c r="N259" s="146">
        <v>0</v>
      </c>
      <c r="O259" s="146">
        <v>0</v>
      </c>
      <c r="P259" s="146">
        <v>0</v>
      </c>
      <c r="Q259" s="146">
        <f t="shared" si="169"/>
        <v>-2500</v>
      </c>
      <c r="R259" s="146">
        <f t="shared" si="169"/>
        <v>-2500</v>
      </c>
      <c r="S259" s="146">
        <f t="shared" si="169"/>
        <v>-2500</v>
      </c>
      <c r="T259" s="146">
        <f t="shared" si="169"/>
        <v>-2500</v>
      </c>
      <c r="U259" s="146">
        <f t="shared" si="169"/>
        <v>-2500</v>
      </c>
      <c r="V259" s="146">
        <f t="shared" si="169"/>
        <v>-2500</v>
      </c>
      <c r="W259" s="147"/>
      <c r="X259" s="148">
        <v>0</v>
      </c>
      <c r="Y259" s="148">
        <v>0</v>
      </c>
      <c r="Z259" s="148">
        <v>0</v>
      </c>
      <c r="AA259" s="148">
        <v>0</v>
      </c>
      <c r="AB259" s="148">
        <v>0</v>
      </c>
      <c r="AC259" s="148">
        <v>0</v>
      </c>
      <c r="AD259" s="148">
        <f t="shared" si="170"/>
        <v>-2500</v>
      </c>
      <c r="AE259" s="148">
        <f t="shared" si="170"/>
        <v>-2500</v>
      </c>
      <c r="AF259" s="148">
        <f t="shared" si="170"/>
        <v>-2500</v>
      </c>
      <c r="AG259" s="148">
        <f t="shared" si="170"/>
        <v>-2500</v>
      </c>
      <c r="AH259" s="148">
        <f t="shared" si="170"/>
        <v>-2500</v>
      </c>
      <c r="AI259" s="148">
        <f t="shared" si="170"/>
        <v>-2500</v>
      </c>
      <c r="AJ259" s="147"/>
      <c r="AK259" s="148">
        <v>0</v>
      </c>
      <c r="AL259" s="148">
        <v>0</v>
      </c>
      <c r="AM259" s="148">
        <v>0</v>
      </c>
      <c r="AN259" s="148">
        <v>0</v>
      </c>
      <c r="AO259" s="148">
        <v>0</v>
      </c>
      <c r="AP259" s="148">
        <v>0</v>
      </c>
      <c r="AQ259" s="148">
        <f t="shared" si="171"/>
        <v>0</v>
      </c>
      <c r="AR259" s="148">
        <f t="shared" si="171"/>
        <v>0</v>
      </c>
      <c r="AS259" s="148">
        <f t="shared" si="171"/>
        <v>0</v>
      </c>
      <c r="AT259" s="148">
        <f t="shared" si="171"/>
        <v>0</v>
      </c>
      <c r="AU259" s="148">
        <f t="shared" si="171"/>
        <v>0</v>
      </c>
      <c r="AV259" s="148">
        <f t="shared" si="171"/>
        <v>0</v>
      </c>
      <c r="AW259" s="147"/>
      <c r="AX259" s="148">
        <v>0</v>
      </c>
      <c r="AY259" s="148">
        <v>0</v>
      </c>
      <c r="AZ259" s="148">
        <v>0</v>
      </c>
      <c r="BA259" s="148">
        <v>0</v>
      </c>
      <c r="BB259" s="148">
        <v>0</v>
      </c>
      <c r="BC259" s="148">
        <v>0</v>
      </c>
      <c r="BD259" s="148">
        <f t="shared" si="172"/>
        <v>0</v>
      </c>
      <c r="BE259" s="148">
        <f t="shared" si="172"/>
        <v>0</v>
      </c>
      <c r="BF259" s="148">
        <f t="shared" si="172"/>
        <v>0</v>
      </c>
      <c r="BG259" s="148">
        <f t="shared" si="172"/>
        <v>0</v>
      </c>
      <c r="BH259" s="148">
        <f t="shared" si="172"/>
        <v>0</v>
      </c>
      <c r="BI259" s="148">
        <f t="shared" si="172"/>
        <v>0</v>
      </c>
      <c r="BJ259" s="147"/>
      <c r="BK259" s="148">
        <v>0</v>
      </c>
      <c r="BL259" s="148">
        <v>0</v>
      </c>
      <c r="BM259" s="148">
        <v>0</v>
      </c>
      <c r="BN259" s="148">
        <v>0</v>
      </c>
      <c r="BO259" s="148">
        <v>0</v>
      </c>
      <c r="BP259" s="148">
        <v>0</v>
      </c>
      <c r="BQ259" s="148">
        <f t="shared" si="173"/>
        <v>0</v>
      </c>
      <c r="BR259" s="148">
        <f t="shared" si="173"/>
        <v>0</v>
      </c>
      <c r="BS259" s="148">
        <f t="shared" si="173"/>
        <v>0</v>
      </c>
      <c r="BT259" s="148">
        <f t="shared" si="173"/>
        <v>0</v>
      </c>
      <c r="BU259" s="148">
        <f t="shared" si="173"/>
        <v>0</v>
      </c>
      <c r="BV259" s="148">
        <f t="shared" si="173"/>
        <v>0</v>
      </c>
      <c r="BW259" s="147"/>
      <c r="BX259" s="148">
        <v>0</v>
      </c>
      <c r="BY259" s="148">
        <v>0</v>
      </c>
      <c r="BZ259" s="148">
        <v>0</v>
      </c>
      <c r="CA259" s="148">
        <v>0</v>
      </c>
      <c r="CB259" s="148">
        <v>0</v>
      </c>
      <c r="CC259" s="148">
        <v>0</v>
      </c>
      <c r="CD259" s="148">
        <f t="shared" si="174"/>
        <v>-1100</v>
      </c>
      <c r="CE259" s="148">
        <f t="shared" si="174"/>
        <v>-1100</v>
      </c>
      <c r="CF259" s="148">
        <f t="shared" si="174"/>
        <v>-1100</v>
      </c>
      <c r="CG259" s="148">
        <f t="shared" si="174"/>
        <v>-1100</v>
      </c>
      <c r="CH259" s="148">
        <f t="shared" si="174"/>
        <v>-1100</v>
      </c>
      <c r="CI259" s="148">
        <f t="shared" si="174"/>
        <v>-1100</v>
      </c>
      <c r="CJ259" s="147"/>
      <c r="CK259" s="148">
        <v>0</v>
      </c>
      <c r="CL259" s="148">
        <v>0</v>
      </c>
      <c r="CM259" s="148">
        <v>0</v>
      </c>
      <c r="CN259" s="148">
        <v>0</v>
      </c>
      <c r="CO259" s="148">
        <v>0</v>
      </c>
      <c r="CP259" s="148">
        <v>0</v>
      </c>
      <c r="CQ259" s="148">
        <f t="shared" si="175"/>
        <v>-208.33333333333331</v>
      </c>
      <c r="CR259" s="148">
        <f t="shared" si="175"/>
        <v>-208.33333333333331</v>
      </c>
      <c r="CS259" s="148">
        <f t="shared" si="175"/>
        <v>-208.33333333333331</v>
      </c>
      <c r="CT259" s="148">
        <f t="shared" si="175"/>
        <v>-208.33333333333331</v>
      </c>
      <c r="CU259" s="148">
        <f t="shared" si="175"/>
        <v>-208.33333333333331</v>
      </c>
      <c r="CV259" s="148">
        <f t="shared" si="175"/>
        <v>-208.33333333333331</v>
      </c>
      <c r="CW259" s="147"/>
      <c r="CX259" s="148">
        <v>0</v>
      </c>
      <c r="CY259" s="148">
        <v>0</v>
      </c>
      <c r="CZ259" s="148">
        <v>0</v>
      </c>
      <c r="DA259" s="148">
        <v>0</v>
      </c>
      <c r="DB259" s="148">
        <v>0</v>
      </c>
      <c r="DC259" s="148">
        <v>0</v>
      </c>
      <c r="DD259" s="148">
        <f t="shared" si="176"/>
        <v>0</v>
      </c>
      <c r="DE259" s="148">
        <f t="shared" si="176"/>
        <v>0</v>
      </c>
      <c r="DF259" s="148">
        <f t="shared" si="176"/>
        <v>0</v>
      </c>
      <c r="DG259" s="148">
        <f t="shared" si="176"/>
        <v>0</v>
      </c>
      <c r="DH259" s="148">
        <f t="shared" si="176"/>
        <v>0</v>
      </c>
      <c r="DI259" s="148">
        <f t="shared" si="176"/>
        <v>0</v>
      </c>
      <c r="DJ259" s="147"/>
      <c r="DK259" s="148">
        <v>0</v>
      </c>
      <c r="DL259" s="148">
        <v>0</v>
      </c>
      <c r="DM259" s="148">
        <v>0</v>
      </c>
      <c r="DN259" s="148">
        <v>0</v>
      </c>
      <c r="DO259" s="148">
        <v>0</v>
      </c>
      <c r="DP259" s="148">
        <v>0</v>
      </c>
      <c r="DQ259" s="148">
        <f t="shared" si="177"/>
        <v>-3808.333333333333</v>
      </c>
      <c r="DR259" s="148">
        <f t="shared" si="177"/>
        <v>-3808.333333333333</v>
      </c>
      <c r="DS259" s="148">
        <f t="shared" si="177"/>
        <v>-3808.333333333333</v>
      </c>
      <c r="DT259" s="148">
        <f t="shared" si="177"/>
        <v>-3808.333333333333</v>
      </c>
      <c r="DU259" s="148">
        <f t="shared" si="177"/>
        <v>-3808.333333333333</v>
      </c>
      <c r="DV259" s="148">
        <f t="shared" si="177"/>
        <v>-3808.333333333333</v>
      </c>
      <c r="DX259" s="149">
        <v>134918.28126286867</v>
      </c>
      <c r="DZ259" s="19" t="b">
        <v>1</v>
      </c>
    </row>
    <row r="260" spans="2:130" x14ac:dyDescent="0.4">
      <c r="B260" s="19" t="s">
        <v>80</v>
      </c>
      <c r="C260" s="154" t="s">
        <v>47</v>
      </c>
      <c r="D260" s="145" t="s">
        <v>84</v>
      </c>
      <c r="E260" s="19" t="s">
        <v>82</v>
      </c>
      <c r="F260" s="19" t="s">
        <v>57</v>
      </c>
      <c r="H260" s="19" t="s">
        <v>34</v>
      </c>
      <c r="I260" s="19" t="s">
        <v>83</v>
      </c>
      <c r="K260" s="146">
        <v>0</v>
      </c>
      <c r="L260" s="146">
        <v>0</v>
      </c>
      <c r="M260" s="146">
        <v>0</v>
      </c>
      <c r="N260" s="146">
        <v>0</v>
      </c>
      <c r="O260" s="146">
        <v>0</v>
      </c>
      <c r="P260" s="146">
        <v>0</v>
      </c>
      <c r="Q260" s="146">
        <f t="shared" si="169"/>
        <v>-2500</v>
      </c>
      <c r="R260" s="146">
        <f t="shared" si="169"/>
        <v>-2500</v>
      </c>
      <c r="S260" s="146">
        <f t="shared" si="169"/>
        <v>-2500</v>
      </c>
      <c r="T260" s="146">
        <f t="shared" si="169"/>
        <v>-2500</v>
      </c>
      <c r="U260" s="146">
        <f t="shared" si="169"/>
        <v>-2500</v>
      </c>
      <c r="V260" s="146">
        <f t="shared" si="169"/>
        <v>-2500</v>
      </c>
      <c r="W260" s="147"/>
      <c r="X260" s="148">
        <v>0</v>
      </c>
      <c r="Y260" s="148">
        <v>0</v>
      </c>
      <c r="Z260" s="148">
        <v>0</v>
      </c>
      <c r="AA260" s="148">
        <v>0</v>
      </c>
      <c r="AB260" s="148">
        <v>0</v>
      </c>
      <c r="AC260" s="148">
        <v>0</v>
      </c>
      <c r="AD260" s="148">
        <f t="shared" si="170"/>
        <v>-2500</v>
      </c>
      <c r="AE260" s="148">
        <f t="shared" si="170"/>
        <v>-2500</v>
      </c>
      <c r="AF260" s="148">
        <f t="shared" si="170"/>
        <v>-2500</v>
      </c>
      <c r="AG260" s="148">
        <f t="shared" si="170"/>
        <v>-2500</v>
      </c>
      <c r="AH260" s="148">
        <f t="shared" si="170"/>
        <v>-2500</v>
      </c>
      <c r="AI260" s="148">
        <f t="shared" si="170"/>
        <v>-2500</v>
      </c>
      <c r="AJ260" s="147"/>
      <c r="AK260" s="148">
        <v>0</v>
      </c>
      <c r="AL260" s="148">
        <v>0</v>
      </c>
      <c r="AM260" s="148">
        <v>0</v>
      </c>
      <c r="AN260" s="148">
        <v>0</v>
      </c>
      <c r="AO260" s="148">
        <v>0</v>
      </c>
      <c r="AP260" s="148">
        <v>0</v>
      </c>
      <c r="AQ260" s="148">
        <f t="shared" si="171"/>
        <v>0</v>
      </c>
      <c r="AR260" s="148">
        <f t="shared" si="171"/>
        <v>0</v>
      </c>
      <c r="AS260" s="148">
        <f t="shared" si="171"/>
        <v>0</v>
      </c>
      <c r="AT260" s="148">
        <f t="shared" si="171"/>
        <v>0</v>
      </c>
      <c r="AU260" s="148">
        <f t="shared" si="171"/>
        <v>0</v>
      </c>
      <c r="AV260" s="148">
        <f t="shared" si="171"/>
        <v>0</v>
      </c>
      <c r="AW260" s="147"/>
      <c r="AX260" s="148">
        <v>0</v>
      </c>
      <c r="AY260" s="148">
        <v>0</v>
      </c>
      <c r="AZ260" s="148">
        <v>0</v>
      </c>
      <c r="BA260" s="148">
        <v>0</v>
      </c>
      <c r="BB260" s="148">
        <v>0</v>
      </c>
      <c r="BC260" s="148">
        <v>0</v>
      </c>
      <c r="BD260" s="148">
        <f t="shared" si="172"/>
        <v>0</v>
      </c>
      <c r="BE260" s="148">
        <f t="shared" si="172"/>
        <v>0</v>
      </c>
      <c r="BF260" s="148">
        <f t="shared" si="172"/>
        <v>0</v>
      </c>
      <c r="BG260" s="148">
        <f t="shared" si="172"/>
        <v>0</v>
      </c>
      <c r="BH260" s="148">
        <f t="shared" si="172"/>
        <v>0</v>
      </c>
      <c r="BI260" s="148">
        <f t="shared" si="172"/>
        <v>0</v>
      </c>
      <c r="BJ260" s="147"/>
      <c r="BK260" s="148">
        <v>0</v>
      </c>
      <c r="BL260" s="148">
        <v>0</v>
      </c>
      <c r="BM260" s="148">
        <v>0</v>
      </c>
      <c r="BN260" s="148">
        <v>0</v>
      </c>
      <c r="BO260" s="148">
        <v>0</v>
      </c>
      <c r="BP260" s="148">
        <v>0</v>
      </c>
      <c r="BQ260" s="148">
        <f t="shared" si="173"/>
        <v>0</v>
      </c>
      <c r="BR260" s="148">
        <f t="shared" si="173"/>
        <v>0</v>
      </c>
      <c r="BS260" s="148">
        <f t="shared" si="173"/>
        <v>0</v>
      </c>
      <c r="BT260" s="148">
        <f t="shared" si="173"/>
        <v>0</v>
      </c>
      <c r="BU260" s="148">
        <f t="shared" si="173"/>
        <v>0</v>
      </c>
      <c r="BV260" s="148">
        <f t="shared" si="173"/>
        <v>0</v>
      </c>
      <c r="BW260" s="147"/>
      <c r="BX260" s="148">
        <v>0</v>
      </c>
      <c r="BY260" s="148">
        <v>0</v>
      </c>
      <c r="BZ260" s="148">
        <v>0</v>
      </c>
      <c r="CA260" s="148">
        <v>0</v>
      </c>
      <c r="CB260" s="148">
        <v>0</v>
      </c>
      <c r="CC260" s="148">
        <v>0</v>
      </c>
      <c r="CD260" s="148">
        <f t="shared" si="174"/>
        <v>-1100</v>
      </c>
      <c r="CE260" s="148">
        <f t="shared" si="174"/>
        <v>-1100</v>
      </c>
      <c r="CF260" s="148">
        <f t="shared" si="174"/>
        <v>-1100</v>
      </c>
      <c r="CG260" s="148">
        <f t="shared" si="174"/>
        <v>-1100</v>
      </c>
      <c r="CH260" s="148">
        <f t="shared" si="174"/>
        <v>-1100</v>
      </c>
      <c r="CI260" s="148">
        <f t="shared" si="174"/>
        <v>-1100</v>
      </c>
      <c r="CJ260" s="147"/>
      <c r="CK260" s="148">
        <v>0</v>
      </c>
      <c r="CL260" s="148">
        <v>0</v>
      </c>
      <c r="CM260" s="148">
        <v>0</v>
      </c>
      <c r="CN260" s="148">
        <v>0</v>
      </c>
      <c r="CO260" s="148">
        <v>0</v>
      </c>
      <c r="CP260" s="148">
        <v>0</v>
      </c>
      <c r="CQ260" s="148">
        <f t="shared" si="175"/>
        <v>-208.33333333333331</v>
      </c>
      <c r="CR260" s="148">
        <f t="shared" si="175"/>
        <v>-208.33333333333331</v>
      </c>
      <c r="CS260" s="148">
        <f t="shared" si="175"/>
        <v>-208.33333333333331</v>
      </c>
      <c r="CT260" s="148">
        <f t="shared" si="175"/>
        <v>-208.33333333333331</v>
      </c>
      <c r="CU260" s="148">
        <f t="shared" si="175"/>
        <v>-208.33333333333331</v>
      </c>
      <c r="CV260" s="148">
        <f t="shared" si="175"/>
        <v>-208.33333333333331</v>
      </c>
      <c r="CW260" s="147"/>
      <c r="CX260" s="148">
        <v>0</v>
      </c>
      <c r="CY260" s="148">
        <v>0</v>
      </c>
      <c r="CZ260" s="148">
        <v>0</v>
      </c>
      <c r="DA260" s="148">
        <v>0</v>
      </c>
      <c r="DB260" s="148">
        <v>0</v>
      </c>
      <c r="DC260" s="148">
        <v>0</v>
      </c>
      <c r="DD260" s="148">
        <f t="shared" si="176"/>
        <v>0</v>
      </c>
      <c r="DE260" s="148">
        <f t="shared" si="176"/>
        <v>0</v>
      </c>
      <c r="DF260" s="148">
        <f t="shared" si="176"/>
        <v>0</v>
      </c>
      <c r="DG260" s="148">
        <f t="shared" si="176"/>
        <v>0</v>
      </c>
      <c r="DH260" s="148">
        <f t="shared" si="176"/>
        <v>0</v>
      </c>
      <c r="DI260" s="148">
        <f t="shared" si="176"/>
        <v>0</v>
      </c>
      <c r="DJ260" s="147"/>
      <c r="DK260" s="148">
        <v>0</v>
      </c>
      <c r="DL260" s="148">
        <v>0</v>
      </c>
      <c r="DM260" s="148">
        <v>0</v>
      </c>
      <c r="DN260" s="148">
        <v>0</v>
      </c>
      <c r="DO260" s="148">
        <v>0</v>
      </c>
      <c r="DP260" s="148">
        <v>0</v>
      </c>
      <c r="DQ260" s="148">
        <f t="shared" si="177"/>
        <v>-3808.333333333333</v>
      </c>
      <c r="DR260" s="148">
        <f t="shared" si="177"/>
        <v>-3808.333333333333</v>
      </c>
      <c r="DS260" s="148">
        <f t="shared" si="177"/>
        <v>-3808.333333333333</v>
      </c>
      <c r="DT260" s="148">
        <f t="shared" si="177"/>
        <v>-3808.333333333333</v>
      </c>
      <c r="DU260" s="148">
        <f t="shared" si="177"/>
        <v>-3808.333333333333</v>
      </c>
      <c r="DV260" s="148">
        <f t="shared" si="177"/>
        <v>-3808.333333333333</v>
      </c>
      <c r="DX260" s="149">
        <v>134918.28126286867</v>
      </c>
      <c r="DZ260" s="19" t="b">
        <v>1</v>
      </c>
    </row>
    <row r="261" spans="2:130" x14ac:dyDescent="0.4">
      <c r="B261" s="19" t="s">
        <v>80</v>
      </c>
      <c r="C261" s="154" t="s">
        <v>47</v>
      </c>
      <c r="D261" s="145" t="s">
        <v>85</v>
      </c>
      <c r="E261" s="19" t="s">
        <v>82</v>
      </c>
      <c r="F261" s="19" t="s">
        <v>57</v>
      </c>
      <c r="H261" s="19" t="s">
        <v>34</v>
      </c>
      <c r="I261" s="19" t="s">
        <v>83</v>
      </c>
      <c r="K261" s="146">
        <v>0</v>
      </c>
      <c r="L261" s="146">
        <v>0</v>
      </c>
      <c r="M261" s="146">
        <v>0</v>
      </c>
      <c r="N261" s="146">
        <v>0</v>
      </c>
      <c r="O261" s="146">
        <v>0</v>
      </c>
      <c r="P261" s="146">
        <v>0</v>
      </c>
      <c r="Q261" s="146">
        <f t="shared" si="169"/>
        <v>-2500</v>
      </c>
      <c r="R261" s="146">
        <f t="shared" si="169"/>
        <v>-2500</v>
      </c>
      <c r="S261" s="146">
        <f t="shared" si="169"/>
        <v>-2500</v>
      </c>
      <c r="T261" s="146">
        <f t="shared" si="169"/>
        <v>-2500</v>
      </c>
      <c r="U261" s="146">
        <f t="shared" si="169"/>
        <v>-2500</v>
      </c>
      <c r="V261" s="146">
        <f t="shared" si="169"/>
        <v>-2500</v>
      </c>
      <c r="W261" s="147"/>
      <c r="X261" s="148">
        <v>0</v>
      </c>
      <c r="Y261" s="148">
        <v>0</v>
      </c>
      <c r="Z261" s="148">
        <v>0</v>
      </c>
      <c r="AA261" s="148">
        <v>0</v>
      </c>
      <c r="AB261" s="148">
        <v>0</v>
      </c>
      <c r="AC261" s="148">
        <v>0</v>
      </c>
      <c r="AD261" s="148">
        <f t="shared" si="170"/>
        <v>-2500</v>
      </c>
      <c r="AE261" s="148">
        <f t="shared" si="170"/>
        <v>-2500</v>
      </c>
      <c r="AF261" s="148">
        <f t="shared" si="170"/>
        <v>-2500</v>
      </c>
      <c r="AG261" s="148">
        <f t="shared" si="170"/>
        <v>-2500</v>
      </c>
      <c r="AH261" s="148">
        <f t="shared" si="170"/>
        <v>-2500</v>
      </c>
      <c r="AI261" s="148">
        <f t="shared" si="170"/>
        <v>-2500</v>
      </c>
      <c r="AJ261" s="147"/>
      <c r="AK261" s="148">
        <v>0</v>
      </c>
      <c r="AL261" s="148">
        <v>0</v>
      </c>
      <c r="AM261" s="148">
        <v>0</v>
      </c>
      <c r="AN261" s="148">
        <v>0</v>
      </c>
      <c r="AO261" s="148">
        <v>0</v>
      </c>
      <c r="AP261" s="148">
        <v>0</v>
      </c>
      <c r="AQ261" s="148">
        <f t="shared" si="171"/>
        <v>0</v>
      </c>
      <c r="AR261" s="148">
        <f t="shared" si="171"/>
        <v>0</v>
      </c>
      <c r="AS261" s="148">
        <f t="shared" si="171"/>
        <v>0</v>
      </c>
      <c r="AT261" s="148">
        <f t="shared" si="171"/>
        <v>0</v>
      </c>
      <c r="AU261" s="148">
        <f t="shared" si="171"/>
        <v>0</v>
      </c>
      <c r="AV261" s="148">
        <f t="shared" si="171"/>
        <v>0</v>
      </c>
      <c r="AW261" s="147"/>
      <c r="AX261" s="148">
        <v>0</v>
      </c>
      <c r="AY261" s="148">
        <v>0</v>
      </c>
      <c r="AZ261" s="148">
        <v>0</v>
      </c>
      <c r="BA261" s="148">
        <v>0</v>
      </c>
      <c r="BB261" s="148">
        <v>0</v>
      </c>
      <c r="BC261" s="148">
        <v>0</v>
      </c>
      <c r="BD261" s="148">
        <f t="shared" si="172"/>
        <v>0</v>
      </c>
      <c r="BE261" s="148">
        <f t="shared" si="172"/>
        <v>0</v>
      </c>
      <c r="BF261" s="148">
        <f t="shared" si="172"/>
        <v>0</v>
      </c>
      <c r="BG261" s="148">
        <f t="shared" si="172"/>
        <v>0</v>
      </c>
      <c r="BH261" s="148">
        <f t="shared" si="172"/>
        <v>0</v>
      </c>
      <c r="BI261" s="148">
        <f t="shared" si="172"/>
        <v>0</v>
      </c>
      <c r="BJ261" s="147"/>
      <c r="BK261" s="148">
        <v>0</v>
      </c>
      <c r="BL261" s="148">
        <v>0</v>
      </c>
      <c r="BM261" s="148">
        <v>0</v>
      </c>
      <c r="BN261" s="148">
        <v>0</v>
      </c>
      <c r="BO261" s="148">
        <v>0</v>
      </c>
      <c r="BP261" s="148">
        <v>0</v>
      </c>
      <c r="BQ261" s="148">
        <f t="shared" si="173"/>
        <v>0</v>
      </c>
      <c r="BR261" s="148">
        <f t="shared" si="173"/>
        <v>0</v>
      </c>
      <c r="BS261" s="148">
        <f t="shared" si="173"/>
        <v>0</v>
      </c>
      <c r="BT261" s="148">
        <f t="shared" si="173"/>
        <v>0</v>
      </c>
      <c r="BU261" s="148">
        <f t="shared" si="173"/>
        <v>0</v>
      </c>
      <c r="BV261" s="148">
        <f t="shared" si="173"/>
        <v>0</v>
      </c>
      <c r="BW261" s="147"/>
      <c r="BX261" s="148">
        <v>0</v>
      </c>
      <c r="BY261" s="148">
        <v>0</v>
      </c>
      <c r="BZ261" s="148">
        <v>0</v>
      </c>
      <c r="CA261" s="148">
        <v>0</v>
      </c>
      <c r="CB261" s="148">
        <v>0</v>
      </c>
      <c r="CC261" s="148">
        <v>0</v>
      </c>
      <c r="CD261" s="148">
        <f t="shared" si="174"/>
        <v>-1100</v>
      </c>
      <c r="CE261" s="148">
        <f t="shared" si="174"/>
        <v>-1100</v>
      </c>
      <c r="CF261" s="148">
        <f t="shared" si="174"/>
        <v>-1100</v>
      </c>
      <c r="CG261" s="148">
        <f t="shared" si="174"/>
        <v>-1100</v>
      </c>
      <c r="CH261" s="148">
        <f t="shared" si="174"/>
        <v>-1100</v>
      </c>
      <c r="CI261" s="148">
        <f t="shared" si="174"/>
        <v>-1100</v>
      </c>
      <c r="CJ261" s="147"/>
      <c r="CK261" s="148">
        <v>0</v>
      </c>
      <c r="CL261" s="148">
        <v>0</v>
      </c>
      <c r="CM261" s="148">
        <v>0</v>
      </c>
      <c r="CN261" s="148">
        <v>0</v>
      </c>
      <c r="CO261" s="148">
        <v>0</v>
      </c>
      <c r="CP261" s="148">
        <v>0</v>
      </c>
      <c r="CQ261" s="148">
        <f t="shared" si="175"/>
        <v>-208.33333333333331</v>
      </c>
      <c r="CR261" s="148">
        <f t="shared" si="175"/>
        <v>-208.33333333333331</v>
      </c>
      <c r="CS261" s="148">
        <f t="shared" si="175"/>
        <v>-208.33333333333331</v>
      </c>
      <c r="CT261" s="148">
        <f t="shared" si="175"/>
        <v>-208.33333333333331</v>
      </c>
      <c r="CU261" s="148">
        <f t="shared" si="175"/>
        <v>-208.33333333333331</v>
      </c>
      <c r="CV261" s="148">
        <f t="shared" si="175"/>
        <v>-208.33333333333331</v>
      </c>
      <c r="CW261" s="147"/>
      <c r="CX261" s="148">
        <v>0</v>
      </c>
      <c r="CY261" s="148">
        <v>0</v>
      </c>
      <c r="CZ261" s="148">
        <v>0</v>
      </c>
      <c r="DA261" s="148">
        <v>0</v>
      </c>
      <c r="DB261" s="148">
        <v>0</v>
      </c>
      <c r="DC261" s="148">
        <v>0</v>
      </c>
      <c r="DD261" s="148">
        <f t="shared" si="176"/>
        <v>0</v>
      </c>
      <c r="DE261" s="148">
        <f t="shared" si="176"/>
        <v>0</v>
      </c>
      <c r="DF261" s="148">
        <f t="shared" si="176"/>
        <v>0</v>
      </c>
      <c r="DG261" s="148">
        <f t="shared" si="176"/>
        <v>0</v>
      </c>
      <c r="DH261" s="148">
        <f t="shared" si="176"/>
        <v>0</v>
      </c>
      <c r="DI261" s="148">
        <f t="shared" si="176"/>
        <v>0</v>
      </c>
      <c r="DJ261" s="147"/>
      <c r="DK261" s="148">
        <v>0</v>
      </c>
      <c r="DL261" s="148">
        <v>0</v>
      </c>
      <c r="DM261" s="148">
        <v>0</v>
      </c>
      <c r="DN261" s="148">
        <v>0</v>
      </c>
      <c r="DO261" s="148">
        <v>0</v>
      </c>
      <c r="DP261" s="148">
        <v>0</v>
      </c>
      <c r="DQ261" s="148">
        <f t="shared" si="177"/>
        <v>-3808.333333333333</v>
      </c>
      <c r="DR261" s="148">
        <f t="shared" si="177"/>
        <v>-3808.333333333333</v>
      </c>
      <c r="DS261" s="148">
        <f t="shared" si="177"/>
        <v>-3808.333333333333</v>
      </c>
      <c r="DT261" s="148">
        <f t="shared" si="177"/>
        <v>-3808.333333333333</v>
      </c>
      <c r="DU261" s="148">
        <f t="shared" si="177"/>
        <v>-3808.333333333333</v>
      </c>
      <c r="DV261" s="148">
        <f t="shared" si="177"/>
        <v>-3808.333333333333</v>
      </c>
      <c r="DX261" s="149">
        <v>134918.28126286867</v>
      </c>
      <c r="DZ261" s="19" t="b">
        <v>1</v>
      </c>
    </row>
    <row r="262" spans="2:130" x14ac:dyDescent="0.4">
      <c r="B262" s="19" t="s">
        <v>80</v>
      </c>
      <c r="C262" s="154" t="s">
        <v>47</v>
      </c>
      <c r="D262" s="145" t="s">
        <v>105</v>
      </c>
      <c r="E262" s="19" t="s">
        <v>59</v>
      </c>
      <c r="F262" s="19" t="s">
        <v>77</v>
      </c>
      <c r="G262" s="145" t="s">
        <v>18</v>
      </c>
      <c r="H262" s="19" t="s">
        <v>106</v>
      </c>
      <c r="I262" s="19" t="s">
        <v>74</v>
      </c>
      <c r="K262" s="146">
        <v>0</v>
      </c>
      <c r="L262" s="146">
        <v>0</v>
      </c>
      <c r="M262" s="146">
        <v>0</v>
      </c>
      <c r="N262" s="146">
        <v>0</v>
      </c>
      <c r="O262" s="146">
        <v>0</v>
      </c>
      <c r="P262" s="146">
        <v>0</v>
      </c>
      <c r="Q262" s="146">
        <f t="shared" si="169"/>
        <v>-15000</v>
      </c>
      <c r="R262" s="146">
        <f t="shared" si="169"/>
        <v>-15000</v>
      </c>
      <c r="S262" s="146">
        <f t="shared" si="169"/>
        <v>-15000</v>
      </c>
      <c r="T262" s="146">
        <f t="shared" si="169"/>
        <v>-15000</v>
      </c>
      <c r="U262" s="146">
        <f t="shared" si="169"/>
        <v>-15000</v>
      </c>
      <c r="V262" s="146">
        <f t="shared" si="169"/>
        <v>-15000</v>
      </c>
      <c r="W262" s="147"/>
      <c r="X262" s="148">
        <v>0</v>
      </c>
      <c r="Y262" s="148">
        <v>0</v>
      </c>
      <c r="Z262" s="148">
        <v>0</v>
      </c>
      <c r="AA262" s="148">
        <v>0</v>
      </c>
      <c r="AB262" s="148">
        <v>0</v>
      </c>
      <c r="AC262" s="148">
        <v>0</v>
      </c>
      <c r="AD262" s="148">
        <f t="shared" si="170"/>
        <v>-15000</v>
      </c>
      <c r="AE262" s="148">
        <f t="shared" si="170"/>
        <v>-15000</v>
      </c>
      <c r="AF262" s="148">
        <f t="shared" si="170"/>
        <v>-15000</v>
      </c>
      <c r="AG262" s="148">
        <f t="shared" si="170"/>
        <v>-15000</v>
      </c>
      <c r="AH262" s="148">
        <f t="shared" si="170"/>
        <v>-15000</v>
      </c>
      <c r="AI262" s="148">
        <f t="shared" si="170"/>
        <v>-15000</v>
      </c>
      <c r="AJ262" s="147"/>
      <c r="AK262" s="148">
        <v>0</v>
      </c>
      <c r="AL262" s="148">
        <v>0</v>
      </c>
      <c r="AM262" s="148">
        <v>0</v>
      </c>
      <c r="AN262" s="148">
        <v>0</v>
      </c>
      <c r="AO262" s="148">
        <v>0</v>
      </c>
      <c r="AP262" s="148">
        <v>0</v>
      </c>
      <c r="AQ262" s="148">
        <f t="shared" si="171"/>
        <v>0</v>
      </c>
      <c r="AR262" s="148">
        <f t="shared" si="171"/>
        <v>0</v>
      </c>
      <c r="AS262" s="148">
        <f t="shared" si="171"/>
        <v>0</v>
      </c>
      <c r="AT262" s="148">
        <f t="shared" si="171"/>
        <v>0</v>
      </c>
      <c r="AU262" s="148">
        <f t="shared" si="171"/>
        <v>0</v>
      </c>
      <c r="AV262" s="148">
        <f t="shared" si="171"/>
        <v>0</v>
      </c>
      <c r="AW262" s="147"/>
      <c r="AX262" s="148">
        <v>0</v>
      </c>
      <c r="AY262" s="148">
        <v>0</v>
      </c>
      <c r="AZ262" s="148">
        <v>0</v>
      </c>
      <c r="BA262" s="148">
        <v>0</v>
      </c>
      <c r="BB262" s="148">
        <v>0</v>
      </c>
      <c r="BC262" s="148">
        <v>0</v>
      </c>
      <c r="BD262" s="148">
        <f t="shared" si="172"/>
        <v>0</v>
      </c>
      <c r="BE262" s="148">
        <f t="shared" si="172"/>
        <v>0</v>
      </c>
      <c r="BF262" s="148">
        <f t="shared" si="172"/>
        <v>0</v>
      </c>
      <c r="BG262" s="148">
        <f t="shared" si="172"/>
        <v>0</v>
      </c>
      <c r="BH262" s="148">
        <f t="shared" si="172"/>
        <v>0</v>
      </c>
      <c r="BI262" s="148">
        <f t="shared" si="172"/>
        <v>0</v>
      </c>
      <c r="BJ262" s="147"/>
      <c r="BK262" s="148">
        <v>0</v>
      </c>
      <c r="BL262" s="148">
        <v>0</v>
      </c>
      <c r="BM262" s="148">
        <v>0</v>
      </c>
      <c r="BN262" s="148">
        <v>0</v>
      </c>
      <c r="BO262" s="148">
        <v>0</v>
      </c>
      <c r="BP262" s="148">
        <v>0</v>
      </c>
      <c r="BQ262" s="148">
        <f t="shared" si="173"/>
        <v>0</v>
      </c>
      <c r="BR262" s="148">
        <f t="shared" si="173"/>
        <v>0</v>
      </c>
      <c r="BS262" s="148">
        <f t="shared" si="173"/>
        <v>0</v>
      </c>
      <c r="BT262" s="148">
        <f t="shared" si="173"/>
        <v>0</v>
      </c>
      <c r="BU262" s="148">
        <f t="shared" si="173"/>
        <v>0</v>
      </c>
      <c r="BV262" s="148">
        <f t="shared" si="173"/>
        <v>0</v>
      </c>
      <c r="BW262" s="147"/>
      <c r="BX262" s="148">
        <v>0</v>
      </c>
      <c r="BY262" s="148">
        <v>0</v>
      </c>
      <c r="BZ262" s="148">
        <v>0</v>
      </c>
      <c r="CA262" s="148">
        <v>0</v>
      </c>
      <c r="CB262" s="148">
        <v>0</v>
      </c>
      <c r="CC262" s="148">
        <v>0</v>
      </c>
      <c r="CD262" s="148">
        <f t="shared" si="174"/>
        <v>0</v>
      </c>
      <c r="CE262" s="148">
        <f t="shared" si="174"/>
        <v>0</v>
      </c>
      <c r="CF262" s="148">
        <f t="shared" si="174"/>
        <v>0</v>
      </c>
      <c r="CG262" s="148">
        <f t="shared" si="174"/>
        <v>0</v>
      </c>
      <c r="CH262" s="148">
        <f t="shared" si="174"/>
        <v>0</v>
      </c>
      <c r="CI262" s="148">
        <f t="shared" si="174"/>
        <v>0</v>
      </c>
      <c r="CJ262" s="147"/>
      <c r="CK262" s="148">
        <v>0</v>
      </c>
      <c r="CL262" s="148">
        <v>0</v>
      </c>
      <c r="CM262" s="148">
        <v>0</v>
      </c>
      <c r="CN262" s="148">
        <v>0</v>
      </c>
      <c r="CO262" s="148">
        <v>0</v>
      </c>
      <c r="CP262" s="148">
        <v>0</v>
      </c>
      <c r="CQ262" s="148">
        <f t="shared" si="175"/>
        <v>0</v>
      </c>
      <c r="CR262" s="148">
        <f t="shared" si="175"/>
        <v>0</v>
      </c>
      <c r="CS262" s="148">
        <f t="shared" si="175"/>
        <v>0</v>
      </c>
      <c r="CT262" s="148">
        <f t="shared" si="175"/>
        <v>0</v>
      </c>
      <c r="CU262" s="148">
        <f t="shared" si="175"/>
        <v>0</v>
      </c>
      <c r="CV262" s="148">
        <f t="shared" si="175"/>
        <v>0</v>
      </c>
      <c r="CW262" s="147"/>
      <c r="CX262" s="148">
        <v>0</v>
      </c>
      <c r="CY262" s="148">
        <v>0</v>
      </c>
      <c r="CZ262" s="148">
        <v>0</v>
      </c>
      <c r="DA262" s="148">
        <v>0</v>
      </c>
      <c r="DB262" s="148">
        <v>0</v>
      </c>
      <c r="DC262" s="148">
        <v>0</v>
      </c>
      <c r="DD262" s="148">
        <f t="shared" si="176"/>
        <v>0</v>
      </c>
      <c r="DE262" s="148">
        <f t="shared" si="176"/>
        <v>0</v>
      </c>
      <c r="DF262" s="148">
        <f t="shared" si="176"/>
        <v>0</v>
      </c>
      <c r="DG262" s="148">
        <f t="shared" si="176"/>
        <v>0</v>
      </c>
      <c r="DH262" s="148">
        <f t="shared" si="176"/>
        <v>0</v>
      </c>
      <c r="DI262" s="148">
        <f t="shared" si="176"/>
        <v>0</v>
      </c>
      <c r="DJ262" s="147"/>
      <c r="DK262" s="148">
        <v>0</v>
      </c>
      <c r="DL262" s="148">
        <v>0</v>
      </c>
      <c r="DM262" s="148">
        <v>0</v>
      </c>
      <c r="DN262" s="148">
        <v>0</v>
      </c>
      <c r="DO262" s="148">
        <v>0</v>
      </c>
      <c r="DP262" s="148">
        <v>0</v>
      </c>
      <c r="DQ262" s="148">
        <f t="shared" si="177"/>
        <v>-15000</v>
      </c>
      <c r="DR262" s="148">
        <f t="shared" si="177"/>
        <v>-15000</v>
      </c>
      <c r="DS262" s="148">
        <f t="shared" si="177"/>
        <v>-15000</v>
      </c>
      <c r="DT262" s="148">
        <f t="shared" si="177"/>
        <v>-15000</v>
      </c>
      <c r="DU262" s="148">
        <f t="shared" si="177"/>
        <v>-15000</v>
      </c>
      <c r="DV262" s="148">
        <f t="shared" si="177"/>
        <v>-15000</v>
      </c>
      <c r="DX262" s="149">
        <v>134918.28126286867</v>
      </c>
      <c r="DZ262" s="19" t="b">
        <v>1</v>
      </c>
    </row>
    <row r="263" spans="2:130" x14ac:dyDescent="0.4">
      <c r="B263" s="19" t="s">
        <v>80</v>
      </c>
      <c r="C263" s="154" t="s">
        <v>47</v>
      </c>
      <c r="D263" s="145" t="s">
        <v>108</v>
      </c>
      <c r="E263" s="19" t="s">
        <v>59</v>
      </c>
      <c r="F263" s="19" t="s">
        <v>77</v>
      </c>
      <c r="G263" s="145" t="s">
        <v>18</v>
      </c>
      <c r="H263" s="19" t="s">
        <v>106</v>
      </c>
      <c r="I263" s="19" t="s">
        <v>74</v>
      </c>
      <c r="K263" s="146">
        <v>0</v>
      </c>
      <c r="L263" s="146">
        <v>0</v>
      </c>
      <c r="M263" s="146">
        <v>0</v>
      </c>
      <c r="N263" s="146">
        <v>0</v>
      </c>
      <c r="O263" s="146">
        <v>0</v>
      </c>
      <c r="P263" s="146">
        <v>0</v>
      </c>
      <c r="Q263" s="146">
        <f t="shared" ref="Q263:V263" si="178">-_xlfn.XLOOKUP($D263,$D$19:$D$212,Q$19:Q$212,0)</f>
        <v>-23000</v>
      </c>
      <c r="R263" s="146">
        <f t="shared" si="178"/>
        <v>-25000</v>
      </c>
      <c r="S263" s="146">
        <f t="shared" si="178"/>
        <v>-25000</v>
      </c>
      <c r="T263" s="146">
        <f t="shared" si="178"/>
        <v>-25000</v>
      </c>
      <c r="U263" s="146">
        <f t="shared" si="178"/>
        <v>-25000</v>
      </c>
      <c r="V263" s="146">
        <f t="shared" si="178"/>
        <v>-25000</v>
      </c>
      <c r="W263" s="147"/>
      <c r="X263" s="148">
        <v>0</v>
      </c>
      <c r="Y263" s="148">
        <v>0</v>
      </c>
      <c r="Z263" s="148">
        <v>0</v>
      </c>
      <c r="AA263" s="148">
        <v>0</v>
      </c>
      <c r="AB263" s="148">
        <v>0</v>
      </c>
      <c r="AC263" s="148">
        <v>0</v>
      </c>
      <c r="AD263" s="148">
        <f t="shared" si="170"/>
        <v>-23000</v>
      </c>
      <c r="AE263" s="148">
        <f t="shared" si="170"/>
        <v>-25000</v>
      </c>
      <c r="AF263" s="148">
        <f t="shared" si="170"/>
        <v>-25000</v>
      </c>
      <c r="AG263" s="148">
        <f t="shared" si="170"/>
        <v>-25000</v>
      </c>
      <c r="AH263" s="148">
        <f t="shared" si="170"/>
        <v>-25000</v>
      </c>
      <c r="AI263" s="148">
        <f t="shared" si="170"/>
        <v>-25000</v>
      </c>
      <c r="AJ263" s="147"/>
      <c r="AK263" s="148">
        <v>0</v>
      </c>
      <c r="AL263" s="148">
        <v>0</v>
      </c>
      <c r="AM263" s="148">
        <v>0</v>
      </c>
      <c r="AN263" s="148">
        <v>0</v>
      </c>
      <c r="AO263" s="148">
        <v>0</v>
      </c>
      <c r="AP263" s="148">
        <v>0</v>
      </c>
      <c r="AQ263" s="148">
        <f t="shared" si="171"/>
        <v>0</v>
      </c>
      <c r="AR263" s="148">
        <f t="shared" si="171"/>
        <v>0</v>
      </c>
      <c r="AS263" s="148">
        <f t="shared" si="171"/>
        <v>0</v>
      </c>
      <c r="AT263" s="148">
        <f t="shared" si="171"/>
        <v>0</v>
      </c>
      <c r="AU263" s="148">
        <f t="shared" si="171"/>
        <v>0</v>
      </c>
      <c r="AV263" s="148">
        <f t="shared" si="171"/>
        <v>0</v>
      </c>
      <c r="AW263" s="147"/>
      <c r="AX263" s="148">
        <v>0</v>
      </c>
      <c r="AY263" s="148">
        <v>0</v>
      </c>
      <c r="AZ263" s="148">
        <v>0</v>
      </c>
      <c r="BA263" s="148">
        <v>0</v>
      </c>
      <c r="BB263" s="148">
        <v>0</v>
      </c>
      <c r="BC263" s="148">
        <v>0</v>
      </c>
      <c r="BD263" s="148">
        <f t="shared" si="172"/>
        <v>0</v>
      </c>
      <c r="BE263" s="148">
        <f t="shared" si="172"/>
        <v>0</v>
      </c>
      <c r="BF263" s="148">
        <f t="shared" si="172"/>
        <v>0</v>
      </c>
      <c r="BG263" s="148">
        <f t="shared" si="172"/>
        <v>0</v>
      </c>
      <c r="BH263" s="148">
        <f t="shared" si="172"/>
        <v>0</v>
      </c>
      <c r="BI263" s="148">
        <f t="shared" si="172"/>
        <v>0</v>
      </c>
      <c r="BJ263" s="147"/>
      <c r="BK263" s="148">
        <v>0</v>
      </c>
      <c r="BL263" s="148">
        <v>0</v>
      </c>
      <c r="BM263" s="148">
        <v>0</v>
      </c>
      <c r="BN263" s="148">
        <v>0</v>
      </c>
      <c r="BO263" s="148">
        <v>0</v>
      </c>
      <c r="BP263" s="148">
        <v>0</v>
      </c>
      <c r="BQ263" s="148">
        <f t="shared" si="173"/>
        <v>0</v>
      </c>
      <c r="BR263" s="148">
        <f t="shared" si="173"/>
        <v>0</v>
      </c>
      <c r="BS263" s="148">
        <f t="shared" si="173"/>
        <v>0</v>
      </c>
      <c r="BT263" s="148">
        <f t="shared" si="173"/>
        <v>0</v>
      </c>
      <c r="BU263" s="148">
        <f t="shared" si="173"/>
        <v>0</v>
      </c>
      <c r="BV263" s="148">
        <f t="shared" si="173"/>
        <v>0</v>
      </c>
      <c r="BW263" s="147"/>
      <c r="BX263" s="148">
        <v>0</v>
      </c>
      <c r="BY263" s="148">
        <v>0</v>
      </c>
      <c r="BZ263" s="148">
        <v>0</v>
      </c>
      <c r="CA263" s="148">
        <v>0</v>
      </c>
      <c r="CB263" s="148">
        <v>0</v>
      </c>
      <c r="CC263" s="148">
        <v>0</v>
      </c>
      <c r="CD263" s="148">
        <f t="shared" si="174"/>
        <v>0</v>
      </c>
      <c r="CE263" s="148">
        <f t="shared" si="174"/>
        <v>0</v>
      </c>
      <c r="CF263" s="148">
        <f t="shared" si="174"/>
        <v>0</v>
      </c>
      <c r="CG263" s="148">
        <f t="shared" si="174"/>
        <v>0</v>
      </c>
      <c r="CH263" s="148">
        <f t="shared" si="174"/>
        <v>0</v>
      </c>
      <c r="CI263" s="148">
        <f t="shared" si="174"/>
        <v>0</v>
      </c>
      <c r="CJ263" s="147"/>
      <c r="CK263" s="148">
        <v>0</v>
      </c>
      <c r="CL263" s="148">
        <v>0</v>
      </c>
      <c r="CM263" s="148">
        <v>0</v>
      </c>
      <c r="CN263" s="148">
        <v>0</v>
      </c>
      <c r="CO263" s="148">
        <v>0</v>
      </c>
      <c r="CP263" s="148">
        <v>0</v>
      </c>
      <c r="CQ263" s="148">
        <f t="shared" si="175"/>
        <v>0</v>
      </c>
      <c r="CR263" s="148">
        <f t="shared" si="175"/>
        <v>0</v>
      </c>
      <c r="CS263" s="148">
        <f t="shared" si="175"/>
        <v>0</v>
      </c>
      <c r="CT263" s="148">
        <f t="shared" si="175"/>
        <v>0</v>
      </c>
      <c r="CU263" s="148">
        <f t="shared" si="175"/>
        <v>0</v>
      </c>
      <c r="CV263" s="148">
        <f t="shared" si="175"/>
        <v>0</v>
      </c>
      <c r="CW263" s="147"/>
      <c r="CX263" s="148">
        <v>0</v>
      </c>
      <c r="CY263" s="148">
        <v>0</v>
      </c>
      <c r="CZ263" s="148">
        <v>0</v>
      </c>
      <c r="DA263" s="148">
        <v>0</v>
      </c>
      <c r="DB263" s="148">
        <v>0</v>
      </c>
      <c r="DC263" s="148">
        <v>0</v>
      </c>
      <c r="DD263" s="148">
        <f t="shared" si="176"/>
        <v>0</v>
      </c>
      <c r="DE263" s="148">
        <f t="shared" si="176"/>
        <v>0</v>
      </c>
      <c r="DF263" s="148">
        <f t="shared" si="176"/>
        <v>0</v>
      </c>
      <c r="DG263" s="148">
        <f t="shared" si="176"/>
        <v>0</v>
      </c>
      <c r="DH263" s="148">
        <f t="shared" si="176"/>
        <v>0</v>
      </c>
      <c r="DI263" s="148">
        <f t="shared" si="176"/>
        <v>0</v>
      </c>
      <c r="DJ263" s="147"/>
      <c r="DK263" s="148">
        <v>0</v>
      </c>
      <c r="DL263" s="148">
        <v>0</v>
      </c>
      <c r="DM263" s="148">
        <v>0</v>
      </c>
      <c r="DN263" s="148">
        <v>0</v>
      </c>
      <c r="DO263" s="148">
        <v>0</v>
      </c>
      <c r="DP263" s="148">
        <v>0</v>
      </c>
      <c r="DQ263" s="148">
        <f t="shared" si="177"/>
        <v>-23000</v>
      </c>
      <c r="DR263" s="148">
        <f t="shared" si="177"/>
        <v>-25000</v>
      </c>
      <c r="DS263" s="148">
        <f t="shared" si="177"/>
        <v>-25000</v>
      </c>
      <c r="DT263" s="148">
        <f t="shared" si="177"/>
        <v>-25000</v>
      </c>
      <c r="DU263" s="148">
        <f t="shared" si="177"/>
        <v>-25000</v>
      </c>
      <c r="DV263" s="148">
        <f t="shared" si="177"/>
        <v>-25000</v>
      </c>
      <c r="DX263" s="149">
        <v>134918.28126286867</v>
      </c>
      <c r="DZ263" s="19" t="b">
        <v>1</v>
      </c>
    </row>
  </sheetData>
  <autoFilter ref="B19:V211" xr:uid="{5C759C5C-0D7A-4745-9F9C-58ACD5EA135E}">
    <filterColumn colId="2">
      <filters>
        <filter val="TBA 1"/>
        <filter val="TBA 10"/>
        <filter val="TBA 11"/>
        <filter val="TBA 12"/>
        <filter val="TBA 13"/>
        <filter val="TBA 14"/>
        <filter val="TBA 15"/>
        <filter val="TBA 16"/>
        <filter val="TBA 17"/>
        <filter val="TBA 18"/>
        <filter val="TBA 19"/>
        <filter val="TBA 2"/>
        <filter val="TBA 20"/>
        <filter val="TBA 21"/>
        <filter val="TBA 22"/>
        <filter val="TBA 23"/>
        <filter val="TBA 24"/>
        <filter val="TBA 25"/>
        <filter val="TBA 26"/>
        <filter val="TBA 27"/>
        <filter val="TBA 28"/>
        <filter val="TBA 29"/>
        <filter val="TBA 3"/>
        <filter val="TBA 30"/>
        <filter val="TBA 31"/>
        <filter val="TBA 32"/>
        <filter val="TBA 33"/>
        <filter val="TBA 34"/>
        <filter val="TBA 35"/>
        <filter val="TBA 4"/>
        <filter val="TBA 5"/>
        <filter val="TBA 6"/>
        <filter val="TBA 7"/>
        <filter val="TBA 8"/>
        <filter val="TBA 9"/>
      </filters>
    </filterColumn>
    <sortState xmlns:xlrd2="http://schemas.microsoft.com/office/spreadsheetml/2017/richdata2" ref="B20:V211">
      <sortCondition ref="K19:K211"/>
    </sortState>
  </autoFilter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73B1-D3E1-4FA5-86F6-342247BD60F6}">
  <dimension ref="B2:N3052"/>
  <sheetViews>
    <sheetView showGridLines="0" zoomScale="63" workbookViewId="0">
      <selection activeCell="H13" sqref="H13"/>
    </sheetView>
  </sheetViews>
  <sheetFormatPr defaultColWidth="8.81640625" defaultRowHeight="14.5" x14ac:dyDescent="0.35"/>
  <cols>
    <col min="1" max="1" width="1.1796875" customWidth="1"/>
    <col min="2" max="2" width="12.1796875" customWidth="1"/>
    <col min="3" max="3" width="22.453125" bestFit="1" customWidth="1"/>
    <col min="4" max="4" width="21.81640625" bestFit="1" customWidth="1"/>
    <col min="5" max="5" width="33.1796875" bestFit="1" customWidth="1"/>
    <col min="6" max="6" width="12" bestFit="1" customWidth="1"/>
    <col min="7" max="7" width="25.81640625" bestFit="1" customWidth="1"/>
    <col min="8" max="8" width="10.81640625" bestFit="1" customWidth="1"/>
    <col min="9" max="9" width="10.453125" bestFit="1" customWidth="1"/>
    <col min="10" max="11" width="26.1796875" bestFit="1" customWidth="1"/>
  </cols>
  <sheetData>
    <row r="2" spans="2:12" s="87" customFormat="1" ht="15" thickBot="1" x14ac:dyDescent="0.4">
      <c r="B2" s="86" t="s">
        <v>173</v>
      </c>
      <c r="C2" s="86" t="s">
        <v>67</v>
      </c>
      <c r="D2" s="86" t="s">
        <v>174</v>
      </c>
      <c r="E2" s="86" t="s">
        <v>175</v>
      </c>
      <c r="F2" s="86" t="s">
        <v>176</v>
      </c>
      <c r="G2" s="86" t="s">
        <v>177</v>
      </c>
      <c r="H2" s="86" t="s">
        <v>178</v>
      </c>
      <c r="I2" s="86" t="s">
        <v>179</v>
      </c>
      <c r="J2" s="86" t="s">
        <v>180</v>
      </c>
      <c r="K2" s="86" t="s">
        <v>181</v>
      </c>
      <c r="L2" s="87" t="s">
        <v>182</v>
      </c>
    </row>
    <row r="3" spans="2:12" ht="15" thickTop="1" x14ac:dyDescent="0.35">
      <c r="B3" s="88" t="s">
        <v>183</v>
      </c>
      <c r="C3" s="88" t="s">
        <v>184</v>
      </c>
      <c r="D3" s="89" t="s">
        <v>185</v>
      </c>
      <c r="E3" s="89" t="s">
        <v>186</v>
      </c>
      <c r="F3" s="90">
        <v>9006.4408176987235</v>
      </c>
      <c r="G3" s="89" t="s">
        <v>187</v>
      </c>
      <c r="H3" s="91">
        <v>1</v>
      </c>
      <c r="I3" s="91">
        <v>2026</v>
      </c>
      <c r="J3" s="92" t="s">
        <v>113</v>
      </c>
      <c r="K3" s="93" t="s">
        <v>26</v>
      </c>
    </row>
    <row r="4" spans="2:12" x14ac:dyDescent="0.35">
      <c r="B4" s="88" t="s">
        <v>183</v>
      </c>
      <c r="C4" s="88" t="s">
        <v>184</v>
      </c>
      <c r="D4" s="89" t="s">
        <v>185</v>
      </c>
      <c r="E4" s="89" t="s">
        <v>188</v>
      </c>
      <c r="F4" s="90">
        <v>10338.605545633658</v>
      </c>
      <c r="G4" s="89" t="s">
        <v>187</v>
      </c>
      <c r="H4" s="91">
        <v>1</v>
      </c>
      <c r="I4" s="91">
        <v>2026</v>
      </c>
      <c r="J4" s="92" t="s">
        <v>140</v>
      </c>
      <c r="K4" s="93" t="s">
        <v>26</v>
      </c>
    </row>
    <row r="5" spans="2:12" x14ac:dyDescent="0.35">
      <c r="B5" s="88" t="s">
        <v>183</v>
      </c>
      <c r="C5" s="88" t="s">
        <v>184</v>
      </c>
      <c r="D5" s="89" t="s">
        <v>185</v>
      </c>
      <c r="E5" s="89" t="s">
        <v>189</v>
      </c>
      <c r="F5" s="90">
        <v>5116.0953808559252</v>
      </c>
      <c r="G5" s="89" t="s">
        <v>187</v>
      </c>
      <c r="H5" s="91">
        <v>1</v>
      </c>
      <c r="I5" s="91">
        <v>2026</v>
      </c>
      <c r="J5" s="92" t="s">
        <v>124</v>
      </c>
      <c r="K5" s="93" t="s">
        <v>26</v>
      </c>
    </row>
    <row r="6" spans="2:12" x14ac:dyDescent="0.35">
      <c r="B6" s="88" t="s">
        <v>183</v>
      </c>
      <c r="C6" s="88" t="s">
        <v>184</v>
      </c>
      <c r="D6" s="89" t="s">
        <v>185</v>
      </c>
      <c r="E6" s="89" t="s">
        <v>190</v>
      </c>
      <c r="F6" s="90">
        <v>12196.342953741872</v>
      </c>
      <c r="G6" s="89" t="s">
        <v>187</v>
      </c>
      <c r="H6" s="91">
        <v>1</v>
      </c>
      <c r="I6" s="91">
        <v>2026</v>
      </c>
      <c r="J6" s="92" t="s">
        <v>112</v>
      </c>
      <c r="K6" s="93" t="s">
        <v>26</v>
      </c>
    </row>
    <row r="7" spans="2:12" x14ac:dyDescent="0.35">
      <c r="B7" s="88" t="s">
        <v>183</v>
      </c>
      <c r="C7" s="94" t="s">
        <v>191</v>
      </c>
      <c r="D7" t="s">
        <v>192</v>
      </c>
      <c r="E7" t="s">
        <v>193</v>
      </c>
      <c r="F7">
        <v>412.84695877710794</v>
      </c>
      <c r="G7" t="s">
        <v>187</v>
      </c>
      <c r="H7">
        <v>3</v>
      </c>
      <c r="I7">
        <v>2026</v>
      </c>
      <c r="J7" s="93" t="s">
        <v>116</v>
      </c>
      <c r="K7" s="93" t="s">
        <v>8</v>
      </c>
    </row>
    <row r="8" spans="2:12" x14ac:dyDescent="0.35">
      <c r="B8" s="88" t="s">
        <v>194</v>
      </c>
      <c r="C8" s="88" t="s">
        <v>184</v>
      </c>
      <c r="D8" s="89" t="s">
        <v>185</v>
      </c>
      <c r="E8" s="89" t="s">
        <v>193</v>
      </c>
      <c r="F8" s="90">
        <v>0</v>
      </c>
      <c r="G8" s="89" t="s">
        <v>187</v>
      </c>
      <c r="H8" s="91">
        <v>1</v>
      </c>
      <c r="I8" s="91">
        <v>2026</v>
      </c>
      <c r="J8" s="92" t="s">
        <v>116</v>
      </c>
      <c r="K8" s="92" t="s">
        <v>8</v>
      </c>
    </row>
    <row r="9" spans="2:12" x14ac:dyDescent="0.35">
      <c r="B9" s="88" t="s">
        <v>183</v>
      </c>
      <c r="C9" s="94" t="s">
        <v>191</v>
      </c>
      <c r="D9" t="s">
        <v>192</v>
      </c>
      <c r="E9" t="s">
        <v>195</v>
      </c>
      <c r="F9">
        <v>279.88204241844284</v>
      </c>
      <c r="G9" t="s">
        <v>187</v>
      </c>
      <c r="H9">
        <v>3</v>
      </c>
      <c r="I9">
        <v>2026</v>
      </c>
      <c r="J9" s="93" t="s">
        <v>117</v>
      </c>
      <c r="K9" s="93" t="s">
        <v>26</v>
      </c>
    </row>
    <row r="10" spans="2:12" x14ac:dyDescent="0.35">
      <c r="B10" s="88" t="s">
        <v>183</v>
      </c>
      <c r="C10" s="88" t="s">
        <v>184</v>
      </c>
      <c r="D10" s="89" t="s">
        <v>185</v>
      </c>
      <c r="E10" s="89" t="s">
        <v>196</v>
      </c>
      <c r="F10" s="90">
        <v>8441.5573784122789</v>
      </c>
      <c r="G10" s="89" t="s">
        <v>187</v>
      </c>
      <c r="H10" s="91">
        <v>1</v>
      </c>
      <c r="I10" s="91">
        <v>2026</v>
      </c>
      <c r="J10" s="92" t="s">
        <v>98</v>
      </c>
      <c r="K10" s="93" t="s">
        <v>26</v>
      </c>
    </row>
    <row r="11" spans="2:12" x14ac:dyDescent="0.35">
      <c r="B11" s="88" t="s">
        <v>183</v>
      </c>
      <c r="C11" s="94" t="s">
        <v>191</v>
      </c>
      <c r="D11" t="s">
        <v>192</v>
      </c>
      <c r="E11" t="s">
        <v>197</v>
      </c>
      <c r="F11">
        <v>1039.8745542972633</v>
      </c>
      <c r="G11" t="s">
        <v>187</v>
      </c>
      <c r="H11">
        <v>3</v>
      </c>
      <c r="I11">
        <v>2026</v>
      </c>
      <c r="J11" s="93" t="s">
        <v>73</v>
      </c>
      <c r="K11" s="93" t="s">
        <v>17</v>
      </c>
    </row>
    <row r="12" spans="2:12" x14ac:dyDescent="0.35">
      <c r="B12" s="88" t="s">
        <v>183</v>
      </c>
      <c r="C12" s="88" t="s">
        <v>184</v>
      </c>
      <c r="D12" s="89" t="s">
        <v>185</v>
      </c>
      <c r="E12" s="89" t="s">
        <v>198</v>
      </c>
      <c r="F12" s="90">
        <v>0</v>
      </c>
      <c r="G12" s="89" t="s">
        <v>187</v>
      </c>
      <c r="H12" s="91">
        <v>1</v>
      </c>
      <c r="I12" s="91">
        <v>2026</v>
      </c>
      <c r="J12" s="92" t="s">
        <v>199</v>
      </c>
      <c r="K12" s="93" t="s">
        <v>17</v>
      </c>
    </row>
    <row r="13" spans="2:12" x14ac:dyDescent="0.35">
      <c r="B13" s="88" t="s">
        <v>183</v>
      </c>
      <c r="C13" s="94" t="s">
        <v>191</v>
      </c>
      <c r="D13" t="s">
        <v>192</v>
      </c>
      <c r="E13" t="s">
        <v>200</v>
      </c>
      <c r="F13">
        <v>0</v>
      </c>
      <c r="G13" t="s">
        <v>187</v>
      </c>
      <c r="H13">
        <v>3</v>
      </c>
      <c r="I13">
        <v>2026</v>
      </c>
      <c r="J13" s="93" t="s">
        <v>138</v>
      </c>
      <c r="K13" s="93" t="s">
        <v>17</v>
      </c>
    </row>
    <row r="14" spans="2:12" x14ac:dyDescent="0.35">
      <c r="B14" s="88" t="s">
        <v>183</v>
      </c>
      <c r="C14" s="94" t="s">
        <v>191</v>
      </c>
      <c r="D14" t="s">
        <v>192</v>
      </c>
      <c r="E14" t="s">
        <v>201</v>
      </c>
      <c r="F14">
        <v>0</v>
      </c>
      <c r="G14" t="s">
        <v>187</v>
      </c>
      <c r="H14">
        <v>3</v>
      </c>
      <c r="I14">
        <v>2026</v>
      </c>
      <c r="J14" s="93" t="s">
        <v>202</v>
      </c>
      <c r="K14" s="93" t="s">
        <v>17</v>
      </c>
    </row>
    <row r="15" spans="2:12" x14ac:dyDescent="0.35">
      <c r="B15" s="88" t="s">
        <v>183</v>
      </c>
      <c r="C15" s="88" t="s">
        <v>184</v>
      </c>
      <c r="D15" s="89" t="s">
        <v>185</v>
      </c>
      <c r="E15" s="89" t="s">
        <v>203</v>
      </c>
      <c r="F15" s="90">
        <v>13249.0115927186</v>
      </c>
      <c r="G15" s="89" t="s">
        <v>187</v>
      </c>
      <c r="H15" s="91">
        <v>1</v>
      </c>
      <c r="I15" s="91">
        <v>2026</v>
      </c>
      <c r="J15" s="92" t="s">
        <v>115</v>
      </c>
      <c r="K15" s="92" t="s">
        <v>26</v>
      </c>
    </row>
    <row r="16" spans="2:12" x14ac:dyDescent="0.35">
      <c r="B16" s="88" t="s">
        <v>183</v>
      </c>
      <c r="C16" s="88" t="s">
        <v>184</v>
      </c>
      <c r="D16" s="89" t="s">
        <v>185</v>
      </c>
      <c r="E16" s="89" t="s">
        <v>204</v>
      </c>
      <c r="F16" s="90">
        <v>42701.53234287037</v>
      </c>
      <c r="G16" s="89" t="s">
        <v>187</v>
      </c>
      <c r="H16" s="91">
        <v>1</v>
      </c>
      <c r="I16" s="91">
        <v>2026</v>
      </c>
      <c r="J16" s="92" t="s">
        <v>114</v>
      </c>
      <c r="K16" s="93" t="s">
        <v>26</v>
      </c>
    </row>
    <row r="17" spans="2:12" x14ac:dyDescent="0.35">
      <c r="B17" s="88" t="s">
        <v>183</v>
      </c>
      <c r="C17" s="94" t="s">
        <v>191</v>
      </c>
      <c r="D17" t="s">
        <v>192</v>
      </c>
      <c r="E17" t="s">
        <v>205</v>
      </c>
      <c r="F17">
        <v>0</v>
      </c>
      <c r="G17" t="s">
        <v>187</v>
      </c>
      <c r="H17">
        <v>3</v>
      </c>
      <c r="I17">
        <v>2026</v>
      </c>
      <c r="J17" s="93" t="s">
        <v>141</v>
      </c>
      <c r="K17" s="93" t="s">
        <v>17</v>
      </c>
    </row>
    <row r="18" spans="2:12" x14ac:dyDescent="0.35">
      <c r="B18" s="88" t="s">
        <v>183</v>
      </c>
      <c r="C18" s="94" t="s">
        <v>191</v>
      </c>
      <c r="D18" t="s">
        <v>192</v>
      </c>
      <c r="E18" t="s">
        <v>206</v>
      </c>
      <c r="F18">
        <v>1044.9618421049875</v>
      </c>
      <c r="G18" t="s">
        <v>187</v>
      </c>
      <c r="H18">
        <v>3</v>
      </c>
      <c r="I18">
        <v>2026</v>
      </c>
      <c r="J18" s="93" t="s">
        <v>142</v>
      </c>
      <c r="K18" s="93" t="s">
        <v>13</v>
      </c>
    </row>
    <row r="19" spans="2:12" x14ac:dyDescent="0.35">
      <c r="B19" s="88" t="s">
        <v>183</v>
      </c>
      <c r="C19" s="94" t="s">
        <v>191</v>
      </c>
      <c r="D19" t="s">
        <v>192</v>
      </c>
      <c r="E19" t="s">
        <v>207</v>
      </c>
      <c r="F19">
        <v>0</v>
      </c>
      <c r="G19" t="s">
        <v>187</v>
      </c>
      <c r="H19">
        <v>3</v>
      </c>
      <c r="I19">
        <v>2026</v>
      </c>
      <c r="J19" s="93" t="s">
        <v>128</v>
      </c>
      <c r="K19" s="93" t="s">
        <v>13</v>
      </c>
    </row>
    <row r="20" spans="2:12" x14ac:dyDescent="0.35">
      <c r="B20" s="88" t="s">
        <v>183</v>
      </c>
      <c r="C20" s="88" t="s">
        <v>208</v>
      </c>
      <c r="D20" s="89" t="s">
        <v>18</v>
      </c>
      <c r="E20" s="89" t="s">
        <v>193</v>
      </c>
      <c r="F20" s="90">
        <v>12185.63079974161</v>
      </c>
      <c r="G20" s="89" t="s">
        <v>187</v>
      </c>
      <c r="H20" s="91">
        <v>1</v>
      </c>
      <c r="I20" s="91">
        <v>2026</v>
      </c>
      <c r="J20" s="92" t="s">
        <v>116</v>
      </c>
      <c r="K20" s="92" t="s">
        <v>8</v>
      </c>
    </row>
    <row r="21" spans="2:12" x14ac:dyDescent="0.35">
      <c r="B21" s="88" t="s">
        <v>183</v>
      </c>
      <c r="C21" s="94" t="s">
        <v>191</v>
      </c>
      <c r="D21" t="s">
        <v>192</v>
      </c>
      <c r="E21" t="s">
        <v>209</v>
      </c>
      <c r="F21">
        <v>447.10992847008288</v>
      </c>
      <c r="G21" t="s">
        <v>210</v>
      </c>
      <c r="H21">
        <v>3</v>
      </c>
      <c r="I21">
        <v>2026</v>
      </c>
      <c r="J21" s="93" t="s">
        <v>73</v>
      </c>
      <c r="K21" s="93" t="s">
        <v>17</v>
      </c>
    </row>
    <row r="22" spans="2:12" x14ac:dyDescent="0.35">
      <c r="B22" s="88" t="s">
        <v>183</v>
      </c>
      <c r="C22" s="88" t="s">
        <v>184</v>
      </c>
      <c r="D22" s="89" t="s">
        <v>185</v>
      </c>
      <c r="E22" s="89" t="s">
        <v>211</v>
      </c>
      <c r="F22" s="90">
        <v>0</v>
      </c>
      <c r="G22" s="89" t="s">
        <v>212</v>
      </c>
      <c r="H22" s="91">
        <v>1</v>
      </c>
      <c r="I22" s="91">
        <v>2026</v>
      </c>
      <c r="J22" s="92" t="s">
        <v>199</v>
      </c>
      <c r="K22" s="93" t="s">
        <v>17</v>
      </c>
    </row>
    <row r="23" spans="2:12" x14ac:dyDescent="0.35">
      <c r="B23" s="88" t="s">
        <v>183</v>
      </c>
      <c r="C23" s="94" t="s">
        <v>191</v>
      </c>
      <c r="D23" t="s">
        <v>192</v>
      </c>
      <c r="E23" t="s">
        <v>213</v>
      </c>
      <c r="F23">
        <v>0</v>
      </c>
      <c r="G23" t="s">
        <v>210</v>
      </c>
      <c r="H23">
        <v>3</v>
      </c>
      <c r="I23">
        <v>2026</v>
      </c>
      <c r="J23" s="93" t="s">
        <v>138</v>
      </c>
      <c r="K23" s="93" t="s">
        <v>17</v>
      </c>
    </row>
    <row r="24" spans="2:12" x14ac:dyDescent="0.35">
      <c r="B24" s="88" t="s">
        <v>183</v>
      </c>
      <c r="C24" s="88" t="s">
        <v>184</v>
      </c>
      <c r="D24" s="89" t="s">
        <v>185</v>
      </c>
      <c r="E24" s="89" t="s">
        <v>214</v>
      </c>
      <c r="F24" s="90">
        <v>109150.38461490834</v>
      </c>
      <c r="G24" s="89" t="s">
        <v>212</v>
      </c>
      <c r="H24" s="91">
        <v>1</v>
      </c>
      <c r="I24" s="91">
        <v>2026</v>
      </c>
      <c r="J24" s="92" t="s">
        <v>25</v>
      </c>
      <c r="K24" s="93" t="s">
        <v>17</v>
      </c>
    </row>
    <row r="25" spans="2:12" x14ac:dyDescent="0.35">
      <c r="B25" s="88" t="s">
        <v>183</v>
      </c>
      <c r="C25" s="88" t="s">
        <v>184</v>
      </c>
      <c r="D25" s="89" t="s">
        <v>185</v>
      </c>
      <c r="E25" s="89" t="s">
        <v>215</v>
      </c>
      <c r="F25" s="90">
        <v>8429.1103145473608</v>
      </c>
      <c r="G25" s="89" t="s">
        <v>212</v>
      </c>
      <c r="H25" s="91">
        <v>1</v>
      </c>
      <c r="I25" s="91">
        <v>2026</v>
      </c>
      <c r="J25" s="92" t="s">
        <v>35</v>
      </c>
      <c r="K25" s="93" t="s">
        <v>26</v>
      </c>
      <c r="L25" t="s">
        <v>162</v>
      </c>
    </row>
    <row r="26" spans="2:12" x14ac:dyDescent="0.35">
      <c r="B26" s="88" t="s">
        <v>183</v>
      </c>
      <c r="C26" s="94" t="s">
        <v>191</v>
      </c>
      <c r="D26" t="s">
        <v>192</v>
      </c>
      <c r="E26" t="s">
        <v>216</v>
      </c>
      <c r="F26">
        <v>146.71100950670763</v>
      </c>
      <c r="G26" t="s">
        <v>210</v>
      </c>
      <c r="H26">
        <v>3</v>
      </c>
      <c r="I26">
        <v>2026</v>
      </c>
      <c r="J26" s="93" t="s">
        <v>142</v>
      </c>
      <c r="K26" s="93" t="s">
        <v>13</v>
      </c>
    </row>
    <row r="27" spans="2:12" x14ac:dyDescent="0.35">
      <c r="B27" s="88" t="s">
        <v>183</v>
      </c>
      <c r="C27" s="88" t="s">
        <v>184</v>
      </c>
      <c r="D27" s="89" t="s">
        <v>185</v>
      </c>
      <c r="E27" s="89" t="s">
        <v>217</v>
      </c>
      <c r="F27" s="90">
        <v>11156.246900667826</v>
      </c>
      <c r="G27" s="89" t="s">
        <v>218</v>
      </c>
      <c r="H27" s="91">
        <v>1</v>
      </c>
      <c r="I27" s="91">
        <v>2026</v>
      </c>
      <c r="J27" s="92" t="s">
        <v>35</v>
      </c>
      <c r="K27" s="93" t="s">
        <v>26</v>
      </c>
      <c r="L27" t="s">
        <v>165</v>
      </c>
    </row>
    <row r="28" spans="2:12" x14ac:dyDescent="0.35">
      <c r="B28" s="88" t="s">
        <v>183</v>
      </c>
      <c r="C28" s="88" t="s">
        <v>184</v>
      </c>
      <c r="D28" s="89" t="s">
        <v>185</v>
      </c>
      <c r="E28" s="89" t="s">
        <v>219</v>
      </c>
      <c r="F28" s="90">
        <v>0</v>
      </c>
      <c r="G28" s="89" t="s">
        <v>218</v>
      </c>
      <c r="H28" s="91">
        <v>1</v>
      </c>
      <c r="I28" s="91">
        <v>2026</v>
      </c>
      <c r="J28" s="92" t="s">
        <v>35</v>
      </c>
      <c r="K28" s="93" t="s">
        <v>26</v>
      </c>
      <c r="L28" t="s">
        <v>220</v>
      </c>
    </row>
    <row r="29" spans="2:12" x14ac:dyDescent="0.35">
      <c r="B29" s="88" t="s">
        <v>183</v>
      </c>
      <c r="C29" s="88" t="s">
        <v>184</v>
      </c>
      <c r="D29" s="89" t="s">
        <v>185</v>
      </c>
      <c r="E29" s="89" t="s">
        <v>221</v>
      </c>
      <c r="F29" s="90">
        <v>22639.776452873462</v>
      </c>
      <c r="G29" s="89" t="s">
        <v>218</v>
      </c>
      <c r="H29" s="91">
        <v>1</v>
      </c>
      <c r="I29" s="91">
        <v>2026</v>
      </c>
      <c r="J29" s="92" t="s">
        <v>35</v>
      </c>
      <c r="K29" s="93" t="s">
        <v>26</v>
      </c>
      <c r="L29" t="s">
        <v>164</v>
      </c>
    </row>
    <row r="30" spans="2:12" x14ac:dyDescent="0.35">
      <c r="B30" s="88" t="s">
        <v>183</v>
      </c>
      <c r="C30" s="88" t="s">
        <v>184</v>
      </c>
      <c r="D30" s="89" t="s">
        <v>185</v>
      </c>
      <c r="E30" s="89" t="s">
        <v>222</v>
      </c>
      <c r="F30" s="90">
        <v>10040.622210601043</v>
      </c>
      <c r="G30" s="89" t="s">
        <v>218</v>
      </c>
      <c r="H30" s="91">
        <v>1</v>
      </c>
      <c r="I30" s="91">
        <v>2026</v>
      </c>
      <c r="J30" s="92" t="s">
        <v>35</v>
      </c>
      <c r="K30" s="93" t="s">
        <v>26</v>
      </c>
      <c r="L30" t="s">
        <v>161</v>
      </c>
    </row>
    <row r="31" spans="2:12" x14ac:dyDescent="0.35">
      <c r="B31" s="88" t="s">
        <v>183</v>
      </c>
      <c r="C31" s="88" t="s">
        <v>184</v>
      </c>
      <c r="D31" s="89" t="s">
        <v>185</v>
      </c>
      <c r="E31" s="89" t="s">
        <v>223</v>
      </c>
      <c r="F31" s="90">
        <v>12749.996457906085</v>
      </c>
      <c r="G31" s="89" t="s">
        <v>224</v>
      </c>
      <c r="H31" s="91">
        <v>1</v>
      </c>
      <c r="I31" s="91">
        <v>2026</v>
      </c>
      <c r="J31" s="92" t="s">
        <v>35</v>
      </c>
      <c r="K31" s="93" t="s">
        <v>26</v>
      </c>
      <c r="L31" t="s">
        <v>165</v>
      </c>
    </row>
    <row r="32" spans="2:12" x14ac:dyDescent="0.35">
      <c r="B32" s="88" t="s">
        <v>183</v>
      </c>
      <c r="C32" s="88" t="s">
        <v>184</v>
      </c>
      <c r="D32" s="89" t="s">
        <v>185</v>
      </c>
      <c r="E32" s="89" t="s">
        <v>225</v>
      </c>
      <c r="F32" s="90">
        <v>0</v>
      </c>
      <c r="G32" s="89" t="s">
        <v>224</v>
      </c>
      <c r="H32" s="91">
        <v>1</v>
      </c>
      <c r="I32" s="91">
        <v>2026</v>
      </c>
      <c r="J32" s="92" t="s">
        <v>35</v>
      </c>
      <c r="K32" s="93" t="s">
        <v>26</v>
      </c>
      <c r="L32" t="s">
        <v>220</v>
      </c>
    </row>
    <row r="33" spans="2:14" x14ac:dyDescent="0.35">
      <c r="B33" s="88" t="s">
        <v>183</v>
      </c>
      <c r="C33" s="88" t="s">
        <v>184</v>
      </c>
      <c r="D33" s="89" t="s">
        <v>185</v>
      </c>
      <c r="E33" s="89" t="s">
        <v>226</v>
      </c>
      <c r="F33" s="90">
        <v>25680.940454005718</v>
      </c>
      <c r="G33" s="89" t="s">
        <v>224</v>
      </c>
      <c r="H33" s="91">
        <v>1</v>
      </c>
      <c r="I33" s="91">
        <v>2026</v>
      </c>
      <c r="J33" s="92" t="s">
        <v>35</v>
      </c>
      <c r="K33" s="93" t="s">
        <v>26</v>
      </c>
      <c r="L33" t="s">
        <v>164</v>
      </c>
      <c r="N33" t="s">
        <v>227</v>
      </c>
    </row>
    <row r="34" spans="2:14" x14ac:dyDescent="0.35">
      <c r="B34" s="88" t="s">
        <v>183</v>
      </c>
      <c r="C34" s="88" t="s">
        <v>184</v>
      </c>
      <c r="D34" s="89" t="s">
        <v>185</v>
      </c>
      <c r="E34" s="89" t="s">
        <v>228</v>
      </c>
      <c r="F34" s="90">
        <v>11262.496871150375</v>
      </c>
      <c r="G34" s="89" t="s">
        <v>224</v>
      </c>
      <c r="H34" s="91">
        <v>1</v>
      </c>
      <c r="I34" s="91">
        <v>2026</v>
      </c>
      <c r="J34" s="92" t="s">
        <v>35</v>
      </c>
      <c r="K34" s="93" t="s">
        <v>26</v>
      </c>
      <c r="L34" t="s">
        <v>161</v>
      </c>
    </row>
    <row r="35" spans="2:14" x14ac:dyDescent="0.35">
      <c r="B35" s="88" t="s">
        <v>183</v>
      </c>
      <c r="C35" s="88" t="s">
        <v>184</v>
      </c>
      <c r="D35" s="89" t="s">
        <v>185</v>
      </c>
      <c r="E35" s="89" t="s">
        <v>229</v>
      </c>
      <c r="F35" s="90">
        <v>0</v>
      </c>
      <c r="G35" s="89" t="s">
        <v>224</v>
      </c>
      <c r="H35" s="91">
        <v>1</v>
      </c>
      <c r="I35" s="91">
        <v>2026</v>
      </c>
      <c r="J35" s="92" t="s">
        <v>35</v>
      </c>
      <c r="K35" s="93" t="s">
        <v>26</v>
      </c>
      <c r="L35" t="s">
        <v>162</v>
      </c>
    </row>
    <row r="36" spans="2:14" x14ac:dyDescent="0.35">
      <c r="B36" s="88" t="s">
        <v>194</v>
      </c>
      <c r="C36" s="88" t="s">
        <v>208</v>
      </c>
      <c r="D36" s="89" t="s">
        <v>18</v>
      </c>
      <c r="E36" s="89" t="s">
        <v>186</v>
      </c>
      <c r="F36" s="90">
        <v>7611.3270897299935</v>
      </c>
      <c r="G36" s="89" t="s">
        <v>187</v>
      </c>
      <c r="H36" s="91">
        <v>1</v>
      </c>
      <c r="I36" s="91">
        <v>2026</v>
      </c>
      <c r="J36" s="92" t="s">
        <v>113</v>
      </c>
      <c r="K36" s="93" t="s">
        <v>26</v>
      </c>
    </row>
    <row r="37" spans="2:14" x14ac:dyDescent="0.35">
      <c r="B37" s="88" t="s">
        <v>194</v>
      </c>
      <c r="C37" s="88" t="s">
        <v>208</v>
      </c>
      <c r="D37" s="89" t="s">
        <v>18</v>
      </c>
      <c r="E37" s="89" t="s">
        <v>188</v>
      </c>
      <c r="F37" s="90">
        <v>8737.1371280071053</v>
      </c>
      <c r="G37" s="89" t="s">
        <v>187</v>
      </c>
      <c r="H37" s="91">
        <v>1</v>
      </c>
      <c r="I37" s="91">
        <v>2026</v>
      </c>
      <c r="J37" s="92" t="s">
        <v>140</v>
      </c>
      <c r="K37" s="93" t="s">
        <v>26</v>
      </c>
    </row>
    <row r="38" spans="2:14" x14ac:dyDescent="0.35">
      <c r="B38" s="88" t="s">
        <v>194</v>
      </c>
      <c r="C38" s="88" t="s">
        <v>208</v>
      </c>
      <c r="D38" s="89" t="s">
        <v>18</v>
      </c>
      <c r="E38" s="89" t="s">
        <v>189</v>
      </c>
      <c r="F38" s="90">
        <v>4323.6030918483293</v>
      </c>
      <c r="G38" s="89" t="s">
        <v>187</v>
      </c>
      <c r="H38" s="91">
        <v>1</v>
      </c>
      <c r="I38" s="91">
        <v>2026</v>
      </c>
      <c r="J38" s="92" t="s">
        <v>124</v>
      </c>
      <c r="K38" s="93" t="s">
        <v>26</v>
      </c>
    </row>
    <row r="39" spans="2:14" x14ac:dyDescent="0.35">
      <c r="B39" s="88" t="s">
        <v>194</v>
      </c>
      <c r="C39" s="88" t="s">
        <v>208</v>
      </c>
      <c r="D39" s="89" t="s">
        <v>18</v>
      </c>
      <c r="E39" s="89" t="s">
        <v>190</v>
      </c>
      <c r="F39" s="90">
        <v>10307.107701971503</v>
      </c>
      <c r="G39" s="89" t="s">
        <v>187</v>
      </c>
      <c r="H39" s="91">
        <v>1</v>
      </c>
      <c r="I39" s="91">
        <v>2026</v>
      </c>
      <c r="J39" s="92" t="s">
        <v>112</v>
      </c>
      <c r="K39" s="93" t="s">
        <v>26</v>
      </c>
    </row>
    <row r="40" spans="2:14" x14ac:dyDescent="0.35">
      <c r="B40" s="88" t="s">
        <v>194</v>
      </c>
      <c r="C40" s="88" t="s">
        <v>230</v>
      </c>
      <c r="D40" s="89" t="s">
        <v>231</v>
      </c>
      <c r="E40" s="89" t="s">
        <v>193</v>
      </c>
      <c r="F40" s="90">
        <v>0</v>
      </c>
      <c r="G40" s="89" t="s">
        <v>187</v>
      </c>
      <c r="H40" s="91">
        <v>1</v>
      </c>
      <c r="I40" s="91">
        <v>2026</v>
      </c>
      <c r="J40" s="92" t="s">
        <v>116</v>
      </c>
      <c r="K40" s="92" t="s">
        <v>8</v>
      </c>
    </row>
    <row r="41" spans="2:14" x14ac:dyDescent="0.35">
      <c r="B41" s="88" t="s">
        <v>183</v>
      </c>
      <c r="C41" s="88" t="s">
        <v>232</v>
      </c>
      <c r="D41" s="89" t="s">
        <v>233</v>
      </c>
      <c r="E41" s="89" t="s">
        <v>193</v>
      </c>
      <c r="F41" s="90">
        <v>8056.0557385834918</v>
      </c>
      <c r="G41" s="89" t="s">
        <v>187</v>
      </c>
      <c r="H41" s="91">
        <v>1</v>
      </c>
      <c r="I41" s="91">
        <v>2026</v>
      </c>
      <c r="J41" s="92" t="s">
        <v>116</v>
      </c>
      <c r="K41" s="92" t="s">
        <v>8</v>
      </c>
    </row>
    <row r="42" spans="2:14" x14ac:dyDescent="0.35">
      <c r="B42" s="88" t="s">
        <v>194</v>
      </c>
      <c r="C42" s="88" t="s">
        <v>184</v>
      </c>
      <c r="D42" s="89" t="s">
        <v>185</v>
      </c>
      <c r="E42" s="89" t="s">
        <v>195</v>
      </c>
      <c r="F42" s="90">
        <v>0</v>
      </c>
      <c r="G42" s="89" t="s">
        <v>187</v>
      </c>
      <c r="H42" s="91">
        <v>1</v>
      </c>
      <c r="I42" s="91">
        <v>2026</v>
      </c>
      <c r="J42" s="92" t="s">
        <v>117</v>
      </c>
      <c r="K42" s="93" t="s">
        <v>26</v>
      </c>
    </row>
    <row r="43" spans="2:14" x14ac:dyDescent="0.35">
      <c r="B43" s="88" t="s">
        <v>194</v>
      </c>
      <c r="C43" s="88" t="s">
        <v>208</v>
      </c>
      <c r="D43" s="89" t="s">
        <v>18</v>
      </c>
      <c r="E43" s="89" t="s">
        <v>196</v>
      </c>
      <c r="F43" s="90">
        <v>7133.9451015497443</v>
      </c>
      <c r="G43" s="89" t="s">
        <v>187</v>
      </c>
      <c r="H43" s="91">
        <v>1</v>
      </c>
      <c r="I43" s="91">
        <v>2026</v>
      </c>
      <c r="J43" s="92" t="s">
        <v>98</v>
      </c>
      <c r="K43" s="93" t="s">
        <v>26</v>
      </c>
    </row>
    <row r="44" spans="2:14" x14ac:dyDescent="0.35">
      <c r="B44" s="88" t="s">
        <v>194</v>
      </c>
      <c r="C44" s="88" t="s">
        <v>184</v>
      </c>
      <c r="D44" s="89" t="s">
        <v>185</v>
      </c>
      <c r="E44" s="89" t="s">
        <v>197</v>
      </c>
      <c r="F44" s="90">
        <v>0</v>
      </c>
      <c r="G44" s="89" t="s">
        <v>187</v>
      </c>
      <c r="H44" s="91">
        <v>1</v>
      </c>
      <c r="I44" s="91">
        <v>2026</v>
      </c>
      <c r="J44" s="92" t="s">
        <v>73</v>
      </c>
      <c r="K44" s="93" t="s">
        <v>17</v>
      </c>
    </row>
    <row r="45" spans="2:14" x14ac:dyDescent="0.35">
      <c r="B45" s="88" t="s">
        <v>194</v>
      </c>
      <c r="C45" s="88" t="s">
        <v>208</v>
      </c>
      <c r="D45" s="89" t="s">
        <v>18</v>
      </c>
      <c r="E45" s="89" t="s">
        <v>198</v>
      </c>
      <c r="F45" s="90">
        <v>0</v>
      </c>
      <c r="G45" s="89" t="s">
        <v>187</v>
      </c>
      <c r="H45" s="91">
        <v>1</v>
      </c>
      <c r="I45" s="91">
        <v>2026</v>
      </c>
      <c r="J45" s="92" t="s">
        <v>199</v>
      </c>
      <c r="K45" s="93" t="s">
        <v>17</v>
      </c>
    </row>
    <row r="46" spans="2:14" x14ac:dyDescent="0.35">
      <c r="B46" s="88" t="s">
        <v>194</v>
      </c>
      <c r="C46" s="88" t="s">
        <v>184</v>
      </c>
      <c r="D46" s="89" t="s">
        <v>185</v>
      </c>
      <c r="E46" s="89" t="s">
        <v>200</v>
      </c>
      <c r="F46" s="90">
        <v>25876.684484348065</v>
      </c>
      <c r="G46" s="89" t="s">
        <v>187</v>
      </c>
      <c r="H46" s="91">
        <v>1</v>
      </c>
      <c r="I46" s="91">
        <v>2026</v>
      </c>
      <c r="J46" s="92" t="s">
        <v>138</v>
      </c>
      <c r="K46" s="93" t="s">
        <v>17</v>
      </c>
    </row>
    <row r="47" spans="2:14" x14ac:dyDescent="0.35">
      <c r="B47" s="88" t="s">
        <v>194</v>
      </c>
      <c r="C47" s="88" t="s">
        <v>184</v>
      </c>
      <c r="D47" s="89" t="s">
        <v>185</v>
      </c>
      <c r="E47" s="89" t="s">
        <v>201</v>
      </c>
      <c r="F47" s="90">
        <v>0</v>
      </c>
      <c r="G47" s="89" t="s">
        <v>187</v>
      </c>
      <c r="H47" s="91">
        <v>1</v>
      </c>
      <c r="I47" s="91">
        <v>2026</v>
      </c>
      <c r="J47" s="92" t="s">
        <v>202</v>
      </c>
      <c r="K47" s="93" t="s">
        <v>17</v>
      </c>
    </row>
    <row r="48" spans="2:14" x14ac:dyDescent="0.35">
      <c r="B48" s="88" t="s">
        <v>194</v>
      </c>
      <c r="C48" s="88" t="s">
        <v>208</v>
      </c>
      <c r="D48" s="89" t="s">
        <v>18</v>
      </c>
      <c r="E48" s="89" t="s">
        <v>203</v>
      </c>
      <c r="F48" s="90">
        <v>11196.716093402647</v>
      </c>
      <c r="G48" s="89" t="s">
        <v>187</v>
      </c>
      <c r="H48" s="91">
        <v>1</v>
      </c>
      <c r="I48" s="91">
        <v>2026</v>
      </c>
      <c r="J48" s="92" t="s">
        <v>115</v>
      </c>
      <c r="K48" s="92" t="s">
        <v>26</v>
      </c>
    </row>
    <row r="49" spans="2:12" x14ac:dyDescent="0.35">
      <c r="B49" s="88" t="s">
        <v>194</v>
      </c>
      <c r="C49" s="88" t="s">
        <v>208</v>
      </c>
      <c r="D49" s="89" t="s">
        <v>18</v>
      </c>
      <c r="E49" s="89" t="s">
        <v>204</v>
      </c>
      <c r="F49" s="90">
        <v>36086.988908601619</v>
      </c>
      <c r="G49" s="89" t="s">
        <v>187</v>
      </c>
      <c r="H49" s="91">
        <v>1</v>
      </c>
      <c r="I49" s="91">
        <v>2026</v>
      </c>
      <c r="J49" s="92" t="s">
        <v>114</v>
      </c>
      <c r="K49" s="93" t="s">
        <v>26</v>
      </c>
    </row>
    <row r="50" spans="2:12" x14ac:dyDescent="0.35">
      <c r="B50" s="88" t="s">
        <v>194</v>
      </c>
      <c r="C50" s="88" t="s">
        <v>184</v>
      </c>
      <c r="D50" s="89" t="s">
        <v>185</v>
      </c>
      <c r="E50" s="89" t="s">
        <v>205</v>
      </c>
      <c r="F50" s="90">
        <v>0</v>
      </c>
      <c r="G50" s="89" t="s">
        <v>187</v>
      </c>
      <c r="H50" s="91">
        <v>1</v>
      </c>
      <c r="I50" s="91">
        <v>2026</v>
      </c>
      <c r="J50" s="92" t="s">
        <v>141</v>
      </c>
      <c r="K50" s="93" t="s">
        <v>17</v>
      </c>
    </row>
    <row r="51" spans="2:12" x14ac:dyDescent="0.35">
      <c r="B51" s="88" t="s">
        <v>194</v>
      </c>
      <c r="C51" s="88" t="s">
        <v>184</v>
      </c>
      <c r="D51" s="89" t="s">
        <v>185</v>
      </c>
      <c r="E51" s="89" t="s">
        <v>206</v>
      </c>
      <c r="F51" s="90">
        <v>29955.217710486482</v>
      </c>
      <c r="G51" s="89" t="s">
        <v>187</v>
      </c>
      <c r="H51" s="91">
        <v>1</v>
      </c>
      <c r="I51" s="91">
        <v>2026</v>
      </c>
      <c r="J51" s="92" t="s">
        <v>142</v>
      </c>
      <c r="K51" s="93" t="s">
        <v>13</v>
      </c>
    </row>
    <row r="52" spans="2:12" x14ac:dyDescent="0.35">
      <c r="B52" s="88" t="s">
        <v>194</v>
      </c>
      <c r="C52" s="88" t="s">
        <v>184</v>
      </c>
      <c r="D52" s="89" t="s">
        <v>185</v>
      </c>
      <c r="E52" s="89" t="s">
        <v>207</v>
      </c>
      <c r="F52" s="90">
        <v>87982.637775709023</v>
      </c>
      <c r="G52" s="89" t="s">
        <v>187</v>
      </c>
      <c r="H52" s="91">
        <v>1</v>
      </c>
      <c r="I52" s="91">
        <v>2026</v>
      </c>
      <c r="J52" s="92" t="s">
        <v>128</v>
      </c>
      <c r="K52" s="93" t="s">
        <v>13</v>
      </c>
    </row>
    <row r="53" spans="2:12" x14ac:dyDescent="0.35">
      <c r="B53" s="88" t="s">
        <v>194</v>
      </c>
      <c r="C53" s="88" t="s">
        <v>234</v>
      </c>
      <c r="D53" t="s">
        <v>235</v>
      </c>
      <c r="E53" s="89" t="s">
        <v>193</v>
      </c>
      <c r="F53" s="90">
        <v>0</v>
      </c>
      <c r="G53" s="89" t="s">
        <v>187</v>
      </c>
      <c r="H53" s="91">
        <v>1</v>
      </c>
      <c r="I53" s="91">
        <v>2026</v>
      </c>
      <c r="J53" s="92" t="s">
        <v>116</v>
      </c>
      <c r="K53" s="92" t="s">
        <v>8</v>
      </c>
    </row>
    <row r="54" spans="2:12" x14ac:dyDescent="0.35">
      <c r="B54" s="88" t="s">
        <v>194</v>
      </c>
      <c r="C54" s="88" t="s">
        <v>184</v>
      </c>
      <c r="D54" s="89" t="s">
        <v>185</v>
      </c>
      <c r="E54" s="89" t="s">
        <v>236</v>
      </c>
      <c r="F54" s="90">
        <v>0</v>
      </c>
      <c r="G54" s="89" t="s">
        <v>212</v>
      </c>
      <c r="H54" s="91">
        <v>1</v>
      </c>
      <c r="I54" s="91">
        <v>2026</v>
      </c>
      <c r="J54" s="92" t="s">
        <v>73</v>
      </c>
      <c r="K54" s="93" t="s">
        <v>17</v>
      </c>
    </row>
    <row r="55" spans="2:12" x14ac:dyDescent="0.35">
      <c r="B55" s="88" t="s">
        <v>194</v>
      </c>
      <c r="C55" s="88" t="s">
        <v>208</v>
      </c>
      <c r="D55" s="89" t="s">
        <v>18</v>
      </c>
      <c r="E55" s="89" t="s">
        <v>211</v>
      </c>
      <c r="F55" s="90">
        <v>175500</v>
      </c>
      <c r="G55" s="89" t="s">
        <v>212</v>
      </c>
      <c r="H55" s="91">
        <v>1</v>
      </c>
      <c r="I55" s="91">
        <v>2026</v>
      </c>
      <c r="J55" s="92" t="s">
        <v>199</v>
      </c>
      <c r="K55" s="93" t="s">
        <v>17</v>
      </c>
    </row>
    <row r="56" spans="2:12" x14ac:dyDescent="0.35">
      <c r="B56" s="88" t="s">
        <v>194</v>
      </c>
      <c r="C56" s="88" t="s">
        <v>184</v>
      </c>
      <c r="D56" s="89" t="s">
        <v>185</v>
      </c>
      <c r="E56" s="89" t="s">
        <v>237</v>
      </c>
      <c r="F56" s="90">
        <v>34854.77001369949</v>
      </c>
      <c r="G56" s="89" t="s">
        <v>212</v>
      </c>
      <c r="H56" s="91">
        <v>1</v>
      </c>
      <c r="I56" s="91">
        <v>2026</v>
      </c>
      <c r="J56" s="92" t="s">
        <v>138</v>
      </c>
      <c r="K56" s="93" t="s">
        <v>17</v>
      </c>
    </row>
    <row r="57" spans="2:12" x14ac:dyDescent="0.35">
      <c r="B57" s="88" t="s">
        <v>194</v>
      </c>
      <c r="C57" s="88" t="s">
        <v>208</v>
      </c>
      <c r="D57" s="89" t="s">
        <v>18</v>
      </c>
      <c r="E57" s="89" t="s">
        <v>214</v>
      </c>
      <c r="F57" s="90">
        <v>0</v>
      </c>
      <c r="G57" s="89" t="s">
        <v>212</v>
      </c>
      <c r="H57" s="91">
        <v>1</v>
      </c>
      <c r="I57" s="91">
        <v>2026</v>
      </c>
      <c r="J57" s="92" t="s">
        <v>25</v>
      </c>
      <c r="K57" s="93" t="s">
        <v>17</v>
      </c>
    </row>
    <row r="58" spans="2:12" x14ac:dyDescent="0.35">
      <c r="B58" s="88" t="s">
        <v>194</v>
      </c>
      <c r="C58" s="88" t="s">
        <v>208</v>
      </c>
      <c r="D58" s="89" t="s">
        <v>18</v>
      </c>
      <c r="E58" s="89" t="s">
        <v>215</v>
      </c>
      <c r="F58" s="90">
        <v>7123.4261100524063</v>
      </c>
      <c r="G58" s="89" t="s">
        <v>212</v>
      </c>
      <c r="H58" s="91">
        <v>1</v>
      </c>
      <c r="I58" s="91">
        <v>2026</v>
      </c>
      <c r="J58" s="92" t="s">
        <v>35</v>
      </c>
      <c r="K58" s="93" t="s">
        <v>26</v>
      </c>
      <c r="L58" t="s">
        <v>162</v>
      </c>
    </row>
    <row r="59" spans="2:12" x14ac:dyDescent="0.35">
      <c r="B59" s="88" t="s">
        <v>194</v>
      </c>
      <c r="C59" s="88" t="s">
        <v>184</v>
      </c>
      <c r="D59" s="89" t="s">
        <v>185</v>
      </c>
      <c r="E59" s="89" t="s">
        <v>238</v>
      </c>
      <c r="F59" s="90">
        <v>3855.1630697754422</v>
      </c>
      <c r="G59" s="89" t="s">
        <v>212</v>
      </c>
      <c r="H59" s="91">
        <v>1</v>
      </c>
      <c r="I59" s="91">
        <v>2026</v>
      </c>
      <c r="J59" s="92" t="s">
        <v>142</v>
      </c>
      <c r="K59" s="93" t="s">
        <v>13</v>
      </c>
    </row>
    <row r="60" spans="2:12" x14ac:dyDescent="0.35">
      <c r="B60" s="88" t="s">
        <v>194</v>
      </c>
      <c r="C60" s="88" t="s">
        <v>208</v>
      </c>
      <c r="D60" s="89" t="s">
        <v>18</v>
      </c>
      <c r="E60" s="89" t="s">
        <v>217</v>
      </c>
      <c r="F60" s="90">
        <v>9428.1243804881851</v>
      </c>
      <c r="G60" s="89" t="s">
        <v>218</v>
      </c>
      <c r="H60" s="91">
        <v>1</v>
      </c>
      <c r="I60" s="91">
        <v>2026</v>
      </c>
      <c r="J60" s="92" t="s">
        <v>35</v>
      </c>
      <c r="K60" s="93" t="s">
        <v>26</v>
      </c>
      <c r="L60" t="s">
        <v>165</v>
      </c>
    </row>
    <row r="61" spans="2:12" x14ac:dyDescent="0.35">
      <c r="B61" s="88" t="s">
        <v>194</v>
      </c>
      <c r="C61" s="88" t="s">
        <v>208</v>
      </c>
      <c r="D61" s="89" t="s">
        <v>18</v>
      </c>
      <c r="E61" s="89" t="s">
        <v>219</v>
      </c>
      <c r="F61" s="90">
        <v>17079.806614484005</v>
      </c>
      <c r="G61" s="89" t="s">
        <v>218</v>
      </c>
      <c r="H61" s="91">
        <v>1</v>
      </c>
      <c r="I61" s="91">
        <v>2026</v>
      </c>
      <c r="J61" s="92" t="s">
        <v>35</v>
      </c>
      <c r="K61" s="93" t="s">
        <v>26</v>
      </c>
      <c r="L61" t="s">
        <v>220</v>
      </c>
    </row>
    <row r="62" spans="2:12" x14ac:dyDescent="0.35">
      <c r="B62" s="88" t="s">
        <v>194</v>
      </c>
      <c r="C62" s="88" t="s">
        <v>208</v>
      </c>
      <c r="D62" s="89" t="s">
        <v>18</v>
      </c>
      <c r="E62" s="89" t="s">
        <v>221</v>
      </c>
      <c r="F62" s="90">
        <v>0</v>
      </c>
      <c r="G62" s="89" t="s">
        <v>218</v>
      </c>
      <c r="H62" s="91">
        <v>1</v>
      </c>
      <c r="I62" s="91">
        <v>2026</v>
      </c>
      <c r="J62" s="92" t="s">
        <v>35</v>
      </c>
      <c r="K62" s="93" t="s">
        <v>26</v>
      </c>
      <c r="L62" t="s">
        <v>164</v>
      </c>
    </row>
    <row r="63" spans="2:12" x14ac:dyDescent="0.35">
      <c r="B63" s="88" t="s">
        <v>194</v>
      </c>
      <c r="C63" s="88" t="s">
        <v>208</v>
      </c>
      <c r="D63" s="89" t="s">
        <v>18</v>
      </c>
      <c r="E63" s="89" t="s">
        <v>222</v>
      </c>
      <c r="F63" s="90">
        <v>8485.3119424393681</v>
      </c>
      <c r="G63" s="89" t="s">
        <v>218</v>
      </c>
      <c r="H63" s="91">
        <v>1</v>
      </c>
      <c r="I63" s="91">
        <v>2026</v>
      </c>
      <c r="J63" s="92" t="s">
        <v>35</v>
      </c>
      <c r="K63" s="93" t="s">
        <v>26</v>
      </c>
      <c r="L63" t="s">
        <v>161</v>
      </c>
    </row>
    <row r="64" spans="2:12" x14ac:dyDescent="0.35">
      <c r="B64" s="88" t="s">
        <v>194</v>
      </c>
      <c r="C64" s="88" t="s">
        <v>208</v>
      </c>
      <c r="D64" s="89" t="s">
        <v>18</v>
      </c>
      <c r="E64" s="89" t="s">
        <v>223</v>
      </c>
      <c r="F64" s="90">
        <v>10774.999291986498</v>
      </c>
      <c r="G64" s="89" t="s">
        <v>224</v>
      </c>
      <c r="H64" s="91">
        <v>1</v>
      </c>
      <c r="I64" s="91">
        <v>2026</v>
      </c>
      <c r="J64" s="92" t="s">
        <v>35</v>
      </c>
      <c r="K64" s="93" t="s">
        <v>26</v>
      </c>
      <c r="L64" t="s">
        <v>165</v>
      </c>
    </row>
    <row r="65" spans="2:12" x14ac:dyDescent="0.35">
      <c r="B65" s="88" t="s">
        <v>194</v>
      </c>
      <c r="C65" s="88" t="s">
        <v>208</v>
      </c>
      <c r="D65" s="89" t="s">
        <v>18</v>
      </c>
      <c r="E65" s="89" t="s">
        <v>225</v>
      </c>
      <c r="F65" s="90">
        <v>19374.108995534094</v>
      </c>
      <c r="G65" s="89" t="s">
        <v>224</v>
      </c>
      <c r="H65" s="91">
        <v>1</v>
      </c>
      <c r="I65" s="91">
        <v>2026</v>
      </c>
      <c r="J65" s="92" t="s">
        <v>35</v>
      </c>
      <c r="K65" s="93" t="s">
        <v>26</v>
      </c>
      <c r="L65" t="s">
        <v>220</v>
      </c>
    </row>
    <row r="66" spans="2:12" x14ac:dyDescent="0.35">
      <c r="B66" s="88" t="s">
        <v>194</v>
      </c>
      <c r="C66" s="88" t="s">
        <v>208</v>
      </c>
      <c r="D66" s="89" t="s">
        <v>18</v>
      </c>
      <c r="E66" s="89" t="s">
        <v>226</v>
      </c>
      <c r="F66" s="90">
        <v>0</v>
      </c>
      <c r="G66" s="89" t="s">
        <v>224</v>
      </c>
      <c r="H66" s="91">
        <v>1</v>
      </c>
      <c r="I66" s="91">
        <v>2026</v>
      </c>
      <c r="J66" s="92" t="s">
        <v>35</v>
      </c>
      <c r="K66" s="93" t="s">
        <v>26</v>
      </c>
      <c r="L66" t="s">
        <v>164</v>
      </c>
    </row>
    <row r="67" spans="2:12" x14ac:dyDescent="0.35">
      <c r="B67" s="88" t="s">
        <v>194</v>
      </c>
      <c r="C67" s="88" t="s">
        <v>208</v>
      </c>
      <c r="D67" s="89" t="s">
        <v>18</v>
      </c>
      <c r="E67" s="89" t="s">
        <v>228</v>
      </c>
      <c r="F67" s="90">
        <v>9517.9160412547408</v>
      </c>
      <c r="G67" s="89" t="s">
        <v>224</v>
      </c>
      <c r="H67" s="91">
        <v>1</v>
      </c>
      <c r="I67" s="91">
        <v>2026</v>
      </c>
      <c r="J67" s="92" t="s">
        <v>35</v>
      </c>
      <c r="K67" s="93" t="s">
        <v>26</v>
      </c>
      <c r="L67" t="s">
        <v>161</v>
      </c>
    </row>
    <row r="68" spans="2:12" x14ac:dyDescent="0.35">
      <c r="B68" s="88" t="s">
        <v>194</v>
      </c>
      <c r="C68" s="88" t="s">
        <v>208</v>
      </c>
      <c r="D68" s="89" t="s">
        <v>18</v>
      </c>
      <c r="E68" s="89" t="s">
        <v>229</v>
      </c>
      <c r="F68" s="90">
        <v>0</v>
      </c>
      <c r="G68" s="89" t="s">
        <v>224</v>
      </c>
      <c r="H68" s="91">
        <v>1</v>
      </c>
      <c r="I68" s="91">
        <v>2026</v>
      </c>
      <c r="J68" s="92" t="s">
        <v>35</v>
      </c>
      <c r="K68" s="93" t="s">
        <v>26</v>
      </c>
      <c r="L68" t="s">
        <v>162</v>
      </c>
    </row>
    <row r="69" spans="2:12" x14ac:dyDescent="0.35">
      <c r="B69" s="88" t="s">
        <v>183</v>
      </c>
      <c r="C69" s="88" t="s">
        <v>230</v>
      </c>
      <c r="D69" s="89" t="s">
        <v>231</v>
      </c>
      <c r="E69" s="89" t="s">
        <v>186</v>
      </c>
      <c r="F69" s="90">
        <v>6898.4018784216887</v>
      </c>
      <c r="G69" s="89" t="s">
        <v>187</v>
      </c>
      <c r="H69" s="91">
        <v>1</v>
      </c>
      <c r="I69" s="91">
        <v>2026</v>
      </c>
      <c r="J69" s="92" t="s">
        <v>113</v>
      </c>
      <c r="K69" s="93" t="s">
        <v>26</v>
      </c>
    </row>
    <row r="70" spans="2:12" x14ac:dyDescent="0.35">
      <c r="B70" s="88" t="s">
        <v>183</v>
      </c>
      <c r="C70" s="88" t="s">
        <v>230</v>
      </c>
      <c r="D70" s="89" t="s">
        <v>231</v>
      </c>
      <c r="E70" s="89" t="s">
        <v>188</v>
      </c>
      <c r="F70" s="90">
        <v>7918.7614019633747</v>
      </c>
      <c r="G70" s="89" t="s">
        <v>187</v>
      </c>
      <c r="H70" s="91">
        <v>1</v>
      </c>
      <c r="I70" s="91">
        <v>2026</v>
      </c>
      <c r="J70" s="92" t="s">
        <v>140</v>
      </c>
      <c r="K70" s="93" t="s">
        <v>26</v>
      </c>
    </row>
    <row r="71" spans="2:12" x14ac:dyDescent="0.35">
      <c r="B71" s="88" t="s">
        <v>183</v>
      </c>
      <c r="C71" s="88" t="s">
        <v>230</v>
      </c>
      <c r="D71" s="89" t="s">
        <v>231</v>
      </c>
      <c r="E71" s="89" t="s">
        <v>189</v>
      </c>
      <c r="F71" s="90">
        <v>3918.6269803856749</v>
      </c>
      <c r="G71" s="89" t="s">
        <v>187</v>
      </c>
      <c r="H71" s="91">
        <v>1</v>
      </c>
      <c r="I71" s="91">
        <v>2026</v>
      </c>
      <c r="J71" s="92" t="s">
        <v>124</v>
      </c>
      <c r="K71" s="93" t="s">
        <v>26</v>
      </c>
    </row>
    <row r="72" spans="2:12" x14ac:dyDescent="0.35">
      <c r="B72" s="88" t="s">
        <v>183</v>
      </c>
      <c r="C72" s="88" t="s">
        <v>230</v>
      </c>
      <c r="D72" s="89" t="s">
        <v>231</v>
      </c>
      <c r="E72" s="89" t="s">
        <v>190</v>
      </c>
      <c r="F72" s="90">
        <v>9341.6785659249836</v>
      </c>
      <c r="G72" s="89" t="s">
        <v>187</v>
      </c>
      <c r="H72" s="91">
        <v>1</v>
      </c>
      <c r="I72" s="91">
        <v>2026</v>
      </c>
      <c r="J72" s="92" t="s">
        <v>112</v>
      </c>
      <c r="K72" s="93" t="s">
        <v>26</v>
      </c>
    </row>
    <row r="73" spans="2:12" x14ac:dyDescent="0.35">
      <c r="B73" s="88" t="s">
        <v>194</v>
      </c>
      <c r="C73" s="88" t="s">
        <v>234</v>
      </c>
      <c r="D73" s="89" t="s">
        <v>239</v>
      </c>
      <c r="E73" s="89" t="s">
        <v>193</v>
      </c>
      <c r="F73" s="90">
        <v>0</v>
      </c>
      <c r="G73" s="89" t="s">
        <v>187</v>
      </c>
      <c r="H73" s="91">
        <v>1</v>
      </c>
      <c r="I73" s="91">
        <v>2026</v>
      </c>
      <c r="J73" s="92" t="s">
        <v>116</v>
      </c>
      <c r="K73" s="92" t="s">
        <v>8</v>
      </c>
    </row>
    <row r="74" spans="2:12" x14ac:dyDescent="0.35">
      <c r="B74" s="88" t="s">
        <v>194</v>
      </c>
      <c r="C74" s="88" t="s">
        <v>240</v>
      </c>
      <c r="D74" s="89" t="s">
        <v>241</v>
      </c>
      <c r="E74" s="89" t="s">
        <v>193</v>
      </c>
      <c r="F74" s="90">
        <v>0</v>
      </c>
      <c r="G74" s="89" t="s">
        <v>187</v>
      </c>
      <c r="H74" s="91">
        <v>1</v>
      </c>
      <c r="I74" s="91">
        <v>2026</v>
      </c>
      <c r="J74" s="92" t="s">
        <v>116</v>
      </c>
      <c r="K74" s="92" t="s">
        <v>8</v>
      </c>
    </row>
    <row r="75" spans="2:12" x14ac:dyDescent="0.35">
      <c r="B75" s="88" t="s">
        <v>183</v>
      </c>
      <c r="C75" s="88" t="s">
        <v>208</v>
      </c>
      <c r="D75" s="89" t="s">
        <v>18</v>
      </c>
      <c r="E75" s="89" t="s">
        <v>195</v>
      </c>
      <c r="F75" s="90">
        <v>17421.880340618529</v>
      </c>
      <c r="G75" s="89" t="s">
        <v>187</v>
      </c>
      <c r="H75" s="91">
        <v>1</v>
      </c>
      <c r="I75" s="91">
        <v>2026</v>
      </c>
      <c r="J75" s="92" t="s">
        <v>117</v>
      </c>
      <c r="K75" s="93" t="s">
        <v>26</v>
      </c>
    </row>
    <row r="76" spans="2:12" x14ac:dyDescent="0.35">
      <c r="B76" s="88" t="s">
        <v>183</v>
      </c>
      <c r="C76" s="88" t="s">
        <v>230</v>
      </c>
      <c r="D76" s="89" t="s">
        <v>231</v>
      </c>
      <c r="E76" s="89" t="s">
        <v>196</v>
      </c>
      <c r="F76" s="90">
        <v>6465.734517636366</v>
      </c>
      <c r="G76" s="89" t="s">
        <v>187</v>
      </c>
      <c r="H76" s="91">
        <v>1</v>
      </c>
      <c r="I76" s="91">
        <v>2026</v>
      </c>
      <c r="J76" s="92" t="s">
        <v>98</v>
      </c>
      <c r="K76" s="93" t="s">
        <v>26</v>
      </c>
    </row>
    <row r="77" spans="2:12" x14ac:dyDescent="0.35">
      <c r="B77" s="88" t="s">
        <v>183</v>
      </c>
      <c r="C77" s="88" t="s">
        <v>208</v>
      </c>
      <c r="D77" s="89" t="s">
        <v>18</v>
      </c>
      <c r="E77" s="89" t="s">
        <v>197</v>
      </c>
      <c r="F77" s="90">
        <v>0</v>
      </c>
      <c r="G77" s="89" t="s">
        <v>187</v>
      </c>
      <c r="H77" s="91">
        <v>1</v>
      </c>
      <c r="I77" s="91">
        <v>2026</v>
      </c>
      <c r="J77" s="92" t="s">
        <v>73</v>
      </c>
      <c r="K77" s="93" t="s">
        <v>17</v>
      </c>
    </row>
    <row r="78" spans="2:12" x14ac:dyDescent="0.35">
      <c r="B78" s="88" t="s">
        <v>183</v>
      </c>
      <c r="C78" s="88" t="s">
        <v>230</v>
      </c>
      <c r="D78" s="89" t="s">
        <v>231</v>
      </c>
      <c r="E78" s="89" t="s">
        <v>198</v>
      </c>
      <c r="F78" s="90">
        <v>0</v>
      </c>
      <c r="G78" s="89" t="s">
        <v>187</v>
      </c>
      <c r="H78" s="91">
        <v>1</v>
      </c>
      <c r="I78" s="91">
        <v>2026</v>
      </c>
      <c r="J78" s="92" t="s">
        <v>199</v>
      </c>
      <c r="K78" s="93" t="s">
        <v>17</v>
      </c>
    </row>
    <row r="79" spans="2:12" x14ac:dyDescent="0.35">
      <c r="B79" s="88" t="s">
        <v>183</v>
      </c>
      <c r="C79" s="88" t="s">
        <v>208</v>
      </c>
      <c r="D79" s="89" t="s">
        <v>18</v>
      </c>
      <c r="E79" s="89" t="s">
        <v>200</v>
      </c>
      <c r="F79" s="90">
        <v>0</v>
      </c>
      <c r="G79" s="89" t="s">
        <v>187</v>
      </c>
      <c r="H79" s="91">
        <v>1</v>
      </c>
      <c r="I79" s="91">
        <v>2026</v>
      </c>
      <c r="J79" s="92" t="s">
        <v>138</v>
      </c>
      <c r="K79" s="93" t="s">
        <v>17</v>
      </c>
    </row>
    <row r="80" spans="2:12" x14ac:dyDescent="0.35">
      <c r="B80" s="88" t="s">
        <v>183</v>
      </c>
      <c r="C80" s="88" t="s">
        <v>208</v>
      </c>
      <c r="D80" s="89" t="s">
        <v>18</v>
      </c>
      <c r="E80" s="89" t="s">
        <v>201</v>
      </c>
      <c r="F80" s="90">
        <v>0</v>
      </c>
      <c r="G80" s="89" t="s">
        <v>187</v>
      </c>
      <c r="H80" s="91">
        <v>1</v>
      </c>
      <c r="I80" s="91">
        <v>2026</v>
      </c>
      <c r="J80" s="92" t="s">
        <v>202</v>
      </c>
      <c r="K80" s="93" t="s">
        <v>17</v>
      </c>
    </row>
    <row r="81" spans="2:12" x14ac:dyDescent="0.35">
      <c r="B81" s="88" t="s">
        <v>183</v>
      </c>
      <c r="C81" s="88" t="s">
        <v>230</v>
      </c>
      <c r="D81" s="89" t="s">
        <v>231</v>
      </c>
      <c r="E81" s="89" t="s">
        <v>203</v>
      </c>
      <c r="F81" s="90">
        <v>10147.960588253105</v>
      </c>
      <c r="G81" s="89" t="s">
        <v>187</v>
      </c>
      <c r="H81" s="91">
        <v>1</v>
      </c>
      <c r="I81" s="91">
        <v>2026</v>
      </c>
      <c r="J81" s="92" t="s">
        <v>115</v>
      </c>
      <c r="K81" s="92" t="s">
        <v>26</v>
      </c>
    </row>
    <row r="82" spans="2:12" x14ac:dyDescent="0.35">
      <c r="B82" s="88" t="s">
        <v>183</v>
      </c>
      <c r="C82" s="88" t="s">
        <v>230</v>
      </c>
      <c r="D82" s="89" t="s">
        <v>231</v>
      </c>
      <c r="E82" s="89" t="s">
        <v>204</v>
      </c>
      <c r="F82" s="90">
        <v>32706.852450156774</v>
      </c>
      <c r="G82" s="89" t="s">
        <v>187</v>
      </c>
      <c r="H82" s="91">
        <v>1</v>
      </c>
      <c r="I82" s="91">
        <v>2026</v>
      </c>
      <c r="J82" s="92" t="s">
        <v>114</v>
      </c>
      <c r="K82" s="93" t="s">
        <v>26</v>
      </c>
    </row>
    <row r="83" spans="2:12" x14ac:dyDescent="0.35">
      <c r="B83" s="88" t="s">
        <v>183</v>
      </c>
      <c r="C83" s="88" t="s">
        <v>208</v>
      </c>
      <c r="D83" s="89" t="s">
        <v>18</v>
      </c>
      <c r="E83" s="89" t="s">
        <v>205</v>
      </c>
      <c r="F83" s="90">
        <v>0</v>
      </c>
      <c r="G83" s="89" t="s">
        <v>187</v>
      </c>
      <c r="H83" s="91">
        <v>1</v>
      </c>
      <c r="I83" s="91">
        <v>2026</v>
      </c>
      <c r="J83" s="92" t="s">
        <v>141</v>
      </c>
      <c r="K83" s="93" t="s">
        <v>17</v>
      </c>
    </row>
    <row r="84" spans="2:12" x14ac:dyDescent="0.35">
      <c r="B84" s="88" t="s">
        <v>183</v>
      </c>
      <c r="C84" s="88" t="s">
        <v>208</v>
      </c>
      <c r="D84" s="89" t="s">
        <v>18</v>
      </c>
      <c r="E84" s="89" t="s">
        <v>206</v>
      </c>
      <c r="F84" s="90">
        <v>57934.858091399255</v>
      </c>
      <c r="G84" s="89" t="s">
        <v>187</v>
      </c>
      <c r="H84" s="91">
        <v>1</v>
      </c>
      <c r="I84" s="91">
        <v>2026</v>
      </c>
      <c r="J84" s="92" t="s">
        <v>142</v>
      </c>
      <c r="K84" s="93" t="s">
        <v>13</v>
      </c>
    </row>
    <row r="85" spans="2:12" x14ac:dyDescent="0.35">
      <c r="B85" s="88" t="s">
        <v>183</v>
      </c>
      <c r="C85" s="88" t="s">
        <v>208</v>
      </c>
      <c r="D85" s="89" t="s">
        <v>18</v>
      </c>
      <c r="E85" s="89" t="s">
        <v>207</v>
      </c>
      <c r="F85" s="90">
        <v>0</v>
      </c>
      <c r="G85" s="89" t="s">
        <v>187</v>
      </c>
      <c r="H85" s="91">
        <v>1</v>
      </c>
      <c r="I85" s="91">
        <v>2026</v>
      </c>
      <c r="J85" s="92" t="s">
        <v>128</v>
      </c>
      <c r="K85" s="93" t="s">
        <v>13</v>
      </c>
    </row>
    <row r="86" spans="2:12" x14ac:dyDescent="0.35">
      <c r="B86" s="88" t="s">
        <v>194</v>
      </c>
      <c r="C86" s="88" t="s">
        <v>184</v>
      </c>
      <c r="D86" s="89" t="s">
        <v>242</v>
      </c>
      <c r="E86" s="89" t="s">
        <v>193</v>
      </c>
      <c r="F86" s="90">
        <v>0</v>
      </c>
      <c r="G86" s="89" t="s">
        <v>187</v>
      </c>
      <c r="H86" s="91">
        <v>1</v>
      </c>
      <c r="I86" s="91">
        <v>2026</v>
      </c>
      <c r="J86" s="92" t="s">
        <v>116</v>
      </c>
      <c r="K86" s="92" t="s">
        <v>8</v>
      </c>
    </row>
    <row r="87" spans="2:12" x14ac:dyDescent="0.35">
      <c r="B87" s="88" t="s">
        <v>183</v>
      </c>
      <c r="C87" s="88" t="s">
        <v>208</v>
      </c>
      <c r="D87" s="89" t="s">
        <v>18</v>
      </c>
      <c r="E87" s="89" t="s">
        <v>236</v>
      </c>
      <c r="F87" s="90">
        <v>0</v>
      </c>
      <c r="G87" s="89" t="s">
        <v>212</v>
      </c>
      <c r="H87" s="91">
        <v>1</v>
      </c>
      <c r="I87" s="91">
        <v>2026</v>
      </c>
      <c r="J87" s="92" t="s">
        <v>73</v>
      </c>
      <c r="K87" s="93" t="s">
        <v>17</v>
      </c>
    </row>
    <row r="88" spans="2:12" x14ac:dyDescent="0.35">
      <c r="B88" s="88" t="s">
        <v>183</v>
      </c>
      <c r="C88" s="88" t="s">
        <v>230</v>
      </c>
      <c r="D88" s="89" t="s">
        <v>231</v>
      </c>
      <c r="E88" s="89" t="s">
        <v>211</v>
      </c>
      <c r="F88" s="90">
        <v>0</v>
      </c>
      <c r="G88" s="89" t="s">
        <v>212</v>
      </c>
      <c r="H88" s="91">
        <v>1</v>
      </c>
      <c r="I88" s="91">
        <v>2026</v>
      </c>
      <c r="J88" s="92" t="s">
        <v>199</v>
      </c>
      <c r="K88" s="93" t="s">
        <v>17</v>
      </c>
    </row>
    <row r="89" spans="2:12" x14ac:dyDescent="0.35">
      <c r="B89" s="88" t="s">
        <v>183</v>
      </c>
      <c r="C89" s="88" t="s">
        <v>208</v>
      </c>
      <c r="D89" s="89" t="s">
        <v>18</v>
      </c>
      <c r="E89" s="89" t="s">
        <v>237</v>
      </c>
      <c r="F89" s="90">
        <v>0</v>
      </c>
      <c r="G89" s="89" t="s">
        <v>212</v>
      </c>
      <c r="H89" s="91">
        <v>1</v>
      </c>
      <c r="I89" s="91">
        <v>2026</v>
      </c>
      <c r="J89" s="92" t="s">
        <v>138</v>
      </c>
      <c r="K89" s="93" t="s">
        <v>17</v>
      </c>
    </row>
    <row r="90" spans="2:12" x14ac:dyDescent="0.35">
      <c r="B90" s="88" t="s">
        <v>183</v>
      </c>
      <c r="C90" s="88" t="s">
        <v>230</v>
      </c>
      <c r="D90" s="89" t="s">
        <v>231</v>
      </c>
      <c r="E90" s="89" t="s">
        <v>214</v>
      </c>
      <c r="F90" s="90">
        <v>0</v>
      </c>
      <c r="G90" s="89" t="s">
        <v>212</v>
      </c>
      <c r="H90" s="91">
        <v>1</v>
      </c>
      <c r="I90" s="91">
        <v>2026</v>
      </c>
      <c r="J90" s="92" t="s">
        <v>25</v>
      </c>
      <c r="K90" s="93" t="s">
        <v>17</v>
      </c>
    </row>
    <row r="91" spans="2:12" x14ac:dyDescent="0.35">
      <c r="B91" s="88" t="s">
        <v>183</v>
      </c>
      <c r="C91" s="88" t="s">
        <v>230</v>
      </c>
      <c r="D91" s="89" t="s">
        <v>231</v>
      </c>
      <c r="E91" s="89" t="s">
        <v>215</v>
      </c>
      <c r="F91" s="90">
        <v>6456.2008016563695</v>
      </c>
      <c r="G91" s="89" t="s">
        <v>212</v>
      </c>
      <c r="H91" s="91">
        <v>1</v>
      </c>
      <c r="I91" s="91">
        <v>2026</v>
      </c>
      <c r="J91" s="92" t="s">
        <v>35</v>
      </c>
      <c r="K91" s="93" t="s">
        <v>26</v>
      </c>
      <c r="L91" t="s">
        <v>162</v>
      </c>
    </row>
    <row r="92" spans="2:12" x14ac:dyDescent="0.35">
      <c r="B92" s="88" t="s">
        <v>183</v>
      </c>
      <c r="C92" s="88" t="s">
        <v>208</v>
      </c>
      <c r="D92" s="89" t="s">
        <v>18</v>
      </c>
      <c r="E92" s="89" t="s">
        <v>238</v>
      </c>
      <c r="F92" s="90">
        <v>7456.0741813088343</v>
      </c>
      <c r="G92" s="89" t="s">
        <v>212</v>
      </c>
      <c r="H92" s="91">
        <v>1</v>
      </c>
      <c r="I92" s="91">
        <v>2026</v>
      </c>
      <c r="J92" s="92" t="s">
        <v>142</v>
      </c>
      <c r="K92" s="93" t="s">
        <v>13</v>
      </c>
    </row>
    <row r="93" spans="2:12" x14ac:dyDescent="0.35">
      <c r="B93" s="88" t="s">
        <v>183</v>
      </c>
      <c r="C93" s="88" t="s">
        <v>230</v>
      </c>
      <c r="D93" s="89" t="s">
        <v>231</v>
      </c>
      <c r="E93" s="89" t="s">
        <v>217</v>
      </c>
      <c r="F93" s="90">
        <v>8545.0264020463001</v>
      </c>
      <c r="G93" s="89" t="s">
        <v>218</v>
      </c>
      <c r="H93" s="91">
        <v>1</v>
      </c>
      <c r="I93" s="91">
        <v>2026</v>
      </c>
      <c r="J93" s="92" t="s">
        <v>35</v>
      </c>
      <c r="K93" s="93" t="s">
        <v>26</v>
      </c>
      <c r="L93" t="s">
        <v>165</v>
      </c>
    </row>
    <row r="94" spans="2:12" x14ac:dyDescent="0.35">
      <c r="B94" s="88" t="s">
        <v>183</v>
      </c>
      <c r="C94" s="88" t="s">
        <v>230</v>
      </c>
      <c r="D94" s="89" t="s">
        <v>231</v>
      </c>
      <c r="E94" s="89" t="s">
        <v>219</v>
      </c>
      <c r="F94" s="90">
        <v>0</v>
      </c>
      <c r="G94" s="89" t="s">
        <v>218</v>
      </c>
      <c r="H94" s="91">
        <v>1</v>
      </c>
      <c r="I94" s="91">
        <v>2026</v>
      </c>
      <c r="J94" s="92" t="s">
        <v>35</v>
      </c>
      <c r="K94" s="93" t="s">
        <v>26</v>
      </c>
      <c r="L94" t="s">
        <v>220</v>
      </c>
    </row>
    <row r="95" spans="2:12" x14ac:dyDescent="0.35">
      <c r="B95" s="88" t="s">
        <v>183</v>
      </c>
      <c r="C95" s="88" t="s">
        <v>230</v>
      </c>
      <c r="D95" s="89" t="s">
        <v>231</v>
      </c>
      <c r="E95" s="89" t="s">
        <v>221</v>
      </c>
      <c r="F95" s="90">
        <v>17340.731990670563</v>
      </c>
      <c r="G95" s="89" t="s">
        <v>218</v>
      </c>
      <c r="H95" s="91">
        <v>1</v>
      </c>
      <c r="I95" s="91">
        <v>2026</v>
      </c>
      <c r="J95" s="92" t="s">
        <v>35</v>
      </c>
      <c r="K95" s="93" t="s">
        <v>26</v>
      </c>
      <c r="L95" t="s">
        <v>164</v>
      </c>
    </row>
    <row r="96" spans="2:12" x14ac:dyDescent="0.35">
      <c r="B96" s="88" t="s">
        <v>183</v>
      </c>
      <c r="C96" s="88" t="s">
        <v>230</v>
      </c>
      <c r="D96" s="89" t="s">
        <v>231</v>
      </c>
      <c r="E96" s="89" t="s">
        <v>222</v>
      </c>
      <c r="F96" s="90">
        <v>7690.5237618416695</v>
      </c>
      <c r="G96" s="89" t="s">
        <v>218</v>
      </c>
      <c r="H96" s="91">
        <v>1</v>
      </c>
      <c r="I96" s="91">
        <v>2026</v>
      </c>
      <c r="J96" s="92" t="s">
        <v>35</v>
      </c>
      <c r="K96" s="93" t="s">
        <v>26</v>
      </c>
      <c r="L96" t="s">
        <v>161</v>
      </c>
    </row>
    <row r="97" spans="2:12" x14ac:dyDescent="0.35">
      <c r="B97" s="88" t="s">
        <v>183</v>
      </c>
      <c r="C97" s="88" t="s">
        <v>230</v>
      </c>
      <c r="D97" s="89" t="s">
        <v>231</v>
      </c>
      <c r="E97" s="89" t="s">
        <v>223</v>
      </c>
      <c r="F97" s="90">
        <v>9765.744459481486</v>
      </c>
      <c r="G97" s="89" t="s">
        <v>224</v>
      </c>
      <c r="H97" s="91">
        <v>1</v>
      </c>
      <c r="I97" s="91">
        <v>2026</v>
      </c>
      <c r="J97" s="92" t="s">
        <v>35</v>
      </c>
      <c r="K97" s="93" t="s">
        <v>26</v>
      </c>
      <c r="L97" t="s">
        <v>165</v>
      </c>
    </row>
    <row r="98" spans="2:12" x14ac:dyDescent="0.35">
      <c r="B98" s="88" t="s">
        <v>183</v>
      </c>
      <c r="C98" s="88" t="s">
        <v>230</v>
      </c>
      <c r="D98" s="89" t="s">
        <v>231</v>
      </c>
      <c r="E98" s="89" t="s">
        <v>225</v>
      </c>
      <c r="F98" s="90">
        <v>0</v>
      </c>
      <c r="G98" s="89" t="s">
        <v>224</v>
      </c>
      <c r="H98" s="91">
        <v>1</v>
      </c>
      <c r="I98" s="91">
        <v>2026</v>
      </c>
      <c r="J98" s="92" t="s">
        <v>35</v>
      </c>
      <c r="K98" s="93" t="s">
        <v>26</v>
      </c>
      <c r="L98" t="s">
        <v>220</v>
      </c>
    </row>
    <row r="99" spans="2:12" x14ac:dyDescent="0.35">
      <c r="B99" s="88" t="s">
        <v>183</v>
      </c>
      <c r="C99" s="88" t="s">
        <v>230</v>
      </c>
      <c r="D99" s="89" t="s">
        <v>231</v>
      </c>
      <c r="E99" s="89" t="s">
        <v>226</v>
      </c>
      <c r="F99" s="90">
        <v>19670.084049118846</v>
      </c>
      <c r="G99" s="89" t="s">
        <v>224</v>
      </c>
      <c r="H99" s="91">
        <v>1</v>
      </c>
      <c r="I99" s="91">
        <v>2026</v>
      </c>
      <c r="J99" s="92" t="s">
        <v>35</v>
      </c>
      <c r="K99" s="93" t="s">
        <v>26</v>
      </c>
      <c r="L99" t="s">
        <v>164</v>
      </c>
    </row>
    <row r="100" spans="2:12" x14ac:dyDescent="0.35">
      <c r="B100" s="88" t="s">
        <v>183</v>
      </c>
      <c r="C100" s="88" t="s">
        <v>230</v>
      </c>
      <c r="D100" s="89" t="s">
        <v>231</v>
      </c>
      <c r="E100" s="89" t="s">
        <v>228</v>
      </c>
      <c r="F100" s="90">
        <v>8626.4076058753126</v>
      </c>
      <c r="G100" s="89" t="s">
        <v>224</v>
      </c>
      <c r="H100" s="91">
        <v>1</v>
      </c>
      <c r="I100" s="91">
        <v>2026</v>
      </c>
      <c r="J100" s="92" t="s">
        <v>35</v>
      </c>
      <c r="K100" s="93" t="s">
        <v>26</v>
      </c>
      <c r="L100" t="s">
        <v>161</v>
      </c>
    </row>
    <row r="101" spans="2:12" x14ac:dyDescent="0.35">
      <c r="B101" s="88" t="s">
        <v>183</v>
      </c>
      <c r="C101" s="88" t="s">
        <v>230</v>
      </c>
      <c r="D101" s="89" t="s">
        <v>231</v>
      </c>
      <c r="E101" s="89" t="s">
        <v>229</v>
      </c>
      <c r="F101" s="90">
        <v>0</v>
      </c>
      <c r="G101" s="89" t="s">
        <v>224</v>
      </c>
      <c r="H101" s="91">
        <v>1</v>
      </c>
      <c r="I101" s="91">
        <v>2026</v>
      </c>
      <c r="J101" s="92" t="s">
        <v>35</v>
      </c>
      <c r="K101" s="93" t="s">
        <v>26</v>
      </c>
      <c r="L101" t="s">
        <v>162</v>
      </c>
    </row>
    <row r="102" spans="2:12" x14ac:dyDescent="0.35">
      <c r="B102" s="88" t="s">
        <v>194</v>
      </c>
      <c r="C102" s="88" t="s">
        <v>232</v>
      </c>
      <c r="D102" s="89" t="s">
        <v>233</v>
      </c>
      <c r="E102" s="89" t="s">
        <v>186</v>
      </c>
      <c r="F102" s="90">
        <v>5031.9327975007664</v>
      </c>
      <c r="G102" s="89" t="s">
        <v>187</v>
      </c>
      <c r="H102" s="91">
        <v>1</v>
      </c>
      <c r="I102" s="91">
        <v>2026</v>
      </c>
      <c r="J102" s="92" t="s">
        <v>113</v>
      </c>
      <c r="K102" s="93" t="s">
        <v>26</v>
      </c>
    </row>
    <row r="103" spans="2:12" x14ac:dyDescent="0.35">
      <c r="B103" s="88" t="s">
        <v>194</v>
      </c>
      <c r="C103" s="88" t="s">
        <v>232</v>
      </c>
      <c r="D103" s="89" t="s">
        <v>233</v>
      </c>
      <c r="E103" s="89" t="s">
        <v>188</v>
      </c>
      <c r="F103" s="90">
        <v>5776.2183062665126</v>
      </c>
      <c r="G103" s="89" t="s">
        <v>187</v>
      </c>
      <c r="H103" s="91">
        <v>1</v>
      </c>
      <c r="I103" s="91">
        <v>2026</v>
      </c>
      <c r="J103" s="92" t="s">
        <v>140</v>
      </c>
      <c r="K103" s="93" t="s">
        <v>26</v>
      </c>
    </row>
    <row r="104" spans="2:12" x14ac:dyDescent="0.35">
      <c r="B104" s="88" t="s">
        <v>194</v>
      </c>
      <c r="C104" s="88" t="s">
        <v>232</v>
      </c>
      <c r="D104" s="89" t="s">
        <v>233</v>
      </c>
      <c r="E104" s="89" t="s">
        <v>189</v>
      </c>
      <c r="F104" s="90">
        <v>2858.3819805356843</v>
      </c>
      <c r="G104" s="89" t="s">
        <v>187</v>
      </c>
      <c r="H104" s="91">
        <v>1</v>
      </c>
      <c r="I104" s="91">
        <v>2026</v>
      </c>
      <c r="J104" s="92" t="s">
        <v>124</v>
      </c>
      <c r="K104" s="93" t="s">
        <v>26</v>
      </c>
    </row>
    <row r="105" spans="2:12" x14ac:dyDescent="0.35">
      <c r="B105" s="88" t="s">
        <v>194</v>
      </c>
      <c r="C105" s="88" t="s">
        <v>232</v>
      </c>
      <c r="D105" s="89" t="s">
        <v>233</v>
      </c>
      <c r="E105" s="89" t="s">
        <v>190</v>
      </c>
      <c r="F105" s="90">
        <v>6814.1432737668647</v>
      </c>
      <c r="G105" s="89" t="s">
        <v>187</v>
      </c>
      <c r="H105" s="91">
        <v>1</v>
      </c>
      <c r="I105" s="91">
        <v>2026</v>
      </c>
      <c r="J105" s="92" t="s">
        <v>112</v>
      </c>
      <c r="K105" s="93" t="s">
        <v>26</v>
      </c>
    </row>
    <row r="106" spans="2:12" x14ac:dyDescent="0.35">
      <c r="B106" s="88" t="s">
        <v>194</v>
      </c>
      <c r="C106" s="88" t="s">
        <v>240</v>
      </c>
      <c r="D106" s="89" t="s">
        <v>243</v>
      </c>
      <c r="E106" s="89" t="s">
        <v>193</v>
      </c>
      <c r="F106" s="90">
        <v>0</v>
      </c>
      <c r="G106" s="89" t="s">
        <v>187</v>
      </c>
      <c r="H106" s="91">
        <v>1</v>
      </c>
      <c r="I106" s="91">
        <v>2026</v>
      </c>
      <c r="J106" s="92" t="s">
        <v>116</v>
      </c>
      <c r="K106" s="92" t="s">
        <v>8</v>
      </c>
    </row>
    <row r="107" spans="2:12" x14ac:dyDescent="0.35">
      <c r="B107" s="88" t="s">
        <v>194</v>
      </c>
      <c r="C107" s="88" t="s">
        <v>234</v>
      </c>
      <c r="D107" s="89" t="s">
        <v>244</v>
      </c>
      <c r="E107" s="89" t="s">
        <v>193</v>
      </c>
      <c r="F107" s="90">
        <v>0</v>
      </c>
      <c r="G107" s="89" t="s">
        <v>187</v>
      </c>
      <c r="H107" s="91">
        <v>1</v>
      </c>
      <c r="I107" s="91">
        <v>2026</v>
      </c>
      <c r="J107" s="92" t="s">
        <v>116</v>
      </c>
      <c r="K107" s="92" t="s">
        <v>8</v>
      </c>
    </row>
    <row r="108" spans="2:12" x14ac:dyDescent="0.35">
      <c r="B108" s="88" t="s">
        <v>194</v>
      </c>
      <c r="C108" s="88" t="s">
        <v>230</v>
      </c>
      <c r="D108" s="89" t="s">
        <v>231</v>
      </c>
      <c r="E108" s="89" t="s">
        <v>195</v>
      </c>
      <c r="F108" s="90">
        <v>15790.03643523933</v>
      </c>
      <c r="G108" s="89" t="s">
        <v>187</v>
      </c>
      <c r="H108" s="91">
        <v>1</v>
      </c>
      <c r="I108" s="91">
        <v>2026</v>
      </c>
      <c r="J108" s="92" t="s">
        <v>117</v>
      </c>
      <c r="K108" s="93" t="s">
        <v>26</v>
      </c>
    </row>
    <row r="109" spans="2:12" x14ac:dyDescent="0.35">
      <c r="B109" s="88" t="s">
        <v>194</v>
      </c>
      <c r="C109" s="88" t="s">
        <v>232</v>
      </c>
      <c r="D109" s="89" t="s">
        <v>233</v>
      </c>
      <c r="E109" s="89" t="s">
        <v>196</v>
      </c>
      <c r="F109" s="90">
        <v>4716.3302678838809</v>
      </c>
      <c r="G109" s="89" t="s">
        <v>187</v>
      </c>
      <c r="H109" s="91">
        <v>1</v>
      </c>
      <c r="I109" s="91">
        <v>2026</v>
      </c>
      <c r="J109" s="92" t="s">
        <v>98</v>
      </c>
      <c r="K109" s="93" t="s">
        <v>26</v>
      </c>
    </row>
    <row r="110" spans="2:12" x14ac:dyDescent="0.35">
      <c r="B110" s="88" t="s">
        <v>194</v>
      </c>
      <c r="C110" s="88" t="s">
        <v>230</v>
      </c>
      <c r="D110" s="89" t="s">
        <v>231</v>
      </c>
      <c r="E110" s="89" t="s">
        <v>197</v>
      </c>
      <c r="F110" s="90">
        <v>0</v>
      </c>
      <c r="G110" s="89" t="s">
        <v>187</v>
      </c>
      <c r="H110" s="91">
        <v>1</v>
      </c>
      <c r="I110" s="91">
        <v>2026</v>
      </c>
      <c r="J110" s="92" t="s">
        <v>73</v>
      </c>
      <c r="K110" s="93" t="s">
        <v>17</v>
      </c>
    </row>
    <row r="111" spans="2:12" x14ac:dyDescent="0.35">
      <c r="B111" s="88" t="s">
        <v>194</v>
      </c>
      <c r="C111" s="88" t="s">
        <v>232</v>
      </c>
      <c r="D111" s="89" t="s">
        <v>233</v>
      </c>
      <c r="E111" s="89" t="s">
        <v>198</v>
      </c>
      <c r="F111" s="90">
        <v>0</v>
      </c>
      <c r="G111" s="89" t="s">
        <v>187</v>
      </c>
      <c r="H111" s="91">
        <v>1</v>
      </c>
      <c r="I111" s="91">
        <v>2026</v>
      </c>
      <c r="J111" s="92" t="s">
        <v>199</v>
      </c>
      <c r="K111" s="93" t="s">
        <v>17</v>
      </c>
    </row>
    <row r="112" spans="2:12" x14ac:dyDescent="0.35">
      <c r="B112" s="88" t="s">
        <v>194</v>
      </c>
      <c r="C112" s="88" t="s">
        <v>230</v>
      </c>
      <c r="D112" s="89" t="s">
        <v>231</v>
      </c>
      <c r="E112" s="89" t="s">
        <v>200</v>
      </c>
      <c r="F112" s="90">
        <v>0</v>
      </c>
      <c r="G112" s="89" t="s">
        <v>187</v>
      </c>
      <c r="H112" s="91">
        <v>1</v>
      </c>
      <c r="I112" s="91">
        <v>2026</v>
      </c>
      <c r="J112" s="92" t="s">
        <v>138</v>
      </c>
      <c r="K112" s="93" t="s">
        <v>17</v>
      </c>
    </row>
    <row r="113" spans="2:12" x14ac:dyDescent="0.35">
      <c r="B113" s="88" t="s">
        <v>194</v>
      </c>
      <c r="C113" s="88" t="s">
        <v>230</v>
      </c>
      <c r="D113" s="89" t="s">
        <v>231</v>
      </c>
      <c r="E113" s="89" t="s">
        <v>201</v>
      </c>
      <c r="F113" s="90">
        <v>43008.670617689138</v>
      </c>
      <c r="G113" s="89" t="s">
        <v>187</v>
      </c>
      <c r="H113" s="91">
        <v>1</v>
      </c>
      <c r="I113" s="91">
        <v>2026</v>
      </c>
      <c r="J113" s="92" t="s">
        <v>202</v>
      </c>
      <c r="K113" s="93" t="s">
        <v>17</v>
      </c>
    </row>
    <row r="114" spans="2:12" x14ac:dyDescent="0.35">
      <c r="B114" s="88" t="s">
        <v>194</v>
      </c>
      <c r="C114" s="88" t="s">
        <v>232</v>
      </c>
      <c r="D114" s="89" t="s">
        <v>233</v>
      </c>
      <c r="E114" s="89" t="s">
        <v>203</v>
      </c>
      <c r="F114" s="90">
        <v>7402.2732528101224</v>
      </c>
      <c r="G114" s="89" t="s">
        <v>187</v>
      </c>
      <c r="H114" s="91">
        <v>1</v>
      </c>
      <c r="I114" s="91">
        <v>2026</v>
      </c>
      <c r="J114" s="92" t="s">
        <v>115</v>
      </c>
      <c r="K114" s="92" t="s">
        <v>26</v>
      </c>
    </row>
    <row r="115" spans="2:12" x14ac:dyDescent="0.35">
      <c r="B115" s="88" t="s">
        <v>194</v>
      </c>
      <c r="C115" s="88" t="s">
        <v>232</v>
      </c>
      <c r="D115" s="89" t="s">
        <v>233</v>
      </c>
      <c r="E115" s="89" t="s">
        <v>204</v>
      </c>
      <c r="F115" s="90">
        <v>23857.508803853096</v>
      </c>
      <c r="G115" s="89" t="s">
        <v>187</v>
      </c>
      <c r="H115" s="91">
        <v>1</v>
      </c>
      <c r="I115" s="91">
        <v>2026</v>
      </c>
      <c r="J115" s="92" t="s">
        <v>114</v>
      </c>
      <c r="K115" s="93" t="s">
        <v>26</v>
      </c>
    </row>
    <row r="116" spans="2:12" x14ac:dyDescent="0.35">
      <c r="B116" s="88" t="s">
        <v>194</v>
      </c>
      <c r="C116" s="88" t="s">
        <v>230</v>
      </c>
      <c r="D116" s="89" t="s">
        <v>231</v>
      </c>
      <c r="E116" s="89" t="s">
        <v>205</v>
      </c>
      <c r="F116" s="90">
        <v>0</v>
      </c>
      <c r="G116" s="89" t="s">
        <v>187</v>
      </c>
      <c r="H116" s="91">
        <v>1</v>
      </c>
      <c r="I116" s="91">
        <v>2026</v>
      </c>
      <c r="J116" s="92" t="s">
        <v>141</v>
      </c>
      <c r="K116" s="93" t="s">
        <v>17</v>
      </c>
    </row>
    <row r="117" spans="2:12" x14ac:dyDescent="0.35">
      <c r="B117" s="88" t="s">
        <v>194</v>
      </c>
      <c r="C117" s="88" t="s">
        <v>230</v>
      </c>
      <c r="D117" s="89" t="s">
        <v>231</v>
      </c>
      <c r="E117" s="89" t="s">
        <v>206</v>
      </c>
      <c r="F117" s="90">
        <v>1829.7906996328563</v>
      </c>
      <c r="G117" s="89" t="s">
        <v>187</v>
      </c>
      <c r="H117" s="91">
        <v>1</v>
      </c>
      <c r="I117" s="91">
        <v>2026</v>
      </c>
      <c r="J117" s="92" t="s">
        <v>142</v>
      </c>
      <c r="K117" s="93" t="s">
        <v>13</v>
      </c>
    </row>
    <row r="118" spans="2:12" x14ac:dyDescent="0.35">
      <c r="B118" s="88" t="s">
        <v>194</v>
      </c>
      <c r="C118" s="88" t="s">
        <v>230</v>
      </c>
      <c r="D118" s="89" t="s">
        <v>231</v>
      </c>
      <c r="E118" s="89" t="s">
        <v>207</v>
      </c>
      <c r="F118" s="90">
        <v>18297.258494142006</v>
      </c>
      <c r="G118" s="89" t="s">
        <v>187</v>
      </c>
      <c r="H118" s="91">
        <v>1</v>
      </c>
      <c r="I118" s="91">
        <v>2026</v>
      </c>
      <c r="J118" s="92" t="s">
        <v>128</v>
      </c>
      <c r="K118" s="93" t="s">
        <v>13</v>
      </c>
    </row>
    <row r="119" spans="2:12" x14ac:dyDescent="0.35">
      <c r="B119" s="88" t="s">
        <v>194</v>
      </c>
      <c r="C119" s="88" t="s">
        <v>230</v>
      </c>
      <c r="D119" s="89" t="s">
        <v>245</v>
      </c>
      <c r="E119" s="89" t="s">
        <v>193</v>
      </c>
      <c r="F119" s="90">
        <v>0</v>
      </c>
      <c r="G119" s="89" t="s">
        <v>187</v>
      </c>
      <c r="H119" s="91">
        <v>1</v>
      </c>
      <c r="I119" s="91">
        <v>2026</v>
      </c>
      <c r="J119" s="92" t="s">
        <v>116</v>
      </c>
      <c r="K119" s="92" t="s">
        <v>8</v>
      </c>
    </row>
    <row r="120" spans="2:12" x14ac:dyDescent="0.35">
      <c r="B120" s="88" t="s">
        <v>194</v>
      </c>
      <c r="C120" s="88" t="s">
        <v>230</v>
      </c>
      <c r="D120" s="89" t="s">
        <v>231</v>
      </c>
      <c r="E120" s="89" t="s">
        <v>236</v>
      </c>
      <c r="F120" s="90">
        <v>0</v>
      </c>
      <c r="G120" s="89" t="s">
        <v>212</v>
      </c>
      <c r="H120" s="91">
        <v>1</v>
      </c>
      <c r="I120" s="91">
        <v>2026</v>
      </c>
      <c r="J120" s="92" t="s">
        <v>73</v>
      </c>
      <c r="K120" s="93" t="s">
        <v>17</v>
      </c>
    </row>
    <row r="121" spans="2:12" x14ac:dyDescent="0.35">
      <c r="B121" s="88" t="s">
        <v>194</v>
      </c>
      <c r="C121" s="88" t="s">
        <v>232</v>
      </c>
      <c r="D121" s="89" t="s">
        <v>233</v>
      </c>
      <c r="E121" s="89" t="s">
        <v>211</v>
      </c>
      <c r="F121" s="90">
        <v>0</v>
      </c>
      <c r="G121" s="89" t="s">
        <v>212</v>
      </c>
      <c r="H121" s="91">
        <v>1</v>
      </c>
      <c r="I121" s="91">
        <v>2026</v>
      </c>
      <c r="J121" s="92" t="s">
        <v>199</v>
      </c>
      <c r="K121" s="93" t="s">
        <v>17</v>
      </c>
    </row>
    <row r="122" spans="2:12" x14ac:dyDescent="0.35">
      <c r="B122" s="88" t="s">
        <v>194</v>
      </c>
      <c r="C122" s="88" t="s">
        <v>230</v>
      </c>
      <c r="D122" s="89" t="s">
        <v>231</v>
      </c>
      <c r="E122" s="89" t="s">
        <v>237</v>
      </c>
      <c r="F122" s="90">
        <v>0</v>
      </c>
      <c r="G122" s="89" t="s">
        <v>212</v>
      </c>
      <c r="H122" s="91">
        <v>1</v>
      </c>
      <c r="I122" s="91">
        <v>2026</v>
      </c>
      <c r="J122" s="92" t="s">
        <v>138</v>
      </c>
      <c r="K122" s="93" t="s">
        <v>17</v>
      </c>
    </row>
    <row r="123" spans="2:12" x14ac:dyDescent="0.35">
      <c r="B123" s="88" t="s">
        <v>194</v>
      </c>
      <c r="C123" s="88" t="s">
        <v>232</v>
      </c>
      <c r="D123" s="89" t="s">
        <v>233</v>
      </c>
      <c r="E123" s="89" t="s">
        <v>214</v>
      </c>
      <c r="F123" s="90">
        <v>60982.735724445534</v>
      </c>
      <c r="G123" s="89" t="s">
        <v>212</v>
      </c>
      <c r="H123" s="91">
        <v>1</v>
      </c>
      <c r="I123" s="91">
        <v>2026</v>
      </c>
      <c r="J123" s="92" t="s">
        <v>25</v>
      </c>
      <c r="K123" s="93" t="s">
        <v>17</v>
      </c>
    </row>
    <row r="124" spans="2:12" x14ac:dyDescent="0.35">
      <c r="B124" s="88" t="s">
        <v>194</v>
      </c>
      <c r="C124" s="88" t="s">
        <v>232</v>
      </c>
      <c r="D124" s="89" t="s">
        <v>233</v>
      </c>
      <c r="E124" s="89" t="s">
        <v>215</v>
      </c>
      <c r="F124" s="90">
        <v>4709.3760458818451</v>
      </c>
      <c r="G124" s="89" t="s">
        <v>212</v>
      </c>
      <c r="H124" s="91">
        <v>1</v>
      </c>
      <c r="I124" s="91">
        <v>2026</v>
      </c>
      <c r="J124" s="92" t="s">
        <v>35</v>
      </c>
      <c r="K124" s="93" t="s">
        <v>26</v>
      </c>
      <c r="L124" t="s">
        <v>162</v>
      </c>
    </row>
    <row r="125" spans="2:12" x14ac:dyDescent="0.35">
      <c r="B125" s="88" t="s">
        <v>194</v>
      </c>
      <c r="C125" s="88" t="s">
        <v>230</v>
      </c>
      <c r="D125" s="89" t="s">
        <v>231</v>
      </c>
      <c r="E125" s="89" t="s">
        <v>238</v>
      </c>
      <c r="F125" s="90">
        <v>235.48957643441531</v>
      </c>
      <c r="G125" s="89" t="s">
        <v>212</v>
      </c>
      <c r="H125" s="91">
        <v>1</v>
      </c>
      <c r="I125" s="91">
        <v>2026</v>
      </c>
      <c r="J125" s="92" t="s">
        <v>142</v>
      </c>
      <c r="K125" s="93" t="s">
        <v>13</v>
      </c>
    </row>
    <row r="126" spans="2:12" x14ac:dyDescent="0.35">
      <c r="B126" s="88" t="s">
        <v>194</v>
      </c>
      <c r="C126" s="88" t="s">
        <v>232</v>
      </c>
      <c r="D126" s="89" t="s">
        <v>233</v>
      </c>
      <c r="E126" s="89" t="s">
        <v>217</v>
      </c>
      <c r="F126" s="90">
        <v>6233.0376463663533</v>
      </c>
      <c r="G126" s="89" t="s">
        <v>218</v>
      </c>
      <c r="H126" s="91">
        <v>1</v>
      </c>
      <c r="I126" s="91">
        <v>2026</v>
      </c>
      <c r="J126" s="92" t="s">
        <v>35</v>
      </c>
      <c r="K126" s="93" t="s">
        <v>26</v>
      </c>
      <c r="L126" t="s">
        <v>165</v>
      </c>
    </row>
    <row r="127" spans="2:12" x14ac:dyDescent="0.35">
      <c r="B127" s="88" t="s">
        <v>194</v>
      </c>
      <c r="C127" s="88" t="s">
        <v>232</v>
      </c>
      <c r="D127" s="89" t="s">
        <v>233</v>
      </c>
      <c r="E127" s="89" t="s">
        <v>219</v>
      </c>
      <c r="F127" s="90">
        <v>11291.649677538877</v>
      </c>
      <c r="G127" s="89" t="s">
        <v>218</v>
      </c>
      <c r="H127" s="91">
        <v>1</v>
      </c>
      <c r="I127" s="91">
        <v>2026</v>
      </c>
      <c r="J127" s="92" t="s">
        <v>35</v>
      </c>
      <c r="K127" s="93" t="s">
        <v>26</v>
      </c>
      <c r="L127" t="s">
        <v>220</v>
      </c>
    </row>
    <row r="128" spans="2:12" x14ac:dyDescent="0.35">
      <c r="B128" s="88" t="s">
        <v>194</v>
      </c>
      <c r="C128" s="88" t="s">
        <v>232</v>
      </c>
      <c r="D128" s="89" t="s">
        <v>233</v>
      </c>
      <c r="E128" s="89" t="s">
        <v>221</v>
      </c>
      <c r="F128" s="90">
        <v>0</v>
      </c>
      <c r="G128" s="89" t="s">
        <v>218</v>
      </c>
      <c r="H128" s="91">
        <v>1</v>
      </c>
      <c r="I128" s="91">
        <v>2026</v>
      </c>
      <c r="J128" s="92" t="s">
        <v>35</v>
      </c>
      <c r="K128" s="93" t="s">
        <v>26</v>
      </c>
      <c r="L128" t="s">
        <v>164</v>
      </c>
    </row>
    <row r="129" spans="2:12" x14ac:dyDescent="0.35">
      <c r="B129" s="88" t="s">
        <v>194</v>
      </c>
      <c r="C129" s="88" t="s">
        <v>232</v>
      </c>
      <c r="D129" s="89" t="s">
        <v>233</v>
      </c>
      <c r="E129" s="89" t="s">
        <v>222</v>
      </c>
      <c r="F129" s="90">
        <v>5609.7338817297177</v>
      </c>
      <c r="G129" s="89" t="s">
        <v>218</v>
      </c>
      <c r="H129" s="91">
        <v>1</v>
      </c>
      <c r="I129" s="91">
        <v>2026</v>
      </c>
      <c r="J129" s="92" t="s">
        <v>35</v>
      </c>
      <c r="K129" s="93" t="s">
        <v>26</v>
      </c>
      <c r="L129" t="s">
        <v>161</v>
      </c>
    </row>
    <row r="130" spans="2:12" x14ac:dyDescent="0.35">
      <c r="B130" s="88" t="s">
        <v>194</v>
      </c>
      <c r="C130" s="88" t="s">
        <v>232</v>
      </c>
      <c r="D130" s="89" t="s">
        <v>233</v>
      </c>
      <c r="E130" s="89" t="s">
        <v>223</v>
      </c>
      <c r="F130" s="90">
        <v>7123.4715958472607</v>
      </c>
      <c r="G130" s="89" t="s">
        <v>224</v>
      </c>
      <c r="H130" s="91">
        <v>1</v>
      </c>
      <c r="I130" s="91">
        <v>2026</v>
      </c>
      <c r="J130" s="92" t="s">
        <v>35</v>
      </c>
      <c r="K130" s="93" t="s">
        <v>26</v>
      </c>
      <c r="L130" t="s">
        <v>165</v>
      </c>
    </row>
    <row r="131" spans="2:12" x14ac:dyDescent="0.35">
      <c r="B131" s="88" t="s">
        <v>194</v>
      </c>
      <c r="C131" s="88" t="s">
        <v>232</v>
      </c>
      <c r="D131" s="89" t="s">
        <v>233</v>
      </c>
      <c r="E131" s="89" t="s">
        <v>225</v>
      </c>
      <c r="F131" s="90">
        <v>12808.438440193353</v>
      </c>
      <c r="G131" s="89" t="s">
        <v>224</v>
      </c>
      <c r="H131" s="91">
        <v>1</v>
      </c>
      <c r="I131" s="91">
        <v>2026</v>
      </c>
      <c r="J131" s="92" t="s">
        <v>35</v>
      </c>
      <c r="K131" s="93" t="s">
        <v>26</v>
      </c>
      <c r="L131" t="s">
        <v>220</v>
      </c>
    </row>
    <row r="132" spans="2:12" x14ac:dyDescent="0.35">
      <c r="B132" s="88" t="s">
        <v>194</v>
      </c>
      <c r="C132" s="88" t="s">
        <v>232</v>
      </c>
      <c r="D132" s="89" t="s">
        <v>233</v>
      </c>
      <c r="E132" s="89" t="s">
        <v>226</v>
      </c>
      <c r="F132" s="90">
        <v>0</v>
      </c>
      <c r="G132" s="89" t="s">
        <v>224</v>
      </c>
      <c r="H132" s="91">
        <v>1</v>
      </c>
      <c r="I132" s="91">
        <v>2026</v>
      </c>
      <c r="J132" s="92" t="s">
        <v>35</v>
      </c>
      <c r="K132" s="93" t="s">
        <v>26</v>
      </c>
      <c r="L132" t="s">
        <v>164</v>
      </c>
    </row>
    <row r="133" spans="2:12" x14ac:dyDescent="0.35">
      <c r="B133" s="88" t="s">
        <v>194</v>
      </c>
      <c r="C133" s="88" t="s">
        <v>232</v>
      </c>
      <c r="D133" s="89" t="s">
        <v>233</v>
      </c>
      <c r="E133" s="89" t="s">
        <v>228</v>
      </c>
      <c r="F133" s="90">
        <v>6292.3999096650805</v>
      </c>
      <c r="G133" s="89" t="s">
        <v>224</v>
      </c>
      <c r="H133" s="91">
        <v>1</v>
      </c>
      <c r="I133" s="91">
        <v>2026</v>
      </c>
      <c r="J133" s="92" t="s">
        <v>35</v>
      </c>
      <c r="K133" s="93" t="s">
        <v>26</v>
      </c>
      <c r="L133" t="s">
        <v>161</v>
      </c>
    </row>
    <row r="134" spans="2:12" x14ac:dyDescent="0.35">
      <c r="B134" s="88" t="s">
        <v>194</v>
      </c>
      <c r="C134" s="88" t="s">
        <v>232</v>
      </c>
      <c r="D134" s="89" t="s">
        <v>233</v>
      </c>
      <c r="E134" s="89" t="s">
        <v>229</v>
      </c>
      <c r="F134" s="90">
        <v>0</v>
      </c>
      <c r="G134" s="89" t="s">
        <v>224</v>
      </c>
      <c r="H134" s="91">
        <v>1</v>
      </c>
      <c r="I134" s="91">
        <v>2026</v>
      </c>
      <c r="J134" s="92" t="s">
        <v>35</v>
      </c>
      <c r="K134" s="93" t="s">
        <v>26</v>
      </c>
      <c r="L134" t="s">
        <v>162</v>
      </c>
    </row>
    <row r="135" spans="2:12" x14ac:dyDescent="0.35">
      <c r="B135" s="88" t="s">
        <v>183</v>
      </c>
      <c r="C135" s="88" t="s">
        <v>234</v>
      </c>
      <c r="D135" t="s">
        <v>235</v>
      </c>
      <c r="E135" s="89" t="s">
        <v>186</v>
      </c>
      <c r="F135" s="90">
        <v>2754.4546845473337</v>
      </c>
      <c r="G135" s="89" t="s">
        <v>187</v>
      </c>
      <c r="H135" s="91">
        <v>1</v>
      </c>
      <c r="I135" s="91">
        <v>2026</v>
      </c>
      <c r="J135" s="92" t="s">
        <v>113</v>
      </c>
      <c r="K135" s="93" t="s">
        <v>26</v>
      </c>
    </row>
    <row r="136" spans="2:12" x14ac:dyDescent="0.35">
      <c r="B136" s="88" t="s">
        <v>183</v>
      </c>
      <c r="C136" s="88" t="s">
        <v>234</v>
      </c>
      <c r="D136" t="s">
        <v>235</v>
      </c>
      <c r="E136" s="89" t="s">
        <v>188</v>
      </c>
      <c r="F136" s="90">
        <v>3161.8728256001591</v>
      </c>
      <c r="G136" s="89" t="s">
        <v>187</v>
      </c>
      <c r="H136" s="91">
        <v>1</v>
      </c>
      <c r="I136" s="91">
        <v>2026</v>
      </c>
      <c r="J136" s="92" t="s">
        <v>140</v>
      </c>
      <c r="K136" s="93" t="s">
        <v>26</v>
      </c>
    </row>
    <row r="137" spans="2:12" x14ac:dyDescent="0.35">
      <c r="B137" s="88" t="s">
        <v>183</v>
      </c>
      <c r="C137" s="88" t="s">
        <v>234</v>
      </c>
      <c r="D137" t="s">
        <v>235</v>
      </c>
      <c r="E137" s="89" t="s">
        <v>189</v>
      </c>
      <c r="F137" s="90">
        <v>1564.6639081552646</v>
      </c>
      <c r="G137" s="89" t="s">
        <v>187</v>
      </c>
      <c r="H137" s="91">
        <v>1</v>
      </c>
      <c r="I137" s="91">
        <v>2026</v>
      </c>
      <c r="J137" s="92" t="s">
        <v>124</v>
      </c>
      <c r="K137" s="93" t="s">
        <v>26</v>
      </c>
    </row>
    <row r="138" spans="2:12" x14ac:dyDescent="0.35">
      <c r="B138" s="88" t="s">
        <v>183</v>
      </c>
      <c r="C138" s="88" t="s">
        <v>234</v>
      </c>
      <c r="D138" t="s">
        <v>235</v>
      </c>
      <c r="E138" s="89" t="s">
        <v>190</v>
      </c>
      <c r="F138" s="90">
        <v>3730.0277282967804</v>
      </c>
      <c r="G138" s="89" t="s">
        <v>187</v>
      </c>
      <c r="H138" s="91">
        <v>1</v>
      </c>
      <c r="I138" s="91">
        <v>2026</v>
      </c>
      <c r="J138" s="92" t="s">
        <v>112</v>
      </c>
      <c r="K138" s="93" t="s">
        <v>26</v>
      </c>
    </row>
    <row r="139" spans="2:12" x14ac:dyDescent="0.35">
      <c r="B139" s="88" t="s">
        <v>194</v>
      </c>
      <c r="C139" s="88" t="s">
        <v>234</v>
      </c>
      <c r="D139" s="89" t="s">
        <v>246</v>
      </c>
      <c r="E139" s="89" t="s">
        <v>193</v>
      </c>
      <c r="F139" s="90">
        <v>0</v>
      </c>
      <c r="G139" s="89" t="s">
        <v>187</v>
      </c>
      <c r="H139" s="91">
        <v>1</v>
      </c>
      <c r="I139" s="91">
        <v>2026</v>
      </c>
      <c r="J139" s="92" t="s">
        <v>116</v>
      </c>
      <c r="K139" s="92" t="s">
        <v>8</v>
      </c>
    </row>
    <row r="140" spans="2:12" x14ac:dyDescent="0.35">
      <c r="B140" s="88" t="s">
        <v>194</v>
      </c>
      <c r="C140" s="88" t="s">
        <v>234</v>
      </c>
      <c r="D140" s="89" t="s">
        <v>247</v>
      </c>
      <c r="E140" s="89" t="s">
        <v>193</v>
      </c>
      <c r="F140" s="90">
        <v>0</v>
      </c>
      <c r="G140" s="89" t="s">
        <v>187</v>
      </c>
      <c r="H140" s="91">
        <v>1</v>
      </c>
      <c r="I140" s="91">
        <v>2026</v>
      </c>
      <c r="J140" s="92" t="s">
        <v>116</v>
      </c>
      <c r="K140" s="92" t="s">
        <v>8</v>
      </c>
    </row>
    <row r="141" spans="2:12" x14ac:dyDescent="0.35">
      <c r="B141" s="88" t="s">
        <v>183</v>
      </c>
      <c r="C141" s="88" t="s">
        <v>232</v>
      </c>
      <c r="D141" s="89" t="s">
        <v>233</v>
      </c>
      <c r="E141" s="89" t="s">
        <v>195</v>
      </c>
      <c r="F141" s="90">
        <v>0</v>
      </c>
      <c r="G141" s="89" t="s">
        <v>187</v>
      </c>
      <c r="H141" s="91">
        <v>1</v>
      </c>
      <c r="I141" s="91">
        <v>2026</v>
      </c>
      <c r="J141" s="92" t="s">
        <v>117</v>
      </c>
      <c r="K141" s="93" t="s">
        <v>26</v>
      </c>
    </row>
    <row r="142" spans="2:12" x14ac:dyDescent="0.35">
      <c r="B142" s="88" t="s">
        <v>183</v>
      </c>
      <c r="C142" s="88" t="s">
        <v>234</v>
      </c>
      <c r="D142" t="s">
        <v>235</v>
      </c>
      <c r="E142" s="89" t="s">
        <v>196</v>
      </c>
      <c r="F142" s="90">
        <v>2581.695448456187</v>
      </c>
      <c r="G142" s="89" t="s">
        <v>187</v>
      </c>
      <c r="H142" s="91">
        <v>1</v>
      </c>
      <c r="I142" s="91">
        <v>2026</v>
      </c>
      <c r="J142" s="92" t="s">
        <v>98</v>
      </c>
      <c r="K142" s="93" t="s">
        <v>26</v>
      </c>
    </row>
    <row r="143" spans="2:12" x14ac:dyDescent="0.35">
      <c r="B143" s="88" t="s">
        <v>183</v>
      </c>
      <c r="C143" s="88" t="s">
        <v>232</v>
      </c>
      <c r="D143" s="89" t="s">
        <v>233</v>
      </c>
      <c r="E143" s="89" t="s">
        <v>197</v>
      </c>
      <c r="F143" s="90">
        <v>0</v>
      </c>
      <c r="G143" s="89" t="s">
        <v>187</v>
      </c>
      <c r="H143" s="91">
        <v>1</v>
      </c>
      <c r="I143" s="91">
        <v>2026</v>
      </c>
      <c r="J143" s="92" t="s">
        <v>73</v>
      </c>
      <c r="K143" s="93" t="s">
        <v>17</v>
      </c>
    </row>
    <row r="144" spans="2:12" x14ac:dyDescent="0.35">
      <c r="B144" s="88" t="s">
        <v>183</v>
      </c>
      <c r="C144" s="88" t="s">
        <v>234</v>
      </c>
      <c r="D144" t="s">
        <v>235</v>
      </c>
      <c r="E144" s="89" t="s">
        <v>198</v>
      </c>
      <c r="F144" s="90">
        <v>0</v>
      </c>
      <c r="G144" s="89" t="s">
        <v>187</v>
      </c>
      <c r="H144" s="91">
        <v>1</v>
      </c>
      <c r="I144" s="91">
        <v>2026</v>
      </c>
      <c r="J144" s="92" t="s">
        <v>199</v>
      </c>
      <c r="K144" s="93" t="s">
        <v>17</v>
      </c>
    </row>
    <row r="145" spans="2:12" x14ac:dyDescent="0.35">
      <c r="B145" s="88" t="s">
        <v>183</v>
      </c>
      <c r="C145" s="88" t="s">
        <v>232</v>
      </c>
      <c r="D145" s="89" t="s">
        <v>233</v>
      </c>
      <c r="E145" s="89" t="s">
        <v>200</v>
      </c>
      <c r="F145" s="90">
        <v>14457.402206151479</v>
      </c>
      <c r="G145" s="89" t="s">
        <v>187</v>
      </c>
      <c r="H145" s="91">
        <v>1</v>
      </c>
      <c r="I145" s="91">
        <v>2026</v>
      </c>
      <c r="J145" s="92" t="s">
        <v>138</v>
      </c>
      <c r="K145" s="93" t="s">
        <v>17</v>
      </c>
    </row>
    <row r="146" spans="2:12" x14ac:dyDescent="0.35">
      <c r="B146" s="88" t="s">
        <v>183</v>
      </c>
      <c r="C146" s="88" t="s">
        <v>232</v>
      </c>
      <c r="D146" s="89" t="s">
        <v>233</v>
      </c>
      <c r="E146" s="89" t="s">
        <v>201</v>
      </c>
      <c r="F146" s="90">
        <v>0</v>
      </c>
      <c r="G146" s="89" t="s">
        <v>187</v>
      </c>
      <c r="H146" s="91">
        <v>1</v>
      </c>
      <c r="I146" s="91">
        <v>2026</v>
      </c>
      <c r="J146" s="92" t="s">
        <v>202</v>
      </c>
      <c r="K146" s="93" t="s">
        <v>17</v>
      </c>
    </row>
    <row r="147" spans="2:12" x14ac:dyDescent="0.35">
      <c r="B147" s="88" t="s">
        <v>183</v>
      </c>
      <c r="C147" s="88" t="s">
        <v>234</v>
      </c>
      <c r="D147" t="s">
        <v>235</v>
      </c>
      <c r="E147" s="89" t="s">
        <v>203</v>
      </c>
      <c r="F147" s="90">
        <v>4051.9671184060894</v>
      </c>
      <c r="G147" s="89" t="s">
        <v>187</v>
      </c>
      <c r="H147" s="91">
        <v>1</v>
      </c>
      <c r="I147" s="91">
        <v>2026</v>
      </c>
      <c r="J147" s="92" t="s">
        <v>115</v>
      </c>
      <c r="K147" s="92" t="s">
        <v>26</v>
      </c>
    </row>
    <row r="148" spans="2:12" x14ac:dyDescent="0.35">
      <c r="B148" s="88" t="s">
        <v>183</v>
      </c>
      <c r="C148" s="88" t="s">
        <v>234</v>
      </c>
      <c r="D148" t="s">
        <v>235</v>
      </c>
      <c r="E148" s="89" t="s">
        <v>204</v>
      </c>
      <c r="F148" s="90">
        <v>13059.480229752096</v>
      </c>
      <c r="G148" s="89" t="s">
        <v>187</v>
      </c>
      <c r="H148" s="91">
        <v>1</v>
      </c>
      <c r="I148" s="91">
        <v>2026</v>
      </c>
      <c r="J148" s="92" t="s">
        <v>114</v>
      </c>
      <c r="K148" s="93" t="s">
        <v>26</v>
      </c>
    </row>
    <row r="149" spans="2:12" x14ac:dyDescent="0.35">
      <c r="B149" s="88" t="s">
        <v>183</v>
      </c>
      <c r="C149" s="88" t="s">
        <v>232</v>
      </c>
      <c r="D149" s="89" t="s">
        <v>233</v>
      </c>
      <c r="E149" s="89" t="s">
        <v>205</v>
      </c>
      <c r="F149" s="90">
        <v>0</v>
      </c>
      <c r="G149" s="89" t="s">
        <v>187</v>
      </c>
      <c r="H149" s="91">
        <v>1</v>
      </c>
      <c r="I149" s="91">
        <v>2026</v>
      </c>
      <c r="J149" s="92" t="s">
        <v>141</v>
      </c>
      <c r="K149" s="93" t="s">
        <v>17</v>
      </c>
    </row>
    <row r="150" spans="2:12" x14ac:dyDescent="0.35">
      <c r="B150" s="88" t="s">
        <v>183</v>
      </c>
      <c r="C150" s="88" t="s">
        <v>232</v>
      </c>
      <c r="D150" s="89" t="s">
        <v>233</v>
      </c>
      <c r="E150" s="89" t="s">
        <v>206</v>
      </c>
      <c r="F150" s="90">
        <v>38301.377553727783</v>
      </c>
      <c r="G150" s="89" t="s">
        <v>187</v>
      </c>
      <c r="H150" s="91">
        <v>1</v>
      </c>
      <c r="I150" s="91">
        <v>2026</v>
      </c>
      <c r="J150" s="92" t="s">
        <v>142</v>
      </c>
      <c r="K150" s="93" t="s">
        <v>13</v>
      </c>
    </row>
    <row r="151" spans="2:12" x14ac:dyDescent="0.35">
      <c r="B151" s="88" t="s">
        <v>183</v>
      </c>
      <c r="C151" s="88" t="s">
        <v>232</v>
      </c>
      <c r="D151" s="89" t="s">
        <v>233</v>
      </c>
      <c r="E151" s="89" t="s">
        <v>207</v>
      </c>
      <c r="F151" s="90">
        <v>0</v>
      </c>
      <c r="G151" s="89" t="s">
        <v>187</v>
      </c>
      <c r="H151" s="91">
        <v>1</v>
      </c>
      <c r="I151" s="91">
        <v>2026</v>
      </c>
      <c r="J151" s="92" t="s">
        <v>128</v>
      </c>
      <c r="K151" s="93" t="s">
        <v>13</v>
      </c>
    </row>
    <row r="152" spans="2:12" x14ac:dyDescent="0.35">
      <c r="B152" s="88" t="s">
        <v>194</v>
      </c>
      <c r="C152" s="88" t="s">
        <v>184</v>
      </c>
      <c r="D152" s="89" t="s">
        <v>248</v>
      </c>
      <c r="E152" s="89" t="s">
        <v>193</v>
      </c>
      <c r="F152" s="90">
        <v>0</v>
      </c>
      <c r="G152" s="89" t="s">
        <v>187</v>
      </c>
      <c r="H152" s="91">
        <v>1</v>
      </c>
      <c r="I152" s="91">
        <v>2026</v>
      </c>
      <c r="J152" s="92" t="s">
        <v>116</v>
      </c>
      <c r="K152" s="92" t="s">
        <v>8</v>
      </c>
    </row>
    <row r="153" spans="2:12" x14ac:dyDescent="0.35">
      <c r="B153" s="88" t="s">
        <v>183</v>
      </c>
      <c r="C153" s="88" t="s">
        <v>232</v>
      </c>
      <c r="D153" s="89" t="s">
        <v>233</v>
      </c>
      <c r="E153" s="89" t="s">
        <v>236</v>
      </c>
      <c r="F153" s="90">
        <v>0</v>
      </c>
      <c r="G153" s="89" t="s">
        <v>212</v>
      </c>
      <c r="H153" s="91">
        <v>1</v>
      </c>
      <c r="I153" s="91">
        <v>2026</v>
      </c>
      <c r="J153" s="92" t="s">
        <v>73</v>
      </c>
      <c r="K153" s="93" t="s">
        <v>17</v>
      </c>
    </row>
    <row r="154" spans="2:12" x14ac:dyDescent="0.35">
      <c r="B154" s="88" t="s">
        <v>183</v>
      </c>
      <c r="C154" s="88" t="s">
        <v>234</v>
      </c>
      <c r="D154" t="s">
        <v>235</v>
      </c>
      <c r="E154" s="89" t="s">
        <v>211</v>
      </c>
      <c r="F154" s="90">
        <v>0</v>
      </c>
      <c r="G154" s="89" t="s">
        <v>212</v>
      </c>
      <c r="H154" s="91">
        <v>1</v>
      </c>
      <c r="I154" s="91">
        <v>2026</v>
      </c>
      <c r="J154" s="92" t="s">
        <v>199</v>
      </c>
      <c r="K154" s="93" t="s">
        <v>17</v>
      </c>
    </row>
    <row r="155" spans="2:12" x14ac:dyDescent="0.35">
      <c r="B155" s="88" t="s">
        <v>183</v>
      </c>
      <c r="C155" s="88" t="s">
        <v>232</v>
      </c>
      <c r="D155" s="89" t="s">
        <v>233</v>
      </c>
      <c r="E155" s="89" t="s">
        <v>237</v>
      </c>
      <c r="F155" s="90">
        <v>19473.492796024901</v>
      </c>
      <c r="G155" s="89" t="s">
        <v>212</v>
      </c>
      <c r="H155" s="91">
        <v>1</v>
      </c>
      <c r="I155" s="91">
        <v>2026</v>
      </c>
      <c r="J155" s="92" t="s">
        <v>138</v>
      </c>
      <c r="K155" s="93" t="s">
        <v>17</v>
      </c>
    </row>
    <row r="156" spans="2:12" x14ac:dyDescent="0.35">
      <c r="B156" s="88" t="s">
        <v>183</v>
      </c>
      <c r="C156" s="88" t="s">
        <v>234</v>
      </c>
      <c r="D156" t="s">
        <v>235</v>
      </c>
      <c r="E156" s="89" t="s">
        <v>214</v>
      </c>
      <c r="F156" s="90">
        <v>0</v>
      </c>
      <c r="G156" s="89" t="s">
        <v>212</v>
      </c>
      <c r="H156" s="91">
        <v>1</v>
      </c>
      <c r="I156" s="91">
        <v>2026</v>
      </c>
      <c r="J156" s="92" t="s">
        <v>25</v>
      </c>
      <c r="K156" s="93" t="s">
        <v>17</v>
      </c>
    </row>
    <row r="157" spans="2:12" x14ac:dyDescent="0.35">
      <c r="B157" s="88" t="s">
        <v>183</v>
      </c>
      <c r="C157" s="88" t="s">
        <v>234</v>
      </c>
      <c r="D157" t="s">
        <v>235</v>
      </c>
      <c r="E157" s="89" t="s">
        <v>215</v>
      </c>
      <c r="F157" s="90">
        <v>2577.8887423371384</v>
      </c>
      <c r="G157" s="89" t="s">
        <v>212</v>
      </c>
      <c r="H157" s="91">
        <v>1</v>
      </c>
      <c r="I157" s="91">
        <v>2026</v>
      </c>
      <c r="J157" s="92" t="s">
        <v>35</v>
      </c>
      <c r="K157" s="93" t="s">
        <v>26</v>
      </c>
      <c r="L157" t="s">
        <v>162</v>
      </c>
    </row>
    <row r="158" spans="2:12" x14ac:dyDescent="0.35">
      <c r="B158" s="88" t="s">
        <v>183</v>
      </c>
      <c r="C158" s="88" t="s">
        <v>232</v>
      </c>
      <c r="D158" s="89" t="s">
        <v>233</v>
      </c>
      <c r="E158" s="89" t="s">
        <v>238</v>
      </c>
      <c r="F158" s="90">
        <v>4929.2933769920983</v>
      </c>
      <c r="G158" s="89" t="s">
        <v>212</v>
      </c>
      <c r="H158" s="91">
        <v>1</v>
      </c>
      <c r="I158" s="91">
        <v>2026</v>
      </c>
      <c r="J158" s="92" t="s">
        <v>142</v>
      </c>
      <c r="K158" s="93" t="s">
        <v>13</v>
      </c>
    </row>
    <row r="159" spans="2:12" x14ac:dyDescent="0.35">
      <c r="B159" s="88" t="s">
        <v>183</v>
      </c>
      <c r="C159" s="88" t="s">
        <v>234</v>
      </c>
      <c r="D159" t="s">
        <v>235</v>
      </c>
      <c r="E159" s="89" t="s">
        <v>217</v>
      </c>
      <c r="F159" s="90">
        <v>3411.9334329188391</v>
      </c>
      <c r="G159" s="89" t="s">
        <v>218</v>
      </c>
      <c r="H159" s="91">
        <v>1</v>
      </c>
      <c r="I159" s="91">
        <v>2026</v>
      </c>
      <c r="J159" s="92" t="s">
        <v>35</v>
      </c>
      <c r="K159" s="93" t="s">
        <v>26</v>
      </c>
      <c r="L159" t="s">
        <v>165</v>
      </c>
    </row>
    <row r="160" spans="2:12" x14ac:dyDescent="0.35">
      <c r="B160" s="88" t="s">
        <v>183</v>
      </c>
      <c r="C160" s="88" t="s">
        <v>234</v>
      </c>
      <c r="D160" t="s">
        <v>235</v>
      </c>
      <c r="E160" s="89" t="s">
        <v>219</v>
      </c>
      <c r="F160" s="90">
        <v>0</v>
      </c>
      <c r="G160" s="89" t="s">
        <v>218</v>
      </c>
      <c r="H160" s="91">
        <v>1</v>
      </c>
      <c r="I160" s="91">
        <v>2026</v>
      </c>
      <c r="J160" s="92" t="s">
        <v>35</v>
      </c>
      <c r="K160" s="93" t="s">
        <v>26</v>
      </c>
      <c r="L160" t="s">
        <v>220</v>
      </c>
    </row>
    <row r="161" spans="2:12" x14ac:dyDescent="0.35">
      <c r="B161" s="88" t="s">
        <v>183</v>
      </c>
      <c r="C161" s="88" t="s">
        <v>234</v>
      </c>
      <c r="D161" t="s">
        <v>235</v>
      </c>
      <c r="E161" s="89" t="s">
        <v>221</v>
      </c>
      <c r="F161" s="90">
        <v>6923.9602602147197</v>
      </c>
      <c r="G161" s="89" t="s">
        <v>218</v>
      </c>
      <c r="H161" s="91">
        <v>1</v>
      </c>
      <c r="I161" s="91">
        <v>2026</v>
      </c>
      <c r="J161" s="92" t="s">
        <v>35</v>
      </c>
      <c r="K161" s="93" t="s">
        <v>26</v>
      </c>
      <c r="L161" t="s">
        <v>164</v>
      </c>
    </row>
    <row r="162" spans="2:12" x14ac:dyDescent="0.35">
      <c r="B162" s="88" t="s">
        <v>183</v>
      </c>
      <c r="C162" s="88" t="s">
        <v>234</v>
      </c>
      <c r="D162" t="s">
        <v>235</v>
      </c>
      <c r="E162" s="89" t="s">
        <v>222</v>
      </c>
      <c r="F162" s="90">
        <v>3070.7400896269555</v>
      </c>
      <c r="G162" s="89" t="s">
        <v>218</v>
      </c>
      <c r="H162" s="91">
        <v>1</v>
      </c>
      <c r="I162" s="91">
        <v>2026</v>
      </c>
      <c r="J162" s="92" t="s">
        <v>35</v>
      </c>
      <c r="K162" s="93" t="s">
        <v>26</v>
      </c>
      <c r="L162" t="s">
        <v>161</v>
      </c>
    </row>
    <row r="163" spans="2:12" x14ac:dyDescent="0.35">
      <c r="B163" s="88" t="s">
        <v>183</v>
      </c>
      <c r="C163" s="88" t="s">
        <v>234</v>
      </c>
      <c r="D163" t="s">
        <v>235</v>
      </c>
      <c r="E163" s="89" t="s">
        <v>223</v>
      </c>
      <c r="F163" s="90">
        <v>3899.3524947643878</v>
      </c>
      <c r="G163" s="89" t="s">
        <v>224</v>
      </c>
      <c r="H163" s="91">
        <v>1</v>
      </c>
      <c r="I163" s="91">
        <v>2026</v>
      </c>
      <c r="J163" s="92" t="s">
        <v>35</v>
      </c>
      <c r="K163" s="93" t="s">
        <v>26</v>
      </c>
      <c r="L163" t="s">
        <v>165</v>
      </c>
    </row>
    <row r="164" spans="2:12" x14ac:dyDescent="0.35">
      <c r="B164" s="88" t="s">
        <v>183</v>
      </c>
      <c r="C164" s="88" t="s">
        <v>234</v>
      </c>
      <c r="D164" t="s">
        <v>235</v>
      </c>
      <c r="E164" s="89" t="s">
        <v>225</v>
      </c>
      <c r="F164" s="90">
        <v>0</v>
      </c>
      <c r="G164" s="89" t="s">
        <v>224</v>
      </c>
      <c r="H164" s="91">
        <v>1</v>
      </c>
      <c r="I164" s="91">
        <v>2026</v>
      </c>
      <c r="J164" s="92" t="s">
        <v>35</v>
      </c>
      <c r="K164" s="93" t="s">
        <v>26</v>
      </c>
      <c r="L164" t="s">
        <v>220</v>
      </c>
    </row>
    <row r="165" spans="2:12" x14ac:dyDescent="0.35">
      <c r="B165" s="88" t="s">
        <v>183</v>
      </c>
      <c r="C165" s="88" t="s">
        <v>234</v>
      </c>
      <c r="D165" t="s">
        <v>235</v>
      </c>
      <c r="E165" s="89" t="s">
        <v>226</v>
      </c>
      <c r="F165" s="90">
        <v>7854.0444742734135</v>
      </c>
      <c r="G165" s="89" t="s">
        <v>224</v>
      </c>
      <c r="H165" s="91">
        <v>1</v>
      </c>
      <c r="I165" s="91">
        <v>2026</v>
      </c>
      <c r="J165" s="92" t="s">
        <v>35</v>
      </c>
      <c r="K165" s="93" t="s">
        <v>26</v>
      </c>
      <c r="L165" t="s">
        <v>164</v>
      </c>
    </row>
    <row r="166" spans="2:12" x14ac:dyDescent="0.35">
      <c r="B166" s="88" t="s">
        <v>183</v>
      </c>
      <c r="C166" s="88" t="s">
        <v>234</v>
      </c>
      <c r="D166" t="s">
        <v>235</v>
      </c>
      <c r="E166" s="89" t="s">
        <v>228</v>
      </c>
      <c r="F166" s="90">
        <v>3444.428037041876</v>
      </c>
      <c r="G166" s="89" t="s">
        <v>224</v>
      </c>
      <c r="H166" s="91">
        <v>1</v>
      </c>
      <c r="I166" s="91">
        <v>2026</v>
      </c>
      <c r="J166" s="92" t="s">
        <v>35</v>
      </c>
      <c r="K166" s="93" t="s">
        <v>26</v>
      </c>
      <c r="L166" t="s">
        <v>161</v>
      </c>
    </row>
    <row r="167" spans="2:12" x14ac:dyDescent="0.35">
      <c r="B167" s="88" t="s">
        <v>183</v>
      </c>
      <c r="C167" s="88" t="s">
        <v>234</v>
      </c>
      <c r="D167" t="s">
        <v>235</v>
      </c>
      <c r="E167" s="89" t="s">
        <v>229</v>
      </c>
      <c r="F167" s="90">
        <v>0</v>
      </c>
      <c r="G167" s="89" t="s">
        <v>224</v>
      </c>
      <c r="H167" s="91">
        <v>1</v>
      </c>
      <c r="I167" s="91">
        <v>2026</v>
      </c>
      <c r="J167" s="92" t="s">
        <v>35</v>
      </c>
      <c r="K167" s="93" t="s">
        <v>26</v>
      </c>
      <c r="L167" t="s">
        <v>162</v>
      </c>
    </row>
    <row r="168" spans="2:12" x14ac:dyDescent="0.35">
      <c r="B168" s="88" t="s">
        <v>194</v>
      </c>
      <c r="C168" s="88" t="s">
        <v>234</v>
      </c>
      <c r="D168" s="89" t="s">
        <v>239</v>
      </c>
      <c r="E168" s="89" t="s">
        <v>186</v>
      </c>
      <c r="F168" s="90">
        <v>1964.9548307662549</v>
      </c>
      <c r="G168" s="89" t="s">
        <v>187</v>
      </c>
      <c r="H168" s="91">
        <v>1</v>
      </c>
      <c r="I168" s="91">
        <v>2026</v>
      </c>
      <c r="J168" s="92" t="s">
        <v>113</v>
      </c>
      <c r="K168" s="93" t="s">
        <v>26</v>
      </c>
    </row>
    <row r="169" spans="2:12" x14ac:dyDescent="0.35">
      <c r="B169" s="88" t="s">
        <v>194</v>
      </c>
      <c r="C169" s="88" t="s">
        <v>234</v>
      </c>
      <c r="D169" s="89" t="s">
        <v>239</v>
      </c>
      <c r="E169" s="89" t="s">
        <v>188</v>
      </c>
      <c r="F169" s="90">
        <v>2255.5961141007524</v>
      </c>
      <c r="G169" s="89" t="s">
        <v>187</v>
      </c>
      <c r="H169" s="91">
        <v>1</v>
      </c>
      <c r="I169" s="91">
        <v>2026</v>
      </c>
      <c r="J169" s="92" t="s">
        <v>140</v>
      </c>
      <c r="K169" s="93" t="s">
        <v>26</v>
      </c>
    </row>
    <row r="170" spans="2:12" x14ac:dyDescent="0.35">
      <c r="B170" s="88" t="s">
        <v>194</v>
      </c>
      <c r="C170" s="88" t="s">
        <v>234</v>
      </c>
      <c r="D170" s="89" t="s">
        <v>239</v>
      </c>
      <c r="E170" s="89" t="s">
        <v>189</v>
      </c>
      <c r="F170" s="90">
        <v>1116.1896843333095</v>
      </c>
      <c r="G170" s="89" t="s">
        <v>187</v>
      </c>
      <c r="H170" s="91">
        <v>1</v>
      </c>
      <c r="I170" s="91">
        <v>2026</v>
      </c>
      <c r="J170" s="92" t="s">
        <v>124</v>
      </c>
      <c r="K170" s="93" t="s">
        <v>26</v>
      </c>
    </row>
    <row r="171" spans="2:12" x14ac:dyDescent="0.35">
      <c r="B171" s="88" t="s">
        <v>194</v>
      </c>
      <c r="C171" s="88" t="s">
        <v>234</v>
      </c>
      <c r="D171" s="89" t="s">
        <v>239</v>
      </c>
      <c r="E171" s="89" t="s">
        <v>190</v>
      </c>
      <c r="F171" s="90">
        <v>2660.9027350229717</v>
      </c>
      <c r="G171" s="89" t="s">
        <v>187</v>
      </c>
      <c r="H171" s="91">
        <v>1</v>
      </c>
      <c r="I171" s="91">
        <v>2026</v>
      </c>
      <c r="J171" s="92" t="s">
        <v>112</v>
      </c>
      <c r="K171" s="93" t="s">
        <v>26</v>
      </c>
    </row>
    <row r="172" spans="2:12" x14ac:dyDescent="0.35">
      <c r="B172" s="88" t="s">
        <v>194</v>
      </c>
      <c r="C172" s="88" t="s">
        <v>234</v>
      </c>
      <c r="D172" s="89" t="s">
        <v>249</v>
      </c>
      <c r="E172" s="89" t="s">
        <v>193</v>
      </c>
      <c r="F172" s="90">
        <v>0</v>
      </c>
      <c r="G172" s="89" t="s">
        <v>187</v>
      </c>
      <c r="H172" s="91">
        <v>1</v>
      </c>
      <c r="I172" s="91">
        <v>2026</v>
      </c>
      <c r="J172" s="92" t="s">
        <v>116</v>
      </c>
      <c r="K172" s="92" t="s">
        <v>8</v>
      </c>
    </row>
    <row r="173" spans="2:12" x14ac:dyDescent="0.35">
      <c r="B173" s="88" t="s">
        <v>194</v>
      </c>
      <c r="C173" s="88" t="s">
        <v>240</v>
      </c>
      <c r="D173" s="89" t="s">
        <v>250</v>
      </c>
      <c r="E173" s="89" t="s">
        <v>193</v>
      </c>
      <c r="F173" s="90">
        <v>0</v>
      </c>
      <c r="G173" s="89" t="s">
        <v>187</v>
      </c>
      <c r="H173" s="91">
        <v>1</v>
      </c>
      <c r="I173" s="91">
        <v>2026</v>
      </c>
      <c r="J173" s="92" t="s">
        <v>116</v>
      </c>
      <c r="K173" s="92" t="s">
        <v>8</v>
      </c>
    </row>
    <row r="174" spans="2:12" x14ac:dyDescent="0.35">
      <c r="B174" s="88" t="s">
        <v>194</v>
      </c>
      <c r="C174" s="88" t="s">
        <v>234</v>
      </c>
      <c r="D174" t="s">
        <v>235</v>
      </c>
      <c r="E174" s="89" t="s">
        <v>195</v>
      </c>
      <c r="F174" s="90">
        <v>6304.7848755035102</v>
      </c>
      <c r="G174" s="89" t="s">
        <v>187</v>
      </c>
      <c r="H174" s="91">
        <v>1</v>
      </c>
      <c r="I174" s="91">
        <v>2026</v>
      </c>
      <c r="J174" s="92" t="s">
        <v>117</v>
      </c>
      <c r="K174" s="93" t="s">
        <v>26</v>
      </c>
    </row>
    <row r="175" spans="2:12" x14ac:dyDescent="0.35">
      <c r="B175" s="88" t="s">
        <v>194</v>
      </c>
      <c r="C175" s="88" t="s">
        <v>234</v>
      </c>
      <c r="D175" s="89" t="s">
        <v>239</v>
      </c>
      <c r="E175" s="89" t="s">
        <v>196</v>
      </c>
      <c r="F175" s="90">
        <v>1841.712979149961</v>
      </c>
      <c r="G175" s="89" t="s">
        <v>187</v>
      </c>
      <c r="H175" s="91">
        <v>1</v>
      </c>
      <c r="I175" s="91">
        <v>2026</v>
      </c>
      <c r="J175" s="92" t="s">
        <v>98</v>
      </c>
      <c r="K175" s="93" t="s">
        <v>26</v>
      </c>
    </row>
    <row r="176" spans="2:12" x14ac:dyDescent="0.35">
      <c r="B176" s="88" t="s">
        <v>194</v>
      </c>
      <c r="C176" s="88" t="s">
        <v>234</v>
      </c>
      <c r="D176" t="s">
        <v>235</v>
      </c>
      <c r="E176" s="89" t="s">
        <v>197</v>
      </c>
      <c r="F176" s="90">
        <v>0</v>
      </c>
      <c r="G176" s="89" t="s">
        <v>187</v>
      </c>
      <c r="H176" s="91">
        <v>1</v>
      </c>
      <c r="I176" s="91">
        <v>2026</v>
      </c>
      <c r="J176" s="92" t="s">
        <v>73</v>
      </c>
      <c r="K176" s="93" t="s">
        <v>17</v>
      </c>
    </row>
    <row r="177" spans="2:12" x14ac:dyDescent="0.35">
      <c r="B177" s="88" t="s">
        <v>194</v>
      </c>
      <c r="C177" s="88" t="s">
        <v>234</v>
      </c>
      <c r="D177" s="89" t="s">
        <v>239</v>
      </c>
      <c r="E177" s="89" t="s">
        <v>198</v>
      </c>
      <c r="F177" s="90">
        <v>0</v>
      </c>
      <c r="G177" s="89" t="s">
        <v>187</v>
      </c>
      <c r="H177" s="91">
        <v>1</v>
      </c>
      <c r="I177" s="91">
        <v>2026</v>
      </c>
      <c r="J177" s="92" t="s">
        <v>199</v>
      </c>
      <c r="K177" s="93" t="s">
        <v>17</v>
      </c>
    </row>
    <row r="178" spans="2:12" x14ac:dyDescent="0.35">
      <c r="B178" s="88" t="s">
        <v>194</v>
      </c>
      <c r="C178" s="88" t="s">
        <v>234</v>
      </c>
      <c r="D178" t="s">
        <v>235</v>
      </c>
      <c r="E178" s="89" t="s">
        <v>200</v>
      </c>
      <c r="F178" s="90">
        <v>0</v>
      </c>
      <c r="G178" s="89" t="s">
        <v>187</v>
      </c>
      <c r="H178" s="91">
        <v>1</v>
      </c>
      <c r="I178" s="91">
        <v>2026</v>
      </c>
      <c r="J178" s="92" t="s">
        <v>138</v>
      </c>
      <c r="K178" s="93" t="s">
        <v>17</v>
      </c>
    </row>
    <row r="179" spans="2:12" x14ac:dyDescent="0.35">
      <c r="B179" s="88" t="s">
        <v>194</v>
      </c>
      <c r="C179" s="88" t="s">
        <v>234</v>
      </c>
      <c r="D179" t="s">
        <v>235</v>
      </c>
      <c r="E179" s="89" t="s">
        <v>201</v>
      </c>
      <c r="F179" s="90">
        <v>17172.880958067824</v>
      </c>
      <c r="G179" s="89" t="s">
        <v>187</v>
      </c>
      <c r="H179" s="91">
        <v>1</v>
      </c>
      <c r="I179" s="91">
        <v>2026</v>
      </c>
      <c r="J179" s="92" t="s">
        <v>202</v>
      </c>
      <c r="K179" s="93" t="s">
        <v>17</v>
      </c>
    </row>
    <row r="180" spans="2:12" x14ac:dyDescent="0.35">
      <c r="B180" s="88" t="s">
        <v>194</v>
      </c>
      <c r="C180" s="88" t="s">
        <v>234</v>
      </c>
      <c r="D180" s="89" t="s">
        <v>239</v>
      </c>
      <c r="E180" s="89" t="s">
        <v>203</v>
      </c>
      <c r="F180" s="90">
        <v>2890.5657472185017</v>
      </c>
      <c r="G180" s="89" t="s">
        <v>187</v>
      </c>
      <c r="H180" s="91">
        <v>1</v>
      </c>
      <c r="I180" s="91">
        <v>2026</v>
      </c>
      <c r="J180" s="92" t="s">
        <v>115</v>
      </c>
      <c r="K180" s="92" t="s">
        <v>26</v>
      </c>
    </row>
    <row r="181" spans="2:12" x14ac:dyDescent="0.35">
      <c r="B181" s="88" t="s">
        <v>194</v>
      </c>
      <c r="C181" s="88" t="s">
        <v>234</v>
      </c>
      <c r="D181" s="89" t="s">
        <v>239</v>
      </c>
      <c r="E181" s="89" t="s">
        <v>204</v>
      </c>
      <c r="F181" s="90">
        <v>9316.2864173112903</v>
      </c>
      <c r="G181" s="89" t="s">
        <v>187</v>
      </c>
      <c r="H181" s="91">
        <v>1</v>
      </c>
      <c r="I181" s="91">
        <v>2026</v>
      </c>
      <c r="J181" s="92" t="s">
        <v>114</v>
      </c>
      <c r="K181" s="93" t="s">
        <v>26</v>
      </c>
    </row>
    <row r="182" spans="2:12" x14ac:dyDescent="0.35">
      <c r="B182" s="88" t="s">
        <v>194</v>
      </c>
      <c r="C182" s="88" t="s">
        <v>234</v>
      </c>
      <c r="D182" t="s">
        <v>235</v>
      </c>
      <c r="E182" s="89" t="s">
        <v>205</v>
      </c>
      <c r="F182" s="90">
        <v>0</v>
      </c>
      <c r="G182" s="89" t="s">
        <v>187</v>
      </c>
      <c r="H182" s="91">
        <v>1</v>
      </c>
      <c r="I182" s="91">
        <v>2026</v>
      </c>
      <c r="J182" s="92" t="s">
        <v>141</v>
      </c>
      <c r="K182" s="93" t="s">
        <v>17</v>
      </c>
    </row>
    <row r="183" spans="2:12" x14ac:dyDescent="0.35">
      <c r="B183" s="88" t="s">
        <v>194</v>
      </c>
      <c r="C183" s="88" t="s">
        <v>234</v>
      </c>
      <c r="D183" t="s">
        <v>235</v>
      </c>
      <c r="E183" s="89" t="s">
        <v>206</v>
      </c>
      <c r="F183" s="90">
        <v>0</v>
      </c>
      <c r="G183" s="89" t="s">
        <v>187</v>
      </c>
      <c r="H183" s="91">
        <v>1</v>
      </c>
      <c r="I183" s="91">
        <v>2026</v>
      </c>
      <c r="J183" s="92" t="s">
        <v>142</v>
      </c>
      <c r="K183" s="93" t="s">
        <v>13</v>
      </c>
    </row>
    <row r="184" spans="2:12" x14ac:dyDescent="0.35">
      <c r="B184" s="88" t="s">
        <v>194</v>
      </c>
      <c r="C184" s="88" t="s">
        <v>234</v>
      </c>
      <c r="D184" t="s">
        <v>235</v>
      </c>
      <c r="E184" s="89" t="s">
        <v>207</v>
      </c>
      <c r="F184" s="90">
        <v>50298.297084450438</v>
      </c>
      <c r="G184" s="89" t="s">
        <v>187</v>
      </c>
      <c r="H184" s="91">
        <v>1</v>
      </c>
      <c r="I184" s="91">
        <v>2026</v>
      </c>
      <c r="J184" s="92" t="s">
        <v>128</v>
      </c>
      <c r="K184" s="93" t="s">
        <v>13</v>
      </c>
    </row>
    <row r="185" spans="2:12" x14ac:dyDescent="0.35">
      <c r="B185" s="88" t="s">
        <v>194</v>
      </c>
      <c r="C185" s="88" t="s">
        <v>240</v>
      </c>
      <c r="D185" s="89" t="s">
        <v>251</v>
      </c>
      <c r="E185" s="89" t="s">
        <v>193</v>
      </c>
      <c r="F185" s="90">
        <v>0</v>
      </c>
      <c r="G185" s="89" t="s">
        <v>187</v>
      </c>
      <c r="H185" s="91">
        <v>1</v>
      </c>
      <c r="I185" s="91">
        <v>2026</v>
      </c>
      <c r="J185" s="92" t="s">
        <v>116</v>
      </c>
      <c r="K185" s="92" t="s">
        <v>8</v>
      </c>
    </row>
    <row r="186" spans="2:12" x14ac:dyDescent="0.35">
      <c r="B186" s="88" t="s">
        <v>194</v>
      </c>
      <c r="C186" s="88" t="s">
        <v>234</v>
      </c>
      <c r="D186" t="s">
        <v>235</v>
      </c>
      <c r="E186" s="89" t="s">
        <v>236</v>
      </c>
      <c r="F186" s="90">
        <v>0</v>
      </c>
      <c r="G186" s="89" t="s">
        <v>212</v>
      </c>
      <c r="H186" s="91">
        <v>1</v>
      </c>
      <c r="I186" s="91">
        <v>2026</v>
      </c>
      <c r="J186" s="92" t="s">
        <v>73</v>
      </c>
      <c r="K186" s="93" t="s">
        <v>17</v>
      </c>
    </row>
    <row r="187" spans="2:12" x14ac:dyDescent="0.35">
      <c r="B187" s="88" t="s">
        <v>194</v>
      </c>
      <c r="C187" s="88" t="s">
        <v>234</v>
      </c>
      <c r="D187" s="89" t="s">
        <v>239</v>
      </c>
      <c r="E187" s="89" t="s">
        <v>211</v>
      </c>
      <c r="F187" s="90">
        <v>0</v>
      </c>
      <c r="G187" s="89" t="s">
        <v>212</v>
      </c>
      <c r="H187" s="91">
        <v>1</v>
      </c>
      <c r="I187" s="91">
        <v>2026</v>
      </c>
      <c r="J187" s="92" t="s">
        <v>199</v>
      </c>
      <c r="K187" s="93" t="s">
        <v>17</v>
      </c>
    </row>
    <row r="188" spans="2:12" x14ac:dyDescent="0.35">
      <c r="B188" s="88" t="s">
        <v>194</v>
      </c>
      <c r="C188" s="88" t="s">
        <v>234</v>
      </c>
      <c r="D188" t="s">
        <v>235</v>
      </c>
      <c r="E188" s="89" t="s">
        <v>237</v>
      </c>
      <c r="F188" s="90">
        <v>0</v>
      </c>
      <c r="G188" s="89" t="s">
        <v>212</v>
      </c>
      <c r="H188" s="91">
        <v>1</v>
      </c>
      <c r="I188" s="91">
        <v>2026</v>
      </c>
      <c r="J188" s="92" t="s">
        <v>138</v>
      </c>
      <c r="K188" s="93" t="s">
        <v>17</v>
      </c>
    </row>
    <row r="189" spans="2:12" x14ac:dyDescent="0.35">
      <c r="B189" s="88" t="s">
        <v>194</v>
      </c>
      <c r="C189" s="88" t="s">
        <v>234</v>
      </c>
      <c r="D189" s="89" t="s">
        <v>239</v>
      </c>
      <c r="E189" s="89" t="s">
        <v>214</v>
      </c>
      <c r="F189" s="90">
        <v>0</v>
      </c>
      <c r="G189" s="89" t="s">
        <v>212</v>
      </c>
      <c r="H189" s="91">
        <v>1</v>
      </c>
      <c r="I189" s="91">
        <v>2026</v>
      </c>
      <c r="J189" s="92" t="s">
        <v>25</v>
      </c>
      <c r="K189" s="93" t="s">
        <v>17</v>
      </c>
    </row>
    <row r="190" spans="2:12" x14ac:dyDescent="0.35">
      <c r="B190" s="88" t="s">
        <v>194</v>
      </c>
      <c r="C190" s="88" t="s">
        <v>234</v>
      </c>
      <c r="D190" s="89" t="s">
        <v>239</v>
      </c>
      <c r="E190" s="89" t="s">
        <v>215</v>
      </c>
      <c r="F190" s="90">
        <v>1838.9973760870773</v>
      </c>
      <c r="G190" s="89" t="s">
        <v>212</v>
      </c>
      <c r="H190" s="91">
        <v>1</v>
      </c>
      <c r="I190" s="91">
        <v>2026</v>
      </c>
      <c r="J190" s="92" t="s">
        <v>35</v>
      </c>
      <c r="K190" s="93" t="s">
        <v>26</v>
      </c>
      <c r="L190" t="s">
        <v>162</v>
      </c>
    </row>
    <row r="191" spans="2:12" x14ac:dyDescent="0.35">
      <c r="B191" s="88" t="s">
        <v>194</v>
      </c>
      <c r="C191" s="88" t="s">
        <v>234</v>
      </c>
      <c r="D191" t="s">
        <v>235</v>
      </c>
      <c r="E191" s="89" t="s">
        <v>238</v>
      </c>
      <c r="F191" s="90">
        <v>0</v>
      </c>
      <c r="G191" s="89" t="s">
        <v>212</v>
      </c>
      <c r="H191" s="91">
        <v>1</v>
      </c>
      <c r="I191" s="91">
        <v>2026</v>
      </c>
      <c r="J191" s="92" t="s">
        <v>142</v>
      </c>
      <c r="K191" s="93" t="s">
        <v>13</v>
      </c>
    </row>
    <row r="192" spans="2:12" x14ac:dyDescent="0.35">
      <c r="B192" s="88" t="s">
        <v>194</v>
      </c>
      <c r="C192" s="88" t="s">
        <v>234</v>
      </c>
      <c r="D192" s="89" t="s">
        <v>239</v>
      </c>
      <c r="E192" s="89" t="s">
        <v>217</v>
      </c>
      <c r="F192" s="90">
        <v>2433.9827113069919</v>
      </c>
      <c r="G192" s="89" t="s">
        <v>218</v>
      </c>
      <c r="H192" s="91">
        <v>1</v>
      </c>
      <c r="I192" s="91">
        <v>2026</v>
      </c>
      <c r="J192" s="92" t="s">
        <v>35</v>
      </c>
      <c r="K192" s="93" t="s">
        <v>26</v>
      </c>
      <c r="L192" t="s">
        <v>165</v>
      </c>
    </row>
    <row r="193" spans="2:12" x14ac:dyDescent="0.35">
      <c r="B193" s="88" t="s">
        <v>194</v>
      </c>
      <c r="C193" s="88" t="s">
        <v>234</v>
      </c>
      <c r="D193" s="89" t="s">
        <v>239</v>
      </c>
      <c r="E193" s="89" t="s">
        <v>219</v>
      </c>
      <c r="F193" s="90">
        <v>0</v>
      </c>
      <c r="G193" s="89" t="s">
        <v>218</v>
      </c>
      <c r="H193" s="91">
        <v>1</v>
      </c>
      <c r="I193" s="91">
        <v>2026</v>
      </c>
      <c r="J193" s="92" t="s">
        <v>35</v>
      </c>
      <c r="K193" s="93" t="s">
        <v>26</v>
      </c>
      <c r="L193" t="s">
        <v>220</v>
      </c>
    </row>
    <row r="194" spans="2:12" x14ac:dyDescent="0.35">
      <c r="B194" s="88" t="s">
        <v>194</v>
      </c>
      <c r="C194" s="88" t="s">
        <v>234</v>
      </c>
      <c r="D194" s="89" t="s">
        <v>239</v>
      </c>
      <c r="E194" s="89" t="s">
        <v>221</v>
      </c>
      <c r="F194" s="90">
        <v>4939.3693923043693</v>
      </c>
      <c r="G194" s="89" t="s">
        <v>218</v>
      </c>
      <c r="H194" s="91">
        <v>1</v>
      </c>
      <c r="I194" s="91">
        <v>2026</v>
      </c>
      <c r="J194" s="92" t="s">
        <v>35</v>
      </c>
      <c r="K194" s="93" t="s">
        <v>26</v>
      </c>
      <c r="L194" t="s">
        <v>164</v>
      </c>
    </row>
    <row r="195" spans="2:12" x14ac:dyDescent="0.35">
      <c r="B195" s="88" t="s">
        <v>194</v>
      </c>
      <c r="C195" s="88" t="s">
        <v>234</v>
      </c>
      <c r="D195" s="89" t="s">
        <v>239</v>
      </c>
      <c r="E195" s="89" t="s">
        <v>222</v>
      </c>
      <c r="F195" s="90">
        <v>2190.5844401762924</v>
      </c>
      <c r="G195" s="89" t="s">
        <v>218</v>
      </c>
      <c r="H195" s="91">
        <v>1</v>
      </c>
      <c r="I195" s="91">
        <v>2026</v>
      </c>
      <c r="J195" s="92" t="s">
        <v>35</v>
      </c>
      <c r="K195" s="93" t="s">
        <v>26</v>
      </c>
      <c r="L195" t="s">
        <v>161</v>
      </c>
    </row>
    <row r="196" spans="2:12" x14ac:dyDescent="0.35">
      <c r="B196" s="88" t="s">
        <v>194</v>
      </c>
      <c r="C196" s="88" t="s">
        <v>234</v>
      </c>
      <c r="D196" s="89" t="s">
        <v>239</v>
      </c>
      <c r="E196" s="89" t="s">
        <v>223</v>
      </c>
      <c r="F196" s="90">
        <v>2781.6945272079906</v>
      </c>
      <c r="G196" s="89" t="s">
        <v>224</v>
      </c>
      <c r="H196" s="91">
        <v>1</v>
      </c>
      <c r="I196" s="91">
        <v>2026</v>
      </c>
      <c r="J196" s="92" t="s">
        <v>35</v>
      </c>
      <c r="K196" s="93" t="s">
        <v>26</v>
      </c>
      <c r="L196" t="s">
        <v>165</v>
      </c>
    </row>
    <row r="197" spans="2:12" x14ac:dyDescent="0.35">
      <c r="B197" s="88" t="s">
        <v>194</v>
      </c>
      <c r="C197" s="88" t="s">
        <v>234</v>
      </c>
      <c r="D197" s="89" t="s">
        <v>239</v>
      </c>
      <c r="E197" s="89" t="s">
        <v>225</v>
      </c>
      <c r="F197" s="90">
        <v>0</v>
      </c>
      <c r="G197" s="89" t="s">
        <v>224</v>
      </c>
      <c r="H197" s="91">
        <v>1</v>
      </c>
      <c r="I197" s="91">
        <v>2026</v>
      </c>
      <c r="J197" s="92" t="s">
        <v>35</v>
      </c>
      <c r="K197" s="93" t="s">
        <v>26</v>
      </c>
      <c r="L197" t="s">
        <v>220</v>
      </c>
    </row>
    <row r="198" spans="2:12" x14ac:dyDescent="0.35">
      <c r="B198" s="88" t="s">
        <v>194</v>
      </c>
      <c r="C198" s="88" t="s">
        <v>234</v>
      </c>
      <c r="D198" s="89" t="s">
        <v>239</v>
      </c>
      <c r="E198" s="89" t="s">
        <v>226</v>
      </c>
      <c r="F198" s="90">
        <v>5602.8667733601796</v>
      </c>
      <c r="G198" s="89" t="s">
        <v>224</v>
      </c>
      <c r="H198" s="91">
        <v>1</v>
      </c>
      <c r="I198" s="91">
        <v>2026</v>
      </c>
      <c r="J198" s="92" t="s">
        <v>35</v>
      </c>
      <c r="K198" s="93" t="s">
        <v>26</v>
      </c>
      <c r="L198" t="s">
        <v>164</v>
      </c>
    </row>
    <row r="199" spans="2:12" x14ac:dyDescent="0.35">
      <c r="B199" s="88" t="s">
        <v>194</v>
      </c>
      <c r="C199" s="88" t="s">
        <v>234</v>
      </c>
      <c r="D199" s="89" t="s">
        <v>239</v>
      </c>
      <c r="E199" s="89" t="s">
        <v>228</v>
      </c>
      <c r="F199" s="90">
        <v>2457.1634990337252</v>
      </c>
      <c r="G199" s="89" t="s">
        <v>224</v>
      </c>
      <c r="H199" s="91">
        <v>1</v>
      </c>
      <c r="I199" s="91">
        <v>2026</v>
      </c>
      <c r="J199" s="92" t="s">
        <v>35</v>
      </c>
      <c r="K199" s="93" t="s">
        <v>26</v>
      </c>
      <c r="L199" t="s">
        <v>161</v>
      </c>
    </row>
    <row r="200" spans="2:12" x14ac:dyDescent="0.35">
      <c r="B200" s="88" t="s">
        <v>194</v>
      </c>
      <c r="C200" s="88" t="s">
        <v>234</v>
      </c>
      <c r="D200" s="89" t="s">
        <v>239</v>
      </c>
      <c r="E200" s="89" t="s">
        <v>229</v>
      </c>
      <c r="F200" s="90">
        <v>23752.616149459453</v>
      </c>
      <c r="G200" s="89" t="s">
        <v>224</v>
      </c>
      <c r="H200" s="91">
        <v>1</v>
      </c>
      <c r="I200" s="91">
        <v>2026</v>
      </c>
      <c r="J200" s="92" t="s">
        <v>35</v>
      </c>
      <c r="K200" s="93" t="s">
        <v>26</v>
      </c>
      <c r="L200" t="s">
        <v>162</v>
      </c>
    </row>
    <row r="201" spans="2:12" x14ac:dyDescent="0.35">
      <c r="B201" s="88" t="s">
        <v>194</v>
      </c>
      <c r="C201" s="88" t="s">
        <v>240</v>
      </c>
      <c r="D201" s="89" t="s">
        <v>241</v>
      </c>
      <c r="E201" s="89" t="s">
        <v>186</v>
      </c>
      <c r="F201" s="90">
        <v>1940.4531237058866</v>
      </c>
      <c r="G201" s="89" t="s">
        <v>187</v>
      </c>
      <c r="H201" s="91">
        <v>1</v>
      </c>
      <c r="I201" s="91">
        <v>2026</v>
      </c>
      <c r="J201" s="92" t="s">
        <v>113</v>
      </c>
      <c r="K201" s="93" t="s">
        <v>26</v>
      </c>
    </row>
    <row r="202" spans="2:12" x14ac:dyDescent="0.35">
      <c r="B202" s="88" t="s">
        <v>194</v>
      </c>
      <c r="C202" s="88" t="s">
        <v>240</v>
      </c>
      <c r="D202" s="89" t="s">
        <v>241</v>
      </c>
      <c r="E202" s="89" t="s">
        <v>188</v>
      </c>
      <c r="F202" s="90">
        <v>2227.4702995177017</v>
      </c>
      <c r="G202" s="89" t="s">
        <v>187</v>
      </c>
      <c r="H202" s="91">
        <v>1</v>
      </c>
      <c r="I202" s="91">
        <v>2026</v>
      </c>
      <c r="J202" s="92" t="s">
        <v>140</v>
      </c>
      <c r="K202" s="93" t="s">
        <v>26</v>
      </c>
    </row>
    <row r="203" spans="2:12" x14ac:dyDescent="0.35">
      <c r="B203" s="88" t="s">
        <v>194</v>
      </c>
      <c r="C203" s="88" t="s">
        <v>240</v>
      </c>
      <c r="D203" s="89" t="s">
        <v>241</v>
      </c>
      <c r="E203" s="89" t="s">
        <v>189</v>
      </c>
      <c r="F203" s="90">
        <v>1102.2715258895987</v>
      </c>
      <c r="G203" s="89" t="s">
        <v>187</v>
      </c>
      <c r="H203" s="91">
        <v>1</v>
      </c>
      <c r="I203" s="91">
        <v>2026</v>
      </c>
      <c r="J203" s="92" t="s">
        <v>124</v>
      </c>
      <c r="K203" s="93" t="s">
        <v>26</v>
      </c>
    </row>
    <row r="204" spans="2:12" x14ac:dyDescent="0.35">
      <c r="B204" s="88" t="s">
        <v>194</v>
      </c>
      <c r="C204" s="88" t="s">
        <v>240</v>
      </c>
      <c r="D204" s="89" t="s">
        <v>241</v>
      </c>
      <c r="E204" s="89" t="s">
        <v>190</v>
      </c>
      <c r="F204" s="90">
        <v>2627.7230108334638</v>
      </c>
      <c r="G204" s="89" t="s">
        <v>187</v>
      </c>
      <c r="H204" s="91">
        <v>1</v>
      </c>
      <c r="I204" s="91">
        <v>2026</v>
      </c>
      <c r="J204" s="92" t="s">
        <v>112</v>
      </c>
      <c r="K204" s="93" t="s">
        <v>26</v>
      </c>
    </row>
    <row r="205" spans="2:12" x14ac:dyDescent="0.35">
      <c r="B205" s="88" t="s">
        <v>194</v>
      </c>
      <c r="C205" s="88" t="s">
        <v>234</v>
      </c>
      <c r="D205" s="89" t="s">
        <v>252</v>
      </c>
      <c r="E205" s="89" t="s">
        <v>193</v>
      </c>
      <c r="F205" s="90">
        <v>0</v>
      </c>
      <c r="G205" s="89" t="s">
        <v>187</v>
      </c>
      <c r="H205" s="91">
        <v>1</v>
      </c>
      <c r="I205" s="91">
        <v>2026</v>
      </c>
      <c r="J205" s="92" t="s">
        <v>116</v>
      </c>
      <c r="K205" s="92" t="s">
        <v>8</v>
      </c>
    </row>
    <row r="206" spans="2:12" x14ac:dyDescent="0.35">
      <c r="B206" s="88" t="s">
        <v>194</v>
      </c>
      <c r="C206" s="88" t="s">
        <v>184</v>
      </c>
      <c r="D206" s="89" t="s">
        <v>253</v>
      </c>
      <c r="E206" s="89" t="s">
        <v>193</v>
      </c>
      <c r="F206" s="90">
        <v>0</v>
      </c>
      <c r="G206" s="89" t="s">
        <v>187</v>
      </c>
      <c r="H206" s="91">
        <v>1</v>
      </c>
      <c r="I206" s="91">
        <v>2026</v>
      </c>
      <c r="J206" s="92" t="s">
        <v>116</v>
      </c>
      <c r="K206" s="92" t="s">
        <v>8</v>
      </c>
    </row>
    <row r="207" spans="2:12" x14ac:dyDescent="0.35">
      <c r="B207" s="88" t="s">
        <v>194</v>
      </c>
      <c r="C207" s="88" t="s">
        <v>234</v>
      </c>
      <c r="D207" s="89" t="s">
        <v>239</v>
      </c>
      <c r="E207" s="89" t="s">
        <v>195</v>
      </c>
      <c r="F207" s="90">
        <v>4497.66611429971</v>
      </c>
      <c r="G207" s="89" t="s">
        <v>187</v>
      </c>
      <c r="H207" s="91">
        <v>1</v>
      </c>
      <c r="I207" s="91">
        <v>2026</v>
      </c>
      <c r="J207" s="92" t="s">
        <v>117</v>
      </c>
      <c r="K207" s="93" t="s">
        <v>26</v>
      </c>
    </row>
    <row r="208" spans="2:12" x14ac:dyDescent="0.35">
      <c r="B208" s="88" t="s">
        <v>194</v>
      </c>
      <c r="C208" s="88" t="s">
        <v>240</v>
      </c>
      <c r="D208" s="89" t="s">
        <v>241</v>
      </c>
      <c r="E208" s="89" t="s">
        <v>196</v>
      </c>
      <c r="F208" s="90">
        <v>1818.7480177178384</v>
      </c>
      <c r="G208" s="89" t="s">
        <v>187</v>
      </c>
      <c r="H208" s="91">
        <v>1</v>
      </c>
      <c r="I208" s="91">
        <v>2026</v>
      </c>
      <c r="J208" s="92" t="s">
        <v>98</v>
      </c>
      <c r="K208" s="93" t="s">
        <v>26</v>
      </c>
    </row>
    <row r="209" spans="2:12" x14ac:dyDescent="0.35">
      <c r="B209" s="88" t="s">
        <v>194</v>
      </c>
      <c r="C209" s="88" t="s">
        <v>234</v>
      </c>
      <c r="D209" s="89" t="s">
        <v>239</v>
      </c>
      <c r="E209" s="89" t="s">
        <v>197</v>
      </c>
      <c r="F209" s="90">
        <v>0</v>
      </c>
      <c r="G209" s="89" t="s">
        <v>187</v>
      </c>
      <c r="H209" s="91">
        <v>1</v>
      </c>
      <c r="I209" s="91">
        <v>2026</v>
      </c>
      <c r="J209" s="92" t="s">
        <v>73</v>
      </c>
      <c r="K209" s="93" t="s">
        <v>17</v>
      </c>
    </row>
    <row r="210" spans="2:12" x14ac:dyDescent="0.35">
      <c r="B210" s="88" t="s">
        <v>194</v>
      </c>
      <c r="C210" s="88" t="s">
        <v>240</v>
      </c>
      <c r="D210" s="89" t="s">
        <v>241</v>
      </c>
      <c r="E210" s="89" t="s">
        <v>198</v>
      </c>
      <c r="F210" s="90">
        <v>0</v>
      </c>
      <c r="G210" s="89" t="s">
        <v>187</v>
      </c>
      <c r="H210" s="91">
        <v>1</v>
      </c>
      <c r="I210" s="91">
        <v>2026</v>
      </c>
      <c r="J210" s="92" t="s">
        <v>199</v>
      </c>
      <c r="K210" s="93" t="s">
        <v>17</v>
      </c>
    </row>
    <row r="211" spans="2:12" x14ac:dyDescent="0.35">
      <c r="B211" s="88" t="s">
        <v>194</v>
      </c>
      <c r="C211" s="88" t="s">
        <v>234</v>
      </c>
      <c r="D211" s="89" t="s">
        <v>239</v>
      </c>
      <c r="E211" s="89" t="s">
        <v>200</v>
      </c>
      <c r="F211" s="90">
        <v>0</v>
      </c>
      <c r="G211" s="89" t="s">
        <v>187</v>
      </c>
      <c r="H211" s="91">
        <v>1</v>
      </c>
      <c r="I211" s="91">
        <v>2026</v>
      </c>
      <c r="J211" s="92" t="s">
        <v>138</v>
      </c>
      <c r="K211" s="93" t="s">
        <v>17</v>
      </c>
    </row>
    <row r="212" spans="2:12" x14ac:dyDescent="0.35">
      <c r="B212" s="88" t="s">
        <v>194</v>
      </c>
      <c r="C212" s="88" t="s">
        <v>234</v>
      </c>
      <c r="D212" s="89" t="s">
        <v>239</v>
      </c>
      <c r="E212" s="89" t="s">
        <v>201</v>
      </c>
      <c r="F212" s="90">
        <v>0</v>
      </c>
      <c r="G212" s="89" t="s">
        <v>187</v>
      </c>
      <c r="H212" s="91">
        <v>1</v>
      </c>
      <c r="I212" s="91">
        <v>2026</v>
      </c>
      <c r="J212" s="92" t="s">
        <v>202</v>
      </c>
      <c r="K212" s="93" t="s">
        <v>17</v>
      </c>
    </row>
    <row r="213" spans="2:12" x14ac:dyDescent="0.35">
      <c r="B213" s="88" t="s">
        <v>194</v>
      </c>
      <c r="C213" s="88" t="s">
        <v>240</v>
      </c>
      <c r="D213" s="89" t="s">
        <v>241</v>
      </c>
      <c r="E213" s="89" t="s">
        <v>203</v>
      </c>
      <c r="F213" s="90">
        <v>2854.5222748352389</v>
      </c>
      <c r="G213" s="89" t="s">
        <v>187</v>
      </c>
      <c r="H213" s="91">
        <v>1</v>
      </c>
      <c r="I213" s="91">
        <v>2026</v>
      </c>
      <c r="J213" s="92" t="s">
        <v>115</v>
      </c>
      <c r="K213" s="92" t="s">
        <v>26</v>
      </c>
    </row>
    <row r="214" spans="2:12" x14ac:dyDescent="0.35">
      <c r="B214" s="88" t="s">
        <v>194</v>
      </c>
      <c r="C214" s="88" t="s">
        <v>240</v>
      </c>
      <c r="D214" s="89" t="s">
        <v>241</v>
      </c>
      <c r="E214" s="89" t="s">
        <v>204</v>
      </c>
      <c r="F214" s="90">
        <v>9200.1183929305807</v>
      </c>
      <c r="G214" s="89" t="s">
        <v>187</v>
      </c>
      <c r="H214" s="91">
        <v>1</v>
      </c>
      <c r="I214" s="91">
        <v>2026</v>
      </c>
      <c r="J214" s="92" t="s">
        <v>114</v>
      </c>
      <c r="K214" s="93" t="s">
        <v>26</v>
      </c>
    </row>
    <row r="215" spans="2:12" x14ac:dyDescent="0.35">
      <c r="B215" s="88" t="s">
        <v>194</v>
      </c>
      <c r="C215" s="88" t="s">
        <v>234</v>
      </c>
      <c r="D215" s="89" t="s">
        <v>239</v>
      </c>
      <c r="E215" s="89" t="s">
        <v>205</v>
      </c>
      <c r="F215" s="90">
        <v>34437.730423477296</v>
      </c>
      <c r="G215" s="89" t="s">
        <v>187</v>
      </c>
      <c r="H215" s="91">
        <v>1</v>
      </c>
      <c r="I215" s="91">
        <v>2026</v>
      </c>
      <c r="J215" s="92" t="s">
        <v>141</v>
      </c>
      <c r="K215" s="93" t="s">
        <v>17</v>
      </c>
    </row>
    <row r="216" spans="2:12" x14ac:dyDescent="0.35">
      <c r="B216" s="88" t="s">
        <v>194</v>
      </c>
      <c r="C216" s="88" t="s">
        <v>234</v>
      </c>
      <c r="D216" s="89" t="s">
        <v>239</v>
      </c>
      <c r="E216" s="89" t="s">
        <v>206</v>
      </c>
      <c r="F216" s="90">
        <v>1126.5111045214053</v>
      </c>
      <c r="G216" s="89" t="s">
        <v>187</v>
      </c>
      <c r="H216" s="91">
        <v>1</v>
      </c>
      <c r="I216" s="91">
        <v>2026</v>
      </c>
      <c r="J216" s="92" t="s">
        <v>142</v>
      </c>
      <c r="K216" s="93" t="s">
        <v>13</v>
      </c>
    </row>
    <row r="217" spans="2:12" x14ac:dyDescent="0.35">
      <c r="B217" s="88" t="s">
        <v>194</v>
      </c>
      <c r="C217" s="88" t="s">
        <v>234</v>
      </c>
      <c r="D217" s="89" t="s">
        <v>239</v>
      </c>
      <c r="E217" s="89" t="s">
        <v>207</v>
      </c>
      <c r="F217" s="90">
        <v>18656.465854358143</v>
      </c>
      <c r="G217" s="89" t="s">
        <v>187</v>
      </c>
      <c r="H217" s="91">
        <v>1</v>
      </c>
      <c r="I217" s="91">
        <v>2026</v>
      </c>
      <c r="J217" s="92" t="s">
        <v>128</v>
      </c>
      <c r="K217" s="93" t="s">
        <v>13</v>
      </c>
    </row>
    <row r="218" spans="2:12" x14ac:dyDescent="0.35">
      <c r="B218" s="88" t="s">
        <v>194</v>
      </c>
      <c r="C218" s="88" t="s">
        <v>234</v>
      </c>
      <c r="D218" s="89" t="s">
        <v>254</v>
      </c>
      <c r="E218" s="89" t="s">
        <v>193</v>
      </c>
      <c r="F218" s="90">
        <v>0</v>
      </c>
      <c r="G218" s="89" t="s">
        <v>187</v>
      </c>
      <c r="H218" s="91">
        <v>1</v>
      </c>
      <c r="I218" s="91">
        <v>2026</v>
      </c>
      <c r="J218" s="92" t="s">
        <v>116</v>
      </c>
      <c r="K218" s="92" t="s">
        <v>8</v>
      </c>
    </row>
    <row r="219" spans="2:12" x14ac:dyDescent="0.35">
      <c r="B219" s="88" t="s">
        <v>194</v>
      </c>
      <c r="C219" s="88" t="s">
        <v>234</v>
      </c>
      <c r="D219" s="89" t="s">
        <v>239</v>
      </c>
      <c r="E219" s="89" t="s">
        <v>236</v>
      </c>
      <c r="F219" s="90">
        <v>0</v>
      </c>
      <c r="G219" s="89" t="s">
        <v>212</v>
      </c>
      <c r="H219" s="91">
        <v>1</v>
      </c>
      <c r="I219" s="91">
        <v>2026</v>
      </c>
      <c r="J219" s="92" t="s">
        <v>73</v>
      </c>
      <c r="K219" s="93" t="s">
        <v>17</v>
      </c>
    </row>
    <row r="220" spans="2:12" x14ac:dyDescent="0.35">
      <c r="B220" s="88" t="s">
        <v>194</v>
      </c>
      <c r="C220" s="88" t="s">
        <v>240</v>
      </c>
      <c r="D220" s="89" t="s">
        <v>241</v>
      </c>
      <c r="E220" s="89" t="s">
        <v>211</v>
      </c>
      <c r="F220" s="90">
        <v>0</v>
      </c>
      <c r="G220" s="89" t="s">
        <v>212</v>
      </c>
      <c r="H220" s="91">
        <v>1</v>
      </c>
      <c r="I220" s="91">
        <v>2026</v>
      </c>
      <c r="J220" s="92" t="s">
        <v>199</v>
      </c>
      <c r="K220" s="93" t="s">
        <v>17</v>
      </c>
    </row>
    <row r="221" spans="2:12" x14ac:dyDescent="0.35">
      <c r="B221" s="88" t="s">
        <v>194</v>
      </c>
      <c r="C221" s="88" t="s">
        <v>234</v>
      </c>
      <c r="D221" s="89" t="s">
        <v>239</v>
      </c>
      <c r="E221" s="89" t="s">
        <v>237</v>
      </c>
      <c r="F221" s="90">
        <v>0</v>
      </c>
      <c r="G221" s="89" t="s">
        <v>212</v>
      </c>
      <c r="H221" s="91">
        <v>1</v>
      </c>
      <c r="I221" s="91">
        <v>2026</v>
      </c>
      <c r="J221" s="92" t="s">
        <v>138</v>
      </c>
      <c r="K221" s="93" t="s">
        <v>17</v>
      </c>
    </row>
    <row r="222" spans="2:12" x14ac:dyDescent="0.35">
      <c r="B222" s="88" t="s">
        <v>194</v>
      </c>
      <c r="C222" s="88" t="s">
        <v>240</v>
      </c>
      <c r="D222" s="89" t="s">
        <v>241</v>
      </c>
      <c r="E222" s="89" t="s">
        <v>214</v>
      </c>
      <c r="F222" s="90">
        <v>0</v>
      </c>
      <c r="G222" s="89" t="s">
        <v>212</v>
      </c>
      <c r="H222" s="91">
        <v>1</v>
      </c>
      <c r="I222" s="91">
        <v>2026</v>
      </c>
      <c r="J222" s="92" t="s">
        <v>25</v>
      </c>
      <c r="K222" s="93" t="s">
        <v>17</v>
      </c>
    </row>
    <row r="223" spans="2:12" x14ac:dyDescent="0.35">
      <c r="B223" s="88" t="s">
        <v>194</v>
      </c>
      <c r="C223" s="88" t="s">
        <v>240</v>
      </c>
      <c r="D223" s="89" t="s">
        <v>241</v>
      </c>
      <c r="E223" s="89" t="s">
        <v>215</v>
      </c>
      <c r="F223" s="90">
        <v>1816.0662764566084</v>
      </c>
      <c r="G223" s="89" t="s">
        <v>212</v>
      </c>
      <c r="H223" s="91">
        <v>1</v>
      </c>
      <c r="I223" s="91">
        <v>2026</v>
      </c>
      <c r="J223" s="92" t="s">
        <v>35</v>
      </c>
      <c r="K223" s="93" t="s">
        <v>26</v>
      </c>
      <c r="L223" t="s">
        <v>162</v>
      </c>
    </row>
    <row r="224" spans="2:12" x14ac:dyDescent="0.35">
      <c r="B224" s="88" t="s">
        <v>194</v>
      </c>
      <c r="C224" s="88" t="s">
        <v>234</v>
      </c>
      <c r="D224" s="89" t="s">
        <v>239</v>
      </c>
      <c r="E224" s="89" t="s">
        <v>238</v>
      </c>
      <c r="F224" s="90">
        <v>144.97921697035585</v>
      </c>
      <c r="G224" s="89" t="s">
        <v>212</v>
      </c>
      <c r="H224" s="91">
        <v>1</v>
      </c>
      <c r="I224" s="91">
        <v>2026</v>
      </c>
      <c r="J224" s="92" t="s">
        <v>142</v>
      </c>
      <c r="K224" s="93" t="s">
        <v>13</v>
      </c>
    </row>
    <row r="225" spans="2:12" x14ac:dyDescent="0.35">
      <c r="B225" s="88" t="s">
        <v>194</v>
      </c>
      <c r="C225" s="88" t="s">
        <v>240</v>
      </c>
      <c r="D225" s="89" t="s">
        <v>241</v>
      </c>
      <c r="E225" s="89" t="s">
        <v>217</v>
      </c>
      <c r="F225" s="90">
        <v>2403.6325320312731</v>
      </c>
      <c r="G225" s="89" t="s">
        <v>218</v>
      </c>
      <c r="H225" s="91">
        <v>1</v>
      </c>
      <c r="I225" s="91">
        <v>2026</v>
      </c>
      <c r="J225" s="92" t="s">
        <v>35</v>
      </c>
      <c r="K225" s="93" t="s">
        <v>26</v>
      </c>
      <c r="L225" t="s">
        <v>165</v>
      </c>
    </row>
    <row r="226" spans="2:12" x14ac:dyDescent="0.35">
      <c r="B226" s="88" t="s">
        <v>194</v>
      </c>
      <c r="C226" s="88" t="s">
        <v>240</v>
      </c>
      <c r="D226" s="89" t="s">
        <v>241</v>
      </c>
      <c r="E226" s="89" t="s">
        <v>219</v>
      </c>
      <c r="F226" s="90">
        <v>0</v>
      </c>
      <c r="G226" s="89" t="s">
        <v>218</v>
      </c>
      <c r="H226" s="91">
        <v>1</v>
      </c>
      <c r="I226" s="91">
        <v>2026</v>
      </c>
      <c r="J226" s="92" t="s">
        <v>35</v>
      </c>
      <c r="K226" s="93" t="s">
        <v>26</v>
      </c>
      <c r="L226" t="s">
        <v>220</v>
      </c>
    </row>
    <row r="227" spans="2:12" x14ac:dyDescent="0.35">
      <c r="B227" s="88" t="s">
        <v>194</v>
      </c>
      <c r="C227" s="88" t="s">
        <v>240</v>
      </c>
      <c r="D227" s="89" t="s">
        <v>241</v>
      </c>
      <c r="E227" s="89" t="s">
        <v>221</v>
      </c>
      <c r="F227" s="90">
        <v>4877.7786727528173</v>
      </c>
      <c r="G227" s="89" t="s">
        <v>218</v>
      </c>
      <c r="H227" s="91">
        <v>1</v>
      </c>
      <c r="I227" s="91">
        <v>2026</v>
      </c>
      <c r="J227" s="92" t="s">
        <v>35</v>
      </c>
      <c r="K227" s="93" t="s">
        <v>26</v>
      </c>
      <c r="L227" t="s">
        <v>164</v>
      </c>
    </row>
    <row r="228" spans="2:12" x14ac:dyDescent="0.35">
      <c r="B228" s="88" t="s">
        <v>194</v>
      </c>
      <c r="C228" s="88" t="s">
        <v>240</v>
      </c>
      <c r="D228" s="89" t="s">
        <v>241</v>
      </c>
      <c r="E228" s="89" t="s">
        <v>222</v>
      </c>
      <c r="F228" s="90">
        <v>2163.2692788281456</v>
      </c>
      <c r="G228" s="89" t="s">
        <v>218</v>
      </c>
      <c r="H228" s="91">
        <v>1</v>
      </c>
      <c r="I228" s="91">
        <v>2026</v>
      </c>
      <c r="J228" s="92" t="s">
        <v>35</v>
      </c>
      <c r="K228" s="93" t="s">
        <v>26</v>
      </c>
      <c r="L228" t="s">
        <v>161</v>
      </c>
    </row>
    <row r="229" spans="2:12" x14ac:dyDescent="0.35">
      <c r="B229" s="88" t="s">
        <v>194</v>
      </c>
      <c r="C229" s="88" t="s">
        <v>240</v>
      </c>
      <c r="D229" s="89" t="s">
        <v>241</v>
      </c>
      <c r="E229" s="89" t="s">
        <v>223</v>
      </c>
      <c r="F229" s="90">
        <v>2747.008608035741</v>
      </c>
      <c r="G229" s="89" t="s">
        <v>224</v>
      </c>
      <c r="H229" s="91">
        <v>1</v>
      </c>
      <c r="I229" s="91">
        <v>2026</v>
      </c>
      <c r="J229" s="92" t="s">
        <v>35</v>
      </c>
      <c r="K229" s="93" t="s">
        <v>26</v>
      </c>
      <c r="L229" t="s">
        <v>165</v>
      </c>
    </row>
    <row r="230" spans="2:12" x14ac:dyDescent="0.35">
      <c r="B230" s="88" t="s">
        <v>194</v>
      </c>
      <c r="C230" s="88" t="s">
        <v>240</v>
      </c>
      <c r="D230" s="89" t="s">
        <v>241</v>
      </c>
      <c r="E230" s="89" t="s">
        <v>225</v>
      </c>
      <c r="F230" s="90">
        <v>0</v>
      </c>
      <c r="G230" s="89" t="s">
        <v>224</v>
      </c>
      <c r="H230" s="91">
        <v>1</v>
      </c>
      <c r="I230" s="91">
        <v>2026</v>
      </c>
      <c r="J230" s="92" t="s">
        <v>35</v>
      </c>
      <c r="K230" s="93" t="s">
        <v>26</v>
      </c>
      <c r="L230" t="s">
        <v>220</v>
      </c>
    </row>
    <row r="231" spans="2:12" x14ac:dyDescent="0.35">
      <c r="B231" s="88" t="s">
        <v>194</v>
      </c>
      <c r="C231" s="88" t="s">
        <v>240</v>
      </c>
      <c r="D231" s="89" t="s">
        <v>241</v>
      </c>
      <c r="E231" s="89" t="s">
        <v>226</v>
      </c>
      <c r="F231" s="90">
        <v>5533.0026735703595</v>
      </c>
      <c r="G231" s="89" t="s">
        <v>224</v>
      </c>
      <c r="H231" s="91">
        <v>1</v>
      </c>
      <c r="I231" s="91">
        <v>2026</v>
      </c>
      <c r="J231" s="92" t="s">
        <v>35</v>
      </c>
      <c r="K231" s="93" t="s">
        <v>26</v>
      </c>
      <c r="L231" t="s">
        <v>164</v>
      </c>
    </row>
    <row r="232" spans="2:12" x14ac:dyDescent="0.35">
      <c r="B232" s="88" t="s">
        <v>194</v>
      </c>
      <c r="C232" s="88" t="s">
        <v>240</v>
      </c>
      <c r="D232" s="89" t="s">
        <v>241</v>
      </c>
      <c r="E232" s="89" t="s">
        <v>228</v>
      </c>
      <c r="F232" s="90">
        <v>2426.524270431571</v>
      </c>
      <c r="G232" s="89" t="s">
        <v>224</v>
      </c>
      <c r="H232" s="91">
        <v>1</v>
      </c>
      <c r="I232" s="91">
        <v>2026</v>
      </c>
      <c r="J232" s="92" t="s">
        <v>35</v>
      </c>
      <c r="K232" s="93" t="s">
        <v>26</v>
      </c>
      <c r="L232" t="s">
        <v>161</v>
      </c>
    </row>
    <row r="233" spans="2:12" x14ac:dyDescent="0.35">
      <c r="B233" s="88" t="s">
        <v>194</v>
      </c>
      <c r="C233" s="88" t="s">
        <v>240</v>
      </c>
      <c r="D233" s="89" t="s">
        <v>241</v>
      </c>
      <c r="E233" s="89" t="s">
        <v>229</v>
      </c>
      <c r="F233" s="90">
        <v>23456.436494996618</v>
      </c>
      <c r="G233" s="89" t="s">
        <v>224</v>
      </c>
      <c r="H233" s="91">
        <v>1</v>
      </c>
      <c r="I233" s="91">
        <v>2026</v>
      </c>
      <c r="J233" s="92" t="s">
        <v>35</v>
      </c>
      <c r="K233" s="93" t="s">
        <v>26</v>
      </c>
      <c r="L233" t="s">
        <v>162</v>
      </c>
    </row>
    <row r="234" spans="2:12" x14ac:dyDescent="0.35">
      <c r="B234" s="88" t="s">
        <v>194</v>
      </c>
      <c r="C234" s="88" t="s">
        <v>184</v>
      </c>
      <c r="D234" s="89" t="s">
        <v>242</v>
      </c>
      <c r="E234" s="89" t="s">
        <v>186</v>
      </c>
      <c r="F234" s="90">
        <v>1898.603215191466</v>
      </c>
      <c r="G234" s="89" t="s">
        <v>187</v>
      </c>
      <c r="H234" s="91">
        <v>1</v>
      </c>
      <c r="I234" s="91">
        <v>2026</v>
      </c>
      <c r="J234" s="92" t="s">
        <v>113</v>
      </c>
      <c r="K234" s="93" t="s">
        <v>26</v>
      </c>
    </row>
    <row r="235" spans="2:12" x14ac:dyDescent="0.35">
      <c r="B235" s="88" t="s">
        <v>194</v>
      </c>
      <c r="C235" s="88" t="s">
        <v>184</v>
      </c>
      <c r="D235" s="89" t="s">
        <v>242</v>
      </c>
      <c r="E235" s="89" t="s">
        <v>188</v>
      </c>
      <c r="F235" s="90">
        <v>2179.4302684988775</v>
      </c>
      <c r="G235" s="89" t="s">
        <v>187</v>
      </c>
      <c r="H235" s="91">
        <v>1</v>
      </c>
      <c r="I235" s="91">
        <v>2026</v>
      </c>
      <c r="J235" s="92" t="s">
        <v>140</v>
      </c>
      <c r="K235" s="93" t="s">
        <v>26</v>
      </c>
    </row>
    <row r="236" spans="2:12" x14ac:dyDescent="0.35">
      <c r="B236" s="88" t="s">
        <v>194</v>
      </c>
      <c r="C236" s="88" t="s">
        <v>184</v>
      </c>
      <c r="D236" s="89" t="s">
        <v>242</v>
      </c>
      <c r="E236" s="89" t="s">
        <v>189</v>
      </c>
      <c r="F236" s="90">
        <v>1078.49874727775</v>
      </c>
      <c r="G236" s="89" t="s">
        <v>187</v>
      </c>
      <c r="H236" s="91">
        <v>1</v>
      </c>
      <c r="I236" s="91">
        <v>2026</v>
      </c>
      <c r="J236" s="92" t="s">
        <v>124</v>
      </c>
      <c r="K236" s="93" t="s">
        <v>26</v>
      </c>
    </row>
    <row r="237" spans="2:12" x14ac:dyDescent="0.35">
      <c r="B237" s="88" t="s">
        <v>194</v>
      </c>
      <c r="C237" s="88" t="s">
        <v>184</v>
      </c>
      <c r="D237" s="89" t="s">
        <v>242</v>
      </c>
      <c r="E237" s="89" t="s">
        <v>190</v>
      </c>
      <c r="F237" s="90">
        <v>2571.0506974128757</v>
      </c>
      <c r="G237" s="89" t="s">
        <v>187</v>
      </c>
      <c r="H237" s="91">
        <v>1</v>
      </c>
      <c r="I237" s="91">
        <v>2026</v>
      </c>
      <c r="J237" s="92" t="s">
        <v>112</v>
      </c>
      <c r="K237" s="93" t="s">
        <v>26</v>
      </c>
    </row>
    <row r="238" spans="2:12" x14ac:dyDescent="0.35">
      <c r="B238" s="88" t="s">
        <v>194</v>
      </c>
      <c r="C238" s="88" t="s">
        <v>234</v>
      </c>
      <c r="D238" s="89" t="s">
        <v>255</v>
      </c>
      <c r="E238" s="89" t="s">
        <v>193</v>
      </c>
      <c r="F238" s="90">
        <v>0</v>
      </c>
      <c r="G238" s="89" t="s">
        <v>187</v>
      </c>
      <c r="H238" s="91">
        <v>1</v>
      </c>
      <c r="I238" s="91">
        <v>2026</v>
      </c>
      <c r="J238" s="92" t="s">
        <v>116</v>
      </c>
      <c r="K238" s="92" t="s">
        <v>8</v>
      </c>
    </row>
    <row r="239" spans="2:12" x14ac:dyDescent="0.35">
      <c r="B239" s="88" t="s">
        <v>183</v>
      </c>
      <c r="C239" s="94" t="s">
        <v>191</v>
      </c>
      <c r="D239" t="s">
        <v>192</v>
      </c>
      <c r="E239" t="s">
        <v>256</v>
      </c>
      <c r="F239">
        <v>124.53901077263966</v>
      </c>
      <c r="G239" t="s">
        <v>257</v>
      </c>
      <c r="H239">
        <v>3</v>
      </c>
      <c r="I239">
        <v>2026</v>
      </c>
      <c r="J239" s="93" t="s">
        <v>116</v>
      </c>
      <c r="K239" s="93" t="s">
        <v>8</v>
      </c>
    </row>
    <row r="240" spans="2:12" x14ac:dyDescent="0.35">
      <c r="B240" s="88" t="s">
        <v>194</v>
      </c>
      <c r="C240" s="88" t="s">
        <v>240</v>
      </c>
      <c r="D240" s="89" t="s">
        <v>241</v>
      </c>
      <c r="E240" s="89" t="s">
        <v>195</v>
      </c>
      <c r="F240" s="90">
        <v>4441.5831469650648</v>
      </c>
      <c r="G240" s="89" t="s">
        <v>187</v>
      </c>
      <c r="H240" s="91">
        <v>1</v>
      </c>
      <c r="I240" s="91">
        <v>2026</v>
      </c>
      <c r="J240" s="92" t="s">
        <v>117</v>
      </c>
      <c r="K240" s="93" t="s">
        <v>26</v>
      </c>
    </row>
    <row r="241" spans="2:12" x14ac:dyDescent="0.35">
      <c r="B241" s="88" t="s">
        <v>194</v>
      </c>
      <c r="C241" s="88" t="s">
        <v>184</v>
      </c>
      <c r="D241" s="89" t="s">
        <v>242</v>
      </c>
      <c r="E241" s="89" t="s">
        <v>196</v>
      </c>
      <c r="F241" s="90">
        <v>1779.5229330082877</v>
      </c>
      <c r="G241" s="89" t="s">
        <v>187</v>
      </c>
      <c r="H241" s="91">
        <v>1</v>
      </c>
      <c r="I241" s="91">
        <v>2026</v>
      </c>
      <c r="J241" s="92" t="s">
        <v>98</v>
      </c>
      <c r="K241" s="93" t="s">
        <v>26</v>
      </c>
    </row>
    <row r="242" spans="2:12" x14ac:dyDescent="0.35">
      <c r="B242" s="88" t="s">
        <v>194</v>
      </c>
      <c r="C242" s="88" t="s">
        <v>240</v>
      </c>
      <c r="D242" s="89" t="s">
        <v>241</v>
      </c>
      <c r="E242" s="89" t="s">
        <v>197</v>
      </c>
      <c r="F242" s="90">
        <v>0</v>
      </c>
      <c r="G242" s="89" t="s">
        <v>187</v>
      </c>
      <c r="H242" s="91">
        <v>1</v>
      </c>
      <c r="I242" s="91">
        <v>2026</v>
      </c>
      <c r="J242" s="92" t="s">
        <v>73</v>
      </c>
      <c r="K242" s="93" t="s">
        <v>17</v>
      </c>
    </row>
    <row r="243" spans="2:12" x14ac:dyDescent="0.35">
      <c r="B243" s="88" t="s">
        <v>194</v>
      </c>
      <c r="C243" s="88" t="s">
        <v>184</v>
      </c>
      <c r="D243" s="89" t="s">
        <v>242</v>
      </c>
      <c r="E243" s="89" t="s">
        <v>198</v>
      </c>
      <c r="F243" s="90">
        <v>0</v>
      </c>
      <c r="G243" s="89" t="s">
        <v>187</v>
      </c>
      <c r="H243" s="91">
        <v>1</v>
      </c>
      <c r="I243" s="91">
        <v>2026</v>
      </c>
      <c r="J243" s="92" t="s">
        <v>199</v>
      </c>
      <c r="K243" s="93" t="s">
        <v>17</v>
      </c>
    </row>
    <row r="244" spans="2:12" x14ac:dyDescent="0.35">
      <c r="B244" s="88" t="s">
        <v>194</v>
      </c>
      <c r="C244" s="88" t="s">
        <v>240</v>
      </c>
      <c r="D244" s="89" t="s">
        <v>241</v>
      </c>
      <c r="E244" s="89" t="s">
        <v>200</v>
      </c>
      <c r="F244" s="90">
        <v>0</v>
      </c>
      <c r="G244" s="89" t="s">
        <v>187</v>
      </c>
      <c r="H244" s="91">
        <v>1</v>
      </c>
      <c r="I244" s="91">
        <v>2026</v>
      </c>
      <c r="J244" s="92" t="s">
        <v>138</v>
      </c>
      <c r="K244" s="93" t="s">
        <v>17</v>
      </c>
    </row>
    <row r="245" spans="2:12" x14ac:dyDescent="0.35">
      <c r="B245" s="88" t="s">
        <v>194</v>
      </c>
      <c r="C245" s="88" t="s">
        <v>240</v>
      </c>
      <c r="D245" s="89" t="s">
        <v>241</v>
      </c>
      <c r="E245" s="89" t="s">
        <v>201</v>
      </c>
      <c r="F245" s="90">
        <v>0</v>
      </c>
      <c r="G245" s="89" t="s">
        <v>187</v>
      </c>
      <c r="H245" s="91">
        <v>1</v>
      </c>
      <c r="I245" s="91">
        <v>2026</v>
      </c>
      <c r="J245" s="92" t="s">
        <v>202</v>
      </c>
      <c r="K245" s="93" t="s">
        <v>17</v>
      </c>
    </row>
    <row r="246" spans="2:12" x14ac:dyDescent="0.35">
      <c r="B246" s="88" t="s">
        <v>194</v>
      </c>
      <c r="C246" s="88" t="s">
        <v>184</v>
      </c>
      <c r="D246" s="89" t="s">
        <v>242</v>
      </c>
      <c r="E246" s="89" t="s">
        <v>203</v>
      </c>
      <c r="F246" s="90">
        <v>2792.9585634552477</v>
      </c>
      <c r="G246" s="89" t="s">
        <v>187</v>
      </c>
      <c r="H246" s="91">
        <v>1</v>
      </c>
      <c r="I246" s="91">
        <v>2026</v>
      </c>
      <c r="J246" s="92" t="s">
        <v>115</v>
      </c>
      <c r="K246" s="92" t="s">
        <v>26</v>
      </c>
    </row>
    <row r="247" spans="2:12" x14ac:dyDescent="0.35">
      <c r="B247" s="88" t="s">
        <v>194</v>
      </c>
      <c r="C247" s="88" t="s">
        <v>184</v>
      </c>
      <c r="D247" s="89" t="s">
        <v>242</v>
      </c>
      <c r="E247" s="89" t="s">
        <v>204</v>
      </c>
      <c r="F247" s="90">
        <v>9001.6986999412093</v>
      </c>
      <c r="G247" s="89" t="s">
        <v>187</v>
      </c>
      <c r="H247" s="91">
        <v>1</v>
      </c>
      <c r="I247" s="91">
        <v>2026</v>
      </c>
      <c r="J247" s="92" t="s">
        <v>114</v>
      </c>
      <c r="K247" s="93" t="s">
        <v>26</v>
      </c>
    </row>
    <row r="248" spans="2:12" x14ac:dyDescent="0.35">
      <c r="B248" s="88" t="s">
        <v>194</v>
      </c>
      <c r="C248" s="88" t="s">
        <v>240</v>
      </c>
      <c r="D248" s="89" t="s">
        <v>241</v>
      </c>
      <c r="E248" s="89" t="s">
        <v>205</v>
      </c>
      <c r="F248" s="90">
        <v>34008.314352711473</v>
      </c>
      <c r="G248" s="89" t="s">
        <v>187</v>
      </c>
      <c r="H248" s="91">
        <v>1</v>
      </c>
      <c r="I248" s="91">
        <v>2026</v>
      </c>
      <c r="J248" s="92" t="s">
        <v>141</v>
      </c>
      <c r="K248" s="93" t="s">
        <v>17</v>
      </c>
    </row>
    <row r="249" spans="2:12" x14ac:dyDescent="0.35">
      <c r="B249" s="88" t="s">
        <v>194</v>
      </c>
      <c r="C249" s="88" t="s">
        <v>240</v>
      </c>
      <c r="D249" s="89" t="s">
        <v>241</v>
      </c>
      <c r="E249" s="89" t="s">
        <v>206</v>
      </c>
      <c r="F249" s="90">
        <v>1543.3845852574407</v>
      </c>
      <c r="G249" s="89" t="s">
        <v>187</v>
      </c>
      <c r="H249" s="91">
        <v>1</v>
      </c>
      <c r="I249" s="91">
        <v>2026</v>
      </c>
      <c r="J249" s="92" t="s">
        <v>142</v>
      </c>
      <c r="K249" s="93" t="s">
        <v>13</v>
      </c>
    </row>
    <row r="250" spans="2:12" x14ac:dyDescent="0.35">
      <c r="B250" s="88" t="s">
        <v>194</v>
      </c>
      <c r="C250" s="88" t="s">
        <v>240</v>
      </c>
      <c r="D250" s="89" t="s">
        <v>241</v>
      </c>
      <c r="E250" s="89" t="s">
        <v>207</v>
      </c>
      <c r="F250" s="90">
        <v>18951.508525796886</v>
      </c>
      <c r="G250" s="89" t="s">
        <v>187</v>
      </c>
      <c r="H250" s="91">
        <v>1</v>
      </c>
      <c r="I250" s="91">
        <v>2026</v>
      </c>
      <c r="J250" s="92" t="s">
        <v>128</v>
      </c>
      <c r="K250" s="93" t="s">
        <v>13</v>
      </c>
    </row>
    <row r="251" spans="2:12" x14ac:dyDescent="0.35">
      <c r="B251" s="88" t="s">
        <v>183</v>
      </c>
      <c r="C251" s="88" t="s">
        <v>191</v>
      </c>
      <c r="D251" t="s">
        <v>192</v>
      </c>
      <c r="E251" s="89" t="s">
        <v>193</v>
      </c>
      <c r="F251" s="90">
        <v>37119.894796465887</v>
      </c>
      <c r="G251" s="89" t="s">
        <v>187</v>
      </c>
      <c r="H251" s="91">
        <v>1</v>
      </c>
      <c r="I251" s="91">
        <v>2026</v>
      </c>
      <c r="J251" s="92" t="s">
        <v>116</v>
      </c>
      <c r="K251" s="92" t="s">
        <v>8</v>
      </c>
    </row>
    <row r="252" spans="2:12" x14ac:dyDescent="0.35">
      <c r="B252" s="88" t="s">
        <v>194</v>
      </c>
      <c r="C252" s="88" t="s">
        <v>240</v>
      </c>
      <c r="D252" s="89" t="s">
        <v>241</v>
      </c>
      <c r="E252" s="89" t="s">
        <v>236</v>
      </c>
      <c r="F252" s="90">
        <v>0</v>
      </c>
      <c r="G252" s="89" t="s">
        <v>212</v>
      </c>
      <c r="H252" s="91">
        <v>1</v>
      </c>
      <c r="I252" s="91">
        <v>2026</v>
      </c>
      <c r="J252" s="92" t="s">
        <v>73</v>
      </c>
      <c r="K252" s="93" t="s">
        <v>17</v>
      </c>
    </row>
    <row r="253" spans="2:12" x14ac:dyDescent="0.35">
      <c r="B253" s="88" t="s">
        <v>194</v>
      </c>
      <c r="C253" s="88" t="s">
        <v>184</v>
      </c>
      <c r="D253" s="89" t="s">
        <v>242</v>
      </c>
      <c r="E253" s="89" t="s">
        <v>211</v>
      </c>
      <c r="F253" s="90">
        <v>0</v>
      </c>
      <c r="G253" s="89" t="s">
        <v>212</v>
      </c>
      <c r="H253" s="91">
        <v>1</v>
      </c>
      <c r="I253" s="91">
        <v>2026</v>
      </c>
      <c r="J253" s="92" t="s">
        <v>199</v>
      </c>
      <c r="K253" s="93" t="s">
        <v>17</v>
      </c>
    </row>
    <row r="254" spans="2:12" x14ac:dyDescent="0.35">
      <c r="B254" s="88" t="s">
        <v>194</v>
      </c>
      <c r="C254" s="88" t="s">
        <v>240</v>
      </c>
      <c r="D254" s="89" t="s">
        <v>241</v>
      </c>
      <c r="E254" s="89" t="s">
        <v>237</v>
      </c>
      <c r="F254" s="90">
        <v>0</v>
      </c>
      <c r="G254" s="89" t="s">
        <v>212</v>
      </c>
      <c r="H254" s="91">
        <v>1</v>
      </c>
      <c r="I254" s="91">
        <v>2026</v>
      </c>
      <c r="J254" s="92" t="s">
        <v>138</v>
      </c>
      <c r="K254" s="93" t="s">
        <v>17</v>
      </c>
    </row>
    <row r="255" spans="2:12" x14ac:dyDescent="0.35">
      <c r="B255" s="88" t="s">
        <v>194</v>
      </c>
      <c r="C255" s="88" t="s">
        <v>184</v>
      </c>
      <c r="D255" s="89" t="s">
        <v>242</v>
      </c>
      <c r="E255" s="89" t="s">
        <v>214</v>
      </c>
      <c r="F255" s="90">
        <v>23009.45238678659</v>
      </c>
      <c r="G255" s="89" t="s">
        <v>212</v>
      </c>
      <c r="H255" s="91">
        <v>1</v>
      </c>
      <c r="I255" s="91">
        <v>2026</v>
      </c>
      <c r="J255" s="92" t="s">
        <v>25</v>
      </c>
      <c r="K255" s="93" t="s">
        <v>17</v>
      </c>
    </row>
    <row r="256" spans="2:12" x14ac:dyDescent="0.35">
      <c r="B256" s="88" t="s">
        <v>194</v>
      </c>
      <c r="C256" s="88" t="s">
        <v>184</v>
      </c>
      <c r="D256" s="89" t="s">
        <v>242</v>
      </c>
      <c r="E256" s="89" t="s">
        <v>215</v>
      </c>
      <c r="F256" s="90">
        <v>1776.8990290764275</v>
      </c>
      <c r="G256" s="89" t="s">
        <v>212</v>
      </c>
      <c r="H256" s="91">
        <v>1</v>
      </c>
      <c r="I256" s="91">
        <v>2026</v>
      </c>
      <c r="J256" s="92" t="s">
        <v>35</v>
      </c>
      <c r="K256" s="93" t="s">
        <v>26</v>
      </c>
      <c r="L256" t="s">
        <v>162</v>
      </c>
    </row>
    <row r="257" spans="2:12" x14ac:dyDescent="0.35">
      <c r="B257" s="88" t="s">
        <v>194</v>
      </c>
      <c r="C257" s="88" t="s">
        <v>240</v>
      </c>
      <c r="D257" s="89" t="s">
        <v>241</v>
      </c>
      <c r="E257" s="89" t="s">
        <v>238</v>
      </c>
      <c r="F257" s="90">
        <v>198.62981177607153</v>
      </c>
      <c r="G257" s="89" t="s">
        <v>212</v>
      </c>
      <c r="H257" s="91">
        <v>1</v>
      </c>
      <c r="I257" s="91">
        <v>2026</v>
      </c>
      <c r="J257" s="92" t="s">
        <v>142</v>
      </c>
      <c r="K257" s="93" t="s">
        <v>13</v>
      </c>
    </row>
    <row r="258" spans="2:12" x14ac:dyDescent="0.35">
      <c r="B258" s="88" t="s">
        <v>194</v>
      </c>
      <c r="C258" s="88" t="s">
        <v>184</v>
      </c>
      <c r="D258" s="89" t="s">
        <v>242</v>
      </c>
      <c r="E258" s="89" t="s">
        <v>217</v>
      </c>
      <c r="F258" s="90">
        <v>2351.7931959819266</v>
      </c>
      <c r="G258" s="89" t="s">
        <v>218</v>
      </c>
      <c r="H258" s="91">
        <v>1</v>
      </c>
      <c r="I258" s="91">
        <v>2026</v>
      </c>
      <c r="J258" s="92" t="s">
        <v>35</v>
      </c>
      <c r="K258" s="93" t="s">
        <v>26</v>
      </c>
      <c r="L258" t="s">
        <v>165</v>
      </c>
    </row>
    <row r="259" spans="2:12" x14ac:dyDescent="0.35">
      <c r="B259" s="88" t="s">
        <v>194</v>
      </c>
      <c r="C259" s="88" t="s">
        <v>184</v>
      </c>
      <c r="D259" s="89" t="s">
        <v>242</v>
      </c>
      <c r="E259" s="89" t="s">
        <v>219</v>
      </c>
      <c r="F259" s="90">
        <v>0</v>
      </c>
      <c r="G259" s="89" t="s">
        <v>218</v>
      </c>
      <c r="H259" s="91">
        <v>1</v>
      </c>
      <c r="I259" s="91">
        <v>2026</v>
      </c>
      <c r="J259" s="92" t="s">
        <v>35</v>
      </c>
      <c r="K259" s="93" t="s">
        <v>26</v>
      </c>
      <c r="L259" t="s">
        <v>220</v>
      </c>
    </row>
    <row r="260" spans="2:12" x14ac:dyDescent="0.35">
      <c r="B260" s="88" t="s">
        <v>194</v>
      </c>
      <c r="C260" s="88" t="s">
        <v>184</v>
      </c>
      <c r="D260" s="89" t="s">
        <v>242</v>
      </c>
      <c r="E260" s="89" t="s">
        <v>221</v>
      </c>
      <c r="F260" s="90">
        <v>4772.5792279868238</v>
      </c>
      <c r="G260" s="89" t="s">
        <v>218</v>
      </c>
      <c r="H260" s="91">
        <v>1</v>
      </c>
      <c r="I260" s="91">
        <v>2026</v>
      </c>
      <c r="J260" s="92" t="s">
        <v>35</v>
      </c>
      <c r="K260" s="93" t="s">
        <v>26</v>
      </c>
      <c r="L260" t="s">
        <v>164</v>
      </c>
    </row>
    <row r="261" spans="2:12" x14ac:dyDescent="0.35">
      <c r="B261" s="88" t="s">
        <v>194</v>
      </c>
      <c r="C261" s="88" t="s">
        <v>184</v>
      </c>
      <c r="D261" s="89" t="s">
        <v>242</v>
      </c>
      <c r="E261" s="89" t="s">
        <v>222</v>
      </c>
      <c r="F261" s="90">
        <v>2116.6138763837339</v>
      </c>
      <c r="G261" s="89" t="s">
        <v>218</v>
      </c>
      <c r="H261" s="91">
        <v>1</v>
      </c>
      <c r="I261" s="91">
        <v>2026</v>
      </c>
      <c r="J261" s="92" t="s">
        <v>35</v>
      </c>
      <c r="K261" s="93" t="s">
        <v>26</v>
      </c>
      <c r="L261" t="s">
        <v>161</v>
      </c>
    </row>
    <row r="262" spans="2:12" x14ac:dyDescent="0.35">
      <c r="B262" s="88" t="s">
        <v>194</v>
      </c>
      <c r="C262" s="88" t="s">
        <v>184</v>
      </c>
      <c r="D262" s="89" t="s">
        <v>242</v>
      </c>
      <c r="E262" s="89" t="s">
        <v>223</v>
      </c>
      <c r="F262" s="90">
        <v>2687.7636525507733</v>
      </c>
      <c r="G262" s="89" t="s">
        <v>224</v>
      </c>
      <c r="H262" s="91">
        <v>1</v>
      </c>
      <c r="I262" s="91">
        <v>2026</v>
      </c>
      <c r="J262" s="92" t="s">
        <v>35</v>
      </c>
      <c r="K262" s="93" t="s">
        <v>26</v>
      </c>
      <c r="L262" t="s">
        <v>165</v>
      </c>
    </row>
    <row r="263" spans="2:12" x14ac:dyDescent="0.35">
      <c r="B263" s="88" t="s">
        <v>194</v>
      </c>
      <c r="C263" s="88" t="s">
        <v>184</v>
      </c>
      <c r="D263" s="89" t="s">
        <v>242</v>
      </c>
      <c r="E263" s="89" t="s">
        <v>225</v>
      </c>
      <c r="F263" s="90">
        <v>0</v>
      </c>
      <c r="G263" s="89" t="s">
        <v>224</v>
      </c>
      <c r="H263" s="91">
        <v>1</v>
      </c>
      <c r="I263" s="91">
        <v>2026</v>
      </c>
      <c r="J263" s="92" t="s">
        <v>35</v>
      </c>
      <c r="K263" s="93" t="s">
        <v>26</v>
      </c>
      <c r="L263" t="s">
        <v>220</v>
      </c>
    </row>
    <row r="264" spans="2:12" x14ac:dyDescent="0.35">
      <c r="B264" s="88" t="s">
        <v>194</v>
      </c>
      <c r="C264" s="88" t="s">
        <v>184</v>
      </c>
      <c r="D264" s="89" t="s">
        <v>242</v>
      </c>
      <c r="E264" s="89" t="s">
        <v>226</v>
      </c>
      <c r="F264" s="90">
        <v>5413.671960104457</v>
      </c>
      <c r="G264" s="89" t="s">
        <v>224</v>
      </c>
      <c r="H264" s="91">
        <v>1</v>
      </c>
      <c r="I264" s="91">
        <v>2026</v>
      </c>
      <c r="J264" s="92" t="s">
        <v>35</v>
      </c>
      <c r="K264" s="93" t="s">
        <v>26</v>
      </c>
      <c r="L264" t="s">
        <v>164</v>
      </c>
    </row>
    <row r="265" spans="2:12" x14ac:dyDescent="0.35">
      <c r="B265" s="88" t="s">
        <v>194</v>
      </c>
      <c r="C265" s="88" t="s">
        <v>184</v>
      </c>
      <c r="D265" s="89" t="s">
        <v>242</v>
      </c>
      <c r="E265" s="89" t="s">
        <v>228</v>
      </c>
      <c r="F265" s="90">
        <v>2374.1912264198495</v>
      </c>
      <c r="G265" s="89" t="s">
        <v>224</v>
      </c>
      <c r="H265" s="91">
        <v>1</v>
      </c>
      <c r="I265" s="91">
        <v>2026</v>
      </c>
      <c r="J265" s="92" t="s">
        <v>35</v>
      </c>
      <c r="K265" s="93" t="s">
        <v>26</v>
      </c>
      <c r="L265" t="s">
        <v>161</v>
      </c>
    </row>
    <row r="266" spans="2:12" x14ac:dyDescent="0.35">
      <c r="B266" s="88" t="s">
        <v>194</v>
      </c>
      <c r="C266" s="88" t="s">
        <v>184</v>
      </c>
      <c r="D266" s="89" t="s">
        <v>242</v>
      </c>
      <c r="E266" s="89" t="s">
        <v>229</v>
      </c>
      <c r="F266" s="90">
        <v>0</v>
      </c>
      <c r="G266" s="89" t="s">
        <v>224</v>
      </c>
      <c r="H266" s="91">
        <v>1</v>
      </c>
      <c r="I266" s="91">
        <v>2026</v>
      </c>
      <c r="J266" s="92" t="s">
        <v>35</v>
      </c>
      <c r="K266" s="93" t="s">
        <v>26</v>
      </c>
      <c r="L266" t="s">
        <v>162</v>
      </c>
    </row>
    <row r="267" spans="2:12" x14ac:dyDescent="0.35">
      <c r="B267" s="88" t="s">
        <v>194</v>
      </c>
      <c r="C267" s="88" t="s">
        <v>240</v>
      </c>
      <c r="D267" s="89" t="s">
        <v>243</v>
      </c>
      <c r="E267" s="89" t="s">
        <v>186</v>
      </c>
      <c r="F267" s="90">
        <v>1598.2506561760579</v>
      </c>
      <c r="G267" s="89" t="s">
        <v>187</v>
      </c>
      <c r="H267" s="91">
        <v>1</v>
      </c>
      <c r="I267" s="91">
        <v>2026</v>
      </c>
      <c r="J267" s="92" t="s">
        <v>113</v>
      </c>
      <c r="K267" s="93" t="s">
        <v>26</v>
      </c>
    </row>
    <row r="268" spans="2:12" x14ac:dyDescent="0.35">
      <c r="B268" s="88" t="s">
        <v>194</v>
      </c>
      <c r="C268" s="88" t="s">
        <v>240</v>
      </c>
      <c r="D268" s="89" t="s">
        <v>243</v>
      </c>
      <c r="E268" s="89" t="s">
        <v>188</v>
      </c>
      <c r="F268" s="90">
        <v>1834.6518265887482</v>
      </c>
      <c r="G268" s="89" t="s">
        <v>187</v>
      </c>
      <c r="H268" s="91">
        <v>1</v>
      </c>
      <c r="I268" s="91">
        <v>2026</v>
      </c>
      <c r="J268" s="92" t="s">
        <v>140</v>
      </c>
      <c r="K268" s="93" t="s">
        <v>26</v>
      </c>
    </row>
    <row r="269" spans="2:12" x14ac:dyDescent="0.35">
      <c r="B269" s="88" t="s">
        <v>194</v>
      </c>
      <c r="C269" s="88" t="s">
        <v>240</v>
      </c>
      <c r="D269" s="89" t="s">
        <v>243</v>
      </c>
      <c r="E269" s="89" t="s">
        <v>189</v>
      </c>
      <c r="F269" s="90">
        <v>907.88392052095594</v>
      </c>
      <c r="G269" s="89" t="s">
        <v>187</v>
      </c>
      <c r="H269" s="91">
        <v>1</v>
      </c>
      <c r="I269" s="91">
        <v>2026</v>
      </c>
      <c r="J269" s="92" t="s">
        <v>124</v>
      </c>
      <c r="K269" s="93" t="s">
        <v>26</v>
      </c>
    </row>
    <row r="270" spans="2:12" x14ac:dyDescent="0.35">
      <c r="B270" s="88" t="s">
        <v>194</v>
      </c>
      <c r="C270" s="88" t="s">
        <v>240</v>
      </c>
      <c r="D270" s="89" t="s">
        <v>243</v>
      </c>
      <c r="E270" s="89" t="s">
        <v>190</v>
      </c>
      <c r="F270" s="90">
        <v>2164.3192381235103</v>
      </c>
      <c r="G270" s="89" t="s">
        <v>187</v>
      </c>
      <c r="H270" s="91">
        <v>1</v>
      </c>
      <c r="I270" s="91">
        <v>2026</v>
      </c>
      <c r="J270" s="92" t="s">
        <v>112</v>
      </c>
      <c r="K270" s="93" t="s">
        <v>26</v>
      </c>
    </row>
    <row r="271" spans="2:12" x14ac:dyDescent="0.35">
      <c r="B271" s="88" t="s">
        <v>194</v>
      </c>
      <c r="C271" s="94" t="s">
        <v>240</v>
      </c>
      <c r="D271" t="s">
        <v>241</v>
      </c>
      <c r="E271" t="s">
        <v>193</v>
      </c>
      <c r="F271">
        <v>0</v>
      </c>
      <c r="G271" t="s">
        <v>187</v>
      </c>
      <c r="H271">
        <v>3</v>
      </c>
      <c r="I271">
        <v>2026</v>
      </c>
      <c r="J271" s="93" t="s">
        <v>116</v>
      </c>
      <c r="K271" s="93" t="s">
        <v>8</v>
      </c>
    </row>
    <row r="272" spans="2:12" x14ac:dyDescent="0.35">
      <c r="B272" s="88" t="s">
        <v>194</v>
      </c>
      <c r="C272" s="94" t="s">
        <v>240</v>
      </c>
      <c r="D272" t="s">
        <v>241</v>
      </c>
      <c r="E272" t="s">
        <v>256</v>
      </c>
      <c r="F272">
        <v>0</v>
      </c>
      <c r="G272" t="s">
        <v>257</v>
      </c>
      <c r="H272">
        <v>3</v>
      </c>
      <c r="I272">
        <v>2026</v>
      </c>
      <c r="J272" s="93" t="s">
        <v>116</v>
      </c>
      <c r="K272" s="93" t="s">
        <v>8</v>
      </c>
    </row>
    <row r="273" spans="2:11" x14ac:dyDescent="0.35">
      <c r="B273" s="88" t="s">
        <v>194</v>
      </c>
      <c r="C273" s="88" t="s">
        <v>184</v>
      </c>
      <c r="D273" s="89" t="s">
        <v>242</v>
      </c>
      <c r="E273" s="89" t="s">
        <v>195</v>
      </c>
      <c r="F273" s="90">
        <v>0</v>
      </c>
      <c r="G273" s="89" t="s">
        <v>187</v>
      </c>
      <c r="H273" s="91">
        <v>1</v>
      </c>
      <c r="I273" s="91">
        <v>2026</v>
      </c>
      <c r="J273" s="92" t="s">
        <v>117</v>
      </c>
      <c r="K273" s="93" t="s">
        <v>26</v>
      </c>
    </row>
    <row r="274" spans="2:11" x14ac:dyDescent="0.35">
      <c r="B274" s="88" t="s">
        <v>194</v>
      </c>
      <c r="C274" s="88" t="s">
        <v>240</v>
      </c>
      <c r="D274" s="89" t="s">
        <v>243</v>
      </c>
      <c r="E274" s="89" t="s">
        <v>196</v>
      </c>
      <c r="F274" s="90">
        <v>1498.0084688595775</v>
      </c>
      <c r="G274" s="89" t="s">
        <v>187</v>
      </c>
      <c r="H274" s="91">
        <v>1</v>
      </c>
      <c r="I274" s="91">
        <v>2026</v>
      </c>
      <c r="J274" s="92" t="s">
        <v>98</v>
      </c>
      <c r="K274" s="93" t="s">
        <v>26</v>
      </c>
    </row>
    <row r="275" spans="2:11" x14ac:dyDescent="0.35">
      <c r="B275" s="88" t="s">
        <v>194</v>
      </c>
      <c r="C275" s="88" t="s">
        <v>184</v>
      </c>
      <c r="D275" s="89" t="s">
        <v>242</v>
      </c>
      <c r="E275" s="89" t="s">
        <v>197</v>
      </c>
      <c r="F275" s="90">
        <v>0</v>
      </c>
      <c r="G275" s="89" t="s">
        <v>187</v>
      </c>
      <c r="H275" s="91">
        <v>1</v>
      </c>
      <c r="I275" s="91">
        <v>2026</v>
      </c>
      <c r="J275" s="92" t="s">
        <v>73</v>
      </c>
      <c r="K275" s="93" t="s">
        <v>17</v>
      </c>
    </row>
    <row r="276" spans="2:11" x14ac:dyDescent="0.35">
      <c r="B276" s="88" t="s">
        <v>194</v>
      </c>
      <c r="C276" s="88" t="s">
        <v>240</v>
      </c>
      <c r="D276" s="89" t="s">
        <v>243</v>
      </c>
      <c r="E276" s="89" t="s">
        <v>198</v>
      </c>
      <c r="F276" s="90">
        <v>0</v>
      </c>
      <c r="G276" s="89" t="s">
        <v>187</v>
      </c>
      <c r="H276" s="91">
        <v>1</v>
      </c>
      <c r="I276" s="91">
        <v>2026</v>
      </c>
      <c r="J276" s="92" t="s">
        <v>199</v>
      </c>
      <c r="K276" s="93" t="s">
        <v>17</v>
      </c>
    </row>
    <row r="277" spans="2:11" x14ac:dyDescent="0.35">
      <c r="B277" s="88" t="s">
        <v>194</v>
      </c>
      <c r="C277" s="88" t="s">
        <v>184</v>
      </c>
      <c r="D277" s="89" t="s">
        <v>242</v>
      </c>
      <c r="E277" s="89" t="s">
        <v>200</v>
      </c>
      <c r="F277" s="90">
        <v>5454.9357903882474</v>
      </c>
      <c r="G277" s="89" t="s">
        <v>187</v>
      </c>
      <c r="H277" s="91">
        <v>1</v>
      </c>
      <c r="I277" s="91">
        <v>2026</v>
      </c>
      <c r="J277" s="92" t="s">
        <v>138</v>
      </c>
      <c r="K277" s="93" t="s">
        <v>17</v>
      </c>
    </row>
    <row r="278" spans="2:11" x14ac:dyDescent="0.35">
      <c r="B278" s="88" t="s">
        <v>194</v>
      </c>
      <c r="C278" s="88" t="s">
        <v>184</v>
      </c>
      <c r="D278" s="89" t="s">
        <v>242</v>
      </c>
      <c r="E278" s="89" t="s">
        <v>201</v>
      </c>
      <c r="F278" s="90">
        <v>0</v>
      </c>
      <c r="G278" s="89" t="s">
        <v>187</v>
      </c>
      <c r="H278" s="91">
        <v>1</v>
      </c>
      <c r="I278" s="91">
        <v>2026</v>
      </c>
      <c r="J278" s="92" t="s">
        <v>202</v>
      </c>
      <c r="K278" s="93" t="s">
        <v>17</v>
      </c>
    </row>
    <row r="279" spans="2:11" x14ac:dyDescent="0.35">
      <c r="B279" s="88" t="s">
        <v>194</v>
      </c>
      <c r="C279" s="88" t="s">
        <v>240</v>
      </c>
      <c r="D279" s="89" t="s">
        <v>243</v>
      </c>
      <c r="E279" s="89" t="s">
        <v>203</v>
      </c>
      <c r="F279" s="90">
        <v>2351.1220359250951</v>
      </c>
      <c r="G279" s="89" t="s">
        <v>187</v>
      </c>
      <c r="H279" s="91">
        <v>1</v>
      </c>
      <c r="I279" s="91">
        <v>2026</v>
      </c>
      <c r="J279" s="92" t="s">
        <v>115</v>
      </c>
      <c r="K279" s="92" t="s">
        <v>26</v>
      </c>
    </row>
    <row r="280" spans="2:11" x14ac:dyDescent="0.35">
      <c r="B280" s="88" t="s">
        <v>194</v>
      </c>
      <c r="C280" s="88" t="s">
        <v>240</v>
      </c>
      <c r="D280" s="89" t="s">
        <v>243</v>
      </c>
      <c r="E280" s="89" t="s">
        <v>204</v>
      </c>
      <c r="F280" s="90">
        <v>7577.6606395503986</v>
      </c>
      <c r="G280" s="89" t="s">
        <v>187</v>
      </c>
      <c r="H280" s="91">
        <v>1</v>
      </c>
      <c r="I280" s="91">
        <v>2026</v>
      </c>
      <c r="J280" s="92" t="s">
        <v>114</v>
      </c>
      <c r="K280" s="93" t="s">
        <v>26</v>
      </c>
    </row>
    <row r="281" spans="2:11" x14ac:dyDescent="0.35">
      <c r="B281" s="88" t="s">
        <v>194</v>
      </c>
      <c r="C281" s="88" t="s">
        <v>184</v>
      </c>
      <c r="D281" s="89" t="s">
        <v>242</v>
      </c>
      <c r="E281" s="89" t="s">
        <v>205</v>
      </c>
      <c r="F281" s="90">
        <v>0</v>
      </c>
      <c r="G281" s="89" t="s">
        <v>187</v>
      </c>
      <c r="H281" s="91">
        <v>1</v>
      </c>
      <c r="I281" s="91">
        <v>2026</v>
      </c>
      <c r="J281" s="92" t="s">
        <v>141</v>
      </c>
      <c r="K281" s="93" t="s">
        <v>17</v>
      </c>
    </row>
    <row r="282" spans="2:11" x14ac:dyDescent="0.35">
      <c r="B282" s="88" t="s">
        <v>194</v>
      </c>
      <c r="C282" s="88" t="s">
        <v>184</v>
      </c>
      <c r="D282" s="89" t="s">
        <v>242</v>
      </c>
      <c r="E282" s="89" t="s">
        <v>206</v>
      </c>
      <c r="F282" s="90">
        <v>0</v>
      </c>
      <c r="G282" s="89" t="s">
        <v>187</v>
      </c>
      <c r="H282" s="91">
        <v>1</v>
      </c>
      <c r="I282" s="91">
        <v>2026</v>
      </c>
      <c r="J282" s="92" t="s">
        <v>142</v>
      </c>
      <c r="K282" s="93" t="s">
        <v>13</v>
      </c>
    </row>
    <row r="283" spans="2:11" x14ac:dyDescent="0.35">
      <c r="B283" s="88" t="s">
        <v>194</v>
      </c>
      <c r="C283" s="88" t="s">
        <v>184</v>
      </c>
      <c r="D283" s="89" t="s">
        <v>242</v>
      </c>
      <c r="E283" s="89" t="s">
        <v>207</v>
      </c>
      <c r="F283" s="90">
        <v>34669.841946914079</v>
      </c>
      <c r="G283" s="89" t="s">
        <v>187</v>
      </c>
      <c r="H283" s="91">
        <v>1</v>
      </c>
      <c r="I283" s="91">
        <v>2026</v>
      </c>
      <c r="J283" s="92" t="s">
        <v>128</v>
      </c>
      <c r="K283" s="93" t="s">
        <v>13</v>
      </c>
    </row>
    <row r="284" spans="2:11" x14ac:dyDescent="0.35">
      <c r="B284" s="88" t="s">
        <v>194</v>
      </c>
      <c r="C284" s="94" t="s">
        <v>240</v>
      </c>
      <c r="D284" t="s">
        <v>243</v>
      </c>
      <c r="E284" t="s">
        <v>193</v>
      </c>
      <c r="F284">
        <v>0</v>
      </c>
      <c r="G284" t="s">
        <v>187</v>
      </c>
      <c r="H284">
        <v>3</v>
      </c>
      <c r="I284">
        <v>2026</v>
      </c>
      <c r="J284" s="93" t="s">
        <v>116</v>
      </c>
      <c r="K284" s="93" t="s">
        <v>8</v>
      </c>
    </row>
    <row r="285" spans="2:11" x14ac:dyDescent="0.35">
      <c r="B285" s="88" t="s">
        <v>194</v>
      </c>
      <c r="C285" s="88" t="s">
        <v>184</v>
      </c>
      <c r="D285" s="89" t="s">
        <v>242</v>
      </c>
      <c r="E285" s="89" t="s">
        <v>236</v>
      </c>
      <c r="F285" s="90">
        <v>0</v>
      </c>
      <c r="G285" s="89" t="s">
        <v>212</v>
      </c>
      <c r="H285" s="91">
        <v>1</v>
      </c>
      <c r="I285" s="91">
        <v>2026</v>
      </c>
      <c r="J285" s="92" t="s">
        <v>73</v>
      </c>
      <c r="K285" s="93" t="s">
        <v>17</v>
      </c>
    </row>
    <row r="286" spans="2:11" x14ac:dyDescent="0.35">
      <c r="B286" s="88" t="s">
        <v>194</v>
      </c>
      <c r="C286" s="88" t="s">
        <v>240</v>
      </c>
      <c r="D286" s="89" t="s">
        <v>243</v>
      </c>
      <c r="E286" s="89" t="s">
        <v>211</v>
      </c>
      <c r="F286" s="90">
        <v>0</v>
      </c>
      <c r="G286" s="89" t="s">
        <v>212</v>
      </c>
      <c r="H286" s="91">
        <v>1</v>
      </c>
      <c r="I286" s="91">
        <v>2026</v>
      </c>
      <c r="J286" s="92" t="s">
        <v>199</v>
      </c>
      <c r="K286" s="93" t="s">
        <v>17</v>
      </c>
    </row>
    <row r="287" spans="2:11" x14ac:dyDescent="0.35">
      <c r="B287" s="88" t="s">
        <v>194</v>
      </c>
      <c r="C287" s="88" t="s">
        <v>184</v>
      </c>
      <c r="D287" s="89" t="s">
        <v>242</v>
      </c>
      <c r="E287" s="89" t="s">
        <v>237</v>
      </c>
      <c r="F287" s="90">
        <v>7347.5615675757836</v>
      </c>
      <c r="G287" s="89" t="s">
        <v>212</v>
      </c>
      <c r="H287" s="91">
        <v>1</v>
      </c>
      <c r="I287" s="91">
        <v>2026</v>
      </c>
      <c r="J287" s="92" t="s">
        <v>138</v>
      </c>
      <c r="K287" s="93" t="s">
        <v>17</v>
      </c>
    </row>
    <row r="288" spans="2:11" x14ac:dyDescent="0.35">
      <c r="B288" s="88" t="s">
        <v>194</v>
      </c>
      <c r="C288" s="88" t="s">
        <v>240</v>
      </c>
      <c r="D288" s="89" t="s">
        <v>243</v>
      </c>
      <c r="E288" s="89" t="s">
        <v>214</v>
      </c>
      <c r="F288" s="90">
        <v>0</v>
      </c>
      <c r="G288" s="89" t="s">
        <v>212</v>
      </c>
      <c r="H288" s="91">
        <v>1</v>
      </c>
      <c r="I288" s="91">
        <v>2026</v>
      </c>
      <c r="J288" s="92" t="s">
        <v>25</v>
      </c>
      <c r="K288" s="93" t="s">
        <v>17</v>
      </c>
    </row>
    <row r="289" spans="2:12" x14ac:dyDescent="0.35">
      <c r="B289" s="88" t="s">
        <v>194</v>
      </c>
      <c r="C289" s="88" t="s">
        <v>240</v>
      </c>
      <c r="D289" s="89" t="s">
        <v>243</v>
      </c>
      <c r="E289" s="89" t="s">
        <v>215</v>
      </c>
      <c r="F289" s="90">
        <v>1495.799657588595</v>
      </c>
      <c r="G289" s="89" t="s">
        <v>212</v>
      </c>
      <c r="H289" s="91">
        <v>1</v>
      </c>
      <c r="I289" s="91">
        <v>2026</v>
      </c>
      <c r="J289" s="92" t="s">
        <v>35</v>
      </c>
      <c r="K289" s="93" t="s">
        <v>26</v>
      </c>
      <c r="L289" t="s">
        <v>162</v>
      </c>
    </row>
    <row r="290" spans="2:12" x14ac:dyDescent="0.35">
      <c r="B290" s="88" t="s">
        <v>194</v>
      </c>
      <c r="C290" s="88" t="s">
        <v>184</v>
      </c>
      <c r="D290" s="89" t="s">
        <v>242</v>
      </c>
      <c r="E290" s="89" t="s">
        <v>238</v>
      </c>
      <c r="F290" s="90">
        <v>0</v>
      </c>
      <c r="G290" s="89" t="s">
        <v>212</v>
      </c>
      <c r="H290" s="91">
        <v>1</v>
      </c>
      <c r="I290" s="91">
        <v>2026</v>
      </c>
      <c r="J290" s="92" t="s">
        <v>142</v>
      </c>
      <c r="K290" s="93" t="s">
        <v>13</v>
      </c>
    </row>
    <row r="291" spans="2:12" x14ac:dyDescent="0.35">
      <c r="B291" s="88" t="s">
        <v>194</v>
      </c>
      <c r="C291" s="88" t="s">
        <v>240</v>
      </c>
      <c r="D291" s="89" t="s">
        <v>243</v>
      </c>
      <c r="E291" s="89" t="s">
        <v>217</v>
      </c>
      <c r="F291" s="90">
        <v>1979.7475262831304</v>
      </c>
      <c r="G291" s="89" t="s">
        <v>218</v>
      </c>
      <c r="H291" s="91">
        <v>1</v>
      </c>
      <c r="I291" s="91">
        <v>2026</v>
      </c>
      <c r="J291" s="92" t="s">
        <v>35</v>
      </c>
      <c r="K291" s="93" t="s">
        <v>26</v>
      </c>
      <c r="L291" t="s">
        <v>165</v>
      </c>
    </row>
    <row r="292" spans="2:12" x14ac:dyDescent="0.35">
      <c r="B292" s="88" t="s">
        <v>194</v>
      </c>
      <c r="C292" s="88" t="s">
        <v>240</v>
      </c>
      <c r="D292" s="89" t="s">
        <v>243</v>
      </c>
      <c r="E292" s="89" t="s">
        <v>219</v>
      </c>
      <c r="F292" s="90">
        <v>0</v>
      </c>
      <c r="G292" s="89" t="s">
        <v>218</v>
      </c>
      <c r="H292" s="91">
        <v>1</v>
      </c>
      <c r="I292" s="91">
        <v>2026</v>
      </c>
      <c r="J292" s="92" t="s">
        <v>35</v>
      </c>
      <c r="K292" s="93" t="s">
        <v>26</v>
      </c>
      <c r="L292" t="s">
        <v>220</v>
      </c>
    </row>
    <row r="293" spans="2:12" x14ac:dyDescent="0.35">
      <c r="B293" s="88" t="s">
        <v>194</v>
      </c>
      <c r="C293" s="88" t="s">
        <v>240</v>
      </c>
      <c r="D293" s="89" t="s">
        <v>243</v>
      </c>
      <c r="E293" s="89" t="s">
        <v>221</v>
      </c>
      <c r="F293" s="90">
        <v>4017.5734570284799</v>
      </c>
      <c r="G293" s="89" t="s">
        <v>218</v>
      </c>
      <c r="H293" s="91">
        <v>1</v>
      </c>
      <c r="I293" s="91">
        <v>2026</v>
      </c>
      <c r="J293" s="92" t="s">
        <v>35</v>
      </c>
      <c r="K293" s="93" t="s">
        <v>26</v>
      </c>
      <c r="L293" t="s">
        <v>164</v>
      </c>
    </row>
    <row r="294" spans="2:12" x14ac:dyDescent="0.35">
      <c r="B294" s="88" t="s">
        <v>194</v>
      </c>
      <c r="C294" s="88" t="s">
        <v>240</v>
      </c>
      <c r="D294" s="89" t="s">
        <v>243</v>
      </c>
      <c r="E294" s="89" t="s">
        <v>222</v>
      </c>
      <c r="F294" s="90">
        <v>1781.7727736548172</v>
      </c>
      <c r="G294" s="89" t="s">
        <v>218</v>
      </c>
      <c r="H294" s="91">
        <v>1</v>
      </c>
      <c r="I294" s="91">
        <v>2026</v>
      </c>
      <c r="J294" s="92" t="s">
        <v>35</v>
      </c>
      <c r="K294" s="93" t="s">
        <v>26</v>
      </c>
      <c r="L294" t="s">
        <v>161</v>
      </c>
    </row>
    <row r="295" spans="2:12" x14ac:dyDescent="0.35">
      <c r="B295" s="88" t="s">
        <v>194</v>
      </c>
      <c r="C295" s="88" t="s">
        <v>240</v>
      </c>
      <c r="D295" s="89" t="s">
        <v>243</v>
      </c>
      <c r="E295" s="89" t="s">
        <v>223</v>
      </c>
      <c r="F295" s="90">
        <v>2262.5686014664343</v>
      </c>
      <c r="G295" s="89" t="s">
        <v>224</v>
      </c>
      <c r="H295" s="91">
        <v>1</v>
      </c>
      <c r="I295" s="91">
        <v>2026</v>
      </c>
      <c r="J295" s="92" t="s">
        <v>35</v>
      </c>
      <c r="K295" s="93" t="s">
        <v>26</v>
      </c>
      <c r="L295" t="s">
        <v>165</v>
      </c>
    </row>
    <row r="296" spans="2:12" x14ac:dyDescent="0.35">
      <c r="B296" s="88" t="s">
        <v>194</v>
      </c>
      <c r="C296" s="88" t="s">
        <v>240</v>
      </c>
      <c r="D296" s="89" t="s">
        <v>243</v>
      </c>
      <c r="E296" s="89" t="s">
        <v>225</v>
      </c>
      <c r="F296" s="90">
        <v>0</v>
      </c>
      <c r="G296" s="89" t="s">
        <v>224</v>
      </c>
      <c r="H296" s="91">
        <v>1</v>
      </c>
      <c r="I296" s="91">
        <v>2026</v>
      </c>
      <c r="J296" s="92" t="s">
        <v>35</v>
      </c>
      <c r="K296" s="93" t="s">
        <v>26</v>
      </c>
      <c r="L296" t="s">
        <v>220</v>
      </c>
    </row>
    <row r="297" spans="2:12" x14ac:dyDescent="0.35">
      <c r="B297" s="88" t="s">
        <v>194</v>
      </c>
      <c r="C297" s="88" t="s">
        <v>240</v>
      </c>
      <c r="D297" s="89" t="s">
        <v>243</v>
      </c>
      <c r="E297" s="89" t="s">
        <v>226</v>
      </c>
      <c r="F297" s="90">
        <v>4557.2475034949921</v>
      </c>
      <c r="G297" s="89" t="s">
        <v>224</v>
      </c>
      <c r="H297" s="91">
        <v>1</v>
      </c>
      <c r="I297" s="91">
        <v>2026</v>
      </c>
      <c r="J297" s="92" t="s">
        <v>35</v>
      </c>
      <c r="K297" s="93" t="s">
        <v>26</v>
      </c>
      <c r="L297" t="s">
        <v>164</v>
      </c>
    </row>
    <row r="298" spans="2:12" x14ac:dyDescent="0.35">
      <c r="B298" s="88" t="s">
        <v>194</v>
      </c>
      <c r="C298" s="88" t="s">
        <v>240</v>
      </c>
      <c r="D298" s="89" t="s">
        <v>243</v>
      </c>
      <c r="E298" s="89" t="s">
        <v>228</v>
      </c>
      <c r="F298" s="90">
        <v>1998.602264628684</v>
      </c>
      <c r="G298" s="89" t="s">
        <v>224</v>
      </c>
      <c r="H298" s="91">
        <v>1</v>
      </c>
      <c r="I298" s="91">
        <v>2026</v>
      </c>
      <c r="J298" s="92" t="s">
        <v>35</v>
      </c>
      <c r="K298" s="93" t="s">
        <v>26</v>
      </c>
      <c r="L298" t="s">
        <v>161</v>
      </c>
    </row>
    <row r="299" spans="2:12" x14ac:dyDescent="0.35">
      <c r="B299" s="88" t="s">
        <v>194</v>
      </c>
      <c r="C299" s="88" t="s">
        <v>240</v>
      </c>
      <c r="D299" s="89" t="s">
        <v>243</v>
      </c>
      <c r="E299" s="89" t="s">
        <v>229</v>
      </c>
      <c r="F299" s="90">
        <v>19319.850895487336</v>
      </c>
      <c r="G299" s="89" t="s">
        <v>224</v>
      </c>
      <c r="H299" s="91">
        <v>1</v>
      </c>
      <c r="I299" s="91">
        <v>2026</v>
      </c>
      <c r="J299" s="92" t="s">
        <v>35</v>
      </c>
      <c r="K299" s="93" t="s">
        <v>26</v>
      </c>
      <c r="L299" t="s">
        <v>162</v>
      </c>
    </row>
    <row r="300" spans="2:12" x14ac:dyDescent="0.35">
      <c r="B300" s="88" t="s">
        <v>194</v>
      </c>
      <c r="C300" s="88" t="s">
        <v>234</v>
      </c>
      <c r="D300" s="89" t="s">
        <v>244</v>
      </c>
      <c r="E300" s="89" t="s">
        <v>186</v>
      </c>
      <c r="F300" s="90">
        <v>1076.26276914612</v>
      </c>
      <c r="G300" s="89" t="s">
        <v>187</v>
      </c>
      <c r="H300" s="91">
        <v>1</v>
      </c>
      <c r="I300" s="91">
        <v>2026</v>
      </c>
      <c r="J300" s="92" t="s">
        <v>113</v>
      </c>
      <c r="K300" s="93" t="s">
        <v>26</v>
      </c>
    </row>
    <row r="301" spans="2:12" x14ac:dyDescent="0.35">
      <c r="B301" s="88" t="s">
        <v>194</v>
      </c>
      <c r="C301" s="88" t="s">
        <v>234</v>
      </c>
      <c r="D301" s="89" t="s">
        <v>244</v>
      </c>
      <c r="E301" s="89" t="s">
        <v>188</v>
      </c>
      <c r="F301" s="90">
        <v>1235.4554322709951</v>
      </c>
      <c r="G301" s="89" t="s">
        <v>187</v>
      </c>
      <c r="H301" s="91">
        <v>1</v>
      </c>
      <c r="I301" s="91">
        <v>2026</v>
      </c>
      <c r="J301" s="92" t="s">
        <v>140</v>
      </c>
      <c r="K301" s="93" t="s">
        <v>26</v>
      </c>
    </row>
    <row r="302" spans="2:12" x14ac:dyDescent="0.35">
      <c r="B302" s="88" t="s">
        <v>194</v>
      </c>
      <c r="C302" s="88" t="s">
        <v>234</v>
      </c>
      <c r="D302" s="89" t="s">
        <v>244</v>
      </c>
      <c r="E302" s="89" t="s">
        <v>189</v>
      </c>
      <c r="F302" s="90">
        <v>611.36947360995384</v>
      </c>
      <c r="G302" s="89" t="s">
        <v>187</v>
      </c>
      <c r="H302" s="91">
        <v>1</v>
      </c>
      <c r="I302" s="91">
        <v>2026</v>
      </c>
      <c r="J302" s="92" t="s">
        <v>124</v>
      </c>
      <c r="K302" s="93" t="s">
        <v>26</v>
      </c>
    </row>
    <row r="303" spans="2:12" x14ac:dyDescent="0.35">
      <c r="B303" s="88" t="s">
        <v>194</v>
      </c>
      <c r="C303" s="88" t="s">
        <v>234</v>
      </c>
      <c r="D303" s="89" t="s">
        <v>244</v>
      </c>
      <c r="E303" s="89" t="s">
        <v>190</v>
      </c>
      <c r="F303" s="90">
        <v>1457.4536275256398</v>
      </c>
      <c r="G303" s="89" t="s">
        <v>187</v>
      </c>
      <c r="H303" s="91">
        <v>1</v>
      </c>
      <c r="I303" s="91">
        <v>2026</v>
      </c>
      <c r="J303" s="92" t="s">
        <v>112</v>
      </c>
      <c r="K303" s="93" t="s">
        <v>26</v>
      </c>
    </row>
    <row r="304" spans="2:12" x14ac:dyDescent="0.35">
      <c r="B304" s="88" t="s">
        <v>194</v>
      </c>
      <c r="C304" s="94" t="s">
        <v>240</v>
      </c>
      <c r="D304" t="s">
        <v>243</v>
      </c>
      <c r="E304" t="s">
        <v>256</v>
      </c>
      <c r="F304">
        <v>0</v>
      </c>
      <c r="G304" t="s">
        <v>257</v>
      </c>
      <c r="H304">
        <v>3</v>
      </c>
      <c r="I304">
        <v>2026</v>
      </c>
      <c r="J304" s="93" t="s">
        <v>116</v>
      </c>
      <c r="K304" s="93" t="s">
        <v>8</v>
      </c>
    </row>
    <row r="305" spans="2:11" x14ac:dyDescent="0.35">
      <c r="B305" s="88" t="s">
        <v>194</v>
      </c>
      <c r="C305" s="94" t="s">
        <v>234</v>
      </c>
      <c r="D305" t="s">
        <v>246</v>
      </c>
      <c r="E305" t="s">
        <v>193</v>
      </c>
      <c r="F305">
        <v>0</v>
      </c>
      <c r="G305" t="s">
        <v>187</v>
      </c>
      <c r="H305">
        <v>3</v>
      </c>
      <c r="I305">
        <v>2026</v>
      </c>
      <c r="J305" s="93" t="s">
        <v>116</v>
      </c>
      <c r="K305" s="93" t="s">
        <v>8</v>
      </c>
    </row>
    <row r="306" spans="2:11" x14ac:dyDescent="0.35">
      <c r="B306" s="88" t="s">
        <v>194</v>
      </c>
      <c r="C306" s="88" t="s">
        <v>240</v>
      </c>
      <c r="D306" s="89" t="s">
        <v>243</v>
      </c>
      <c r="E306" s="89" t="s">
        <v>195</v>
      </c>
      <c r="F306" s="90">
        <v>3658.3018122798985</v>
      </c>
      <c r="G306" s="89" t="s">
        <v>187</v>
      </c>
      <c r="H306" s="91">
        <v>1</v>
      </c>
      <c r="I306" s="91">
        <v>2026</v>
      </c>
      <c r="J306" s="92" t="s">
        <v>117</v>
      </c>
      <c r="K306" s="93" t="s">
        <v>26</v>
      </c>
    </row>
    <row r="307" spans="2:11" x14ac:dyDescent="0.35">
      <c r="B307" s="88" t="s">
        <v>194</v>
      </c>
      <c r="C307" s="88" t="s">
        <v>234</v>
      </c>
      <c r="D307" s="89" t="s">
        <v>244</v>
      </c>
      <c r="E307" s="89" t="s">
        <v>196</v>
      </c>
      <c r="F307" s="90">
        <v>1008.7596314564241</v>
      </c>
      <c r="G307" s="89" t="s">
        <v>187</v>
      </c>
      <c r="H307" s="91">
        <v>1</v>
      </c>
      <c r="I307" s="91">
        <v>2026</v>
      </c>
      <c r="J307" s="92" t="s">
        <v>98</v>
      </c>
      <c r="K307" s="93" t="s">
        <v>26</v>
      </c>
    </row>
    <row r="308" spans="2:11" x14ac:dyDescent="0.35">
      <c r="B308" s="88" t="s">
        <v>194</v>
      </c>
      <c r="C308" s="88" t="s">
        <v>240</v>
      </c>
      <c r="D308" s="89" t="s">
        <v>243</v>
      </c>
      <c r="E308" s="89" t="s">
        <v>197</v>
      </c>
      <c r="F308" s="90">
        <v>0</v>
      </c>
      <c r="G308" s="89" t="s">
        <v>187</v>
      </c>
      <c r="H308" s="91">
        <v>1</v>
      </c>
      <c r="I308" s="91">
        <v>2026</v>
      </c>
      <c r="J308" s="92" t="s">
        <v>73</v>
      </c>
      <c r="K308" s="93" t="s">
        <v>17</v>
      </c>
    </row>
    <row r="309" spans="2:11" x14ac:dyDescent="0.35">
      <c r="B309" s="88" t="s">
        <v>194</v>
      </c>
      <c r="C309" s="88" t="s">
        <v>234</v>
      </c>
      <c r="D309" s="89" t="s">
        <v>244</v>
      </c>
      <c r="E309" s="89" t="s">
        <v>198</v>
      </c>
      <c r="F309" s="90">
        <v>0</v>
      </c>
      <c r="G309" s="89" t="s">
        <v>187</v>
      </c>
      <c r="H309" s="91">
        <v>1</v>
      </c>
      <c r="I309" s="91">
        <v>2026</v>
      </c>
      <c r="J309" s="92" t="s">
        <v>199</v>
      </c>
      <c r="K309" s="93" t="s">
        <v>17</v>
      </c>
    </row>
    <row r="310" spans="2:11" x14ac:dyDescent="0.35">
      <c r="B310" s="88" t="s">
        <v>194</v>
      </c>
      <c r="C310" s="88" t="s">
        <v>240</v>
      </c>
      <c r="D310" s="89" t="s">
        <v>243</v>
      </c>
      <c r="E310" s="89" t="s">
        <v>200</v>
      </c>
      <c r="F310" s="90">
        <v>0</v>
      </c>
      <c r="G310" s="89" t="s">
        <v>187</v>
      </c>
      <c r="H310" s="91">
        <v>1</v>
      </c>
      <c r="I310" s="91">
        <v>2026</v>
      </c>
      <c r="J310" s="92" t="s">
        <v>138</v>
      </c>
      <c r="K310" s="93" t="s">
        <v>17</v>
      </c>
    </row>
    <row r="311" spans="2:11" x14ac:dyDescent="0.35">
      <c r="B311" s="88" t="s">
        <v>194</v>
      </c>
      <c r="C311" s="88" t="s">
        <v>240</v>
      </c>
      <c r="D311" s="89" t="s">
        <v>243</v>
      </c>
      <c r="E311" s="89" t="s">
        <v>201</v>
      </c>
      <c r="F311" s="90">
        <v>0</v>
      </c>
      <c r="G311" s="89" t="s">
        <v>187</v>
      </c>
      <c r="H311" s="91">
        <v>1</v>
      </c>
      <c r="I311" s="91">
        <v>2026</v>
      </c>
      <c r="J311" s="92" t="s">
        <v>202</v>
      </c>
      <c r="K311" s="93" t="s">
        <v>17</v>
      </c>
    </row>
    <row r="312" spans="2:11" x14ac:dyDescent="0.35">
      <c r="B312" s="88" t="s">
        <v>194</v>
      </c>
      <c r="C312" s="88" t="s">
        <v>234</v>
      </c>
      <c r="D312" s="89" t="s">
        <v>244</v>
      </c>
      <c r="E312" s="89" t="s">
        <v>203</v>
      </c>
      <c r="F312" s="90">
        <v>1583.2467224130223</v>
      </c>
      <c r="G312" s="89" t="s">
        <v>187</v>
      </c>
      <c r="H312" s="91">
        <v>1</v>
      </c>
      <c r="I312" s="91">
        <v>2026</v>
      </c>
      <c r="J312" s="92" t="s">
        <v>115</v>
      </c>
      <c r="K312" s="92" t="s">
        <v>26</v>
      </c>
    </row>
    <row r="313" spans="2:11" x14ac:dyDescent="0.35">
      <c r="B313" s="88" t="s">
        <v>194</v>
      </c>
      <c r="C313" s="88" t="s">
        <v>234</v>
      </c>
      <c r="D313" s="89" t="s">
        <v>244</v>
      </c>
      <c r="E313" s="89" t="s">
        <v>204</v>
      </c>
      <c r="F313" s="90">
        <v>5102.8003599165622</v>
      </c>
      <c r="G313" s="89" t="s">
        <v>187</v>
      </c>
      <c r="H313" s="91">
        <v>1</v>
      </c>
      <c r="I313" s="91">
        <v>2026</v>
      </c>
      <c r="J313" s="92" t="s">
        <v>114</v>
      </c>
      <c r="K313" s="93" t="s">
        <v>26</v>
      </c>
    </row>
    <row r="314" spans="2:11" x14ac:dyDescent="0.35">
      <c r="B314" s="88" t="s">
        <v>194</v>
      </c>
      <c r="C314" s="88" t="s">
        <v>240</v>
      </c>
      <c r="D314" s="89" t="s">
        <v>243</v>
      </c>
      <c r="E314" s="89" t="s">
        <v>205</v>
      </c>
      <c r="F314" s="90">
        <v>28010.88573882042</v>
      </c>
      <c r="G314" s="89" t="s">
        <v>187</v>
      </c>
      <c r="H314" s="91">
        <v>1</v>
      </c>
      <c r="I314" s="91">
        <v>2026</v>
      </c>
      <c r="J314" s="92" t="s">
        <v>141</v>
      </c>
      <c r="K314" s="93" t="s">
        <v>17</v>
      </c>
    </row>
    <row r="315" spans="2:11" x14ac:dyDescent="0.35">
      <c r="B315" s="88" t="s">
        <v>194</v>
      </c>
      <c r="C315" s="88" t="s">
        <v>240</v>
      </c>
      <c r="D315" s="89" t="s">
        <v>243</v>
      </c>
      <c r="E315" s="89" t="s">
        <v>206</v>
      </c>
      <c r="F315" s="90">
        <v>0</v>
      </c>
      <c r="G315" s="89" t="s">
        <v>187</v>
      </c>
      <c r="H315" s="91">
        <v>1</v>
      </c>
      <c r="I315" s="91">
        <v>2026</v>
      </c>
      <c r="J315" s="92" t="s">
        <v>142</v>
      </c>
      <c r="K315" s="93" t="s">
        <v>13</v>
      </c>
    </row>
    <row r="316" spans="2:11" x14ac:dyDescent="0.35">
      <c r="B316" s="88" t="s">
        <v>194</v>
      </c>
      <c r="C316" s="88" t="s">
        <v>240</v>
      </c>
      <c r="D316" s="89" t="s">
        <v>243</v>
      </c>
      <c r="E316" s="89" t="s">
        <v>207</v>
      </c>
      <c r="F316" s="90">
        <v>14624.650478275113</v>
      </c>
      <c r="G316" s="89" t="s">
        <v>187</v>
      </c>
      <c r="H316" s="91">
        <v>1</v>
      </c>
      <c r="I316" s="91">
        <v>2026</v>
      </c>
      <c r="J316" s="92" t="s">
        <v>128</v>
      </c>
      <c r="K316" s="93" t="s">
        <v>13</v>
      </c>
    </row>
    <row r="317" spans="2:11" x14ac:dyDescent="0.35">
      <c r="B317" s="88" t="s">
        <v>194</v>
      </c>
      <c r="C317" s="94" t="s">
        <v>234</v>
      </c>
      <c r="D317" t="s">
        <v>246</v>
      </c>
      <c r="E317" t="s">
        <v>256</v>
      </c>
      <c r="F317">
        <v>0</v>
      </c>
      <c r="G317" t="s">
        <v>257</v>
      </c>
      <c r="H317">
        <v>3</v>
      </c>
      <c r="I317">
        <v>2026</v>
      </c>
      <c r="J317" s="93" t="s">
        <v>116</v>
      </c>
      <c r="K317" s="93" t="s">
        <v>8</v>
      </c>
    </row>
    <row r="318" spans="2:11" x14ac:dyDescent="0.35">
      <c r="B318" s="88" t="s">
        <v>194</v>
      </c>
      <c r="C318" s="88" t="s">
        <v>240</v>
      </c>
      <c r="D318" s="89" t="s">
        <v>243</v>
      </c>
      <c r="E318" s="89" t="s">
        <v>236</v>
      </c>
      <c r="F318" s="90">
        <v>0</v>
      </c>
      <c r="G318" s="89" t="s">
        <v>212</v>
      </c>
      <c r="H318" s="91">
        <v>1</v>
      </c>
      <c r="I318" s="91">
        <v>2026</v>
      </c>
      <c r="J318" s="92" t="s">
        <v>73</v>
      </c>
      <c r="K318" s="93" t="s">
        <v>17</v>
      </c>
    </row>
    <row r="319" spans="2:11" x14ac:dyDescent="0.35">
      <c r="B319" s="88" t="s">
        <v>194</v>
      </c>
      <c r="C319" s="88" t="s">
        <v>234</v>
      </c>
      <c r="D319" s="89" t="s">
        <v>244</v>
      </c>
      <c r="E319" s="89" t="s">
        <v>211</v>
      </c>
      <c r="F319" s="90">
        <v>0</v>
      </c>
      <c r="G319" s="89" t="s">
        <v>212</v>
      </c>
      <c r="H319" s="91">
        <v>1</v>
      </c>
      <c r="I319" s="91">
        <v>2026</v>
      </c>
      <c r="J319" s="92" t="s">
        <v>199</v>
      </c>
      <c r="K319" s="93" t="s">
        <v>17</v>
      </c>
    </row>
    <row r="320" spans="2:11" x14ac:dyDescent="0.35">
      <c r="B320" s="88" t="s">
        <v>194</v>
      </c>
      <c r="C320" s="88" t="s">
        <v>240</v>
      </c>
      <c r="D320" s="89" t="s">
        <v>243</v>
      </c>
      <c r="E320" s="89" t="s">
        <v>237</v>
      </c>
      <c r="F320" s="90">
        <v>0</v>
      </c>
      <c r="G320" s="89" t="s">
        <v>212</v>
      </c>
      <c r="H320" s="91">
        <v>1</v>
      </c>
      <c r="I320" s="91">
        <v>2026</v>
      </c>
      <c r="J320" s="92" t="s">
        <v>138</v>
      </c>
      <c r="K320" s="93" t="s">
        <v>17</v>
      </c>
    </row>
    <row r="321" spans="2:12" x14ac:dyDescent="0.35">
      <c r="B321" s="88" t="s">
        <v>194</v>
      </c>
      <c r="C321" s="88" t="s">
        <v>234</v>
      </c>
      <c r="D321" s="89" t="s">
        <v>244</v>
      </c>
      <c r="E321" s="89" t="s">
        <v>214</v>
      </c>
      <c r="F321" s="90">
        <v>0</v>
      </c>
      <c r="G321" s="89" t="s">
        <v>212</v>
      </c>
      <c r="H321" s="91">
        <v>1</v>
      </c>
      <c r="I321" s="91">
        <v>2026</v>
      </c>
      <c r="J321" s="92" t="s">
        <v>25</v>
      </c>
      <c r="K321" s="93" t="s">
        <v>17</v>
      </c>
    </row>
    <row r="322" spans="2:12" x14ac:dyDescent="0.35">
      <c r="B322" s="88" t="s">
        <v>194</v>
      </c>
      <c r="C322" s="88" t="s">
        <v>234</v>
      </c>
      <c r="D322" s="89" t="s">
        <v>244</v>
      </c>
      <c r="E322" s="89" t="s">
        <v>215</v>
      </c>
      <c r="F322" s="90">
        <v>1007.2722168723334</v>
      </c>
      <c r="G322" s="89" t="s">
        <v>212</v>
      </c>
      <c r="H322" s="91">
        <v>1</v>
      </c>
      <c r="I322" s="91">
        <v>2026</v>
      </c>
      <c r="J322" s="92" t="s">
        <v>35</v>
      </c>
      <c r="K322" s="93" t="s">
        <v>26</v>
      </c>
      <c r="L322" t="s">
        <v>162</v>
      </c>
    </row>
    <row r="323" spans="2:12" x14ac:dyDescent="0.35">
      <c r="B323" s="88" t="s">
        <v>194</v>
      </c>
      <c r="C323" s="88" t="s">
        <v>240</v>
      </c>
      <c r="D323" s="89" t="s">
        <v>243</v>
      </c>
      <c r="E323" s="89" t="s">
        <v>238</v>
      </c>
      <c r="F323" s="90">
        <v>0</v>
      </c>
      <c r="G323" s="89" t="s">
        <v>212</v>
      </c>
      <c r="H323" s="91">
        <v>1</v>
      </c>
      <c r="I323" s="91">
        <v>2026</v>
      </c>
      <c r="J323" s="92" t="s">
        <v>142</v>
      </c>
      <c r="K323" s="93" t="s">
        <v>13</v>
      </c>
    </row>
    <row r="324" spans="2:12" x14ac:dyDescent="0.35">
      <c r="B324" s="88" t="s">
        <v>194</v>
      </c>
      <c r="C324" s="88" t="s">
        <v>234</v>
      </c>
      <c r="D324" s="89" t="s">
        <v>244</v>
      </c>
      <c r="E324" s="89" t="s">
        <v>217</v>
      </c>
      <c r="F324" s="90">
        <v>1333.1629470095766</v>
      </c>
      <c r="G324" s="89" t="s">
        <v>218</v>
      </c>
      <c r="H324" s="91">
        <v>1</v>
      </c>
      <c r="I324" s="91">
        <v>2026</v>
      </c>
      <c r="J324" s="92" t="s">
        <v>35</v>
      </c>
      <c r="K324" s="93" t="s">
        <v>26</v>
      </c>
      <c r="L324" t="s">
        <v>165</v>
      </c>
    </row>
    <row r="325" spans="2:12" x14ac:dyDescent="0.35">
      <c r="B325" s="88" t="s">
        <v>194</v>
      </c>
      <c r="C325" s="88" t="s">
        <v>234</v>
      </c>
      <c r="D325" s="89" t="s">
        <v>244</v>
      </c>
      <c r="E325" s="89" t="s">
        <v>219</v>
      </c>
      <c r="F325" s="90">
        <v>0</v>
      </c>
      <c r="G325" s="89" t="s">
        <v>218</v>
      </c>
      <c r="H325" s="91">
        <v>1</v>
      </c>
      <c r="I325" s="91">
        <v>2026</v>
      </c>
      <c r="J325" s="92" t="s">
        <v>35</v>
      </c>
      <c r="K325" s="93" t="s">
        <v>26</v>
      </c>
      <c r="L325" t="s">
        <v>220</v>
      </c>
    </row>
    <row r="326" spans="2:12" x14ac:dyDescent="0.35">
      <c r="B326" s="88" t="s">
        <v>194</v>
      </c>
      <c r="C326" s="88" t="s">
        <v>234</v>
      </c>
      <c r="D326" s="89" t="s">
        <v>244</v>
      </c>
      <c r="E326" s="89" t="s">
        <v>221</v>
      </c>
      <c r="F326" s="90">
        <v>2705.4359198292791</v>
      </c>
      <c r="G326" s="89" t="s">
        <v>218</v>
      </c>
      <c r="H326" s="91">
        <v>1</v>
      </c>
      <c r="I326" s="91">
        <v>2026</v>
      </c>
      <c r="J326" s="92" t="s">
        <v>35</v>
      </c>
      <c r="K326" s="93" t="s">
        <v>26</v>
      </c>
      <c r="L326" t="s">
        <v>164</v>
      </c>
    </row>
    <row r="327" spans="2:12" x14ac:dyDescent="0.35">
      <c r="B327" s="88" t="s">
        <v>194</v>
      </c>
      <c r="C327" s="88" t="s">
        <v>234</v>
      </c>
      <c r="D327" s="89" t="s">
        <v>244</v>
      </c>
      <c r="E327" s="89" t="s">
        <v>222</v>
      </c>
      <c r="F327" s="90">
        <v>1199.8466523086188</v>
      </c>
      <c r="G327" s="89" t="s">
        <v>218</v>
      </c>
      <c r="H327" s="91">
        <v>1</v>
      </c>
      <c r="I327" s="91">
        <v>2026</v>
      </c>
      <c r="J327" s="92" t="s">
        <v>35</v>
      </c>
      <c r="K327" s="93" t="s">
        <v>26</v>
      </c>
      <c r="L327" t="s">
        <v>161</v>
      </c>
    </row>
    <row r="328" spans="2:12" x14ac:dyDescent="0.35">
      <c r="B328" s="88" t="s">
        <v>194</v>
      </c>
      <c r="C328" s="88" t="s">
        <v>234</v>
      </c>
      <c r="D328" s="89" t="s">
        <v>244</v>
      </c>
      <c r="E328" s="89" t="s">
        <v>223</v>
      </c>
      <c r="F328" s="90">
        <v>1523.6147965823732</v>
      </c>
      <c r="G328" s="89" t="s">
        <v>224</v>
      </c>
      <c r="H328" s="91">
        <v>1</v>
      </c>
      <c r="I328" s="91">
        <v>2026</v>
      </c>
      <c r="J328" s="92" t="s">
        <v>35</v>
      </c>
      <c r="K328" s="93" t="s">
        <v>26</v>
      </c>
      <c r="L328" t="s">
        <v>165</v>
      </c>
    </row>
    <row r="329" spans="2:12" x14ac:dyDescent="0.35">
      <c r="B329" s="88" t="s">
        <v>194</v>
      </c>
      <c r="C329" s="88" t="s">
        <v>234</v>
      </c>
      <c r="D329" s="89" t="s">
        <v>244</v>
      </c>
      <c r="E329" s="89" t="s">
        <v>225</v>
      </c>
      <c r="F329" s="90">
        <v>0</v>
      </c>
      <c r="G329" s="89" t="s">
        <v>224</v>
      </c>
      <c r="H329" s="91">
        <v>1</v>
      </c>
      <c r="I329" s="91">
        <v>2026</v>
      </c>
      <c r="J329" s="92" t="s">
        <v>35</v>
      </c>
      <c r="K329" s="93" t="s">
        <v>26</v>
      </c>
      <c r="L329" t="s">
        <v>220</v>
      </c>
    </row>
    <row r="330" spans="2:12" x14ac:dyDescent="0.35">
      <c r="B330" s="88" t="s">
        <v>194</v>
      </c>
      <c r="C330" s="88" t="s">
        <v>234</v>
      </c>
      <c r="D330" s="89" t="s">
        <v>244</v>
      </c>
      <c r="E330" s="89" t="s">
        <v>226</v>
      </c>
      <c r="F330" s="90">
        <v>3068.8526851794809</v>
      </c>
      <c r="G330" s="89" t="s">
        <v>224</v>
      </c>
      <c r="H330" s="91">
        <v>1</v>
      </c>
      <c r="I330" s="91">
        <v>2026</v>
      </c>
      <c r="J330" s="92" t="s">
        <v>35</v>
      </c>
      <c r="K330" s="93" t="s">
        <v>26</v>
      </c>
      <c r="L330" t="s">
        <v>164</v>
      </c>
    </row>
    <row r="331" spans="2:12" x14ac:dyDescent="0.35">
      <c r="B331" s="88" t="s">
        <v>194</v>
      </c>
      <c r="C331" s="88" t="s">
        <v>234</v>
      </c>
      <c r="D331" s="89" t="s">
        <v>244</v>
      </c>
      <c r="E331" s="89" t="s">
        <v>228</v>
      </c>
      <c r="F331" s="90">
        <v>1345.8597369810961</v>
      </c>
      <c r="G331" s="89" t="s">
        <v>224</v>
      </c>
      <c r="H331" s="91">
        <v>1</v>
      </c>
      <c r="I331" s="91">
        <v>2026</v>
      </c>
      <c r="J331" s="92" t="s">
        <v>35</v>
      </c>
      <c r="K331" s="93" t="s">
        <v>26</v>
      </c>
      <c r="L331" t="s">
        <v>161</v>
      </c>
    </row>
    <row r="332" spans="2:12" x14ac:dyDescent="0.35">
      <c r="B332" s="88" t="s">
        <v>194</v>
      </c>
      <c r="C332" s="88" t="s">
        <v>234</v>
      </c>
      <c r="D332" s="89" t="s">
        <v>244</v>
      </c>
      <c r="E332" s="89" t="s">
        <v>229</v>
      </c>
      <c r="F332" s="90">
        <v>0</v>
      </c>
      <c r="G332" s="89" t="s">
        <v>224</v>
      </c>
      <c r="H332" s="91">
        <v>1</v>
      </c>
      <c r="I332" s="91">
        <v>2026</v>
      </c>
      <c r="J332" s="92" t="s">
        <v>35</v>
      </c>
      <c r="K332" s="93" t="s">
        <v>26</v>
      </c>
      <c r="L332" t="s">
        <v>162</v>
      </c>
    </row>
    <row r="333" spans="2:12" x14ac:dyDescent="0.35">
      <c r="B333" s="88" t="s">
        <v>194</v>
      </c>
      <c r="C333" s="88" t="s">
        <v>230</v>
      </c>
      <c r="D333" s="89" t="s">
        <v>245</v>
      </c>
      <c r="E333" s="89" t="s">
        <v>186</v>
      </c>
      <c r="F333" s="90">
        <v>903.47207451573263</v>
      </c>
      <c r="G333" s="89" t="s">
        <v>187</v>
      </c>
      <c r="H333" s="91">
        <v>1</v>
      </c>
      <c r="I333" s="91">
        <v>2026</v>
      </c>
      <c r="J333" s="92" t="s">
        <v>113</v>
      </c>
      <c r="K333" s="93" t="s">
        <v>26</v>
      </c>
    </row>
    <row r="334" spans="2:12" x14ac:dyDescent="0.35">
      <c r="B334" s="88" t="s">
        <v>194</v>
      </c>
      <c r="C334" s="88" t="s">
        <v>230</v>
      </c>
      <c r="D334" s="89" t="s">
        <v>245</v>
      </c>
      <c r="E334" s="89" t="s">
        <v>188</v>
      </c>
      <c r="F334" s="90">
        <v>1037.1068426451025</v>
      </c>
      <c r="G334" s="89" t="s">
        <v>187</v>
      </c>
      <c r="H334" s="91">
        <v>1</v>
      </c>
      <c r="I334" s="91">
        <v>2026</v>
      </c>
      <c r="J334" s="92" t="s">
        <v>140</v>
      </c>
      <c r="K334" s="93" t="s">
        <v>26</v>
      </c>
    </row>
    <row r="335" spans="2:12" x14ac:dyDescent="0.35">
      <c r="B335" s="88" t="s">
        <v>194</v>
      </c>
      <c r="C335" s="88" t="s">
        <v>230</v>
      </c>
      <c r="D335" s="89" t="s">
        <v>245</v>
      </c>
      <c r="E335" s="89" t="s">
        <v>189</v>
      </c>
      <c r="F335" s="90">
        <v>513.2159751806721</v>
      </c>
      <c r="G335" s="89" t="s">
        <v>187</v>
      </c>
      <c r="H335" s="91">
        <v>1</v>
      </c>
      <c r="I335" s="91">
        <v>2026</v>
      </c>
      <c r="J335" s="92" t="s">
        <v>124</v>
      </c>
      <c r="K335" s="93" t="s">
        <v>26</v>
      </c>
    </row>
    <row r="336" spans="2:12" x14ac:dyDescent="0.35">
      <c r="B336" s="88" t="s">
        <v>194</v>
      </c>
      <c r="C336" s="88" t="s">
        <v>230</v>
      </c>
      <c r="D336" s="89" t="s">
        <v>245</v>
      </c>
      <c r="E336" s="89" t="s">
        <v>190</v>
      </c>
      <c r="F336" s="90">
        <v>1223.4639068819235</v>
      </c>
      <c r="G336" s="89" t="s">
        <v>187</v>
      </c>
      <c r="H336" s="91">
        <v>1</v>
      </c>
      <c r="I336" s="91">
        <v>2026</v>
      </c>
      <c r="J336" s="92" t="s">
        <v>112</v>
      </c>
      <c r="K336" s="93" t="s">
        <v>26</v>
      </c>
    </row>
    <row r="337" spans="2:11" x14ac:dyDescent="0.35">
      <c r="B337" s="88" t="s">
        <v>194</v>
      </c>
      <c r="C337" s="94" t="s">
        <v>234</v>
      </c>
      <c r="D337" t="s">
        <v>235</v>
      </c>
      <c r="E337" t="s">
        <v>193</v>
      </c>
      <c r="F337">
        <v>0</v>
      </c>
      <c r="G337" t="s">
        <v>187</v>
      </c>
      <c r="H337">
        <v>3</v>
      </c>
      <c r="I337">
        <v>2026</v>
      </c>
      <c r="J337" s="93" t="s">
        <v>116</v>
      </c>
      <c r="K337" s="93" t="s">
        <v>8</v>
      </c>
    </row>
    <row r="338" spans="2:11" x14ac:dyDescent="0.35">
      <c r="B338" s="88" t="s">
        <v>194</v>
      </c>
      <c r="C338" s="94" t="s">
        <v>234</v>
      </c>
      <c r="D338" t="s">
        <v>235</v>
      </c>
      <c r="E338" t="s">
        <v>256</v>
      </c>
      <c r="F338">
        <v>0</v>
      </c>
      <c r="G338" t="s">
        <v>257</v>
      </c>
      <c r="H338">
        <v>3</v>
      </c>
      <c r="I338">
        <v>2026</v>
      </c>
      <c r="J338" s="93" t="s">
        <v>116</v>
      </c>
      <c r="K338" s="93" t="s">
        <v>8</v>
      </c>
    </row>
    <row r="339" spans="2:11" x14ac:dyDescent="0.35">
      <c r="B339" s="88" t="s">
        <v>194</v>
      </c>
      <c r="C339" s="88" t="s">
        <v>234</v>
      </c>
      <c r="D339" s="89" t="s">
        <v>244</v>
      </c>
      <c r="E339" s="89" t="s">
        <v>195</v>
      </c>
      <c r="F339" s="90">
        <v>2463.502219531023</v>
      </c>
      <c r="G339" s="89" t="s">
        <v>187</v>
      </c>
      <c r="H339" s="91">
        <v>1</v>
      </c>
      <c r="I339" s="91">
        <v>2026</v>
      </c>
      <c r="J339" s="92" t="s">
        <v>117</v>
      </c>
      <c r="K339" s="93" t="s">
        <v>26</v>
      </c>
    </row>
    <row r="340" spans="2:11" x14ac:dyDescent="0.35">
      <c r="B340" s="88" t="s">
        <v>194</v>
      </c>
      <c r="C340" s="88" t="s">
        <v>230</v>
      </c>
      <c r="D340" s="89" t="s">
        <v>245</v>
      </c>
      <c r="E340" s="89" t="s">
        <v>196</v>
      </c>
      <c r="F340" s="90">
        <v>846.80635904810913</v>
      </c>
      <c r="G340" s="89" t="s">
        <v>187</v>
      </c>
      <c r="H340" s="91">
        <v>1</v>
      </c>
      <c r="I340" s="91">
        <v>2026</v>
      </c>
      <c r="J340" s="92" t="s">
        <v>98</v>
      </c>
      <c r="K340" s="93" t="s">
        <v>26</v>
      </c>
    </row>
    <row r="341" spans="2:11" x14ac:dyDescent="0.35">
      <c r="B341" s="88" t="s">
        <v>194</v>
      </c>
      <c r="C341" s="88" t="s">
        <v>234</v>
      </c>
      <c r="D341" s="89" t="s">
        <v>244</v>
      </c>
      <c r="E341" s="89" t="s">
        <v>197</v>
      </c>
      <c r="F341" s="90">
        <v>0</v>
      </c>
      <c r="G341" s="89" t="s">
        <v>187</v>
      </c>
      <c r="H341" s="91">
        <v>1</v>
      </c>
      <c r="I341" s="91">
        <v>2026</v>
      </c>
      <c r="J341" s="92" t="s">
        <v>73</v>
      </c>
      <c r="K341" s="93" t="s">
        <v>17</v>
      </c>
    </row>
    <row r="342" spans="2:11" x14ac:dyDescent="0.35">
      <c r="B342" s="88" t="s">
        <v>194</v>
      </c>
      <c r="C342" s="88" t="s">
        <v>230</v>
      </c>
      <c r="D342" s="89" t="s">
        <v>245</v>
      </c>
      <c r="E342" s="89" t="s">
        <v>198</v>
      </c>
      <c r="F342" s="90">
        <v>0</v>
      </c>
      <c r="G342" s="89" t="s">
        <v>187</v>
      </c>
      <c r="H342" s="91">
        <v>1</v>
      </c>
      <c r="I342" s="91">
        <v>2026</v>
      </c>
      <c r="J342" s="92" t="s">
        <v>199</v>
      </c>
      <c r="K342" s="93" t="s">
        <v>17</v>
      </c>
    </row>
    <row r="343" spans="2:11" x14ac:dyDescent="0.35">
      <c r="B343" s="88" t="s">
        <v>194</v>
      </c>
      <c r="C343" s="88" t="s">
        <v>234</v>
      </c>
      <c r="D343" s="89" t="s">
        <v>244</v>
      </c>
      <c r="E343" s="89" t="s">
        <v>200</v>
      </c>
      <c r="F343" s="90">
        <v>0</v>
      </c>
      <c r="G343" s="89" t="s">
        <v>187</v>
      </c>
      <c r="H343" s="91">
        <v>1</v>
      </c>
      <c r="I343" s="91">
        <v>2026</v>
      </c>
      <c r="J343" s="92" t="s">
        <v>138</v>
      </c>
      <c r="K343" s="93" t="s">
        <v>17</v>
      </c>
    </row>
    <row r="344" spans="2:11" x14ac:dyDescent="0.35">
      <c r="B344" s="88" t="s">
        <v>194</v>
      </c>
      <c r="C344" s="88" t="s">
        <v>234</v>
      </c>
      <c r="D344" s="89" t="s">
        <v>244</v>
      </c>
      <c r="E344" s="89" t="s">
        <v>201</v>
      </c>
      <c r="F344" s="90">
        <v>6710.0513643716595</v>
      </c>
      <c r="G344" s="89" t="s">
        <v>187</v>
      </c>
      <c r="H344" s="91">
        <v>1</v>
      </c>
      <c r="I344" s="91">
        <v>2026</v>
      </c>
      <c r="J344" s="92" t="s">
        <v>202</v>
      </c>
      <c r="K344" s="93" t="s">
        <v>17</v>
      </c>
    </row>
    <row r="345" spans="2:11" x14ac:dyDescent="0.35">
      <c r="B345" s="88" t="s">
        <v>194</v>
      </c>
      <c r="C345" s="88" t="s">
        <v>230</v>
      </c>
      <c r="D345" s="89" t="s">
        <v>245</v>
      </c>
      <c r="E345" s="89" t="s">
        <v>203</v>
      </c>
      <c r="F345" s="90">
        <v>1329.0613052643143</v>
      </c>
      <c r="G345" s="89" t="s">
        <v>187</v>
      </c>
      <c r="H345" s="91">
        <v>1</v>
      </c>
      <c r="I345" s="91">
        <v>2026</v>
      </c>
      <c r="J345" s="92" t="s">
        <v>115</v>
      </c>
      <c r="K345" s="92" t="s">
        <v>26</v>
      </c>
    </row>
    <row r="346" spans="2:11" x14ac:dyDescent="0.35">
      <c r="B346" s="88" t="s">
        <v>194</v>
      </c>
      <c r="C346" s="88" t="s">
        <v>230</v>
      </c>
      <c r="D346" s="89" t="s">
        <v>245</v>
      </c>
      <c r="E346" s="89" t="s">
        <v>204</v>
      </c>
      <c r="F346" s="90">
        <v>4283.5613747663983</v>
      </c>
      <c r="G346" s="89" t="s">
        <v>187</v>
      </c>
      <c r="H346" s="91">
        <v>1</v>
      </c>
      <c r="I346" s="91">
        <v>2026</v>
      </c>
      <c r="J346" s="92" t="s">
        <v>114</v>
      </c>
      <c r="K346" s="93" t="s">
        <v>26</v>
      </c>
    </row>
    <row r="347" spans="2:11" x14ac:dyDescent="0.35">
      <c r="B347" s="88" t="s">
        <v>194</v>
      </c>
      <c r="C347" s="88" t="s">
        <v>234</v>
      </c>
      <c r="D347" s="89" t="s">
        <v>244</v>
      </c>
      <c r="E347" s="89" t="s">
        <v>205</v>
      </c>
      <c r="F347" s="90">
        <v>0</v>
      </c>
      <c r="G347" s="89" t="s">
        <v>187</v>
      </c>
      <c r="H347" s="91">
        <v>1</v>
      </c>
      <c r="I347" s="91">
        <v>2026</v>
      </c>
      <c r="J347" s="92" t="s">
        <v>141</v>
      </c>
      <c r="K347" s="93" t="s">
        <v>17</v>
      </c>
    </row>
    <row r="348" spans="2:11" x14ac:dyDescent="0.35">
      <c r="B348" s="88" t="s">
        <v>194</v>
      </c>
      <c r="C348" s="88" t="s">
        <v>234</v>
      </c>
      <c r="D348" s="89" t="s">
        <v>244</v>
      </c>
      <c r="E348" s="89" t="s">
        <v>206</v>
      </c>
      <c r="F348" s="90">
        <v>2430.0453826104604</v>
      </c>
      <c r="G348" s="89" t="s">
        <v>187</v>
      </c>
      <c r="H348" s="91">
        <v>1</v>
      </c>
      <c r="I348" s="91">
        <v>2026</v>
      </c>
      <c r="J348" s="92" t="s">
        <v>142</v>
      </c>
      <c r="K348" s="93" t="s">
        <v>13</v>
      </c>
    </row>
    <row r="349" spans="2:11" x14ac:dyDescent="0.35">
      <c r="B349" s="88" t="s">
        <v>194</v>
      </c>
      <c r="C349" s="88" t="s">
        <v>234</v>
      </c>
      <c r="D349" s="89" t="s">
        <v>244</v>
      </c>
      <c r="E349" s="89" t="s">
        <v>207</v>
      </c>
      <c r="F349" s="90">
        <v>13823.537760682166</v>
      </c>
      <c r="G349" s="89" t="s">
        <v>187</v>
      </c>
      <c r="H349" s="91">
        <v>1</v>
      </c>
      <c r="I349" s="91">
        <v>2026</v>
      </c>
      <c r="J349" s="92" t="s">
        <v>128</v>
      </c>
      <c r="K349" s="93" t="s">
        <v>13</v>
      </c>
    </row>
    <row r="350" spans="2:11" x14ac:dyDescent="0.35">
      <c r="B350" s="88" t="s">
        <v>194</v>
      </c>
      <c r="C350" s="94" t="s">
        <v>184</v>
      </c>
      <c r="D350" t="s">
        <v>185</v>
      </c>
      <c r="E350" t="s">
        <v>193</v>
      </c>
      <c r="F350">
        <v>0</v>
      </c>
      <c r="G350" t="s">
        <v>187</v>
      </c>
      <c r="H350">
        <v>3</v>
      </c>
      <c r="I350">
        <v>2026</v>
      </c>
      <c r="J350" s="93" t="s">
        <v>116</v>
      </c>
      <c r="K350" s="93" t="s">
        <v>8</v>
      </c>
    </row>
    <row r="351" spans="2:11" x14ac:dyDescent="0.35">
      <c r="B351" s="88" t="s">
        <v>194</v>
      </c>
      <c r="C351" s="88" t="s">
        <v>234</v>
      </c>
      <c r="D351" s="89" t="s">
        <v>244</v>
      </c>
      <c r="E351" s="89" t="s">
        <v>236</v>
      </c>
      <c r="F351" s="90">
        <v>0</v>
      </c>
      <c r="G351" s="89" t="s">
        <v>212</v>
      </c>
      <c r="H351" s="91">
        <v>1</v>
      </c>
      <c r="I351" s="91">
        <v>2026</v>
      </c>
      <c r="J351" s="92" t="s">
        <v>73</v>
      </c>
      <c r="K351" s="93" t="s">
        <v>17</v>
      </c>
    </row>
    <row r="352" spans="2:11" x14ac:dyDescent="0.35">
      <c r="B352" s="88" t="s">
        <v>194</v>
      </c>
      <c r="C352" s="88" t="s">
        <v>230</v>
      </c>
      <c r="D352" s="89" t="s">
        <v>245</v>
      </c>
      <c r="E352" s="89" t="s">
        <v>211</v>
      </c>
      <c r="F352" s="90">
        <v>0</v>
      </c>
      <c r="G352" s="89" t="s">
        <v>212</v>
      </c>
      <c r="H352" s="91">
        <v>1</v>
      </c>
      <c r="I352" s="91">
        <v>2026</v>
      </c>
      <c r="J352" s="92" t="s">
        <v>199</v>
      </c>
      <c r="K352" s="93" t="s">
        <v>17</v>
      </c>
    </row>
    <row r="353" spans="2:12" x14ac:dyDescent="0.35">
      <c r="B353" s="88" t="s">
        <v>194</v>
      </c>
      <c r="C353" s="88" t="s">
        <v>234</v>
      </c>
      <c r="D353" s="89" t="s">
        <v>244</v>
      </c>
      <c r="E353" s="89" t="s">
        <v>237</v>
      </c>
      <c r="F353" s="90">
        <v>0</v>
      </c>
      <c r="G353" s="89" t="s">
        <v>212</v>
      </c>
      <c r="H353" s="91">
        <v>1</v>
      </c>
      <c r="I353" s="91">
        <v>2026</v>
      </c>
      <c r="J353" s="92" t="s">
        <v>138</v>
      </c>
      <c r="K353" s="93" t="s">
        <v>17</v>
      </c>
    </row>
    <row r="354" spans="2:12" x14ac:dyDescent="0.35">
      <c r="B354" s="88" t="s">
        <v>194</v>
      </c>
      <c r="C354" s="88" t="s">
        <v>230</v>
      </c>
      <c r="D354" s="89" t="s">
        <v>245</v>
      </c>
      <c r="E354" s="89" t="s">
        <v>214</v>
      </c>
      <c r="F354" s="90">
        <v>0</v>
      </c>
      <c r="G354" s="89" t="s">
        <v>212</v>
      </c>
      <c r="H354" s="91">
        <v>1</v>
      </c>
      <c r="I354" s="91">
        <v>2026</v>
      </c>
      <c r="J354" s="92" t="s">
        <v>25</v>
      </c>
      <c r="K354" s="93" t="s">
        <v>17</v>
      </c>
    </row>
    <row r="355" spans="2:12" x14ac:dyDescent="0.35">
      <c r="B355" s="88" t="s">
        <v>194</v>
      </c>
      <c r="C355" s="88" t="s">
        <v>230</v>
      </c>
      <c r="D355" s="89" t="s">
        <v>245</v>
      </c>
      <c r="E355" s="89" t="s">
        <v>215</v>
      </c>
      <c r="F355" s="90">
        <v>845.55774432456951</v>
      </c>
      <c r="G355" s="89" t="s">
        <v>212</v>
      </c>
      <c r="H355" s="91">
        <v>1</v>
      </c>
      <c r="I355" s="91">
        <v>2026</v>
      </c>
      <c r="J355" s="92" t="s">
        <v>35</v>
      </c>
      <c r="K355" s="93" t="s">
        <v>26</v>
      </c>
      <c r="L355" t="s">
        <v>162</v>
      </c>
    </row>
    <row r="356" spans="2:12" x14ac:dyDescent="0.35">
      <c r="B356" s="88" t="s">
        <v>194</v>
      </c>
      <c r="C356" s="88" t="s">
        <v>234</v>
      </c>
      <c r="D356" s="89" t="s">
        <v>244</v>
      </c>
      <c r="E356" s="89" t="s">
        <v>238</v>
      </c>
      <c r="F356" s="90">
        <v>312.74088232176757</v>
      </c>
      <c r="G356" s="89" t="s">
        <v>212</v>
      </c>
      <c r="H356" s="91">
        <v>1</v>
      </c>
      <c r="I356" s="91">
        <v>2026</v>
      </c>
      <c r="J356" s="92" t="s">
        <v>142</v>
      </c>
      <c r="K356" s="93" t="s">
        <v>13</v>
      </c>
    </row>
    <row r="357" spans="2:12" x14ac:dyDescent="0.35">
      <c r="B357" s="88" t="s">
        <v>194</v>
      </c>
      <c r="C357" s="88" t="s">
        <v>230</v>
      </c>
      <c r="D357" s="89" t="s">
        <v>245</v>
      </c>
      <c r="E357" s="89" t="s">
        <v>217</v>
      </c>
      <c r="F357" s="90">
        <v>1119.1277148403551</v>
      </c>
      <c r="G357" s="89" t="s">
        <v>218</v>
      </c>
      <c r="H357" s="91">
        <v>1</v>
      </c>
      <c r="I357" s="91">
        <v>2026</v>
      </c>
      <c r="J357" s="92" t="s">
        <v>35</v>
      </c>
      <c r="K357" s="93" t="s">
        <v>26</v>
      </c>
      <c r="L357" t="s">
        <v>165</v>
      </c>
    </row>
    <row r="358" spans="2:12" x14ac:dyDescent="0.35">
      <c r="B358" s="88" t="s">
        <v>194</v>
      </c>
      <c r="C358" s="88" t="s">
        <v>230</v>
      </c>
      <c r="D358" s="89" t="s">
        <v>245</v>
      </c>
      <c r="E358" s="89" t="s">
        <v>219</v>
      </c>
      <c r="F358" s="90">
        <v>0</v>
      </c>
      <c r="G358" s="89" t="s">
        <v>218</v>
      </c>
      <c r="H358" s="91">
        <v>1</v>
      </c>
      <c r="I358" s="91">
        <v>2026</v>
      </c>
      <c r="J358" s="92" t="s">
        <v>35</v>
      </c>
      <c r="K358" s="93" t="s">
        <v>26</v>
      </c>
      <c r="L358" t="s">
        <v>220</v>
      </c>
    </row>
    <row r="359" spans="2:12" x14ac:dyDescent="0.35">
      <c r="B359" s="88" t="s">
        <v>194</v>
      </c>
      <c r="C359" s="88" t="s">
        <v>230</v>
      </c>
      <c r="D359" s="89" t="s">
        <v>245</v>
      </c>
      <c r="E359" s="89" t="s">
        <v>221</v>
      </c>
      <c r="F359" s="90">
        <v>2271.0864605088714</v>
      </c>
      <c r="G359" s="89" t="s">
        <v>218</v>
      </c>
      <c r="H359" s="91">
        <v>1</v>
      </c>
      <c r="I359" s="91">
        <v>2026</v>
      </c>
      <c r="J359" s="92" t="s">
        <v>35</v>
      </c>
      <c r="K359" s="93" t="s">
        <v>26</v>
      </c>
      <c r="L359" t="s">
        <v>164</v>
      </c>
    </row>
    <row r="360" spans="2:12" x14ac:dyDescent="0.35">
      <c r="B360" s="88" t="s">
        <v>194</v>
      </c>
      <c r="C360" s="88" t="s">
        <v>230</v>
      </c>
      <c r="D360" s="89" t="s">
        <v>245</v>
      </c>
      <c r="E360" s="89" t="s">
        <v>222</v>
      </c>
      <c r="F360" s="90">
        <v>1007.2149433563196</v>
      </c>
      <c r="G360" s="89" t="s">
        <v>218</v>
      </c>
      <c r="H360" s="91">
        <v>1</v>
      </c>
      <c r="I360" s="91">
        <v>2026</v>
      </c>
      <c r="J360" s="92" t="s">
        <v>35</v>
      </c>
      <c r="K360" s="93" t="s">
        <v>26</v>
      </c>
      <c r="L360" t="s">
        <v>161</v>
      </c>
    </row>
    <row r="361" spans="2:12" x14ac:dyDescent="0.35">
      <c r="B361" s="88" t="s">
        <v>194</v>
      </c>
      <c r="C361" s="88" t="s">
        <v>230</v>
      </c>
      <c r="D361" s="89" t="s">
        <v>245</v>
      </c>
      <c r="E361" s="89" t="s">
        <v>223</v>
      </c>
      <c r="F361" s="90">
        <v>1279.0031026746915</v>
      </c>
      <c r="G361" s="89" t="s">
        <v>224</v>
      </c>
      <c r="H361" s="91">
        <v>1</v>
      </c>
      <c r="I361" s="91">
        <v>2026</v>
      </c>
      <c r="J361" s="92" t="s">
        <v>35</v>
      </c>
      <c r="K361" s="93" t="s">
        <v>26</v>
      </c>
      <c r="L361" t="s">
        <v>165</v>
      </c>
    </row>
    <row r="362" spans="2:12" x14ac:dyDescent="0.35">
      <c r="B362" s="88" t="s">
        <v>194</v>
      </c>
      <c r="C362" s="88" t="s">
        <v>230</v>
      </c>
      <c r="D362" s="89" t="s">
        <v>245</v>
      </c>
      <c r="E362" s="89" t="s">
        <v>225</v>
      </c>
      <c r="F362" s="90">
        <v>0</v>
      </c>
      <c r="G362" s="89" t="s">
        <v>224</v>
      </c>
      <c r="H362" s="91">
        <v>1</v>
      </c>
      <c r="I362" s="91">
        <v>2026</v>
      </c>
      <c r="J362" s="92" t="s">
        <v>35</v>
      </c>
      <c r="K362" s="93" t="s">
        <v>26</v>
      </c>
      <c r="L362" t="s">
        <v>220</v>
      </c>
    </row>
    <row r="363" spans="2:12" x14ac:dyDescent="0.35">
      <c r="B363" s="88" t="s">
        <v>194</v>
      </c>
      <c r="C363" s="88" t="s">
        <v>230</v>
      </c>
      <c r="D363" s="89" t="s">
        <v>245</v>
      </c>
      <c r="E363" s="89" t="s">
        <v>226</v>
      </c>
      <c r="F363" s="90">
        <v>2576.1577760996151</v>
      </c>
      <c r="G363" s="89" t="s">
        <v>224</v>
      </c>
      <c r="H363" s="91">
        <v>1</v>
      </c>
      <c r="I363" s="91">
        <v>2026</v>
      </c>
      <c r="J363" s="92" t="s">
        <v>35</v>
      </c>
      <c r="K363" s="93" t="s">
        <v>26</v>
      </c>
      <c r="L363" t="s">
        <v>164</v>
      </c>
    </row>
    <row r="364" spans="2:12" x14ac:dyDescent="0.35">
      <c r="B364" s="88" t="s">
        <v>194</v>
      </c>
      <c r="C364" s="88" t="s">
        <v>230</v>
      </c>
      <c r="D364" s="89" t="s">
        <v>245</v>
      </c>
      <c r="E364" s="89" t="s">
        <v>228</v>
      </c>
      <c r="F364" s="90">
        <v>1129.7860740293108</v>
      </c>
      <c r="G364" s="89" t="s">
        <v>224</v>
      </c>
      <c r="H364" s="91">
        <v>1</v>
      </c>
      <c r="I364" s="91">
        <v>2026</v>
      </c>
      <c r="J364" s="92" t="s">
        <v>35</v>
      </c>
      <c r="K364" s="93" t="s">
        <v>26</v>
      </c>
      <c r="L364" t="s">
        <v>161</v>
      </c>
    </row>
    <row r="365" spans="2:12" x14ac:dyDescent="0.35">
      <c r="B365" s="88" t="s">
        <v>194</v>
      </c>
      <c r="C365" s="88" t="s">
        <v>230</v>
      </c>
      <c r="D365" s="89" t="s">
        <v>245</v>
      </c>
      <c r="E365" s="89" t="s">
        <v>229</v>
      </c>
      <c r="F365" s="90">
        <v>0</v>
      </c>
      <c r="G365" s="89" t="s">
        <v>224</v>
      </c>
      <c r="H365" s="91">
        <v>1</v>
      </c>
      <c r="I365" s="91">
        <v>2026</v>
      </c>
      <c r="J365" s="92" t="s">
        <v>35</v>
      </c>
      <c r="K365" s="93" t="s">
        <v>26</v>
      </c>
      <c r="L365" t="s">
        <v>162</v>
      </c>
    </row>
    <row r="366" spans="2:12" x14ac:dyDescent="0.35">
      <c r="B366" s="88" t="s">
        <v>194</v>
      </c>
      <c r="C366" s="88" t="s">
        <v>234</v>
      </c>
      <c r="D366" s="89" t="s">
        <v>246</v>
      </c>
      <c r="E366" s="89" t="s">
        <v>186</v>
      </c>
      <c r="F366" s="90">
        <v>839.78302795321372</v>
      </c>
      <c r="G366" s="89" t="s">
        <v>187</v>
      </c>
      <c r="H366" s="91">
        <v>1</v>
      </c>
      <c r="I366" s="91">
        <v>2026</v>
      </c>
      <c r="J366" s="92" t="s">
        <v>113</v>
      </c>
      <c r="K366" s="93" t="s">
        <v>26</v>
      </c>
    </row>
    <row r="367" spans="2:12" x14ac:dyDescent="0.35">
      <c r="B367" s="88" t="s">
        <v>194</v>
      </c>
      <c r="C367" s="88" t="s">
        <v>234</v>
      </c>
      <c r="D367" s="89" t="s">
        <v>246</v>
      </c>
      <c r="E367" s="89" t="s">
        <v>188</v>
      </c>
      <c r="F367" s="90">
        <v>963.9973931616355</v>
      </c>
      <c r="G367" s="89" t="s">
        <v>187</v>
      </c>
      <c r="H367" s="91">
        <v>1</v>
      </c>
      <c r="I367" s="91">
        <v>2026</v>
      </c>
      <c r="J367" s="92" t="s">
        <v>140</v>
      </c>
      <c r="K367" s="93" t="s">
        <v>26</v>
      </c>
    </row>
    <row r="368" spans="2:12" x14ac:dyDescent="0.35">
      <c r="B368" s="88" t="s">
        <v>194</v>
      </c>
      <c r="C368" s="88" t="s">
        <v>234</v>
      </c>
      <c r="D368" s="89" t="s">
        <v>246</v>
      </c>
      <c r="E368" s="89" t="s">
        <v>189</v>
      </c>
      <c r="F368" s="90">
        <v>477.03750651308161</v>
      </c>
      <c r="G368" s="89" t="s">
        <v>187</v>
      </c>
      <c r="H368" s="91">
        <v>1</v>
      </c>
      <c r="I368" s="91">
        <v>2026</v>
      </c>
      <c r="J368" s="92" t="s">
        <v>124</v>
      </c>
      <c r="K368" s="93" t="s">
        <v>26</v>
      </c>
    </row>
    <row r="369" spans="2:11" x14ac:dyDescent="0.35">
      <c r="B369" s="88" t="s">
        <v>194</v>
      </c>
      <c r="C369" s="88" t="s">
        <v>234</v>
      </c>
      <c r="D369" s="89" t="s">
        <v>246</v>
      </c>
      <c r="E369" s="89" t="s">
        <v>190</v>
      </c>
      <c r="F369" s="90">
        <v>1137.2174672509802</v>
      </c>
      <c r="G369" s="89" t="s">
        <v>187</v>
      </c>
      <c r="H369" s="91">
        <v>1</v>
      </c>
      <c r="I369" s="91">
        <v>2026</v>
      </c>
      <c r="J369" s="92" t="s">
        <v>112</v>
      </c>
      <c r="K369" s="93" t="s">
        <v>26</v>
      </c>
    </row>
    <row r="370" spans="2:11" x14ac:dyDescent="0.35">
      <c r="B370" s="88" t="s">
        <v>194</v>
      </c>
      <c r="C370" s="94" t="s">
        <v>184</v>
      </c>
      <c r="D370" t="s">
        <v>185</v>
      </c>
      <c r="E370" t="s">
        <v>256</v>
      </c>
      <c r="F370">
        <v>0</v>
      </c>
      <c r="G370" t="s">
        <v>257</v>
      </c>
      <c r="H370">
        <v>3</v>
      </c>
      <c r="I370">
        <v>2026</v>
      </c>
      <c r="J370" s="93" t="s">
        <v>116</v>
      </c>
      <c r="K370" s="93" t="s">
        <v>8</v>
      </c>
    </row>
    <row r="371" spans="2:11" x14ac:dyDescent="0.35">
      <c r="B371" s="88" t="s">
        <v>183</v>
      </c>
      <c r="C371" s="94" t="s">
        <v>208</v>
      </c>
      <c r="D371" t="s">
        <v>18</v>
      </c>
      <c r="E371" t="s">
        <v>193</v>
      </c>
      <c r="F371">
        <v>23810.665982638064</v>
      </c>
      <c r="G371" t="s">
        <v>187</v>
      </c>
      <c r="H371">
        <v>3</v>
      </c>
      <c r="I371">
        <v>2026</v>
      </c>
      <c r="J371" s="93" t="s">
        <v>116</v>
      </c>
      <c r="K371" s="93" t="s">
        <v>8</v>
      </c>
    </row>
    <row r="372" spans="2:11" x14ac:dyDescent="0.35">
      <c r="B372" s="88" t="s">
        <v>194</v>
      </c>
      <c r="C372" s="88" t="s">
        <v>230</v>
      </c>
      <c r="D372" s="89" t="s">
        <v>245</v>
      </c>
      <c r="E372" s="89" t="s">
        <v>195</v>
      </c>
      <c r="F372" s="90">
        <v>2067.9944755681036</v>
      </c>
      <c r="G372" s="89" t="s">
        <v>187</v>
      </c>
      <c r="H372" s="91">
        <v>1</v>
      </c>
      <c r="I372" s="91">
        <v>2026</v>
      </c>
      <c r="J372" s="92" t="s">
        <v>117</v>
      </c>
      <c r="K372" s="93" t="s">
        <v>26</v>
      </c>
    </row>
    <row r="373" spans="2:11" x14ac:dyDescent="0.35">
      <c r="B373" s="88" t="s">
        <v>194</v>
      </c>
      <c r="C373" s="88" t="s">
        <v>234</v>
      </c>
      <c r="D373" s="89" t="s">
        <v>246</v>
      </c>
      <c r="E373" s="89" t="s">
        <v>196</v>
      </c>
      <c r="F373" s="90">
        <v>787.1118857465849</v>
      </c>
      <c r="G373" s="89" t="s">
        <v>187</v>
      </c>
      <c r="H373" s="91">
        <v>1</v>
      </c>
      <c r="I373" s="91">
        <v>2026</v>
      </c>
      <c r="J373" s="92" t="s">
        <v>98</v>
      </c>
      <c r="K373" s="93" t="s">
        <v>26</v>
      </c>
    </row>
    <row r="374" spans="2:11" x14ac:dyDescent="0.35">
      <c r="B374" s="88" t="s">
        <v>194</v>
      </c>
      <c r="C374" s="88" t="s">
        <v>230</v>
      </c>
      <c r="D374" s="89" t="s">
        <v>245</v>
      </c>
      <c r="E374" s="89" t="s">
        <v>197</v>
      </c>
      <c r="F374" s="90">
        <v>0</v>
      </c>
      <c r="G374" s="89" t="s">
        <v>187</v>
      </c>
      <c r="H374" s="91">
        <v>1</v>
      </c>
      <c r="I374" s="91">
        <v>2026</v>
      </c>
      <c r="J374" s="92" t="s">
        <v>73</v>
      </c>
      <c r="K374" s="93" t="s">
        <v>17</v>
      </c>
    </row>
    <row r="375" spans="2:11" x14ac:dyDescent="0.35">
      <c r="B375" s="88" t="s">
        <v>194</v>
      </c>
      <c r="C375" s="88" t="s">
        <v>234</v>
      </c>
      <c r="D375" s="89" t="s">
        <v>246</v>
      </c>
      <c r="E375" s="89" t="s">
        <v>198</v>
      </c>
      <c r="F375" s="90">
        <v>0</v>
      </c>
      <c r="G375" s="89" t="s">
        <v>187</v>
      </c>
      <c r="H375" s="91">
        <v>1</v>
      </c>
      <c r="I375" s="91">
        <v>2026</v>
      </c>
      <c r="J375" s="92" t="s">
        <v>199</v>
      </c>
      <c r="K375" s="93" t="s">
        <v>17</v>
      </c>
    </row>
    <row r="376" spans="2:11" x14ac:dyDescent="0.35">
      <c r="B376" s="88" t="s">
        <v>194</v>
      </c>
      <c r="C376" s="88" t="s">
        <v>230</v>
      </c>
      <c r="D376" s="89" t="s">
        <v>245</v>
      </c>
      <c r="E376" s="89" t="s">
        <v>200</v>
      </c>
      <c r="F376" s="90">
        <v>0</v>
      </c>
      <c r="G376" s="89" t="s">
        <v>187</v>
      </c>
      <c r="H376" s="91">
        <v>1</v>
      </c>
      <c r="I376" s="91">
        <v>2026</v>
      </c>
      <c r="J376" s="92" t="s">
        <v>138</v>
      </c>
      <c r="K376" s="93" t="s">
        <v>17</v>
      </c>
    </row>
    <row r="377" spans="2:11" x14ac:dyDescent="0.35">
      <c r="B377" s="88" t="s">
        <v>194</v>
      </c>
      <c r="C377" s="88" t="s">
        <v>230</v>
      </c>
      <c r="D377" s="89" t="s">
        <v>245</v>
      </c>
      <c r="E377" s="89" t="s">
        <v>201</v>
      </c>
      <c r="F377" s="90">
        <v>5632.7731480349339</v>
      </c>
      <c r="G377" s="89" t="s">
        <v>187</v>
      </c>
      <c r="H377" s="91">
        <v>1</v>
      </c>
      <c r="I377" s="91">
        <v>2026</v>
      </c>
      <c r="J377" s="92" t="s">
        <v>202</v>
      </c>
      <c r="K377" s="93" t="s">
        <v>17</v>
      </c>
    </row>
    <row r="378" spans="2:11" x14ac:dyDescent="0.35">
      <c r="B378" s="88" t="s">
        <v>194</v>
      </c>
      <c r="C378" s="88" t="s">
        <v>234</v>
      </c>
      <c r="D378" s="89" t="s">
        <v>246</v>
      </c>
      <c r="E378" s="89" t="s">
        <v>203</v>
      </c>
      <c r="F378" s="90">
        <v>1235.3709193154266</v>
      </c>
      <c r="G378" s="89" t="s">
        <v>187</v>
      </c>
      <c r="H378" s="91">
        <v>1</v>
      </c>
      <c r="I378" s="91">
        <v>2026</v>
      </c>
      <c r="J378" s="92" t="s">
        <v>115</v>
      </c>
      <c r="K378" s="92" t="s">
        <v>26</v>
      </c>
    </row>
    <row r="379" spans="2:11" x14ac:dyDescent="0.35">
      <c r="B379" s="88" t="s">
        <v>194</v>
      </c>
      <c r="C379" s="88" t="s">
        <v>234</v>
      </c>
      <c r="D379" s="89" t="s">
        <v>246</v>
      </c>
      <c r="E379" s="89" t="s">
        <v>204</v>
      </c>
      <c r="F379" s="90">
        <v>3981.5974872858287</v>
      </c>
      <c r="G379" s="89" t="s">
        <v>187</v>
      </c>
      <c r="H379" s="91">
        <v>1</v>
      </c>
      <c r="I379" s="91">
        <v>2026</v>
      </c>
      <c r="J379" s="92" t="s">
        <v>114</v>
      </c>
      <c r="K379" s="93" t="s">
        <v>26</v>
      </c>
    </row>
    <row r="380" spans="2:11" x14ac:dyDescent="0.35">
      <c r="B380" s="88" t="s">
        <v>194</v>
      </c>
      <c r="C380" s="88" t="s">
        <v>230</v>
      </c>
      <c r="D380" s="89" t="s">
        <v>245</v>
      </c>
      <c r="E380" s="89" t="s">
        <v>205</v>
      </c>
      <c r="F380" s="90">
        <v>0</v>
      </c>
      <c r="G380" s="89" t="s">
        <v>187</v>
      </c>
      <c r="H380" s="91">
        <v>1</v>
      </c>
      <c r="I380" s="91">
        <v>2026</v>
      </c>
      <c r="J380" s="92" t="s">
        <v>141</v>
      </c>
      <c r="K380" s="93" t="s">
        <v>17</v>
      </c>
    </row>
    <row r="381" spans="2:11" x14ac:dyDescent="0.35">
      <c r="B381" s="88" t="s">
        <v>194</v>
      </c>
      <c r="C381" s="88" t="s">
        <v>230</v>
      </c>
      <c r="D381" s="89" t="s">
        <v>245</v>
      </c>
      <c r="E381" s="89" t="s">
        <v>206</v>
      </c>
      <c r="F381" s="90">
        <v>0</v>
      </c>
      <c r="G381" s="89" t="s">
        <v>187</v>
      </c>
      <c r="H381" s="91">
        <v>1</v>
      </c>
      <c r="I381" s="91">
        <v>2026</v>
      </c>
      <c r="J381" s="92" t="s">
        <v>142</v>
      </c>
      <c r="K381" s="93" t="s">
        <v>13</v>
      </c>
    </row>
    <row r="382" spans="2:11" x14ac:dyDescent="0.35">
      <c r="B382" s="88" t="s">
        <v>194</v>
      </c>
      <c r="C382" s="88" t="s">
        <v>230</v>
      </c>
      <c r="D382" s="89" t="s">
        <v>245</v>
      </c>
      <c r="E382" s="89" t="s">
        <v>207</v>
      </c>
      <c r="F382" s="90">
        <v>4010.6026834780027</v>
      </c>
      <c r="G382" s="89" t="s">
        <v>187</v>
      </c>
      <c r="H382" s="91">
        <v>1</v>
      </c>
      <c r="I382" s="91">
        <v>2026</v>
      </c>
      <c r="J382" s="92" t="s">
        <v>128</v>
      </c>
      <c r="K382" s="93" t="s">
        <v>13</v>
      </c>
    </row>
    <row r="383" spans="2:11" x14ac:dyDescent="0.35">
      <c r="B383" s="88" t="s">
        <v>183</v>
      </c>
      <c r="C383" s="94" t="s">
        <v>208</v>
      </c>
      <c r="D383" t="s">
        <v>18</v>
      </c>
      <c r="E383" t="s">
        <v>256</v>
      </c>
      <c r="F383">
        <v>7182.7022684123813</v>
      </c>
      <c r="G383" t="s">
        <v>257</v>
      </c>
      <c r="H383">
        <v>3</v>
      </c>
      <c r="I383">
        <v>2026</v>
      </c>
      <c r="J383" s="93" t="s">
        <v>116</v>
      </c>
      <c r="K383" s="93" t="s">
        <v>8</v>
      </c>
    </row>
    <row r="384" spans="2:11" x14ac:dyDescent="0.35">
      <c r="B384" s="88" t="s">
        <v>194</v>
      </c>
      <c r="C384" s="88" t="s">
        <v>230</v>
      </c>
      <c r="D384" s="89" t="s">
        <v>245</v>
      </c>
      <c r="E384" s="89" t="s">
        <v>236</v>
      </c>
      <c r="F384" s="90">
        <v>0</v>
      </c>
      <c r="G384" s="89" t="s">
        <v>212</v>
      </c>
      <c r="H384" s="91">
        <v>1</v>
      </c>
      <c r="I384" s="91">
        <v>2026</v>
      </c>
      <c r="J384" s="92" t="s">
        <v>73</v>
      </c>
      <c r="K384" s="93" t="s">
        <v>17</v>
      </c>
    </row>
    <row r="385" spans="2:12" x14ac:dyDescent="0.35">
      <c r="B385" s="88" t="s">
        <v>194</v>
      </c>
      <c r="C385" s="88" t="s">
        <v>234</v>
      </c>
      <c r="D385" s="89" t="s">
        <v>246</v>
      </c>
      <c r="E385" s="89" t="s">
        <v>211</v>
      </c>
      <c r="F385" s="90">
        <v>0</v>
      </c>
      <c r="G385" s="89" t="s">
        <v>212</v>
      </c>
      <c r="H385" s="91">
        <v>1</v>
      </c>
      <c r="I385" s="91">
        <v>2026</v>
      </c>
      <c r="J385" s="92" t="s">
        <v>199</v>
      </c>
      <c r="K385" s="93" t="s">
        <v>17</v>
      </c>
    </row>
    <row r="386" spans="2:12" x14ac:dyDescent="0.35">
      <c r="B386" s="88" t="s">
        <v>194</v>
      </c>
      <c r="C386" s="88" t="s">
        <v>230</v>
      </c>
      <c r="D386" s="89" t="s">
        <v>245</v>
      </c>
      <c r="E386" s="89" t="s">
        <v>237</v>
      </c>
      <c r="F386" s="90">
        <v>0</v>
      </c>
      <c r="G386" s="89" t="s">
        <v>212</v>
      </c>
      <c r="H386" s="91">
        <v>1</v>
      </c>
      <c r="I386" s="91">
        <v>2026</v>
      </c>
      <c r="J386" s="92" t="s">
        <v>138</v>
      </c>
      <c r="K386" s="93" t="s">
        <v>17</v>
      </c>
    </row>
    <row r="387" spans="2:12" x14ac:dyDescent="0.35">
      <c r="B387" s="88" t="s">
        <v>194</v>
      </c>
      <c r="C387" s="88" t="s">
        <v>234</v>
      </c>
      <c r="D387" s="89" t="s">
        <v>246</v>
      </c>
      <c r="E387" s="89" t="s">
        <v>214</v>
      </c>
      <c r="F387" s="90">
        <v>0</v>
      </c>
      <c r="G387" s="89" t="s">
        <v>212</v>
      </c>
      <c r="H387" s="91">
        <v>1</v>
      </c>
      <c r="I387" s="91">
        <v>2026</v>
      </c>
      <c r="J387" s="92" t="s">
        <v>25</v>
      </c>
      <c r="K387" s="93" t="s">
        <v>17</v>
      </c>
    </row>
    <row r="388" spans="2:12" x14ac:dyDescent="0.35">
      <c r="B388" s="88" t="s">
        <v>194</v>
      </c>
      <c r="C388" s="88" t="s">
        <v>234</v>
      </c>
      <c r="D388" s="89" t="s">
        <v>246</v>
      </c>
      <c r="E388" s="89" t="s">
        <v>215</v>
      </c>
      <c r="F388" s="90">
        <v>785.95129043560848</v>
      </c>
      <c r="G388" s="89" t="s">
        <v>212</v>
      </c>
      <c r="H388" s="91">
        <v>1</v>
      </c>
      <c r="I388" s="91">
        <v>2026</v>
      </c>
      <c r="J388" s="92" t="s">
        <v>35</v>
      </c>
      <c r="K388" s="93" t="s">
        <v>26</v>
      </c>
      <c r="L388" t="s">
        <v>162</v>
      </c>
    </row>
    <row r="389" spans="2:12" x14ac:dyDescent="0.35">
      <c r="B389" s="88" t="s">
        <v>194</v>
      </c>
      <c r="C389" s="88" t="s">
        <v>230</v>
      </c>
      <c r="D389" s="89" t="s">
        <v>245</v>
      </c>
      <c r="E389" s="89" t="s">
        <v>238</v>
      </c>
      <c r="F389" s="90">
        <v>0</v>
      </c>
      <c r="G389" s="89" t="s">
        <v>212</v>
      </c>
      <c r="H389" s="91">
        <v>1</v>
      </c>
      <c r="I389" s="91">
        <v>2026</v>
      </c>
      <c r="J389" s="92" t="s">
        <v>142</v>
      </c>
      <c r="K389" s="93" t="s">
        <v>13</v>
      </c>
    </row>
    <row r="390" spans="2:12" x14ac:dyDescent="0.35">
      <c r="B390" s="88" t="s">
        <v>194</v>
      </c>
      <c r="C390" s="88" t="s">
        <v>234</v>
      </c>
      <c r="D390" s="89" t="s">
        <v>246</v>
      </c>
      <c r="E390" s="89" t="s">
        <v>217</v>
      </c>
      <c r="F390" s="90">
        <v>1040.2363144856986</v>
      </c>
      <c r="G390" s="89" t="s">
        <v>218</v>
      </c>
      <c r="H390" s="91">
        <v>1</v>
      </c>
      <c r="I390" s="91">
        <v>2026</v>
      </c>
      <c r="J390" s="92" t="s">
        <v>35</v>
      </c>
      <c r="K390" s="93" t="s">
        <v>26</v>
      </c>
      <c r="L390" t="s">
        <v>165</v>
      </c>
    </row>
    <row r="391" spans="2:12" x14ac:dyDescent="0.35">
      <c r="B391" s="88" t="s">
        <v>194</v>
      </c>
      <c r="C391" s="88" t="s">
        <v>234</v>
      </c>
      <c r="D391" s="89" t="s">
        <v>246</v>
      </c>
      <c r="E391" s="89" t="s">
        <v>219</v>
      </c>
      <c r="F391" s="90">
        <v>0</v>
      </c>
      <c r="G391" s="89" t="s">
        <v>218</v>
      </c>
      <c r="H391" s="91">
        <v>1</v>
      </c>
      <c r="I391" s="91">
        <v>2026</v>
      </c>
      <c r="J391" s="92" t="s">
        <v>35</v>
      </c>
      <c r="K391" s="93" t="s">
        <v>26</v>
      </c>
      <c r="L391" t="s">
        <v>220</v>
      </c>
    </row>
    <row r="392" spans="2:12" x14ac:dyDescent="0.35">
      <c r="B392" s="88" t="s">
        <v>194</v>
      </c>
      <c r="C392" s="88" t="s">
        <v>234</v>
      </c>
      <c r="D392" s="89" t="s">
        <v>246</v>
      </c>
      <c r="E392" s="89" t="s">
        <v>221</v>
      </c>
      <c r="F392" s="90">
        <v>2110.9892805175746</v>
      </c>
      <c r="G392" s="89" t="s">
        <v>218</v>
      </c>
      <c r="H392" s="91">
        <v>1</v>
      </c>
      <c r="I392" s="91">
        <v>2026</v>
      </c>
      <c r="J392" s="92" t="s">
        <v>35</v>
      </c>
      <c r="K392" s="93" t="s">
        <v>26</v>
      </c>
      <c r="L392" t="s">
        <v>164</v>
      </c>
    </row>
    <row r="393" spans="2:12" x14ac:dyDescent="0.35">
      <c r="B393" s="88" t="s">
        <v>194</v>
      </c>
      <c r="C393" s="88" t="s">
        <v>234</v>
      </c>
      <c r="D393" s="89" t="s">
        <v>246</v>
      </c>
      <c r="E393" s="89" t="s">
        <v>222</v>
      </c>
      <c r="F393" s="90">
        <v>936.21268303712873</v>
      </c>
      <c r="G393" s="89" t="s">
        <v>218</v>
      </c>
      <c r="H393" s="91">
        <v>1</v>
      </c>
      <c r="I393" s="91">
        <v>2026</v>
      </c>
      <c r="J393" s="92" t="s">
        <v>35</v>
      </c>
      <c r="K393" s="93" t="s">
        <v>26</v>
      </c>
      <c r="L393" t="s">
        <v>161</v>
      </c>
    </row>
    <row r="394" spans="2:12" x14ac:dyDescent="0.35">
      <c r="B394" s="88" t="s">
        <v>194</v>
      </c>
      <c r="C394" s="88" t="s">
        <v>234</v>
      </c>
      <c r="D394" s="89" t="s">
        <v>246</v>
      </c>
      <c r="E394" s="89" t="s">
        <v>223</v>
      </c>
      <c r="F394" s="90">
        <v>1188.8415022693698</v>
      </c>
      <c r="G394" s="89" t="s">
        <v>224</v>
      </c>
      <c r="H394" s="91">
        <v>1</v>
      </c>
      <c r="I394" s="91">
        <v>2026</v>
      </c>
      <c r="J394" s="92" t="s">
        <v>35</v>
      </c>
      <c r="K394" s="93" t="s">
        <v>26</v>
      </c>
      <c r="L394" t="s">
        <v>165</v>
      </c>
    </row>
    <row r="395" spans="2:12" x14ac:dyDescent="0.35">
      <c r="B395" s="88" t="s">
        <v>194</v>
      </c>
      <c r="C395" s="88" t="s">
        <v>234</v>
      </c>
      <c r="D395" s="89" t="s">
        <v>246</v>
      </c>
      <c r="E395" s="89" t="s">
        <v>225</v>
      </c>
      <c r="F395" s="90">
        <v>0</v>
      </c>
      <c r="G395" s="89" t="s">
        <v>224</v>
      </c>
      <c r="H395" s="91">
        <v>1</v>
      </c>
      <c r="I395" s="91">
        <v>2026</v>
      </c>
      <c r="J395" s="92" t="s">
        <v>35</v>
      </c>
      <c r="K395" s="93" t="s">
        <v>26</v>
      </c>
      <c r="L395" t="s">
        <v>220</v>
      </c>
    </row>
    <row r="396" spans="2:12" x14ac:dyDescent="0.35">
      <c r="B396" s="88" t="s">
        <v>194</v>
      </c>
      <c r="C396" s="88" t="s">
        <v>234</v>
      </c>
      <c r="D396" s="89" t="s">
        <v>246</v>
      </c>
      <c r="E396" s="89" t="s">
        <v>226</v>
      </c>
      <c r="F396" s="90">
        <v>2394.5550047662036</v>
      </c>
      <c r="G396" s="89" t="s">
        <v>224</v>
      </c>
      <c r="H396" s="91">
        <v>1</v>
      </c>
      <c r="I396" s="91">
        <v>2026</v>
      </c>
      <c r="J396" s="92" t="s">
        <v>35</v>
      </c>
      <c r="K396" s="93" t="s">
        <v>26</v>
      </c>
      <c r="L396" t="s">
        <v>164</v>
      </c>
    </row>
    <row r="397" spans="2:12" x14ac:dyDescent="0.35">
      <c r="B397" s="88" t="s">
        <v>194</v>
      </c>
      <c r="C397" s="88" t="s">
        <v>234</v>
      </c>
      <c r="D397" s="89" t="s">
        <v>246</v>
      </c>
      <c r="E397" s="89" t="s">
        <v>228</v>
      </c>
      <c r="F397" s="90">
        <v>1050.14332700461</v>
      </c>
      <c r="G397" s="89" t="s">
        <v>224</v>
      </c>
      <c r="H397" s="91">
        <v>1</v>
      </c>
      <c r="I397" s="91">
        <v>2026</v>
      </c>
      <c r="J397" s="92" t="s">
        <v>35</v>
      </c>
      <c r="K397" s="93" t="s">
        <v>26</v>
      </c>
      <c r="L397" t="s">
        <v>161</v>
      </c>
    </row>
    <row r="398" spans="2:12" x14ac:dyDescent="0.35">
      <c r="B398" s="88" t="s">
        <v>194</v>
      </c>
      <c r="C398" s="88" t="s">
        <v>234</v>
      </c>
      <c r="D398" s="89" t="s">
        <v>246</v>
      </c>
      <c r="E398" s="89" t="s">
        <v>229</v>
      </c>
      <c r="F398" s="90">
        <v>0</v>
      </c>
      <c r="G398" s="89" t="s">
        <v>224</v>
      </c>
      <c r="H398" s="91">
        <v>1</v>
      </c>
      <c r="I398" s="91">
        <v>2026</v>
      </c>
      <c r="J398" s="92" t="s">
        <v>35</v>
      </c>
      <c r="K398" s="93" t="s">
        <v>26</v>
      </c>
      <c r="L398" t="s">
        <v>162</v>
      </c>
    </row>
    <row r="399" spans="2:12" x14ac:dyDescent="0.35">
      <c r="B399" s="88" t="s">
        <v>194</v>
      </c>
      <c r="C399" s="88" t="s">
        <v>234</v>
      </c>
      <c r="D399" s="89" t="s">
        <v>247</v>
      </c>
      <c r="E399" s="89" t="s">
        <v>186</v>
      </c>
      <c r="F399" s="90">
        <v>753.09851364276187</v>
      </c>
      <c r="G399" s="89" t="s">
        <v>187</v>
      </c>
      <c r="H399" s="91">
        <v>1</v>
      </c>
      <c r="I399" s="91">
        <v>2026</v>
      </c>
      <c r="J399" s="92" t="s">
        <v>113</v>
      </c>
      <c r="K399" s="93" t="s">
        <v>26</v>
      </c>
    </row>
    <row r="400" spans="2:12" x14ac:dyDescent="0.35">
      <c r="B400" s="88" t="s">
        <v>194</v>
      </c>
      <c r="C400" s="88" t="s">
        <v>234</v>
      </c>
      <c r="D400" s="89" t="s">
        <v>247</v>
      </c>
      <c r="E400" s="89" t="s">
        <v>188</v>
      </c>
      <c r="F400" s="90">
        <v>864.4911599546773</v>
      </c>
      <c r="G400" s="89" t="s">
        <v>187</v>
      </c>
      <c r="H400" s="91">
        <v>1</v>
      </c>
      <c r="I400" s="91">
        <v>2026</v>
      </c>
      <c r="J400" s="92" t="s">
        <v>140</v>
      </c>
      <c r="K400" s="93" t="s">
        <v>26</v>
      </c>
    </row>
    <row r="401" spans="2:11" x14ac:dyDescent="0.35">
      <c r="B401" s="88" t="s">
        <v>194</v>
      </c>
      <c r="C401" s="88" t="s">
        <v>234</v>
      </c>
      <c r="D401" s="89" t="s">
        <v>247</v>
      </c>
      <c r="E401" s="89" t="s">
        <v>189</v>
      </c>
      <c r="F401" s="90">
        <v>427.7964964146264</v>
      </c>
      <c r="G401" s="89" t="s">
        <v>187</v>
      </c>
      <c r="H401" s="91">
        <v>1</v>
      </c>
      <c r="I401" s="91">
        <v>2026</v>
      </c>
      <c r="J401" s="92" t="s">
        <v>124</v>
      </c>
      <c r="K401" s="93" t="s">
        <v>26</v>
      </c>
    </row>
    <row r="402" spans="2:11" x14ac:dyDescent="0.35">
      <c r="B402" s="88" t="s">
        <v>194</v>
      </c>
      <c r="C402" s="88" t="s">
        <v>234</v>
      </c>
      <c r="D402" s="89" t="s">
        <v>247</v>
      </c>
      <c r="E402" s="89" t="s">
        <v>190</v>
      </c>
      <c r="F402" s="90">
        <v>1019.8310227377132</v>
      </c>
      <c r="G402" s="89" t="s">
        <v>187</v>
      </c>
      <c r="H402" s="91">
        <v>1</v>
      </c>
      <c r="I402" s="91">
        <v>2026</v>
      </c>
      <c r="J402" s="92" t="s">
        <v>112</v>
      </c>
      <c r="K402" s="93" t="s">
        <v>26</v>
      </c>
    </row>
    <row r="403" spans="2:11" x14ac:dyDescent="0.35">
      <c r="B403" s="88" t="s">
        <v>194</v>
      </c>
      <c r="C403" s="94" t="s">
        <v>234</v>
      </c>
      <c r="D403" t="s">
        <v>251</v>
      </c>
      <c r="E403" t="s">
        <v>193</v>
      </c>
      <c r="F403">
        <v>0</v>
      </c>
      <c r="G403" t="s">
        <v>187</v>
      </c>
      <c r="H403">
        <v>3</v>
      </c>
      <c r="I403">
        <v>2026</v>
      </c>
      <c r="J403" s="93" t="s">
        <v>116</v>
      </c>
      <c r="K403" s="93" t="s">
        <v>8</v>
      </c>
    </row>
    <row r="404" spans="2:11" x14ac:dyDescent="0.35">
      <c r="B404" s="88" t="s">
        <v>194</v>
      </c>
      <c r="C404" s="94" t="s">
        <v>234</v>
      </c>
      <c r="D404" t="s">
        <v>251</v>
      </c>
      <c r="E404" t="s">
        <v>256</v>
      </c>
      <c r="F404">
        <v>0</v>
      </c>
      <c r="G404" t="s">
        <v>257</v>
      </c>
      <c r="H404">
        <v>3</v>
      </c>
      <c r="I404">
        <v>2026</v>
      </c>
      <c r="J404" s="93" t="s">
        <v>116</v>
      </c>
      <c r="K404" s="93" t="s">
        <v>8</v>
      </c>
    </row>
    <row r="405" spans="2:11" x14ac:dyDescent="0.35">
      <c r="B405" s="88" t="s">
        <v>194</v>
      </c>
      <c r="C405" s="88" t="s">
        <v>234</v>
      </c>
      <c r="D405" s="89" t="s">
        <v>246</v>
      </c>
      <c r="E405" s="89" t="s">
        <v>195</v>
      </c>
      <c r="F405" s="90">
        <v>1922.21399141082</v>
      </c>
      <c r="G405" s="89" t="s">
        <v>187</v>
      </c>
      <c r="H405" s="91">
        <v>1</v>
      </c>
      <c r="I405" s="91">
        <v>2026</v>
      </c>
      <c r="J405" s="92" t="s">
        <v>117</v>
      </c>
      <c r="K405" s="93" t="s">
        <v>26</v>
      </c>
    </row>
    <row r="406" spans="2:11" x14ac:dyDescent="0.35">
      <c r="B406" s="88" t="s">
        <v>194</v>
      </c>
      <c r="C406" s="88" t="s">
        <v>234</v>
      </c>
      <c r="D406" s="89" t="s">
        <v>247</v>
      </c>
      <c r="E406" s="89" t="s">
        <v>196</v>
      </c>
      <c r="F406" s="90">
        <v>705.86421908413365</v>
      </c>
      <c r="G406" s="89" t="s">
        <v>187</v>
      </c>
      <c r="H406" s="91">
        <v>1</v>
      </c>
      <c r="I406" s="91">
        <v>2026</v>
      </c>
      <c r="J406" s="92" t="s">
        <v>98</v>
      </c>
      <c r="K406" s="93" t="s">
        <v>26</v>
      </c>
    </row>
    <row r="407" spans="2:11" x14ac:dyDescent="0.35">
      <c r="B407" s="88" t="s">
        <v>194</v>
      </c>
      <c r="C407" s="88" t="s">
        <v>234</v>
      </c>
      <c r="D407" s="89" t="s">
        <v>246</v>
      </c>
      <c r="E407" s="89" t="s">
        <v>197</v>
      </c>
      <c r="F407" s="90">
        <v>0</v>
      </c>
      <c r="G407" s="89" t="s">
        <v>187</v>
      </c>
      <c r="H407" s="91">
        <v>1</v>
      </c>
      <c r="I407" s="91">
        <v>2026</v>
      </c>
      <c r="J407" s="92" t="s">
        <v>73</v>
      </c>
      <c r="K407" s="93" t="s">
        <v>17</v>
      </c>
    </row>
    <row r="408" spans="2:11" x14ac:dyDescent="0.35">
      <c r="B408" s="88" t="s">
        <v>194</v>
      </c>
      <c r="C408" s="88" t="s">
        <v>234</v>
      </c>
      <c r="D408" s="89" t="s">
        <v>247</v>
      </c>
      <c r="E408" s="89" t="s">
        <v>198</v>
      </c>
      <c r="F408" s="90">
        <v>0</v>
      </c>
      <c r="G408" s="89" t="s">
        <v>187</v>
      </c>
      <c r="H408" s="91">
        <v>1</v>
      </c>
      <c r="I408" s="91">
        <v>2026</v>
      </c>
      <c r="J408" s="92" t="s">
        <v>199</v>
      </c>
      <c r="K408" s="93" t="s">
        <v>17</v>
      </c>
    </row>
    <row r="409" spans="2:11" x14ac:dyDescent="0.35">
      <c r="B409" s="88" t="s">
        <v>194</v>
      </c>
      <c r="C409" s="88" t="s">
        <v>234</v>
      </c>
      <c r="D409" s="89" t="s">
        <v>246</v>
      </c>
      <c r="E409" s="89" t="s">
        <v>200</v>
      </c>
      <c r="F409" s="90">
        <v>0</v>
      </c>
      <c r="G409" s="89" t="s">
        <v>187</v>
      </c>
      <c r="H409" s="91">
        <v>1</v>
      </c>
      <c r="I409" s="91">
        <v>2026</v>
      </c>
      <c r="J409" s="92" t="s">
        <v>138</v>
      </c>
      <c r="K409" s="93" t="s">
        <v>17</v>
      </c>
    </row>
    <row r="410" spans="2:11" x14ac:dyDescent="0.35">
      <c r="B410" s="88" t="s">
        <v>194</v>
      </c>
      <c r="C410" s="88" t="s">
        <v>234</v>
      </c>
      <c r="D410" s="89" t="s">
        <v>246</v>
      </c>
      <c r="E410" s="89" t="s">
        <v>201</v>
      </c>
      <c r="F410" s="90">
        <v>5235.6983945140864</v>
      </c>
      <c r="G410" s="89" t="s">
        <v>187</v>
      </c>
      <c r="H410" s="91">
        <v>1</v>
      </c>
      <c r="I410" s="91">
        <v>2026</v>
      </c>
      <c r="J410" s="92" t="s">
        <v>202</v>
      </c>
      <c r="K410" s="93" t="s">
        <v>17</v>
      </c>
    </row>
    <row r="411" spans="2:11" x14ac:dyDescent="0.35">
      <c r="B411" s="88" t="s">
        <v>194</v>
      </c>
      <c r="C411" s="88" t="s">
        <v>234</v>
      </c>
      <c r="D411" s="89" t="s">
        <v>247</v>
      </c>
      <c r="E411" s="89" t="s">
        <v>203</v>
      </c>
      <c r="F411" s="90">
        <v>1107.8528288449436</v>
      </c>
      <c r="G411" s="89" t="s">
        <v>187</v>
      </c>
      <c r="H411" s="91">
        <v>1</v>
      </c>
      <c r="I411" s="91">
        <v>2026</v>
      </c>
      <c r="J411" s="92" t="s">
        <v>115</v>
      </c>
      <c r="K411" s="92" t="s">
        <v>26</v>
      </c>
    </row>
    <row r="412" spans="2:11" x14ac:dyDescent="0.35">
      <c r="B412" s="88" t="s">
        <v>194</v>
      </c>
      <c r="C412" s="88" t="s">
        <v>234</v>
      </c>
      <c r="D412" s="89" t="s">
        <v>247</v>
      </c>
      <c r="E412" s="89" t="s">
        <v>204</v>
      </c>
      <c r="F412" s="90">
        <v>3570.6069898875935</v>
      </c>
      <c r="G412" s="89" t="s">
        <v>187</v>
      </c>
      <c r="H412" s="91">
        <v>1</v>
      </c>
      <c r="I412" s="91">
        <v>2026</v>
      </c>
      <c r="J412" s="92" t="s">
        <v>114</v>
      </c>
      <c r="K412" s="93" t="s">
        <v>26</v>
      </c>
    </row>
    <row r="413" spans="2:11" x14ac:dyDescent="0.35">
      <c r="B413" s="88" t="s">
        <v>194</v>
      </c>
      <c r="C413" s="88" t="s">
        <v>234</v>
      </c>
      <c r="D413" s="89" t="s">
        <v>246</v>
      </c>
      <c r="E413" s="89" t="s">
        <v>205</v>
      </c>
      <c r="F413" s="90">
        <v>0</v>
      </c>
      <c r="G413" s="89" t="s">
        <v>187</v>
      </c>
      <c r="H413" s="91">
        <v>1</v>
      </c>
      <c r="I413" s="91">
        <v>2026</v>
      </c>
      <c r="J413" s="92" t="s">
        <v>141</v>
      </c>
      <c r="K413" s="93" t="s">
        <v>17</v>
      </c>
    </row>
    <row r="414" spans="2:11" x14ac:dyDescent="0.35">
      <c r="B414" s="88" t="s">
        <v>194</v>
      </c>
      <c r="C414" s="88" t="s">
        <v>234</v>
      </c>
      <c r="D414" s="89" t="s">
        <v>246</v>
      </c>
      <c r="E414" s="89" t="s">
        <v>206</v>
      </c>
      <c r="F414" s="90">
        <v>0</v>
      </c>
      <c r="G414" s="89" t="s">
        <v>187</v>
      </c>
      <c r="H414" s="91">
        <v>1</v>
      </c>
      <c r="I414" s="91">
        <v>2026</v>
      </c>
      <c r="J414" s="92" t="s">
        <v>142</v>
      </c>
      <c r="K414" s="93" t="s">
        <v>13</v>
      </c>
    </row>
    <row r="415" spans="2:11" x14ac:dyDescent="0.35">
      <c r="B415" s="88" t="s">
        <v>194</v>
      </c>
      <c r="C415" s="88" t="s">
        <v>234</v>
      </c>
      <c r="D415" s="89" t="s">
        <v>246</v>
      </c>
      <c r="E415" s="89" t="s">
        <v>207</v>
      </c>
      <c r="F415" s="90">
        <v>15335.03399545371</v>
      </c>
      <c r="G415" s="89" t="s">
        <v>187</v>
      </c>
      <c r="H415" s="91">
        <v>1</v>
      </c>
      <c r="I415" s="91">
        <v>2026</v>
      </c>
      <c r="J415" s="92" t="s">
        <v>128</v>
      </c>
      <c r="K415" s="93" t="s">
        <v>13</v>
      </c>
    </row>
    <row r="416" spans="2:11" x14ac:dyDescent="0.35">
      <c r="B416" s="88" t="s">
        <v>194</v>
      </c>
      <c r="C416" s="94" t="s">
        <v>234</v>
      </c>
      <c r="D416" t="s">
        <v>255</v>
      </c>
      <c r="E416" t="s">
        <v>193</v>
      </c>
      <c r="F416">
        <v>0</v>
      </c>
      <c r="G416" t="s">
        <v>187</v>
      </c>
      <c r="H416">
        <v>3</v>
      </c>
      <c r="I416">
        <v>2026</v>
      </c>
      <c r="J416" s="93" t="s">
        <v>116</v>
      </c>
      <c r="K416" s="93" t="s">
        <v>8</v>
      </c>
    </row>
    <row r="417" spans="2:12" x14ac:dyDescent="0.35">
      <c r="B417" s="88" t="s">
        <v>194</v>
      </c>
      <c r="C417" s="88" t="s">
        <v>234</v>
      </c>
      <c r="D417" s="89" t="s">
        <v>246</v>
      </c>
      <c r="E417" s="89" t="s">
        <v>236</v>
      </c>
      <c r="F417" s="90">
        <v>0</v>
      </c>
      <c r="G417" s="89" t="s">
        <v>212</v>
      </c>
      <c r="H417" s="91">
        <v>1</v>
      </c>
      <c r="I417" s="91">
        <v>2026</v>
      </c>
      <c r="J417" s="92" t="s">
        <v>73</v>
      </c>
      <c r="K417" s="93" t="s">
        <v>17</v>
      </c>
    </row>
    <row r="418" spans="2:12" x14ac:dyDescent="0.35">
      <c r="B418" s="88" t="s">
        <v>194</v>
      </c>
      <c r="C418" s="88" t="s">
        <v>234</v>
      </c>
      <c r="D418" s="89" t="s">
        <v>247</v>
      </c>
      <c r="E418" s="89" t="s">
        <v>211</v>
      </c>
      <c r="F418" s="90">
        <v>0</v>
      </c>
      <c r="G418" s="89" t="s">
        <v>212</v>
      </c>
      <c r="H418" s="91">
        <v>1</v>
      </c>
      <c r="I418" s="91">
        <v>2026</v>
      </c>
      <c r="J418" s="92" t="s">
        <v>199</v>
      </c>
      <c r="K418" s="93" t="s">
        <v>17</v>
      </c>
    </row>
    <row r="419" spans="2:12" x14ac:dyDescent="0.35">
      <c r="B419" s="88" t="s">
        <v>194</v>
      </c>
      <c r="C419" s="88" t="s">
        <v>234</v>
      </c>
      <c r="D419" s="89" t="s">
        <v>246</v>
      </c>
      <c r="E419" s="89" t="s">
        <v>237</v>
      </c>
      <c r="F419" s="90">
        <v>0</v>
      </c>
      <c r="G419" s="89" t="s">
        <v>212</v>
      </c>
      <c r="H419" s="91">
        <v>1</v>
      </c>
      <c r="I419" s="91">
        <v>2026</v>
      </c>
      <c r="J419" s="92" t="s">
        <v>138</v>
      </c>
      <c r="K419" s="93" t="s">
        <v>17</v>
      </c>
    </row>
    <row r="420" spans="2:12" x14ac:dyDescent="0.35">
      <c r="B420" s="88" t="s">
        <v>194</v>
      </c>
      <c r="C420" s="88" t="s">
        <v>234</v>
      </c>
      <c r="D420" s="89" t="s">
        <v>247</v>
      </c>
      <c r="E420" s="89" t="s">
        <v>214</v>
      </c>
      <c r="F420" s="90">
        <v>9126.9119601039911</v>
      </c>
      <c r="G420" s="89" t="s">
        <v>212</v>
      </c>
      <c r="H420" s="91">
        <v>1</v>
      </c>
      <c r="I420" s="91">
        <v>2026</v>
      </c>
      <c r="J420" s="92" t="s">
        <v>25</v>
      </c>
      <c r="K420" s="93" t="s">
        <v>17</v>
      </c>
    </row>
    <row r="421" spans="2:12" x14ac:dyDescent="0.35">
      <c r="B421" s="88" t="s">
        <v>194</v>
      </c>
      <c r="C421" s="88" t="s">
        <v>234</v>
      </c>
      <c r="D421" s="89" t="s">
        <v>247</v>
      </c>
      <c r="E421" s="89" t="s">
        <v>215</v>
      </c>
      <c r="F421" s="90">
        <v>704.82342333744259</v>
      </c>
      <c r="G421" s="89" t="s">
        <v>212</v>
      </c>
      <c r="H421" s="91">
        <v>1</v>
      </c>
      <c r="I421" s="91">
        <v>2026</v>
      </c>
      <c r="J421" s="92" t="s">
        <v>35</v>
      </c>
      <c r="K421" s="93" t="s">
        <v>26</v>
      </c>
      <c r="L421" t="s">
        <v>162</v>
      </c>
    </row>
    <row r="422" spans="2:12" x14ac:dyDescent="0.35">
      <c r="B422" s="88" t="s">
        <v>194</v>
      </c>
      <c r="C422" s="88" t="s">
        <v>234</v>
      </c>
      <c r="D422" s="89" t="s">
        <v>246</v>
      </c>
      <c r="E422" s="89" t="s">
        <v>238</v>
      </c>
      <c r="F422" s="90">
        <v>0</v>
      </c>
      <c r="G422" s="89" t="s">
        <v>212</v>
      </c>
      <c r="H422" s="91">
        <v>1</v>
      </c>
      <c r="I422" s="91">
        <v>2026</v>
      </c>
      <c r="J422" s="92" t="s">
        <v>142</v>
      </c>
      <c r="K422" s="93" t="s">
        <v>13</v>
      </c>
    </row>
    <row r="423" spans="2:12" x14ac:dyDescent="0.35">
      <c r="B423" s="88" t="s">
        <v>194</v>
      </c>
      <c r="C423" s="88" t="s">
        <v>234</v>
      </c>
      <c r="D423" s="89" t="s">
        <v>247</v>
      </c>
      <c r="E423" s="89" t="s">
        <v>217</v>
      </c>
      <c r="F423" s="90">
        <v>932.86050825029201</v>
      </c>
      <c r="G423" s="89" t="s">
        <v>218</v>
      </c>
      <c r="H423" s="91">
        <v>1</v>
      </c>
      <c r="I423" s="91">
        <v>2026</v>
      </c>
      <c r="J423" s="92" t="s">
        <v>35</v>
      </c>
      <c r="K423" s="93" t="s">
        <v>26</v>
      </c>
      <c r="L423" t="s">
        <v>165</v>
      </c>
    </row>
    <row r="424" spans="2:12" x14ac:dyDescent="0.35">
      <c r="B424" s="88" t="s">
        <v>194</v>
      </c>
      <c r="C424" s="88" t="s">
        <v>234</v>
      </c>
      <c r="D424" s="89" t="s">
        <v>247</v>
      </c>
      <c r="E424" s="89" t="s">
        <v>219</v>
      </c>
      <c r="F424" s="90">
        <v>0</v>
      </c>
      <c r="G424" s="89" t="s">
        <v>218</v>
      </c>
      <c r="H424" s="91">
        <v>1</v>
      </c>
      <c r="I424" s="91">
        <v>2026</v>
      </c>
      <c r="J424" s="92" t="s">
        <v>35</v>
      </c>
      <c r="K424" s="93" t="s">
        <v>26</v>
      </c>
      <c r="L424" t="s">
        <v>220</v>
      </c>
    </row>
    <row r="425" spans="2:12" x14ac:dyDescent="0.35">
      <c r="B425" s="88" t="s">
        <v>194</v>
      </c>
      <c r="C425" s="88" t="s">
        <v>234</v>
      </c>
      <c r="D425" s="89" t="s">
        <v>247</v>
      </c>
      <c r="E425" s="89" t="s">
        <v>221</v>
      </c>
      <c r="F425" s="90">
        <v>1893.0876625934372</v>
      </c>
      <c r="G425" s="89" t="s">
        <v>218</v>
      </c>
      <c r="H425" s="91">
        <v>1</v>
      </c>
      <c r="I425" s="91">
        <v>2026</v>
      </c>
      <c r="J425" s="92" t="s">
        <v>35</v>
      </c>
      <c r="K425" s="93" t="s">
        <v>26</v>
      </c>
      <c r="L425" t="s">
        <v>164</v>
      </c>
    </row>
    <row r="426" spans="2:12" x14ac:dyDescent="0.35">
      <c r="B426" s="88" t="s">
        <v>194</v>
      </c>
      <c r="C426" s="88" t="s">
        <v>234</v>
      </c>
      <c r="D426" s="89" t="s">
        <v>247</v>
      </c>
      <c r="E426" s="89" t="s">
        <v>222</v>
      </c>
      <c r="F426" s="90">
        <v>839.57445742526284</v>
      </c>
      <c r="G426" s="89" t="s">
        <v>218</v>
      </c>
      <c r="H426" s="91">
        <v>1</v>
      </c>
      <c r="I426" s="91">
        <v>2026</v>
      </c>
      <c r="J426" s="92" t="s">
        <v>35</v>
      </c>
      <c r="K426" s="93" t="s">
        <v>26</v>
      </c>
      <c r="L426" t="s">
        <v>161</v>
      </c>
    </row>
    <row r="427" spans="2:12" x14ac:dyDescent="0.35">
      <c r="B427" s="88" t="s">
        <v>194</v>
      </c>
      <c r="C427" s="88" t="s">
        <v>234</v>
      </c>
      <c r="D427" s="89" t="s">
        <v>247</v>
      </c>
      <c r="E427" s="89" t="s">
        <v>223</v>
      </c>
      <c r="F427" s="90">
        <v>1066.1262951431909</v>
      </c>
      <c r="G427" s="89" t="s">
        <v>224</v>
      </c>
      <c r="H427" s="91">
        <v>1</v>
      </c>
      <c r="I427" s="91">
        <v>2026</v>
      </c>
      <c r="J427" s="92" t="s">
        <v>35</v>
      </c>
      <c r="K427" s="93" t="s">
        <v>26</v>
      </c>
      <c r="L427" t="s">
        <v>165</v>
      </c>
    </row>
    <row r="428" spans="2:12" x14ac:dyDescent="0.35">
      <c r="B428" s="88" t="s">
        <v>194</v>
      </c>
      <c r="C428" s="88" t="s">
        <v>234</v>
      </c>
      <c r="D428" s="89" t="s">
        <v>247</v>
      </c>
      <c r="E428" s="89" t="s">
        <v>225</v>
      </c>
      <c r="F428" s="90">
        <v>0</v>
      </c>
      <c r="G428" s="89" t="s">
        <v>224</v>
      </c>
      <c r="H428" s="91">
        <v>1</v>
      </c>
      <c r="I428" s="91">
        <v>2026</v>
      </c>
      <c r="J428" s="92" t="s">
        <v>35</v>
      </c>
      <c r="K428" s="93" t="s">
        <v>26</v>
      </c>
      <c r="L428" t="s">
        <v>220</v>
      </c>
    </row>
    <row r="429" spans="2:12" x14ac:dyDescent="0.35">
      <c r="B429" s="88" t="s">
        <v>194</v>
      </c>
      <c r="C429" s="88" t="s">
        <v>234</v>
      </c>
      <c r="D429" s="89" t="s">
        <v>247</v>
      </c>
      <c r="E429" s="89" t="s">
        <v>226</v>
      </c>
      <c r="F429" s="90">
        <v>2147.3830202552422</v>
      </c>
      <c r="G429" s="89" t="s">
        <v>224</v>
      </c>
      <c r="H429" s="91">
        <v>1</v>
      </c>
      <c r="I429" s="91">
        <v>2026</v>
      </c>
      <c r="J429" s="92" t="s">
        <v>35</v>
      </c>
      <c r="K429" s="93" t="s">
        <v>26</v>
      </c>
      <c r="L429" t="s">
        <v>164</v>
      </c>
    </row>
    <row r="430" spans="2:12" x14ac:dyDescent="0.35">
      <c r="B430" s="88" t="s">
        <v>194</v>
      </c>
      <c r="C430" s="88" t="s">
        <v>234</v>
      </c>
      <c r="D430" s="89" t="s">
        <v>247</v>
      </c>
      <c r="E430" s="89" t="s">
        <v>228</v>
      </c>
      <c r="F430" s="90">
        <v>941.74489404315193</v>
      </c>
      <c r="G430" s="89" t="s">
        <v>224</v>
      </c>
      <c r="H430" s="91">
        <v>1</v>
      </c>
      <c r="I430" s="91">
        <v>2026</v>
      </c>
      <c r="J430" s="92" t="s">
        <v>35</v>
      </c>
      <c r="K430" s="93" t="s">
        <v>26</v>
      </c>
      <c r="L430" t="s">
        <v>161</v>
      </c>
    </row>
    <row r="431" spans="2:12" x14ac:dyDescent="0.35">
      <c r="B431" s="88" t="s">
        <v>194</v>
      </c>
      <c r="C431" s="88" t="s">
        <v>234</v>
      </c>
      <c r="D431" s="89" t="s">
        <v>247</v>
      </c>
      <c r="E431" s="89" t="s">
        <v>229</v>
      </c>
      <c r="F431" s="90">
        <v>0</v>
      </c>
      <c r="G431" s="89" t="s">
        <v>224</v>
      </c>
      <c r="H431" s="91">
        <v>1</v>
      </c>
      <c r="I431" s="91">
        <v>2026</v>
      </c>
      <c r="J431" s="92" t="s">
        <v>35</v>
      </c>
      <c r="K431" s="93" t="s">
        <v>26</v>
      </c>
      <c r="L431" t="s">
        <v>162</v>
      </c>
    </row>
    <row r="432" spans="2:12" x14ac:dyDescent="0.35">
      <c r="B432" s="88" t="s">
        <v>194</v>
      </c>
      <c r="C432" s="88" t="s">
        <v>184</v>
      </c>
      <c r="D432" s="89" t="s">
        <v>248</v>
      </c>
      <c r="E432" s="89" t="s">
        <v>186</v>
      </c>
      <c r="F432" s="90">
        <v>708.27625511040208</v>
      </c>
      <c r="G432" s="89" t="s">
        <v>187</v>
      </c>
      <c r="H432" s="91">
        <v>1</v>
      </c>
      <c r="I432" s="91">
        <v>2026</v>
      </c>
      <c r="J432" s="92" t="s">
        <v>113</v>
      </c>
      <c r="K432" s="93" t="s">
        <v>26</v>
      </c>
    </row>
    <row r="433" spans="2:11" x14ac:dyDescent="0.35">
      <c r="B433" s="88" t="s">
        <v>194</v>
      </c>
      <c r="C433" s="88" t="s">
        <v>184</v>
      </c>
      <c r="D433" s="89" t="s">
        <v>248</v>
      </c>
      <c r="E433" s="89" t="s">
        <v>188</v>
      </c>
      <c r="F433" s="90">
        <v>813.03913134423613</v>
      </c>
      <c r="G433" s="89" t="s">
        <v>187</v>
      </c>
      <c r="H433" s="91">
        <v>1</v>
      </c>
      <c r="I433" s="91">
        <v>2026</v>
      </c>
      <c r="J433" s="92" t="s">
        <v>140</v>
      </c>
      <c r="K433" s="93" t="s">
        <v>26</v>
      </c>
    </row>
    <row r="434" spans="2:11" x14ac:dyDescent="0.35">
      <c r="B434" s="88" t="s">
        <v>194</v>
      </c>
      <c r="C434" s="88" t="s">
        <v>184</v>
      </c>
      <c r="D434" s="89" t="s">
        <v>248</v>
      </c>
      <c r="E434" s="89" t="s">
        <v>189</v>
      </c>
      <c r="F434" s="90">
        <v>402.33527877287997</v>
      </c>
      <c r="G434" s="89" t="s">
        <v>187</v>
      </c>
      <c r="H434" s="91">
        <v>1</v>
      </c>
      <c r="I434" s="91">
        <v>2026</v>
      </c>
      <c r="J434" s="92" t="s">
        <v>124</v>
      </c>
      <c r="K434" s="93" t="s">
        <v>26</v>
      </c>
    </row>
    <row r="435" spans="2:11" x14ac:dyDescent="0.35">
      <c r="B435" s="88" t="s">
        <v>194</v>
      </c>
      <c r="C435" s="88" t="s">
        <v>184</v>
      </c>
      <c r="D435" s="89" t="s">
        <v>248</v>
      </c>
      <c r="E435" s="89" t="s">
        <v>190</v>
      </c>
      <c r="F435" s="90">
        <v>959.13361206382342</v>
      </c>
      <c r="G435" s="89" t="s">
        <v>187</v>
      </c>
      <c r="H435" s="91">
        <v>1</v>
      </c>
      <c r="I435" s="91">
        <v>2026</v>
      </c>
      <c r="J435" s="92" t="s">
        <v>112</v>
      </c>
      <c r="K435" s="93" t="s">
        <v>26</v>
      </c>
    </row>
    <row r="436" spans="2:11" x14ac:dyDescent="0.35">
      <c r="B436" s="88" t="s">
        <v>194</v>
      </c>
      <c r="C436" s="94" t="s">
        <v>234</v>
      </c>
      <c r="D436" t="s">
        <v>255</v>
      </c>
      <c r="E436" t="s">
        <v>256</v>
      </c>
      <c r="F436">
        <v>0</v>
      </c>
      <c r="G436" t="s">
        <v>257</v>
      </c>
      <c r="H436">
        <v>3</v>
      </c>
      <c r="I436">
        <v>2026</v>
      </c>
      <c r="J436" s="93" t="s">
        <v>116</v>
      </c>
      <c r="K436" s="93" t="s">
        <v>8</v>
      </c>
    </row>
    <row r="437" spans="2:11" x14ac:dyDescent="0.35">
      <c r="B437" s="88" t="s">
        <v>194</v>
      </c>
      <c r="C437" s="94" t="s">
        <v>230</v>
      </c>
      <c r="D437" t="s">
        <v>245</v>
      </c>
      <c r="E437" t="s">
        <v>193</v>
      </c>
      <c r="F437">
        <v>0</v>
      </c>
      <c r="G437" t="s">
        <v>187</v>
      </c>
      <c r="H437">
        <v>3</v>
      </c>
      <c r="I437">
        <v>2026</v>
      </c>
      <c r="J437" s="93" t="s">
        <v>116</v>
      </c>
      <c r="K437" s="93" t="s">
        <v>8</v>
      </c>
    </row>
    <row r="438" spans="2:11" x14ac:dyDescent="0.35">
      <c r="B438" s="88" t="s">
        <v>194</v>
      </c>
      <c r="C438" s="88" t="s">
        <v>234</v>
      </c>
      <c r="D438" s="89" t="s">
        <v>247</v>
      </c>
      <c r="E438" s="89" t="s">
        <v>195</v>
      </c>
      <c r="F438" s="90">
        <v>0</v>
      </c>
      <c r="G438" s="89" t="s">
        <v>187</v>
      </c>
      <c r="H438" s="91">
        <v>1</v>
      </c>
      <c r="I438" s="91">
        <v>2026</v>
      </c>
      <c r="J438" s="92" t="s">
        <v>117</v>
      </c>
      <c r="K438" s="93" t="s">
        <v>26</v>
      </c>
    </row>
    <row r="439" spans="2:11" x14ac:dyDescent="0.35">
      <c r="B439" s="88" t="s">
        <v>194</v>
      </c>
      <c r="C439" s="88" t="s">
        <v>184</v>
      </c>
      <c r="D439" s="89" t="s">
        <v>248</v>
      </c>
      <c r="E439" s="89" t="s">
        <v>196</v>
      </c>
      <c r="F439" s="90">
        <v>663.85320997525207</v>
      </c>
      <c r="G439" s="89" t="s">
        <v>187</v>
      </c>
      <c r="H439" s="91">
        <v>1</v>
      </c>
      <c r="I439" s="91">
        <v>2026</v>
      </c>
      <c r="J439" s="92" t="s">
        <v>98</v>
      </c>
      <c r="K439" s="93" t="s">
        <v>26</v>
      </c>
    </row>
    <row r="440" spans="2:11" x14ac:dyDescent="0.35">
      <c r="B440" s="88" t="s">
        <v>194</v>
      </c>
      <c r="C440" s="88" t="s">
        <v>234</v>
      </c>
      <c r="D440" s="89" t="s">
        <v>247</v>
      </c>
      <c r="E440" s="89" t="s">
        <v>197</v>
      </c>
      <c r="F440" s="90">
        <v>0</v>
      </c>
      <c r="G440" s="89" t="s">
        <v>187</v>
      </c>
      <c r="H440" s="91">
        <v>1</v>
      </c>
      <c r="I440" s="91">
        <v>2026</v>
      </c>
      <c r="J440" s="92" t="s">
        <v>73</v>
      </c>
      <c r="K440" s="93" t="s">
        <v>17</v>
      </c>
    </row>
    <row r="441" spans="2:11" x14ac:dyDescent="0.35">
      <c r="B441" s="88" t="s">
        <v>194</v>
      </c>
      <c r="C441" s="88" t="s">
        <v>184</v>
      </c>
      <c r="D441" s="89" t="s">
        <v>248</v>
      </c>
      <c r="E441" s="89" t="s">
        <v>198</v>
      </c>
      <c r="F441" s="90">
        <v>0</v>
      </c>
      <c r="G441" s="89" t="s">
        <v>187</v>
      </c>
      <c r="H441" s="91">
        <v>1</v>
      </c>
      <c r="I441" s="91">
        <v>2026</v>
      </c>
      <c r="J441" s="92" t="s">
        <v>199</v>
      </c>
      <c r="K441" s="93" t="s">
        <v>17</v>
      </c>
    </row>
    <row r="442" spans="2:11" x14ac:dyDescent="0.35">
      <c r="B442" s="88" t="s">
        <v>194</v>
      </c>
      <c r="C442" s="88" t="s">
        <v>234</v>
      </c>
      <c r="D442" s="89" t="s">
        <v>247</v>
      </c>
      <c r="E442" s="89" t="s">
        <v>200</v>
      </c>
      <c r="F442" s="90">
        <v>2163.7506999290572</v>
      </c>
      <c r="G442" s="89" t="s">
        <v>187</v>
      </c>
      <c r="H442" s="91">
        <v>1</v>
      </c>
      <c r="I442" s="91">
        <v>2026</v>
      </c>
      <c r="J442" s="92" t="s">
        <v>138</v>
      </c>
      <c r="K442" s="93" t="s">
        <v>17</v>
      </c>
    </row>
    <row r="443" spans="2:11" x14ac:dyDescent="0.35">
      <c r="B443" s="88" t="s">
        <v>194</v>
      </c>
      <c r="C443" s="88" t="s">
        <v>234</v>
      </c>
      <c r="D443" s="89" t="s">
        <v>247</v>
      </c>
      <c r="E443" s="89" t="s">
        <v>201</v>
      </c>
      <c r="F443" s="90">
        <v>0</v>
      </c>
      <c r="G443" s="89" t="s">
        <v>187</v>
      </c>
      <c r="H443" s="91">
        <v>1</v>
      </c>
      <c r="I443" s="91">
        <v>2026</v>
      </c>
      <c r="J443" s="92" t="s">
        <v>202</v>
      </c>
      <c r="K443" s="93" t="s">
        <v>17</v>
      </c>
    </row>
    <row r="444" spans="2:11" x14ac:dyDescent="0.35">
      <c r="B444" s="88" t="s">
        <v>194</v>
      </c>
      <c r="C444" s="88" t="s">
        <v>184</v>
      </c>
      <c r="D444" s="89" t="s">
        <v>248</v>
      </c>
      <c r="E444" s="89" t="s">
        <v>203</v>
      </c>
      <c r="F444" s="90">
        <v>1041.9166133157105</v>
      </c>
      <c r="G444" s="89" t="s">
        <v>187</v>
      </c>
      <c r="H444" s="91">
        <v>1</v>
      </c>
      <c r="I444" s="91">
        <v>2026</v>
      </c>
      <c r="J444" s="92" t="s">
        <v>115</v>
      </c>
      <c r="K444" s="92" t="s">
        <v>26</v>
      </c>
    </row>
    <row r="445" spans="2:11" x14ac:dyDescent="0.35">
      <c r="B445" s="88" t="s">
        <v>194</v>
      </c>
      <c r="C445" s="88" t="s">
        <v>184</v>
      </c>
      <c r="D445" s="89" t="s">
        <v>248</v>
      </c>
      <c r="E445" s="89" t="s">
        <v>204</v>
      </c>
      <c r="F445" s="90">
        <v>3358.0947265927675</v>
      </c>
      <c r="G445" s="89" t="s">
        <v>187</v>
      </c>
      <c r="H445" s="91">
        <v>1</v>
      </c>
      <c r="I445" s="91">
        <v>2026</v>
      </c>
      <c r="J445" s="92" t="s">
        <v>114</v>
      </c>
      <c r="K445" s="93" t="s">
        <v>26</v>
      </c>
    </row>
    <row r="446" spans="2:11" x14ac:dyDescent="0.35">
      <c r="B446" s="88" t="s">
        <v>194</v>
      </c>
      <c r="C446" s="88" t="s">
        <v>234</v>
      </c>
      <c r="D446" s="89" t="s">
        <v>247</v>
      </c>
      <c r="E446" s="89" t="s">
        <v>205</v>
      </c>
      <c r="F446" s="90">
        <v>0</v>
      </c>
      <c r="G446" s="89" t="s">
        <v>187</v>
      </c>
      <c r="H446" s="91">
        <v>1</v>
      </c>
      <c r="I446" s="91">
        <v>2026</v>
      </c>
      <c r="J446" s="92" t="s">
        <v>141</v>
      </c>
      <c r="K446" s="93" t="s">
        <v>17</v>
      </c>
    </row>
    <row r="447" spans="2:11" x14ac:dyDescent="0.35">
      <c r="B447" s="88" t="s">
        <v>194</v>
      </c>
      <c r="C447" s="88" t="s">
        <v>234</v>
      </c>
      <c r="D447" s="89" t="s">
        <v>247</v>
      </c>
      <c r="E447" s="89" t="s">
        <v>206</v>
      </c>
      <c r="F447" s="90">
        <v>257.48825246203552</v>
      </c>
      <c r="G447" s="89" t="s">
        <v>187</v>
      </c>
      <c r="H447" s="91">
        <v>1</v>
      </c>
      <c r="I447" s="91">
        <v>2026</v>
      </c>
      <c r="J447" s="92" t="s">
        <v>142</v>
      </c>
      <c r="K447" s="93" t="s">
        <v>13</v>
      </c>
    </row>
    <row r="448" spans="2:11" x14ac:dyDescent="0.35">
      <c r="B448" s="88" t="s">
        <v>194</v>
      </c>
      <c r="C448" s="88" t="s">
        <v>234</v>
      </c>
      <c r="D448" s="89" t="s">
        <v>247</v>
      </c>
      <c r="E448" s="89" t="s">
        <v>207</v>
      </c>
      <c r="F448" s="90">
        <v>13134.387784343173</v>
      </c>
      <c r="G448" s="89" t="s">
        <v>187</v>
      </c>
      <c r="H448" s="91">
        <v>1</v>
      </c>
      <c r="I448" s="91">
        <v>2026</v>
      </c>
      <c r="J448" s="92" t="s">
        <v>128</v>
      </c>
      <c r="K448" s="93" t="s">
        <v>13</v>
      </c>
    </row>
    <row r="449" spans="2:12" x14ac:dyDescent="0.35">
      <c r="B449" s="88" t="s">
        <v>194</v>
      </c>
      <c r="C449" s="94" t="s">
        <v>230</v>
      </c>
      <c r="D449" t="s">
        <v>245</v>
      </c>
      <c r="E449" t="s">
        <v>256</v>
      </c>
      <c r="F449">
        <v>0</v>
      </c>
      <c r="G449" t="s">
        <v>257</v>
      </c>
      <c r="H449">
        <v>3</v>
      </c>
      <c r="I449">
        <v>2026</v>
      </c>
      <c r="J449" s="93" t="s">
        <v>116</v>
      </c>
      <c r="K449" s="93" t="s">
        <v>8</v>
      </c>
    </row>
    <row r="450" spans="2:12" x14ac:dyDescent="0.35">
      <c r="B450" s="88" t="s">
        <v>194</v>
      </c>
      <c r="C450" s="88" t="s">
        <v>234</v>
      </c>
      <c r="D450" s="89" t="s">
        <v>247</v>
      </c>
      <c r="E450" s="89" t="s">
        <v>236</v>
      </c>
      <c r="F450" s="90">
        <v>0</v>
      </c>
      <c r="G450" s="89" t="s">
        <v>212</v>
      </c>
      <c r="H450" s="91">
        <v>1</v>
      </c>
      <c r="I450" s="91">
        <v>2026</v>
      </c>
      <c r="J450" s="92" t="s">
        <v>73</v>
      </c>
      <c r="K450" s="93" t="s">
        <v>17</v>
      </c>
    </row>
    <row r="451" spans="2:12" x14ac:dyDescent="0.35">
      <c r="B451" s="88" t="s">
        <v>194</v>
      </c>
      <c r="C451" s="88" t="s">
        <v>184</v>
      </c>
      <c r="D451" s="89" t="s">
        <v>248</v>
      </c>
      <c r="E451" s="89" t="s">
        <v>211</v>
      </c>
      <c r="F451" s="90">
        <v>0</v>
      </c>
      <c r="G451" s="89" t="s">
        <v>212</v>
      </c>
      <c r="H451" s="91">
        <v>1</v>
      </c>
      <c r="I451" s="91">
        <v>2026</v>
      </c>
      <c r="J451" s="92" t="s">
        <v>199</v>
      </c>
      <c r="K451" s="93" t="s">
        <v>17</v>
      </c>
    </row>
    <row r="452" spans="2:12" x14ac:dyDescent="0.35">
      <c r="B452" s="88" t="s">
        <v>194</v>
      </c>
      <c r="C452" s="88" t="s">
        <v>234</v>
      </c>
      <c r="D452" s="89" t="s">
        <v>247</v>
      </c>
      <c r="E452" s="89" t="s">
        <v>237</v>
      </c>
      <c r="F452" s="90">
        <v>2914.4782075395251</v>
      </c>
      <c r="G452" s="89" t="s">
        <v>212</v>
      </c>
      <c r="H452" s="91">
        <v>1</v>
      </c>
      <c r="I452" s="91">
        <v>2026</v>
      </c>
      <c r="J452" s="92" t="s">
        <v>138</v>
      </c>
      <c r="K452" s="93" t="s">
        <v>17</v>
      </c>
    </row>
    <row r="453" spans="2:12" x14ac:dyDescent="0.35">
      <c r="B453" s="88" t="s">
        <v>194</v>
      </c>
      <c r="C453" s="88" t="s">
        <v>184</v>
      </c>
      <c r="D453" s="89" t="s">
        <v>248</v>
      </c>
      <c r="E453" s="89" t="s">
        <v>214</v>
      </c>
      <c r="F453" s="90">
        <v>8583.7043981887618</v>
      </c>
      <c r="G453" s="89" t="s">
        <v>212</v>
      </c>
      <c r="H453" s="91">
        <v>1</v>
      </c>
      <c r="I453" s="91">
        <v>2026</v>
      </c>
      <c r="J453" s="92" t="s">
        <v>25</v>
      </c>
      <c r="K453" s="93" t="s">
        <v>17</v>
      </c>
    </row>
    <row r="454" spans="2:12" x14ac:dyDescent="0.35">
      <c r="B454" s="88" t="s">
        <v>194</v>
      </c>
      <c r="C454" s="88" t="s">
        <v>184</v>
      </c>
      <c r="D454" s="89" t="s">
        <v>248</v>
      </c>
      <c r="E454" s="89" t="s">
        <v>215</v>
      </c>
      <c r="F454" s="90">
        <v>662.87435939933539</v>
      </c>
      <c r="G454" s="89" t="s">
        <v>212</v>
      </c>
      <c r="H454" s="91">
        <v>1</v>
      </c>
      <c r="I454" s="91">
        <v>2026</v>
      </c>
      <c r="J454" s="92" t="s">
        <v>35</v>
      </c>
      <c r="K454" s="93" t="s">
        <v>26</v>
      </c>
      <c r="L454" t="s">
        <v>162</v>
      </c>
    </row>
    <row r="455" spans="2:12" x14ac:dyDescent="0.35">
      <c r="B455" s="88" t="s">
        <v>194</v>
      </c>
      <c r="C455" s="88" t="s">
        <v>234</v>
      </c>
      <c r="D455" s="89" t="s">
        <v>247</v>
      </c>
      <c r="E455" s="89" t="s">
        <v>238</v>
      </c>
      <c r="F455" s="90">
        <v>33.138106736081333</v>
      </c>
      <c r="G455" s="89" t="s">
        <v>212</v>
      </c>
      <c r="H455" s="91">
        <v>1</v>
      </c>
      <c r="I455" s="91">
        <v>2026</v>
      </c>
      <c r="J455" s="92" t="s">
        <v>142</v>
      </c>
      <c r="K455" s="93" t="s">
        <v>13</v>
      </c>
    </row>
    <row r="456" spans="2:12" x14ac:dyDescent="0.35">
      <c r="B456" s="88" t="s">
        <v>194</v>
      </c>
      <c r="C456" s="88" t="s">
        <v>184</v>
      </c>
      <c r="D456" s="89" t="s">
        <v>248</v>
      </c>
      <c r="E456" s="89" t="s">
        <v>217</v>
      </c>
      <c r="F456" s="90">
        <v>877.33933257677654</v>
      </c>
      <c r="G456" s="89" t="s">
        <v>218</v>
      </c>
      <c r="H456" s="91">
        <v>1</v>
      </c>
      <c r="I456" s="91">
        <v>2026</v>
      </c>
      <c r="J456" s="92" t="s">
        <v>35</v>
      </c>
      <c r="K456" s="93" t="s">
        <v>26</v>
      </c>
      <c r="L456" t="s">
        <v>165</v>
      </c>
    </row>
    <row r="457" spans="2:12" x14ac:dyDescent="0.35">
      <c r="B457" s="88" t="s">
        <v>194</v>
      </c>
      <c r="C457" s="88" t="s">
        <v>184</v>
      </c>
      <c r="D457" s="89" t="s">
        <v>248</v>
      </c>
      <c r="E457" s="89" t="s">
        <v>219</v>
      </c>
      <c r="F457" s="90">
        <v>0</v>
      </c>
      <c r="G457" s="89" t="s">
        <v>218</v>
      </c>
      <c r="H457" s="91">
        <v>1</v>
      </c>
      <c r="I457" s="91">
        <v>2026</v>
      </c>
      <c r="J457" s="92" t="s">
        <v>35</v>
      </c>
      <c r="K457" s="93" t="s">
        <v>26</v>
      </c>
      <c r="L457" t="s">
        <v>220</v>
      </c>
    </row>
    <row r="458" spans="2:12" x14ac:dyDescent="0.35">
      <c r="B458" s="88" t="s">
        <v>194</v>
      </c>
      <c r="C458" s="88" t="s">
        <v>184</v>
      </c>
      <c r="D458" s="89" t="s">
        <v>248</v>
      </c>
      <c r="E458" s="89" t="s">
        <v>221</v>
      </c>
      <c r="F458" s="90">
        <v>1780.4165271443051</v>
      </c>
      <c r="G458" s="89" t="s">
        <v>218</v>
      </c>
      <c r="H458" s="91">
        <v>1</v>
      </c>
      <c r="I458" s="91">
        <v>2026</v>
      </c>
      <c r="J458" s="92" t="s">
        <v>35</v>
      </c>
      <c r="K458" s="93" t="s">
        <v>26</v>
      </c>
      <c r="L458" t="s">
        <v>164</v>
      </c>
    </row>
    <row r="459" spans="2:12" x14ac:dyDescent="0.35">
      <c r="B459" s="88" t="s">
        <v>194</v>
      </c>
      <c r="C459" s="88" t="s">
        <v>184</v>
      </c>
      <c r="D459" s="89" t="s">
        <v>248</v>
      </c>
      <c r="E459" s="89" t="s">
        <v>222</v>
      </c>
      <c r="F459" s="90">
        <v>789.60539931909886</v>
      </c>
      <c r="G459" s="89" t="s">
        <v>218</v>
      </c>
      <c r="H459" s="91">
        <v>1</v>
      </c>
      <c r="I459" s="91">
        <v>2026</v>
      </c>
      <c r="J459" s="92" t="s">
        <v>35</v>
      </c>
      <c r="K459" s="93" t="s">
        <v>26</v>
      </c>
      <c r="L459" t="s">
        <v>161</v>
      </c>
    </row>
    <row r="460" spans="2:12" x14ac:dyDescent="0.35">
      <c r="B460" s="88" t="s">
        <v>194</v>
      </c>
      <c r="C460" s="88" t="s">
        <v>184</v>
      </c>
      <c r="D460" s="89" t="s">
        <v>248</v>
      </c>
      <c r="E460" s="89" t="s">
        <v>223</v>
      </c>
      <c r="F460" s="90">
        <v>1002.6735229448875</v>
      </c>
      <c r="G460" s="89" t="s">
        <v>224</v>
      </c>
      <c r="H460" s="91">
        <v>1</v>
      </c>
      <c r="I460" s="91">
        <v>2026</v>
      </c>
      <c r="J460" s="92" t="s">
        <v>35</v>
      </c>
      <c r="K460" s="93" t="s">
        <v>26</v>
      </c>
      <c r="L460" t="s">
        <v>165</v>
      </c>
    </row>
    <row r="461" spans="2:12" x14ac:dyDescent="0.35">
      <c r="B461" s="88" t="s">
        <v>194</v>
      </c>
      <c r="C461" s="88" t="s">
        <v>184</v>
      </c>
      <c r="D461" s="89" t="s">
        <v>248</v>
      </c>
      <c r="E461" s="89" t="s">
        <v>225</v>
      </c>
      <c r="F461" s="90">
        <v>0</v>
      </c>
      <c r="G461" s="89" t="s">
        <v>224</v>
      </c>
      <c r="H461" s="91">
        <v>1</v>
      </c>
      <c r="I461" s="91">
        <v>2026</v>
      </c>
      <c r="J461" s="92" t="s">
        <v>35</v>
      </c>
      <c r="K461" s="93" t="s">
        <v>26</v>
      </c>
      <c r="L461" t="s">
        <v>220</v>
      </c>
    </row>
    <row r="462" spans="2:12" x14ac:dyDescent="0.35">
      <c r="B462" s="88" t="s">
        <v>194</v>
      </c>
      <c r="C462" s="88" t="s">
        <v>184</v>
      </c>
      <c r="D462" s="89" t="s">
        <v>248</v>
      </c>
      <c r="E462" s="89" t="s">
        <v>226</v>
      </c>
      <c r="F462" s="90">
        <v>2019.5769561636894</v>
      </c>
      <c r="G462" s="89" t="s">
        <v>224</v>
      </c>
      <c r="H462" s="91">
        <v>1</v>
      </c>
      <c r="I462" s="91">
        <v>2026</v>
      </c>
      <c r="J462" s="92" t="s">
        <v>35</v>
      </c>
      <c r="K462" s="93" t="s">
        <v>26</v>
      </c>
      <c r="L462" t="s">
        <v>164</v>
      </c>
    </row>
    <row r="463" spans="2:12" x14ac:dyDescent="0.35">
      <c r="B463" s="88" t="s">
        <v>194</v>
      </c>
      <c r="C463" s="88" t="s">
        <v>184</v>
      </c>
      <c r="D463" s="89" t="s">
        <v>248</v>
      </c>
      <c r="E463" s="89" t="s">
        <v>228</v>
      </c>
      <c r="F463" s="90">
        <v>885.69494526798394</v>
      </c>
      <c r="G463" s="89" t="s">
        <v>224</v>
      </c>
      <c r="H463" s="91">
        <v>1</v>
      </c>
      <c r="I463" s="91">
        <v>2026</v>
      </c>
      <c r="J463" s="92" t="s">
        <v>35</v>
      </c>
      <c r="K463" s="93" t="s">
        <v>26</v>
      </c>
      <c r="L463" t="s">
        <v>161</v>
      </c>
    </row>
    <row r="464" spans="2:12" x14ac:dyDescent="0.35">
      <c r="B464" s="88" t="s">
        <v>194</v>
      </c>
      <c r="C464" s="88" t="s">
        <v>184</v>
      </c>
      <c r="D464" s="89" t="s">
        <v>248</v>
      </c>
      <c r="E464" s="89" t="s">
        <v>229</v>
      </c>
      <c r="F464" s="90">
        <v>0</v>
      </c>
      <c r="G464" s="89" t="s">
        <v>224</v>
      </c>
      <c r="H464" s="91">
        <v>1</v>
      </c>
      <c r="I464" s="91">
        <v>2026</v>
      </c>
      <c r="J464" s="92" t="s">
        <v>35</v>
      </c>
      <c r="K464" s="93" t="s">
        <v>26</v>
      </c>
      <c r="L464" t="s">
        <v>162</v>
      </c>
    </row>
    <row r="465" spans="2:11" x14ac:dyDescent="0.35">
      <c r="B465" s="88" t="s">
        <v>194</v>
      </c>
      <c r="C465" s="88" t="s">
        <v>234</v>
      </c>
      <c r="D465" s="89" t="s">
        <v>249</v>
      </c>
      <c r="E465" s="89" t="s">
        <v>186</v>
      </c>
      <c r="F465" s="90">
        <v>656.26552115304116</v>
      </c>
      <c r="G465" s="89" t="s">
        <v>187</v>
      </c>
      <c r="H465" s="91">
        <v>1</v>
      </c>
      <c r="I465" s="91">
        <v>2026</v>
      </c>
      <c r="J465" s="92" t="s">
        <v>113</v>
      </c>
      <c r="K465" s="93" t="s">
        <v>26</v>
      </c>
    </row>
    <row r="466" spans="2:11" x14ac:dyDescent="0.35">
      <c r="B466" s="88" t="s">
        <v>194</v>
      </c>
      <c r="C466" s="88" t="s">
        <v>234</v>
      </c>
      <c r="D466" s="89" t="s">
        <v>249</v>
      </c>
      <c r="E466" s="89" t="s">
        <v>188</v>
      </c>
      <c r="F466" s="90">
        <v>753.33536229627123</v>
      </c>
      <c r="G466" s="89" t="s">
        <v>187</v>
      </c>
      <c r="H466" s="91">
        <v>1</v>
      </c>
      <c r="I466" s="91">
        <v>2026</v>
      </c>
      <c r="J466" s="92" t="s">
        <v>140</v>
      </c>
      <c r="K466" s="93" t="s">
        <v>26</v>
      </c>
    </row>
    <row r="467" spans="2:11" x14ac:dyDescent="0.35">
      <c r="B467" s="88" t="s">
        <v>194</v>
      </c>
      <c r="C467" s="88" t="s">
        <v>234</v>
      </c>
      <c r="D467" s="89" t="s">
        <v>249</v>
      </c>
      <c r="E467" s="89" t="s">
        <v>189</v>
      </c>
      <c r="F467" s="90">
        <v>372.79065830179684</v>
      </c>
      <c r="G467" s="89" t="s">
        <v>187</v>
      </c>
      <c r="H467" s="91">
        <v>1</v>
      </c>
      <c r="I467" s="91">
        <v>2026</v>
      </c>
      <c r="J467" s="92" t="s">
        <v>124</v>
      </c>
      <c r="K467" s="93" t="s">
        <v>26</v>
      </c>
    </row>
    <row r="468" spans="2:11" x14ac:dyDescent="0.35">
      <c r="B468" s="88" t="s">
        <v>194</v>
      </c>
      <c r="C468" s="88" t="s">
        <v>234</v>
      </c>
      <c r="D468" s="89" t="s">
        <v>249</v>
      </c>
      <c r="E468" s="89" t="s">
        <v>190</v>
      </c>
      <c r="F468" s="90">
        <v>888.70171099883817</v>
      </c>
      <c r="G468" s="89" t="s">
        <v>187</v>
      </c>
      <c r="H468" s="91">
        <v>1</v>
      </c>
      <c r="I468" s="91">
        <v>2026</v>
      </c>
      <c r="J468" s="92" t="s">
        <v>112</v>
      </c>
      <c r="K468" s="93" t="s">
        <v>26</v>
      </c>
    </row>
    <row r="469" spans="2:11" x14ac:dyDescent="0.35">
      <c r="B469" s="88" t="s">
        <v>194</v>
      </c>
      <c r="C469" s="94" t="s">
        <v>230</v>
      </c>
      <c r="D469" t="s">
        <v>231</v>
      </c>
      <c r="E469" t="s">
        <v>193</v>
      </c>
      <c r="F469">
        <v>0</v>
      </c>
      <c r="G469" t="s">
        <v>187</v>
      </c>
      <c r="H469">
        <v>3</v>
      </c>
      <c r="I469">
        <v>2026</v>
      </c>
      <c r="J469" s="93" t="s">
        <v>116</v>
      </c>
      <c r="K469" s="93" t="s">
        <v>8</v>
      </c>
    </row>
    <row r="470" spans="2:11" x14ac:dyDescent="0.35">
      <c r="B470" s="88" t="s">
        <v>194</v>
      </c>
      <c r="C470" s="94" t="s">
        <v>230</v>
      </c>
      <c r="D470" t="s">
        <v>231</v>
      </c>
      <c r="E470" t="s">
        <v>256</v>
      </c>
      <c r="F470">
        <v>0</v>
      </c>
      <c r="G470" t="s">
        <v>257</v>
      </c>
      <c r="H470">
        <v>3</v>
      </c>
      <c r="I470">
        <v>2026</v>
      </c>
      <c r="J470" s="93" t="s">
        <v>116</v>
      </c>
      <c r="K470" s="93" t="s">
        <v>8</v>
      </c>
    </row>
    <row r="471" spans="2:11" x14ac:dyDescent="0.35">
      <c r="B471" s="88" t="s">
        <v>194</v>
      </c>
      <c r="C471" s="88" t="s">
        <v>184</v>
      </c>
      <c r="D471" s="89" t="s">
        <v>248</v>
      </c>
      <c r="E471" s="89" t="s">
        <v>195</v>
      </c>
      <c r="F471" s="90">
        <v>0</v>
      </c>
      <c r="G471" s="89" t="s">
        <v>187</v>
      </c>
      <c r="H471" s="91">
        <v>1</v>
      </c>
      <c r="I471" s="91">
        <v>2026</v>
      </c>
      <c r="J471" s="92" t="s">
        <v>117</v>
      </c>
      <c r="K471" s="93" t="s">
        <v>26</v>
      </c>
    </row>
    <row r="472" spans="2:11" x14ac:dyDescent="0.35">
      <c r="B472" s="88" t="s">
        <v>194</v>
      </c>
      <c r="C472" s="88" t="s">
        <v>234</v>
      </c>
      <c r="D472" s="89" t="s">
        <v>249</v>
      </c>
      <c r="E472" s="89" t="s">
        <v>196</v>
      </c>
      <c r="F472" s="90">
        <v>615.10458619796498</v>
      </c>
      <c r="G472" s="89" t="s">
        <v>187</v>
      </c>
      <c r="H472" s="91">
        <v>1</v>
      </c>
      <c r="I472" s="91">
        <v>2026</v>
      </c>
      <c r="J472" s="92" t="s">
        <v>98</v>
      </c>
      <c r="K472" s="93" t="s">
        <v>26</v>
      </c>
    </row>
    <row r="473" spans="2:11" x14ac:dyDescent="0.35">
      <c r="B473" s="88" t="s">
        <v>194</v>
      </c>
      <c r="C473" s="88" t="s">
        <v>184</v>
      </c>
      <c r="D473" s="89" t="s">
        <v>248</v>
      </c>
      <c r="E473" s="89" t="s">
        <v>197</v>
      </c>
      <c r="F473" s="90">
        <v>0</v>
      </c>
      <c r="G473" s="89" t="s">
        <v>187</v>
      </c>
      <c r="H473" s="91">
        <v>1</v>
      </c>
      <c r="I473" s="91">
        <v>2026</v>
      </c>
      <c r="J473" s="92" t="s">
        <v>73</v>
      </c>
      <c r="K473" s="93" t="s">
        <v>17</v>
      </c>
    </row>
    <row r="474" spans="2:11" x14ac:dyDescent="0.35">
      <c r="B474" s="88" t="s">
        <v>194</v>
      </c>
      <c r="C474" s="88" t="s">
        <v>234</v>
      </c>
      <c r="D474" s="89" t="s">
        <v>249</v>
      </c>
      <c r="E474" s="89" t="s">
        <v>198</v>
      </c>
      <c r="F474" s="90">
        <v>0</v>
      </c>
      <c r="G474" s="89" t="s">
        <v>187</v>
      </c>
      <c r="H474" s="91">
        <v>1</v>
      </c>
      <c r="I474" s="91">
        <v>2026</v>
      </c>
      <c r="J474" s="92" t="s">
        <v>199</v>
      </c>
      <c r="K474" s="93" t="s">
        <v>17</v>
      </c>
    </row>
    <row r="475" spans="2:11" x14ac:dyDescent="0.35">
      <c r="B475" s="88" t="s">
        <v>194</v>
      </c>
      <c r="C475" s="88" t="s">
        <v>184</v>
      </c>
      <c r="D475" s="89" t="s">
        <v>248</v>
      </c>
      <c r="E475" s="89" t="s">
        <v>200</v>
      </c>
      <c r="F475" s="90">
        <v>2034.9704785969518</v>
      </c>
      <c r="G475" s="89" t="s">
        <v>187</v>
      </c>
      <c r="H475" s="91">
        <v>1</v>
      </c>
      <c r="I475" s="91">
        <v>2026</v>
      </c>
      <c r="J475" s="92" t="s">
        <v>138</v>
      </c>
      <c r="K475" s="93" t="s">
        <v>17</v>
      </c>
    </row>
    <row r="476" spans="2:11" x14ac:dyDescent="0.35">
      <c r="B476" s="88" t="s">
        <v>194</v>
      </c>
      <c r="C476" s="88" t="s">
        <v>184</v>
      </c>
      <c r="D476" s="89" t="s">
        <v>248</v>
      </c>
      <c r="E476" s="89" t="s">
        <v>201</v>
      </c>
      <c r="F476" s="90">
        <v>0</v>
      </c>
      <c r="G476" s="89" t="s">
        <v>187</v>
      </c>
      <c r="H476" s="91">
        <v>1</v>
      </c>
      <c r="I476" s="91">
        <v>2026</v>
      </c>
      <c r="J476" s="92" t="s">
        <v>202</v>
      </c>
      <c r="K476" s="93" t="s">
        <v>17</v>
      </c>
    </row>
    <row r="477" spans="2:11" x14ac:dyDescent="0.35">
      <c r="B477" s="88" t="s">
        <v>194</v>
      </c>
      <c r="C477" s="88" t="s">
        <v>234</v>
      </c>
      <c r="D477" s="89" t="s">
        <v>249</v>
      </c>
      <c r="E477" s="89" t="s">
        <v>203</v>
      </c>
      <c r="F477" s="90">
        <v>965.40572171103452</v>
      </c>
      <c r="G477" s="89" t="s">
        <v>187</v>
      </c>
      <c r="H477" s="91">
        <v>1</v>
      </c>
      <c r="I477" s="91">
        <v>2026</v>
      </c>
      <c r="J477" s="92" t="s">
        <v>115</v>
      </c>
      <c r="K477" s="92" t="s">
        <v>26</v>
      </c>
    </row>
    <row r="478" spans="2:11" x14ac:dyDescent="0.35">
      <c r="B478" s="88" t="s">
        <v>194</v>
      </c>
      <c r="C478" s="88" t="s">
        <v>234</v>
      </c>
      <c r="D478" s="89" t="s">
        <v>249</v>
      </c>
      <c r="E478" s="89" t="s">
        <v>204</v>
      </c>
      <c r="F478" s="90">
        <v>3111.5003078638661</v>
      </c>
      <c r="G478" s="89" t="s">
        <v>187</v>
      </c>
      <c r="H478" s="91">
        <v>1</v>
      </c>
      <c r="I478" s="91">
        <v>2026</v>
      </c>
      <c r="J478" s="92" t="s">
        <v>114</v>
      </c>
      <c r="K478" s="93" t="s">
        <v>26</v>
      </c>
    </row>
    <row r="479" spans="2:11" x14ac:dyDescent="0.35">
      <c r="B479" s="88" t="s">
        <v>194</v>
      </c>
      <c r="C479" s="88" t="s">
        <v>184</v>
      </c>
      <c r="D479" s="89" t="s">
        <v>248</v>
      </c>
      <c r="E479" s="89" t="s">
        <v>205</v>
      </c>
      <c r="F479" s="90">
        <v>0</v>
      </c>
      <c r="G479" s="89" t="s">
        <v>187</v>
      </c>
      <c r="H479" s="91">
        <v>1</v>
      </c>
      <c r="I479" s="91">
        <v>2026</v>
      </c>
      <c r="J479" s="92" t="s">
        <v>141</v>
      </c>
      <c r="K479" s="93" t="s">
        <v>17</v>
      </c>
    </row>
    <row r="480" spans="2:11" x14ac:dyDescent="0.35">
      <c r="B480" s="88" t="s">
        <v>194</v>
      </c>
      <c r="C480" s="88" t="s">
        <v>184</v>
      </c>
      <c r="D480" s="89" t="s">
        <v>248</v>
      </c>
      <c r="E480" s="89" t="s">
        <v>206</v>
      </c>
      <c r="F480" s="90">
        <v>0</v>
      </c>
      <c r="G480" s="89" t="s">
        <v>187</v>
      </c>
      <c r="H480" s="91">
        <v>1</v>
      </c>
      <c r="I480" s="91">
        <v>2026</v>
      </c>
      <c r="J480" s="92" t="s">
        <v>142</v>
      </c>
      <c r="K480" s="93" t="s">
        <v>13</v>
      </c>
    </row>
    <row r="481" spans="2:12" x14ac:dyDescent="0.35">
      <c r="B481" s="88" t="s">
        <v>194</v>
      </c>
      <c r="C481" s="88" t="s">
        <v>184</v>
      </c>
      <c r="D481" s="89" t="s">
        <v>248</v>
      </c>
      <c r="E481" s="89" t="s">
        <v>207</v>
      </c>
      <c r="F481" s="90">
        <v>12933.62700692229</v>
      </c>
      <c r="G481" s="89" t="s">
        <v>187</v>
      </c>
      <c r="H481" s="91">
        <v>1</v>
      </c>
      <c r="I481" s="91">
        <v>2026</v>
      </c>
      <c r="J481" s="92" t="s">
        <v>128</v>
      </c>
      <c r="K481" s="93" t="s">
        <v>13</v>
      </c>
    </row>
    <row r="482" spans="2:12" x14ac:dyDescent="0.35">
      <c r="B482" s="88" t="s">
        <v>194</v>
      </c>
      <c r="C482" s="94" t="s">
        <v>234</v>
      </c>
      <c r="D482" t="s">
        <v>244</v>
      </c>
      <c r="E482" t="s">
        <v>193</v>
      </c>
      <c r="F482">
        <v>0</v>
      </c>
      <c r="G482" t="s">
        <v>187</v>
      </c>
      <c r="H482">
        <v>3</v>
      </c>
      <c r="I482">
        <v>2026</v>
      </c>
      <c r="J482" s="93" t="s">
        <v>116</v>
      </c>
      <c r="K482" s="93" t="s">
        <v>8</v>
      </c>
    </row>
    <row r="483" spans="2:12" x14ac:dyDescent="0.35">
      <c r="B483" s="88" t="s">
        <v>194</v>
      </c>
      <c r="C483" s="88" t="s">
        <v>184</v>
      </c>
      <c r="D483" s="89" t="s">
        <v>248</v>
      </c>
      <c r="E483" s="89" t="s">
        <v>236</v>
      </c>
      <c r="F483" s="90">
        <v>0</v>
      </c>
      <c r="G483" s="89" t="s">
        <v>212</v>
      </c>
      <c r="H483" s="91">
        <v>1</v>
      </c>
      <c r="I483" s="91">
        <v>2026</v>
      </c>
      <c r="J483" s="92" t="s">
        <v>73</v>
      </c>
      <c r="K483" s="93" t="s">
        <v>17</v>
      </c>
    </row>
    <row r="484" spans="2:12" x14ac:dyDescent="0.35">
      <c r="B484" s="88" t="s">
        <v>194</v>
      </c>
      <c r="C484" s="88" t="s">
        <v>234</v>
      </c>
      <c r="D484" s="89" t="s">
        <v>249</v>
      </c>
      <c r="E484" s="89" t="s">
        <v>211</v>
      </c>
      <c r="F484" s="90">
        <v>0</v>
      </c>
      <c r="G484" s="89" t="s">
        <v>212</v>
      </c>
      <c r="H484" s="91">
        <v>1</v>
      </c>
      <c r="I484" s="91">
        <v>2026</v>
      </c>
      <c r="J484" s="92" t="s">
        <v>199</v>
      </c>
      <c r="K484" s="93" t="s">
        <v>17</v>
      </c>
    </row>
    <row r="485" spans="2:12" x14ac:dyDescent="0.35">
      <c r="B485" s="88" t="s">
        <v>194</v>
      </c>
      <c r="C485" s="88" t="s">
        <v>184</v>
      </c>
      <c r="D485" s="89" t="s">
        <v>248</v>
      </c>
      <c r="E485" s="89" t="s">
        <v>237</v>
      </c>
      <c r="F485" s="90">
        <v>2741.0168431379589</v>
      </c>
      <c r="G485" s="89" t="s">
        <v>212</v>
      </c>
      <c r="H485" s="91">
        <v>1</v>
      </c>
      <c r="I485" s="91">
        <v>2026</v>
      </c>
      <c r="J485" s="92" t="s">
        <v>138</v>
      </c>
      <c r="K485" s="93" t="s">
        <v>17</v>
      </c>
    </row>
    <row r="486" spans="2:12" x14ac:dyDescent="0.35">
      <c r="B486" s="88" t="s">
        <v>194</v>
      </c>
      <c r="C486" s="88" t="s">
        <v>234</v>
      </c>
      <c r="D486" s="89" t="s">
        <v>249</v>
      </c>
      <c r="E486" s="89" t="s">
        <v>214</v>
      </c>
      <c r="F486" s="90">
        <v>0</v>
      </c>
      <c r="G486" s="89" t="s">
        <v>212</v>
      </c>
      <c r="H486" s="91">
        <v>1</v>
      </c>
      <c r="I486" s="91">
        <v>2026</v>
      </c>
      <c r="J486" s="92" t="s">
        <v>25</v>
      </c>
      <c r="K486" s="93" t="s">
        <v>17</v>
      </c>
    </row>
    <row r="487" spans="2:12" x14ac:dyDescent="0.35">
      <c r="B487" s="88" t="s">
        <v>194</v>
      </c>
      <c r="C487" s="88" t="s">
        <v>234</v>
      </c>
      <c r="D487" s="89" t="s">
        <v>249</v>
      </c>
      <c r="E487" s="89" t="s">
        <v>215</v>
      </c>
      <c r="F487" s="90">
        <v>614.19761539568265</v>
      </c>
      <c r="G487" s="89" t="s">
        <v>212</v>
      </c>
      <c r="H487" s="91">
        <v>1</v>
      </c>
      <c r="I487" s="91">
        <v>2026</v>
      </c>
      <c r="J487" s="92" t="s">
        <v>35</v>
      </c>
      <c r="K487" s="93" t="s">
        <v>26</v>
      </c>
      <c r="L487" t="s">
        <v>162</v>
      </c>
    </row>
    <row r="488" spans="2:12" x14ac:dyDescent="0.35">
      <c r="B488" s="88" t="s">
        <v>194</v>
      </c>
      <c r="C488" s="88" t="s">
        <v>184</v>
      </c>
      <c r="D488" s="89" t="s">
        <v>248</v>
      </c>
      <c r="E488" s="89" t="s">
        <v>238</v>
      </c>
      <c r="F488" s="90">
        <v>0</v>
      </c>
      <c r="G488" s="89" t="s">
        <v>212</v>
      </c>
      <c r="H488" s="91">
        <v>1</v>
      </c>
      <c r="I488" s="91">
        <v>2026</v>
      </c>
      <c r="J488" s="92" t="s">
        <v>142</v>
      </c>
      <c r="K488" s="93" t="s">
        <v>13</v>
      </c>
    </row>
    <row r="489" spans="2:12" x14ac:dyDescent="0.35">
      <c r="B489" s="88" t="s">
        <v>194</v>
      </c>
      <c r="C489" s="88" t="s">
        <v>234</v>
      </c>
      <c r="D489" s="89" t="s">
        <v>249</v>
      </c>
      <c r="E489" s="89" t="s">
        <v>217</v>
      </c>
      <c r="F489" s="90">
        <v>812.91381740845213</v>
      </c>
      <c r="G489" s="89" t="s">
        <v>218</v>
      </c>
      <c r="H489" s="91">
        <v>1</v>
      </c>
      <c r="I489" s="91">
        <v>2026</v>
      </c>
      <c r="J489" s="92" t="s">
        <v>35</v>
      </c>
      <c r="K489" s="93" t="s">
        <v>26</v>
      </c>
      <c r="L489" t="s">
        <v>165</v>
      </c>
    </row>
    <row r="490" spans="2:12" x14ac:dyDescent="0.35">
      <c r="B490" s="88" t="s">
        <v>194</v>
      </c>
      <c r="C490" s="88" t="s">
        <v>234</v>
      </c>
      <c r="D490" s="89" t="s">
        <v>249</v>
      </c>
      <c r="E490" s="89" t="s">
        <v>219</v>
      </c>
      <c r="F490" s="90">
        <v>0</v>
      </c>
      <c r="G490" s="89" t="s">
        <v>218</v>
      </c>
      <c r="H490" s="91">
        <v>1</v>
      </c>
      <c r="I490" s="91">
        <v>2026</v>
      </c>
      <c r="J490" s="92" t="s">
        <v>35</v>
      </c>
      <c r="K490" s="93" t="s">
        <v>26</v>
      </c>
      <c r="L490" t="s">
        <v>220</v>
      </c>
    </row>
    <row r="491" spans="2:12" x14ac:dyDescent="0.35">
      <c r="B491" s="88" t="s">
        <v>194</v>
      </c>
      <c r="C491" s="88" t="s">
        <v>234</v>
      </c>
      <c r="D491" s="89" t="s">
        <v>249</v>
      </c>
      <c r="E491" s="89" t="s">
        <v>221</v>
      </c>
      <c r="F491" s="90">
        <v>1649.6754926137082</v>
      </c>
      <c r="G491" s="89" t="s">
        <v>218</v>
      </c>
      <c r="H491" s="91">
        <v>1</v>
      </c>
      <c r="I491" s="91">
        <v>2026</v>
      </c>
      <c r="J491" s="92" t="s">
        <v>35</v>
      </c>
      <c r="K491" s="93" t="s">
        <v>26</v>
      </c>
      <c r="L491" t="s">
        <v>164</v>
      </c>
    </row>
    <row r="492" spans="2:12" x14ac:dyDescent="0.35">
      <c r="B492" s="88" t="s">
        <v>194</v>
      </c>
      <c r="C492" s="88" t="s">
        <v>234</v>
      </c>
      <c r="D492" s="89" t="s">
        <v>249</v>
      </c>
      <c r="E492" s="89" t="s">
        <v>222</v>
      </c>
      <c r="F492" s="90">
        <v>731.62243566760685</v>
      </c>
      <c r="G492" s="89" t="s">
        <v>218</v>
      </c>
      <c r="H492" s="91">
        <v>1</v>
      </c>
      <c r="I492" s="91">
        <v>2026</v>
      </c>
      <c r="J492" s="92" t="s">
        <v>35</v>
      </c>
      <c r="K492" s="93" t="s">
        <v>26</v>
      </c>
      <c r="L492" t="s">
        <v>161</v>
      </c>
    </row>
    <row r="493" spans="2:12" x14ac:dyDescent="0.35">
      <c r="B493" s="88" t="s">
        <v>194</v>
      </c>
      <c r="C493" s="88" t="s">
        <v>234</v>
      </c>
      <c r="D493" s="89" t="s">
        <v>249</v>
      </c>
      <c r="E493" s="89" t="s">
        <v>223</v>
      </c>
      <c r="F493" s="90">
        <v>929.04436275251669</v>
      </c>
      <c r="G493" s="89" t="s">
        <v>224</v>
      </c>
      <c r="H493" s="91">
        <v>1</v>
      </c>
      <c r="I493" s="91">
        <v>2026</v>
      </c>
      <c r="J493" s="92" t="s">
        <v>35</v>
      </c>
      <c r="K493" s="93" t="s">
        <v>26</v>
      </c>
      <c r="L493" t="s">
        <v>165</v>
      </c>
    </row>
    <row r="494" spans="2:12" x14ac:dyDescent="0.35">
      <c r="B494" s="88" t="s">
        <v>194</v>
      </c>
      <c r="C494" s="88" t="s">
        <v>234</v>
      </c>
      <c r="D494" s="89" t="s">
        <v>249</v>
      </c>
      <c r="E494" s="89" t="s">
        <v>225</v>
      </c>
      <c r="F494" s="90">
        <v>0</v>
      </c>
      <c r="G494" s="89" t="s">
        <v>224</v>
      </c>
      <c r="H494" s="91">
        <v>1</v>
      </c>
      <c r="I494" s="91">
        <v>2026</v>
      </c>
      <c r="J494" s="92" t="s">
        <v>35</v>
      </c>
      <c r="K494" s="93" t="s">
        <v>26</v>
      </c>
      <c r="L494" t="s">
        <v>220</v>
      </c>
    </row>
    <row r="495" spans="2:12" x14ac:dyDescent="0.35">
      <c r="B495" s="88" t="s">
        <v>194</v>
      </c>
      <c r="C495" s="88" t="s">
        <v>234</v>
      </c>
      <c r="D495" s="89" t="s">
        <v>249</v>
      </c>
      <c r="E495" s="89" t="s">
        <v>226</v>
      </c>
      <c r="F495" s="90">
        <v>1871.2736931140571</v>
      </c>
      <c r="G495" s="89" t="s">
        <v>224</v>
      </c>
      <c r="H495" s="91">
        <v>1</v>
      </c>
      <c r="I495" s="91">
        <v>2026</v>
      </c>
      <c r="J495" s="92" t="s">
        <v>35</v>
      </c>
      <c r="K495" s="93" t="s">
        <v>26</v>
      </c>
      <c r="L495" t="s">
        <v>164</v>
      </c>
    </row>
    <row r="496" spans="2:12" x14ac:dyDescent="0.35">
      <c r="B496" s="88" t="s">
        <v>194</v>
      </c>
      <c r="C496" s="88" t="s">
        <v>234</v>
      </c>
      <c r="D496" s="89" t="s">
        <v>249</v>
      </c>
      <c r="E496" s="89" t="s">
        <v>228</v>
      </c>
      <c r="F496" s="90">
        <v>820.65585376472302</v>
      </c>
      <c r="G496" s="89" t="s">
        <v>224</v>
      </c>
      <c r="H496" s="91">
        <v>1</v>
      </c>
      <c r="I496" s="91">
        <v>2026</v>
      </c>
      <c r="J496" s="92" t="s">
        <v>35</v>
      </c>
      <c r="K496" s="93" t="s">
        <v>26</v>
      </c>
      <c r="L496" t="s">
        <v>161</v>
      </c>
    </row>
    <row r="497" spans="2:12" x14ac:dyDescent="0.35">
      <c r="B497" s="88" t="s">
        <v>194</v>
      </c>
      <c r="C497" s="88" t="s">
        <v>234</v>
      </c>
      <c r="D497" s="89" t="s">
        <v>249</v>
      </c>
      <c r="E497" s="89" t="s">
        <v>229</v>
      </c>
      <c r="F497" s="90">
        <v>7933.0184958981654</v>
      </c>
      <c r="G497" s="89" t="s">
        <v>224</v>
      </c>
      <c r="H497" s="91">
        <v>1</v>
      </c>
      <c r="I497" s="91">
        <v>2026</v>
      </c>
      <c r="J497" s="92" t="s">
        <v>35</v>
      </c>
      <c r="K497" s="93" t="s">
        <v>26</v>
      </c>
      <c r="L497" t="s">
        <v>162</v>
      </c>
    </row>
    <row r="498" spans="2:12" x14ac:dyDescent="0.35">
      <c r="B498" s="88" t="s">
        <v>194</v>
      </c>
      <c r="C498" s="88" t="s">
        <v>240</v>
      </c>
      <c r="D498" s="89" t="s">
        <v>250</v>
      </c>
      <c r="E498" s="89" t="s">
        <v>186</v>
      </c>
      <c r="F498" s="90">
        <v>424.72764538907552</v>
      </c>
      <c r="G498" s="89" t="s">
        <v>187</v>
      </c>
      <c r="H498" s="91">
        <v>1</v>
      </c>
      <c r="I498" s="91">
        <v>2026</v>
      </c>
      <c r="J498" s="92" t="s">
        <v>113</v>
      </c>
      <c r="K498" s="93" t="s">
        <v>26</v>
      </c>
    </row>
    <row r="499" spans="2:12" x14ac:dyDescent="0.35">
      <c r="B499" s="88" t="s">
        <v>194</v>
      </c>
      <c r="C499" s="88" t="s">
        <v>240</v>
      </c>
      <c r="D499" s="89" t="s">
        <v>250</v>
      </c>
      <c r="E499" s="89" t="s">
        <v>188</v>
      </c>
      <c r="F499" s="90">
        <v>487.55015203946112</v>
      </c>
      <c r="G499" s="89" t="s">
        <v>187</v>
      </c>
      <c r="H499" s="91">
        <v>1</v>
      </c>
      <c r="I499" s="91">
        <v>2026</v>
      </c>
      <c r="J499" s="92" t="s">
        <v>140</v>
      </c>
      <c r="K499" s="93" t="s">
        <v>26</v>
      </c>
    </row>
    <row r="500" spans="2:12" x14ac:dyDescent="0.35">
      <c r="B500" s="88" t="s">
        <v>194</v>
      </c>
      <c r="C500" s="88" t="s">
        <v>240</v>
      </c>
      <c r="D500" s="89" t="s">
        <v>250</v>
      </c>
      <c r="E500" s="89" t="s">
        <v>189</v>
      </c>
      <c r="F500" s="90">
        <v>241.26591055001037</v>
      </c>
      <c r="G500" s="89" t="s">
        <v>187</v>
      </c>
      <c r="H500" s="91">
        <v>1</v>
      </c>
      <c r="I500" s="91">
        <v>2026</v>
      </c>
      <c r="J500" s="92" t="s">
        <v>124</v>
      </c>
      <c r="K500" s="93" t="s">
        <v>26</v>
      </c>
    </row>
    <row r="501" spans="2:12" x14ac:dyDescent="0.35">
      <c r="B501" s="88" t="s">
        <v>194</v>
      </c>
      <c r="C501" s="88" t="s">
        <v>240</v>
      </c>
      <c r="D501" s="89" t="s">
        <v>250</v>
      </c>
      <c r="E501" s="89" t="s">
        <v>190</v>
      </c>
      <c r="F501" s="90">
        <v>575.15772655951616</v>
      </c>
      <c r="G501" s="89" t="s">
        <v>187</v>
      </c>
      <c r="H501" s="91">
        <v>1</v>
      </c>
      <c r="I501" s="91">
        <v>2026</v>
      </c>
      <c r="J501" s="92" t="s">
        <v>112</v>
      </c>
      <c r="K501" s="93" t="s">
        <v>26</v>
      </c>
    </row>
    <row r="502" spans="2:12" x14ac:dyDescent="0.35">
      <c r="B502" s="88" t="s">
        <v>194</v>
      </c>
      <c r="C502" s="94" t="s">
        <v>234</v>
      </c>
      <c r="D502" t="s">
        <v>244</v>
      </c>
      <c r="E502" t="s">
        <v>256</v>
      </c>
      <c r="F502">
        <v>0</v>
      </c>
      <c r="G502" t="s">
        <v>257</v>
      </c>
      <c r="H502">
        <v>3</v>
      </c>
      <c r="I502">
        <v>2026</v>
      </c>
      <c r="J502" s="93" t="s">
        <v>116</v>
      </c>
      <c r="K502" s="93" t="s">
        <v>8</v>
      </c>
    </row>
    <row r="503" spans="2:12" x14ac:dyDescent="0.35">
      <c r="B503" s="88" t="s">
        <v>194</v>
      </c>
      <c r="C503" s="94" t="s">
        <v>234</v>
      </c>
      <c r="D503" t="s">
        <v>258</v>
      </c>
      <c r="E503" t="s">
        <v>193</v>
      </c>
      <c r="F503">
        <v>0</v>
      </c>
      <c r="G503" t="s">
        <v>187</v>
      </c>
      <c r="H503">
        <v>3</v>
      </c>
      <c r="I503">
        <v>2026</v>
      </c>
      <c r="J503" s="93" t="s">
        <v>116</v>
      </c>
      <c r="K503" s="93" t="s">
        <v>8</v>
      </c>
    </row>
    <row r="504" spans="2:12" x14ac:dyDescent="0.35">
      <c r="B504" s="88" t="s">
        <v>194</v>
      </c>
      <c r="C504" s="88" t="s">
        <v>234</v>
      </c>
      <c r="D504" s="89" t="s">
        <v>249</v>
      </c>
      <c r="E504" s="89" t="s">
        <v>195</v>
      </c>
      <c r="F504" s="90">
        <v>1502.153204876593</v>
      </c>
      <c r="G504" s="89" t="s">
        <v>187</v>
      </c>
      <c r="H504" s="91">
        <v>1</v>
      </c>
      <c r="I504" s="91">
        <v>2026</v>
      </c>
      <c r="J504" s="92" t="s">
        <v>117</v>
      </c>
      <c r="K504" s="93" t="s">
        <v>26</v>
      </c>
    </row>
    <row r="505" spans="2:12" x14ac:dyDescent="0.35">
      <c r="B505" s="88" t="s">
        <v>194</v>
      </c>
      <c r="C505" s="88" t="s">
        <v>240</v>
      </c>
      <c r="D505" s="89" t="s">
        <v>250</v>
      </c>
      <c r="E505" s="89" t="s">
        <v>196</v>
      </c>
      <c r="F505" s="90">
        <v>398.08875240751729</v>
      </c>
      <c r="G505" s="89" t="s">
        <v>187</v>
      </c>
      <c r="H505" s="91">
        <v>1</v>
      </c>
      <c r="I505" s="91">
        <v>2026</v>
      </c>
      <c r="J505" s="92" t="s">
        <v>98</v>
      </c>
      <c r="K505" s="93" t="s">
        <v>26</v>
      </c>
    </row>
    <row r="506" spans="2:12" x14ac:dyDescent="0.35">
      <c r="B506" s="88" t="s">
        <v>194</v>
      </c>
      <c r="C506" s="88" t="s">
        <v>234</v>
      </c>
      <c r="D506" s="89" t="s">
        <v>249</v>
      </c>
      <c r="E506" s="89" t="s">
        <v>197</v>
      </c>
      <c r="F506" s="90">
        <v>0</v>
      </c>
      <c r="G506" s="89" t="s">
        <v>187</v>
      </c>
      <c r="H506" s="91">
        <v>1</v>
      </c>
      <c r="I506" s="91">
        <v>2026</v>
      </c>
      <c r="J506" s="92" t="s">
        <v>73</v>
      </c>
      <c r="K506" s="93" t="s">
        <v>17</v>
      </c>
    </row>
    <row r="507" spans="2:12" x14ac:dyDescent="0.35">
      <c r="B507" s="88" t="s">
        <v>194</v>
      </c>
      <c r="C507" s="88" t="s">
        <v>240</v>
      </c>
      <c r="D507" s="89" t="s">
        <v>250</v>
      </c>
      <c r="E507" s="89" t="s">
        <v>198</v>
      </c>
      <c r="F507" s="90">
        <v>0</v>
      </c>
      <c r="G507" s="89" t="s">
        <v>187</v>
      </c>
      <c r="H507" s="91">
        <v>1</v>
      </c>
      <c r="I507" s="91">
        <v>2026</v>
      </c>
      <c r="J507" s="92" t="s">
        <v>199</v>
      </c>
      <c r="K507" s="93" t="s">
        <v>17</v>
      </c>
    </row>
    <row r="508" spans="2:12" x14ac:dyDescent="0.35">
      <c r="B508" s="88" t="s">
        <v>194</v>
      </c>
      <c r="C508" s="88" t="s">
        <v>234</v>
      </c>
      <c r="D508" s="89" t="s">
        <v>249</v>
      </c>
      <c r="E508" s="89" t="s">
        <v>200</v>
      </c>
      <c r="F508" s="90">
        <v>0</v>
      </c>
      <c r="G508" s="89" t="s">
        <v>187</v>
      </c>
      <c r="H508" s="91">
        <v>1</v>
      </c>
      <c r="I508" s="91">
        <v>2026</v>
      </c>
      <c r="J508" s="92" t="s">
        <v>138</v>
      </c>
      <c r="K508" s="93" t="s">
        <v>17</v>
      </c>
    </row>
    <row r="509" spans="2:12" x14ac:dyDescent="0.35">
      <c r="B509" s="88" t="s">
        <v>194</v>
      </c>
      <c r="C509" s="88" t="s">
        <v>234</v>
      </c>
      <c r="D509" s="89" t="s">
        <v>249</v>
      </c>
      <c r="E509" s="89" t="s">
        <v>201</v>
      </c>
      <c r="F509" s="90">
        <v>0</v>
      </c>
      <c r="G509" s="89" t="s">
        <v>187</v>
      </c>
      <c r="H509" s="91">
        <v>1</v>
      </c>
      <c r="I509" s="91">
        <v>2026</v>
      </c>
      <c r="J509" s="92" t="s">
        <v>202</v>
      </c>
      <c r="K509" s="93" t="s">
        <v>17</v>
      </c>
    </row>
    <row r="510" spans="2:12" x14ac:dyDescent="0.35">
      <c r="B510" s="88" t="s">
        <v>194</v>
      </c>
      <c r="C510" s="88" t="s">
        <v>240</v>
      </c>
      <c r="D510" s="89" t="s">
        <v>250</v>
      </c>
      <c r="E510" s="89" t="s">
        <v>203</v>
      </c>
      <c r="F510" s="90">
        <v>624.79969739542162</v>
      </c>
      <c r="G510" s="89" t="s">
        <v>187</v>
      </c>
      <c r="H510" s="91">
        <v>1</v>
      </c>
      <c r="I510" s="91">
        <v>2026</v>
      </c>
      <c r="J510" s="92" t="s">
        <v>115</v>
      </c>
      <c r="K510" s="92" t="s">
        <v>26</v>
      </c>
    </row>
    <row r="511" spans="2:12" x14ac:dyDescent="0.35">
      <c r="B511" s="88" t="s">
        <v>194</v>
      </c>
      <c r="C511" s="88" t="s">
        <v>240</v>
      </c>
      <c r="D511" s="89" t="s">
        <v>250</v>
      </c>
      <c r="E511" s="89" t="s">
        <v>204</v>
      </c>
      <c r="F511" s="90">
        <v>2013.7279146777241</v>
      </c>
      <c r="G511" s="89" t="s">
        <v>187</v>
      </c>
      <c r="H511" s="91">
        <v>1</v>
      </c>
      <c r="I511" s="91">
        <v>2026</v>
      </c>
      <c r="J511" s="92" t="s">
        <v>114</v>
      </c>
      <c r="K511" s="93" t="s">
        <v>26</v>
      </c>
    </row>
    <row r="512" spans="2:12" x14ac:dyDescent="0.35">
      <c r="B512" s="88" t="s">
        <v>194</v>
      </c>
      <c r="C512" s="88" t="s">
        <v>234</v>
      </c>
      <c r="D512" s="89" t="s">
        <v>249</v>
      </c>
      <c r="E512" s="89" t="s">
        <v>205</v>
      </c>
      <c r="F512" s="90">
        <v>11501.686832606758</v>
      </c>
      <c r="G512" s="89" t="s">
        <v>187</v>
      </c>
      <c r="H512" s="91">
        <v>1</v>
      </c>
      <c r="I512" s="91">
        <v>2026</v>
      </c>
      <c r="J512" s="92" t="s">
        <v>141</v>
      </c>
      <c r="K512" s="93" t="s">
        <v>17</v>
      </c>
    </row>
    <row r="513" spans="2:12" x14ac:dyDescent="0.35">
      <c r="B513" s="88" t="s">
        <v>194</v>
      </c>
      <c r="C513" s="88" t="s">
        <v>234</v>
      </c>
      <c r="D513" s="89" t="s">
        <v>249</v>
      </c>
      <c r="E513" s="89" t="s">
        <v>206</v>
      </c>
      <c r="F513" s="90">
        <v>849.71123312471718</v>
      </c>
      <c r="G513" s="89" t="s">
        <v>187</v>
      </c>
      <c r="H513" s="91">
        <v>1</v>
      </c>
      <c r="I513" s="91">
        <v>2026</v>
      </c>
      <c r="J513" s="92" t="s">
        <v>142</v>
      </c>
      <c r="K513" s="93" t="s">
        <v>13</v>
      </c>
    </row>
    <row r="514" spans="2:12" x14ac:dyDescent="0.35">
      <c r="B514" s="88" t="s">
        <v>194</v>
      </c>
      <c r="C514" s="88" t="s">
        <v>234</v>
      </c>
      <c r="D514" s="89" t="s">
        <v>249</v>
      </c>
      <c r="E514" s="89" t="s">
        <v>207</v>
      </c>
      <c r="F514" s="90">
        <v>4258.4449518314277</v>
      </c>
      <c r="G514" s="89" t="s">
        <v>187</v>
      </c>
      <c r="H514" s="91">
        <v>1</v>
      </c>
      <c r="I514" s="91">
        <v>2026</v>
      </c>
      <c r="J514" s="92" t="s">
        <v>128</v>
      </c>
      <c r="K514" s="93" t="s">
        <v>13</v>
      </c>
    </row>
    <row r="515" spans="2:12" x14ac:dyDescent="0.35">
      <c r="B515" s="88" t="s">
        <v>194</v>
      </c>
      <c r="C515" s="94" t="s">
        <v>234</v>
      </c>
      <c r="D515" t="s">
        <v>258</v>
      </c>
      <c r="E515" t="s">
        <v>256</v>
      </c>
      <c r="F515">
        <v>0</v>
      </c>
      <c r="G515" t="s">
        <v>257</v>
      </c>
      <c r="H515">
        <v>3</v>
      </c>
      <c r="I515">
        <v>2026</v>
      </c>
      <c r="J515" s="93" t="s">
        <v>116</v>
      </c>
      <c r="K515" s="93" t="s">
        <v>8</v>
      </c>
    </row>
    <row r="516" spans="2:12" x14ac:dyDescent="0.35">
      <c r="B516" s="88" t="s">
        <v>194</v>
      </c>
      <c r="C516" s="88" t="s">
        <v>234</v>
      </c>
      <c r="D516" s="89" t="s">
        <v>249</v>
      </c>
      <c r="E516" s="89" t="s">
        <v>236</v>
      </c>
      <c r="F516" s="90">
        <v>0</v>
      </c>
      <c r="G516" s="89" t="s">
        <v>212</v>
      </c>
      <c r="H516" s="91">
        <v>1</v>
      </c>
      <c r="I516" s="91">
        <v>2026</v>
      </c>
      <c r="J516" s="92" t="s">
        <v>73</v>
      </c>
      <c r="K516" s="93" t="s">
        <v>17</v>
      </c>
    </row>
    <row r="517" spans="2:12" x14ac:dyDescent="0.35">
      <c r="B517" s="88" t="s">
        <v>194</v>
      </c>
      <c r="C517" s="88" t="s">
        <v>240</v>
      </c>
      <c r="D517" s="89" t="s">
        <v>250</v>
      </c>
      <c r="E517" s="89" t="s">
        <v>211</v>
      </c>
      <c r="F517" s="90">
        <v>0</v>
      </c>
      <c r="G517" s="89" t="s">
        <v>212</v>
      </c>
      <c r="H517" s="91">
        <v>1</v>
      </c>
      <c r="I517" s="91">
        <v>2026</v>
      </c>
      <c r="J517" s="92" t="s">
        <v>199</v>
      </c>
      <c r="K517" s="93" t="s">
        <v>17</v>
      </c>
    </row>
    <row r="518" spans="2:12" x14ac:dyDescent="0.35">
      <c r="B518" s="88" t="s">
        <v>194</v>
      </c>
      <c r="C518" s="88" t="s">
        <v>234</v>
      </c>
      <c r="D518" s="89" t="s">
        <v>249</v>
      </c>
      <c r="E518" s="89" t="s">
        <v>237</v>
      </c>
      <c r="F518" s="90">
        <v>0</v>
      </c>
      <c r="G518" s="89" t="s">
        <v>212</v>
      </c>
      <c r="H518" s="91">
        <v>1</v>
      </c>
      <c r="I518" s="91">
        <v>2026</v>
      </c>
      <c r="J518" s="92" t="s">
        <v>138</v>
      </c>
      <c r="K518" s="93" t="s">
        <v>17</v>
      </c>
    </row>
    <row r="519" spans="2:12" x14ac:dyDescent="0.35">
      <c r="B519" s="88" t="s">
        <v>194</v>
      </c>
      <c r="C519" s="88" t="s">
        <v>240</v>
      </c>
      <c r="D519" s="89" t="s">
        <v>250</v>
      </c>
      <c r="E519" s="89" t="s">
        <v>214</v>
      </c>
      <c r="F519" s="90">
        <v>0</v>
      </c>
      <c r="G519" s="89" t="s">
        <v>212</v>
      </c>
      <c r="H519" s="91">
        <v>1</v>
      </c>
      <c r="I519" s="91">
        <v>2026</v>
      </c>
      <c r="J519" s="92" t="s">
        <v>25</v>
      </c>
      <c r="K519" s="93" t="s">
        <v>17</v>
      </c>
    </row>
    <row r="520" spans="2:12" x14ac:dyDescent="0.35">
      <c r="B520" s="88" t="s">
        <v>194</v>
      </c>
      <c r="C520" s="88" t="s">
        <v>240</v>
      </c>
      <c r="D520" s="89" t="s">
        <v>250</v>
      </c>
      <c r="E520" s="89" t="s">
        <v>215</v>
      </c>
      <c r="F520" s="90">
        <v>397.50177113107731</v>
      </c>
      <c r="G520" s="89" t="s">
        <v>212</v>
      </c>
      <c r="H520" s="91">
        <v>1</v>
      </c>
      <c r="I520" s="91">
        <v>2026</v>
      </c>
      <c r="J520" s="92" t="s">
        <v>35</v>
      </c>
      <c r="K520" s="93" t="s">
        <v>26</v>
      </c>
      <c r="L520" t="s">
        <v>162</v>
      </c>
    </row>
    <row r="521" spans="2:12" x14ac:dyDescent="0.35">
      <c r="B521" s="88" t="s">
        <v>194</v>
      </c>
      <c r="C521" s="88" t="s">
        <v>234</v>
      </c>
      <c r="D521" s="89" t="s">
        <v>249</v>
      </c>
      <c r="E521" s="89" t="s">
        <v>238</v>
      </c>
      <c r="F521" s="90">
        <v>109.3557522290684</v>
      </c>
      <c r="G521" s="89" t="s">
        <v>212</v>
      </c>
      <c r="H521" s="91">
        <v>1</v>
      </c>
      <c r="I521" s="91">
        <v>2026</v>
      </c>
      <c r="J521" s="92" t="s">
        <v>142</v>
      </c>
      <c r="K521" s="93" t="s">
        <v>13</v>
      </c>
    </row>
    <row r="522" spans="2:12" x14ac:dyDescent="0.35">
      <c r="B522" s="88" t="s">
        <v>194</v>
      </c>
      <c r="C522" s="88" t="s">
        <v>240</v>
      </c>
      <c r="D522" s="89" t="s">
        <v>250</v>
      </c>
      <c r="E522" s="89" t="s">
        <v>217</v>
      </c>
      <c r="F522" s="90">
        <v>526.10865639491738</v>
      </c>
      <c r="G522" s="89" t="s">
        <v>218</v>
      </c>
      <c r="H522" s="91">
        <v>1</v>
      </c>
      <c r="I522" s="91">
        <v>2026</v>
      </c>
      <c r="J522" s="92" t="s">
        <v>35</v>
      </c>
      <c r="K522" s="93" t="s">
        <v>26</v>
      </c>
      <c r="L522" t="s">
        <v>165</v>
      </c>
    </row>
    <row r="523" spans="2:12" x14ac:dyDescent="0.35">
      <c r="B523" s="88" t="s">
        <v>194</v>
      </c>
      <c r="C523" s="88" t="s">
        <v>240</v>
      </c>
      <c r="D523" s="89" t="s">
        <v>250</v>
      </c>
      <c r="E523" s="89" t="s">
        <v>219</v>
      </c>
      <c r="F523" s="90">
        <v>0</v>
      </c>
      <c r="G523" s="89" t="s">
        <v>218</v>
      </c>
      <c r="H523" s="91">
        <v>1</v>
      </c>
      <c r="I523" s="91">
        <v>2026</v>
      </c>
      <c r="J523" s="92" t="s">
        <v>35</v>
      </c>
      <c r="K523" s="93" t="s">
        <v>26</v>
      </c>
      <c r="L523" t="s">
        <v>220</v>
      </c>
    </row>
    <row r="524" spans="2:12" x14ac:dyDescent="0.35">
      <c r="B524" s="88" t="s">
        <v>194</v>
      </c>
      <c r="C524" s="88" t="s">
        <v>240</v>
      </c>
      <c r="D524" s="89" t="s">
        <v>250</v>
      </c>
      <c r="E524" s="89" t="s">
        <v>221</v>
      </c>
      <c r="F524" s="90">
        <v>1067.6513774528905</v>
      </c>
      <c r="G524" s="89" t="s">
        <v>218</v>
      </c>
      <c r="H524" s="91">
        <v>1</v>
      </c>
      <c r="I524" s="91">
        <v>2026</v>
      </c>
      <c r="J524" s="92" t="s">
        <v>35</v>
      </c>
      <c r="K524" s="93" t="s">
        <v>26</v>
      </c>
      <c r="L524" t="s">
        <v>164</v>
      </c>
    </row>
    <row r="525" spans="2:12" x14ac:dyDescent="0.35">
      <c r="B525" s="88" t="s">
        <v>194</v>
      </c>
      <c r="C525" s="88" t="s">
        <v>240</v>
      </c>
      <c r="D525" s="89" t="s">
        <v>250</v>
      </c>
      <c r="E525" s="89" t="s">
        <v>222</v>
      </c>
      <c r="F525" s="90">
        <v>473.49779075542563</v>
      </c>
      <c r="G525" s="89" t="s">
        <v>218</v>
      </c>
      <c r="H525" s="91">
        <v>1</v>
      </c>
      <c r="I525" s="91">
        <v>2026</v>
      </c>
      <c r="J525" s="92" t="s">
        <v>35</v>
      </c>
      <c r="K525" s="93" t="s">
        <v>26</v>
      </c>
      <c r="L525" t="s">
        <v>161</v>
      </c>
    </row>
    <row r="526" spans="2:12" x14ac:dyDescent="0.35">
      <c r="B526" s="88" t="s">
        <v>194</v>
      </c>
      <c r="C526" s="88" t="s">
        <v>240</v>
      </c>
      <c r="D526" s="89" t="s">
        <v>250</v>
      </c>
      <c r="E526" s="89" t="s">
        <v>223</v>
      </c>
      <c r="F526" s="90">
        <v>601.26703587990562</v>
      </c>
      <c r="G526" s="89" t="s">
        <v>224</v>
      </c>
      <c r="H526" s="91">
        <v>1</v>
      </c>
      <c r="I526" s="91">
        <v>2026</v>
      </c>
      <c r="J526" s="92" t="s">
        <v>35</v>
      </c>
      <c r="K526" s="93" t="s">
        <v>26</v>
      </c>
      <c r="L526" t="s">
        <v>165</v>
      </c>
    </row>
    <row r="527" spans="2:12" x14ac:dyDescent="0.35">
      <c r="B527" s="88" t="s">
        <v>194</v>
      </c>
      <c r="C527" s="88" t="s">
        <v>240</v>
      </c>
      <c r="D527" s="89" t="s">
        <v>250</v>
      </c>
      <c r="E527" s="89" t="s">
        <v>225</v>
      </c>
      <c r="F527" s="90">
        <v>0</v>
      </c>
      <c r="G527" s="89" t="s">
        <v>224</v>
      </c>
      <c r="H527" s="91">
        <v>1</v>
      </c>
      <c r="I527" s="91">
        <v>2026</v>
      </c>
      <c r="J527" s="92" t="s">
        <v>35</v>
      </c>
      <c r="K527" s="93" t="s">
        <v>26</v>
      </c>
      <c r="L527" t="s">
        <v>220</v>
      </c>
    </row>
    <row r="528" spans="2:12" x14ac:dyDescent="0.35">
      <c r="B528" s="88" t="s">
        <v>194</v>
      </c>
      <c r="C528" s="88" t="s">
        <v>240</v>
      </c>
      <c r="D528" s="89" t="s">
        <v>250</v>
      </c>
      <c r="E528" s="89" t="s">
        <v>226</v>
      </c>
      <c r="F528" s="90">
        <v>1211.067234125667</v>
      </c>
      <c r="G528" s="89" t="s">
        <v>224</v>
      </c>
      <c r="H528" s="91">
        <v>1</v>
      </c>
      <c r="I528" s="91">
        <v>2026</v>
      </c>
      <c r="J528" s="92" t="s">
        <v>35</v>
      </c>
      <c r="K528" s="93" t="s">
        <v>26</v>
      </c>
      <c r="L528" t="s">
        <v>164</v>
      </c>
    </row>
    <row r="529" spans="2:12" x14ac:dyDescent="0.35">
      <c r="B529" s="88" t="s">
        <v>194</v>
      </c>
      <c r="C529" s="88" t="s">
        <v>240</v>
      </c>
      <c r="D529" s="89" t="s">
        <v>250</v>
      </c>
      <c r="E529" s="89" t="s">
        <v>228</v>
      </c>
      <c r="F529" s="90">
        <v>531.11921502724999</v>
      </c>
      <c r="G529" s="89" t="s">
        <v>224</v>
      </c>
      <c r="H529" s="91">
        <v>1</v>
      </c>
      <c r="I529" s="91">
        <v>2026</v>
      </c>
      <c r="J529" s="92" t="s">
        <v>35</v>
      </c>
      <c r="K529" s="93" t="s">
        <v>26</v>
      </c>
      <c r="L529" t="s">
        <v>161</v>
      </c>
    </row>
    <row r="530" spans="2:12" x14ac:dyDescent="0.35">
      <c r="B530" s="88" t="s">
        <v>194</v>
      </c>
      <c r="C530" s="88" t="s">
        <v>240</v>
      </c>
      <c r="D530" s="89" t="s">
        <v>250</v>
      </c>
      <c r="E530" s="89" t="s">
        <v>229</v>
      </c>
      <c r="F530" s="90">
        <v>5134.1601196279753</v>
      </c>
      <c r="G530" s="89" t="s">
        <v>224</v>
      </c>
      <c r="H530" s="91">
        <v>1</v>
      </c>
      <c r="I530" s="91">
        <v>2026</v>
      </c>
      <c r="J530" s="92" t="s">
        <v>35</v>
      </c>
      <c r="K530" s="93" t="s">
        <v>26</v>
      </c>
      <c r="L530" t="s">
        <v>162</v>
      </c>
    </row>
    <row r="531" spans="2:12" x14ac:dyDescent="0.35">
      <c r="B531" s="88" t="s">
        <v>194</v>
      </c>
      <c r="C531" s="88" t="s">
        <v>240</v>
      </c>
      <c r="D531" s="89" t="s">
        <v>251</v>
      </c>
      <c r="E531" s="89" t="s">
        <v>186</v>
      </c>
      <c r="F531" s="90">
        <v>280.95099069877813</v>
      </c>
      <c r="G531" s="89" t="s">
        <v>187</v>
      </c>
      <c r="H531" s="91">
        <v>1</v>
      </c>
      <c r="I531" s="91">
        <v>2026</v>
      </c>
      <c r="J531" s="92" t="s">
        <v>113</v>
      </c>
      <c r="K531" s="93" t="s">
        <v>26</v>
      </c>
    </row>
    <row r="532" spans="2:12" x14ac:dyDescent="0.35">
      <c r="B532" s="88" t="s">
        <v>194</v>
      </c>
      <c r="C532" s="88" t="s">
        <v>240</v>
      </c>
      <c r="D532" s="89" t="s">
        <v>251</v>
      </c>
      <c r="E532" s="89" t="s">
        <v>188</v>
      </c>
      <c r="F532" s="90">
        <v>322.50714008820137</v>
      </c>
      <c r="G532" s="89" t="s">
        <v>187</v>
      </c>
      <c r="H532" s="91">
        <v>1</v>
      </c>
      <c r="I532" s="91">
        <v>2026</v>
      </c>
      <c r="J532" s="92" t="s">
        <v>140</v>
      </c>
      <c r="K532" s="93" t="s">
        <v>26</v>
      </c>
    </row>
    <row r="533" spans="2:12" x14ac:dyDescent="0.35">
      <c r="B533" s="88" t="s">
        <v>194</v>
      </c>
      <c r="C533" s="88" t="s">
        <v>240</v>
      </c>
      <c r="D533" s="89" t="s">
        <v>251</v>
      </c>
      <c r="E533" s="89" t="s">
        <v>189</v>
      </c>
      <c r="F533" s="90">
        <v>159.59379458046382</v>
      </c>
      <c r="G533" s="89" t="s">
        <v>187</v>
      </c>
      <c r="H533" s="91">
        <v>1</v>
      </c>
      <c r="I533" s="91">
        <v>2026</v>
      </c>
      <c r="J533" s="92" t="s">
        <v>124</v>
      </c>
      <c r="K533" s="93" t="s">
        <v>26</v>
      </c>
    </row>
    <row r="534" spans="2:12" x14ac:dyDescent="0.35">
      <c r="B534" s="88" t="s">
        <v>194</v>
      </c>
      <c r="C534" s="88" t="s">
        <v>240</v>
      </c>
      <c r="D534" s="89" t="s">
        <v>251</v>
      </c>
      <c r="E534" s="89" t="s">
        <v>190</v>
      </c>
      <c r="F534" s="90">
        <v>380.4582415089227</v>
      </c>
      <c r="G534" s="89" t="s">
        <v>187</v>
      </c>
      <c r="H534" s="91">
        <v>1</v>
      </c>
      <c r="I534" s="91">
        <v>2026</v>
      </c>
      <c r="J534" s="92" t="s">
        <v>112</v>
      </c>
      <c r="K534" s="93" t="s">
        <v>26</v>
      </c>
    </row>
    <row r="535" spans="2:12" x14ac:dyDescent="0.35">
      <c r="B535" s="88" t="s">
        <v>194</v>
      </c>
      <c r="C535" s="94" t="s">
        <v>234</v>
      </c>
      <c r="D535" t="s">
        <v>249</v>
      </c>
      <c r="E535" t="s">
        <v>193</v>
      </c>
      <c r="F535">
        <v>0</v>
      </c>
      <c r="G535" t="s">
        <v>187</v>
      </c>
      <c r="H535">
        <v>3</v>
      </c>
      <c r="I535">
        <v>2026</v>
      </c>
      <c r="J535" s="93" t="s">
        <v>116</v>
      </c>
      <c r="K535" s="93" t="s">
        <v>8</v>
      </c>
    </row>
    <row r="536" spans="2:12" x14ac:dyDescent="0.35">
      <c r="B536" s="88" t="s">
        <v>194</v>
      </c>
      <c r="C536" s="94" t="s">
        <v>234</v>
      </c>
      <c r="D536" t="s">
        <v>249</v>
      </c>
      <c r="E536" t="s">
        <v>256</v>
      </c>
      <c r="F536">
        <v>0</v>
      </c>
      <c r="G536" t="s">
        <v>257</v>
      </c>
      <c r="H536">
        <v>3</v>
      </c>
      <c r="I536">
        <v>2026</v>
      </c>
      <c r="J536" s="93" t="s">
        <v>116</v>
      </c>
      <c r="K536" s="93" t="s">
        <v>8</v>
      </c>
    </row>
    <row r="537" spans="2:12" x14ac:dyDescent="0.35">
      <c r="B537" s="88" t="s">
        <v>194</v>
      </c>
      <c r="C537" s="88" t="s">
        <v>240</v>
      </c>
      <c r="D537" s="89" t="s">
        <v>250</v>
      </c>
      <c r="E537" s="89" t="s">
        <v>195</v>
      </c>
      <c r="F537" s="90">
        <v>972.17661625728738</v>
      </c>
      <c r="G537" s="89" t="s">
        <v>187</v>
      </c>
      <c r="H537" s="91">
        <v>1</v>
      </c>
      <c r="I537" s="91">
        <v>2026</v>
      </c>
      <c r="J537" s="92" t="s">
        <v>117</v>
      </c>
      <c r="K537" s="93" t="s">
        <v>26</v>
      </c>
    </row>
    <row r="538" spans="2:12" x14ac:dyDescent="0.35">
      <c r="B538" s="88" t="s">
        <v>194</v>
      </c>
      <c r="C538" s="88" t="s">
        <v>240</v>
      </c>
      <c r="D538" s="89" t="s">
        <v>251</v>
      </c>
      <c r="E538" s="89" t="s">
        <v>196</v>
      </c>
      <c r="F538" s="90">
        <v>263.32976105776538</v>
      </c>
      <c r="G538" s="89" t="s">
        <v>187</v>
      </c>
      <c r="H538" s="91">
        <v>1</v>
      </c>
      <c r="I538" s="91">
        <v>2026</v>
      </c>
      <c r="J538" s="92" t="s">
        <v>98</v>
      </c>
      <c r="K538" s="93" t="s">
        <v>26</v>
      </c>
    </row>
    <row r="539" spans="2:12" x14ac:dyDescent="0.35">
      <c r="B539" s="88" t="s">
        <v>194</v>
      </c>
      <c r="C539" s="88" t="s">
        <v>240</v>
      </c>
      <c r="D539" s="89" t="s">
        <v>250</v>
      </c>
      <c r="E539" s="89" t="s">
        <v>197</v>
      </c>
      <c r="F539" s="90">
        <v>0</v>
      </c>
      <c r="G539" s="89" t="s">
        <v>187</v>
      </c>
      <c r="H539" s="91">
        <v>1</v>
      </c>
      <c r="I539" s="91">
        <v>2026</v>
      </c>
      <c r="J539" s="92" t="s">
        <v>73</v>
      </c>
      <c r="K539" s="93" t="s">
        <v>17</v>
      </c>
    </row>
    <row r="540" spans="2:12" x14ac:dyDescent="0.35">
      <c r="B540" s="88" t="s">
        <v>194</v>
      </c>
      <c r="C540" s="88" t="s">
        <v>240</v>
      </c>
      <c r="D540" s="89" t="s">
        <v>251</v>
      </c>
      <c r="E540" s="89" t="s">
        <v>198</v>
      </c>
      <c r="F540" s="90">
        <v>0</v>
      </c>
      <c r="G540" s="89" t="s">
        <v>187</v>
      </c>
      <c r="H540" s="91">
        <v>1</v>
      </c>
      <c r="I540" s="91">
        <v>2026</v>
      </c>
      <c r="J540" s="92" t="s">
        <v>199</v>
      </c>
      <c r="K540" s="93" t="s">
        <v>17</v>
      </c>
    </row>
    <row r="541" spans="2:12" x14ac:dyDescent="0.35">
      <c r="B541" s="88" t="s">
        <v>194</v>
      </c>
      <c r="C541" s="88" t="s">
        <v>240</v>
      </c>
      <c r="D541" s="89" t="s">
        <v>250</v>
      </c>
      <c r="E541" s="89" t="s">
        <v>200</v>
      </c>
      <c r="F541" s="90">
        <v>0</v>
      </c>
      <c r="G541" s="89" t="s">
        <v>187</v>
      </c>
      <c r="H541" s="91">
        <v>1</v>
      </c>
      <c r="I541" s="91">
        <v>2026</v>
      </c>
      <c r="J541" s="92" t="s">
        <v>138</v>
      </c>
      <c r="K541" s="93" t="s">
        <v>17</v>
      </c>
    </row>
    <row r="542" spans="2:12" x14ac:dyDescent="0.35">
      <c r="B542" s="88" t="s">
        <v>194</v>
      </c>
      <c r="C542" s="88" t="s">
        <v>240</v>
      </c>
      <c r="D542" s="89" t="s">
        <v>250</v>
      </c>
      <c r="E542" s="89" t="s">
        <v>201</v>
      </c>
      <c r="F542" s="90">
        <v>0</v>
      </c>
      <c r="G542" s="89" t="s">
        <v>187</v>
      </c>
      <c r="H542" s="91">
        <v>1</v>
      </c>
      <c r="I542" s="91">
        <v>2026</v>
      </c>
      <c r="J542" s="92" t="s">
        <v>202</v>
      </c>
      <c r="K542" s="93" t="s">
        <v>17</v>
      </c>
    </row>
    <row r="543" spans="2:12" x14ac:dyDescent="0.35">
      <c r="B543" s="88" t="s">
        <v>194</v>
      </c>
      <c r="C543" s="88" t="s">
        <v>240</v>
      </c>
      <c r="D543" s="89" t="s">
        <v>251</v>
      </c>
      <c r="E543" s="89" t="s">
        <v>203</v>
      </c>
      <c r="F543" s="90">
        <v>413.2956634144623</v>
      </c>
      <c r="G543" s="89" t="s">
        <v>187</v>
      </c>
      <c r="H543" s="91">
        <v>1</v>
      </c>
      <c r="I543" s="91">
        <v>2026</v>
      </c>
      <c r="J543" s="92" t="s">
        <v>115</v>
      </c>
      <c r="K543" s="92" t="s">
        <v>26</v>
      </c>
    </row>
    <row r="544" spans="2:12" x14ac:dyDescent="0.35">
      <c r="B544" s="88" t="s">
        <v>194</v>
      </c>
      <c r="C544" s="88" t="s">
        <v>240</v>
      </c>
      <c r="D544" s="89" t="s">
        <v>251</v>
      </c>
      <c r="E544" s="89" t="s">
        <v>204</v>
      </c>
      <c r="F544" s="90">
        <v>1332.0509243240397</v>
      </c>
      <c r="G544" s="89" t="s">
        <v>187</v>
      </c>
      <c r="H544" s="91">
        <v>1</v>
      </c>
      <c r="I544" s="91">
        <v>2026</v>
      </c>
      <c r="J544" s="92" t="s">
        <v>114</v>
      </c>
      <c r="K544" s="93" t="s">
        <v>26</v>
      </c>
    </row>
    <row r="545" spans="2:12" x14ac:dyDescent="0.35">
      <c r="B545" s="88" t="s">
        <v>194</v>
      </c>
      <c r="C545" s="88" t="s">
        <v>240</v>
      </c>
      <c r="D545" s="89" t="s">
        <v>250</v>
      </c>
      <c r="E545" s="89" t="s">
        <v>205</v>
      </c>
      <c r="F545" s="90">
        <v>7443.7620276509997</v>
      </c>
      <c r="G545" s="89" t="s">
        <v>187</v>
      </c>
      <c r="H545" s="91">
        <v>1</v>
      </c>
      <c r="I545" s="91">
        <v>2026</v>
      </c>
      <c r="J545" s="92" t="s">
        <v>141</v>
      </c>
      <c r="K545" s="93" t="s">
        <v>17</v>
      </c>
    </row>
    <row r="546" spans="2:12" x14ac:dyDescent="0.35">
      <c r="B546" s="88" t="s">
        <v>194</v>
      </c>
      <c r="C546" s="88" t="s">
        <v>240</v>
      </c>
      <c r="D546" s="89" t="s">
        <v>250</v>
      </c>
      <c r="E546" s="89" t="s">
        <v>206</v>
      </c>
      <c r="F546" s="90">
        <v>0</v>
      </c>
      <c r="G546" s="89" t="s">
        <v>187</v>
      </c>
      <c r="H546" s="91">
        <v>1</v>
      </c>
      <c r="I546" s="91">
        <v>2026</v>
      </c>
      <c r="J546" s="92" t="s">
        <v>142</v>
      </c>
      <c r="K546" s="93" t="s">
        <v>13</v>
      </c>
    </row>
    <row r="547" spans="2:12" x14ac:dyDescent="0.35">
      <c r="B547" s="88" t="s">
        <v>194</v>
      </c>
      <c r="C547" s="88" t="s">
        <v>240</v>
      </c>
      <c r="D547" s="89" t="s">
        <v>250</v>
      </c>
      <c r="E547" s="89" t="s">
        <v>207</v>
      </c>
      <c r="F547" s="90">
        <v>613.3234028639622</v>
      </c>
      <c r="G547" s="89" t="s">
        <v>187</v>
      </c>
      <c r="H547" s="91">
        <v>1</v>
      </c>
      <c r="I547" s="91">
        <v>2026</v>
      </c>
      <c r="J547" s="92" t="s">
        <v>128</v>
      </c>
      <c r="K547" s="93" t="s">
        <v>13</v>
      </c>
    </row>
    <row r="548" spans="2:12" x14ac:dyDescent="0.35">
      <c r="B548" s="88" t="s">
        <v>194</v>
      </c>
      <c r="C548" s="94" t="s">
        <v>234</v>
      </c>
      <c r="D548" t="s">
        <v>239</v>
      </c>
      <c r="E548" t="s">
        <v>193</v>
      </c>
      <c r="F548">
        <v>0</v>
      </c>
      <c r="G548" t="s">
        <v>187</v>
      </c>
      <c r="H548">
        <v>3</v>
      </c>
      <c r="I548">
        <v>2026</v>
      </c>
      <c r="J548" s="93" t="s">
        <v>116</v>
      </c>
      <c r="K548" s="93" t="s">
        <v>8</v>
      </c>
    </row>
    <row r="549" spans="2:12" x14ac:dyDescent="0.35">
      <c r="B549" s="88" t="s">
        <v>194</v>
      </c>
      <c r="C549" s="88" t="s">
        <v>240</v>
      </c>
      <c r="D549" s="89" t="s">
        <v>250</v>
      </c>
      <c r="E549" s="89" t="s">
        <v>236</v>
      </c>
      <c r="F549" s="90">
        <v>0</v>
      </c>
      <c r="G549" s="89" t="s">
        <v>212</v>
      </c>
      <c r="H549" s="91">
        <v>1</v>
      </c>
      <c r="I549" s="91">
        <v>2026</v>
      </c>
      <c r="J549" s="92" t="s">
        <v>73</v>
      </c>
      <c r="K549" s="93" t="s">
        <v>17</v>
      </c>
    </row>
    <row r="550" spans="2:12" x14ac:dyDescent="0.35">
      <c r="B550" s="88" t="s">
        <v>194</v>
      </c>
      <c r="C550" s="88" t="s">
        <v>240</v>
      </c>
      <c r="D550" s="89" t="s">
        <v>251</v>
      </c>
      <c r="E550" s="89" t="s">
        <v>211</v>
      </c>
      <c r="F550" s="90">
        <v>0</v>
      </c>
      <c r="G550" s="89" t="s">
        <v>212</v>
      </c>
      <c r="H550" s="91">
        <v>1</v>
      </c>
      <c r="I550" s="91">
        <v>2026</v>
      </c>
      <c r="J550" s="92" t="s">
        <v>199</v>
      </c>
      <c r="K550" s="93" t="s">
        <v>17</v>
      </c>
    </row>
    <row r="551" spans="2:12" x14ac:dyDescent="0.35">
      <c r="B551" s="88" t="s">
        <v>194</v>
      </c>
      <c r="C551" s="88" t="s">
        <v>240</v>
      </c>
      <c r="D551" s="89" t="s">
        <v>250</v>
      </c>
      <c r="E551" s="89" t="s">
        <v>237</v>
      </c>
      <c r="F551" s="90">
        <v>0</v>
      </c>
      <c r="G551" s="89" t="s">
        <v>212</v>
      </c>
      <c r="H551" s="91">
        <v>1</v>
      </c>
      <c r="I551" s="91">
        <v>2026</v>
      </c>
      <c r="J551" s="92" t="s">
        <v>138</v>
      </c>
      <c r="K551" s="93" t="s">
        <v>17</v>
      </c>
    </row>
    <row r="552" spans="2:12" x14ac:dyDescent="0.35">
      <c r="B552" s="88" t="s">
        <v>194</v>
      </c>
      <c r="C552" s="88" t="s">
        <v>240</v>
      </c>
      <c r="D552" s="89" t="s">
        <v>251</v>
      </c>
      <c r="E552" s="89" t="s">
        <v>214</v>
      </c>
      <c r="F552" s="90">
        <v>0</v>
      </c>
      <c r="G552" s="89" t="s">
        <v>212</v>
      </c>
      <c r="H552" s="91">
        <v>1</v>
      </c>
      <c r="I552" s="91">
        <v>2026</v>
      </c>
      <c r="J552" s="92" t="s">
        <v>25</v>
      </c>
      <c r="K552" s="93" t="s">
        <v>17</v>
      </c>
    </row>
    <row r="553" spans="2:12" x14ac:dyDescent="0.35">
      <c r="B553" s="88" t="s">
        <v>194</v>
      </c>
      <c r="C553" s="88" t="s">
        <v>240</v>
      </c>
      <c r="D553" s="89" t="s">
        <v>251</v>
      </c>
      <c r="E553" s="89" t="s">
        <v>215</v>
      </c>
      <c r="F553" s="90">
        <v>262.94148171469038</v>
      </c>
      <c r="G553" s="89" t="s">
        <v>212</v>
      </c>
      <c r="H553" s="91">
        <v>1</v>
      </c>
      <c r="I553" s="91">
        <v>2026</v>
      </c>
      <c r="J553" s="92" t="s">
        <v>35</v>
      </c>
      <c r="K553" s="93" t="s">
        <v>26</v>
      </c>
      <c r="L553" t="s">
        <v>162</v>
      </c>
    </row>
    <row r="554" spans="2:12" x14ac:dyDescent="0.35">
      <c r="B554" s="88" t="s">
        <v>194</v>
      </c>
      <c r="C554" s="88" t="s">
        <v>240</v>
      </c>
      <c r="D554" s="89" t="s">
        <v>250</v>
      </c>
      <c r="E554" s="89" t="s">
        <v>238</v>
      </c>
      <c r="F554" s="90">
        <v>0</v>
      </c>
      <c r="G554" s="89" t="s">
        <v>212</v>
      </c>
      <c r="H554" s="91">
        <v>1</v>
      </c>
      <c r="I554" s="91">
        <v>2026</v>
      </c>
      <c r="J554" s="92" t="s">
        <v>142</v>
      </c>
      <c r="K554" s="93" t="s">
        <v>13</v>
      </c>
    </row>
    <row r="555" spans="2:12" x14ac:dyDescent="0.35">
      <c r="B555" s="88" t="s">
        <v>194</v>
      </c>
      <c r="C555" s="88" t="s">
        <v>240</v>
      </c>
      <c r="D555" s="89" t="s">
        <v>251</v>
      </c>
      <c r="E555" s="89" t="s">
        <v>217</v>
      </c>
      <c r="F555" s="90">
        <v>348.01301453770861</v>
      </c>
      <c r="G555" s="89" t="s">
        <v>218</v>
      </c>
      <c r="H555" s="91">
        <v>1</v>
      </c>
      <c r="I555" s="91">
        <v>2026</v>
      </c>
      <c r="J555" s="92" t="s">
        <v>35</v>
      </c>
      <c r="K555" s="93" t="s">
        <v>26</v>
      </c>
      <c r="L555" t="s">
        <v>165</v>
      </c>
    </row>
    <row r="556" spans="2:12" x14ac:dyDescent="0.35">
      <c r="B556" s="88" t="s">
        <v>194</v>
      </c>
      <c r="C556" s="88" t="s">
        <v>240</v>
      </c>
      <c r="D556" s="89" t="s">
        <v>251</v>
      </c>
      <c r="E556" s="89" t="s">
        <v>219</v>
      </c>
      <c r="F556" s="90">
        <v>0</v>
      </c>
      <c r="G556" s="89" t="s">
        <v>218</v>
      </c>
      <c r="H556" s="91">
        <v>1</v>
      </c>
      <c r="I556" s="91">
        <v>2026</v>
      </c>
      <c r="J556" s="92" t="s">
        <v>35</v>
      </c>
      <c r="K556" s="93" t="s">
        <v>26</v>
      </c>
      <c r="L556" t="s">
        <v>220</v>
      </c>
    </row>
    <row r="557" spans="2:12" x14ac:dyDescent="0.35">
      <c r="B557" s="88" t="s">
        <v>194</v>
      </c>
      <c r="C557" s="88" t="s">
        <v>240</v>
      </c>
      <c r="D557" s="89" t="s">
        <v>251</v>
      </c>
      <c r="E557" s="89" t="s">
        <v>221</v>
      </c>
      <c r="F557" s="90">
        <v>706.2354322180413</v>
      </c>
      <c r="G557" s="89" t="s">
        <v>218</v>
      </c>
      <c r="H557" s="91">
        <v>1</v>
      </c>
      <c r="I557" s="91">
        <v>2026</v>
      </c>
      <c r="J557" s="92" t="s">
        <v>35</v>
      </c>
      <c r="K557" s="93" t="s">
        <v>26</v>
      </c>
      <c r="L557" t="s">
        <v>164</v>
      </c>
    </row>
    <row r="558" spans="2:12" x14ac:dyDescent="0.35">
      <c r="B558" s="88" t="s">
        <v>194</v>
      </c>
      <c r="C558" s="88" t="s">
        <v>240</v>
      </c>
      <c r="D558" s="89" t="s">
        <v>251</v>
      </c>
      <c r="E558" s="89" t="s">
        <v>222</v>
      </c>
      <c r="F558" s="90">
        <v>313.21171308393775</v>
      </c>
      <c r="G558" s="89" t="s">
        <v>218</v>
      </c>
      <c r="H558" s="91">
        <v>1</v>
      </c>
      <c r="I558" s="91">
        <v>2026</v>
      </c>
      <c r="J558" s="92" t="s">
        <v>35</v>
      </c>
      <c r="K558" s="93" t="s">
        <v>26</v>
      </c>
      <c r="L558" t="s">
        <v>161</v>
      </c>
    </row>
    <row r="559" spans="2:12" x14ac:dyDescent="0.35">
      <c r="B559" s="88" t="s">
        <v>194</v>
      </c>
      <c r="C559" s="88" t="s">
        <v>240</v>
      </c>
      <c r="D559" s="89" t="s">
        <v>251</v>
      </c>
      <c r="E559" s="89" t="s">
        <v>223</v>
      </c>
      <c r="F559" s="90">
        <v>397.72915947166695</v>
      </c>
      <c r="G559" s="89" t="s">
        <v>224</v>
      </c>
      <c r="H559" s="91">
        <v>1</v>
      </c>
      <c r="I559" s="91">
        <v>2026</v>
      </c>
      <c r="J559" s="92" t="s">
        <v>35</v>
      </c>
      <c r="K559" s="93" t="s">
        <v>26</v>
      </c>
      <c r="L559" t="s">
        <v>165</v>
      </c>
    </row>
    <row r="560" spans="2:12" x14ac:dyDescent="0.35">
      <c r="B560" s="88" t="s">
        <v>194</v>
      </c>
      <c r="C560" s="88" t="s">
        <v>240</v>
      </c>
      <c r="D560" s="89" t="s">
        <v>251</v>
      </c>
      <c r="E560" s="89" t="s">
        <v>225</v>
      </c>
      <c r="F560" s="90">
        <v>0</v>
      </c>
      <c r="G560" s="89" t="s">
        <v>224</v>
      </c>
      <c r="H560" s="91">
        <v>1</v>
      </c>
      <c r="I560" s="91">
        <v>2026</v>
      </c>
      <c r="J560" s="92" t="s">
        <v>35</v>
      </c>
      <c r="K560" s="93" t="s">
        <v>26</v>
      </c>
      <c r="L560" t="s">
        <v>220</v>
      </c>
    </row>
    <row r="561" spans="2:12" x14ac:dyDescent="0.35">
      <c r="B561" s="88" t="s">
        <v>194</v>
      </c>
      <c r="C561" s="88" t="s">
        <v>240</v>
      </c>
      <c r="D561" s="89" t="s">
        <v>251</v>
      </c>
      <c r="E561" s="89" t="s">
        <v>226</v>
      </c>
      <c r="F561" s="90">
        <v>801.10287833688267</v>
      </c>
      <c r="G561" s="89" t="s">
        <v>224</v>
      </c>
      <c r="H561" s="91">
        <v>1</v>
      </c>
      <c r="I561" s="91">
        <v>2026</v>
      </c>
      <c r="J561" s="92" t="s">
        <v>35</v>
      </c>
      <c r="K561" s="93" t="s">
        <v>26</v>
      </c>
      <c r="L561" t="s">
        <v>164</v>
      </c>
    </row>
    <row r="562" spans="2:12" x14ac:dyDescent="0.35">
      <c r="B562" s="88" t="s">
        <v>194</v>
      </c>
      <c r="C562" s="88" t="s">
        <v>240</v>
      </c>
      <c r="D562" s="89" t="s">
        <v>251</v>
      </c>
      <c r="E562" s="89" t="s">
        <v>228</v>
      </c>
      <c r="F562" s="90">
        <v>351.32742419997248</v>
      </c>
      <c r="G562" s="89" t="s">
        <v>224</v>
      </c>
      <c r="H562" s="91">
        <v>1</v>
      </c>
      <c r="I562" s="91">
        <v>2026</v>
      </c>
      <c r="J562" s="92" t="s">
        <v>35</v>
      </c>
      <c r="K562" s="93" t="s">
        <v>26</v>
      </c>
      <c r="L562" t="s">
        <v>161</v>
      </c>
    </row>
    <row r="563" spans="2:12" x14ac:dyDescent="0.35">
      <c r="B563" s="88" t="s">
        <v>194</v>
      </c>
      <c r="C563" s="88" t="s">
        <v>240</v>
      </c>
      <c r="D563" s="89" t="s">
        <v>251</v>
      </c>
      <c r="E563" s="89" t="s">
        <v>229</v>
      </c>
      <c r="F563" s="90">
        <v>3396.1701991267132</v>
      </c>
      <c r="G563" s="89" t="s">
        <v>224</v>
      </c>
      <c r="H563" s="91">
        <v>1</v>
      </c>
      <c r="I563" s="91">
        <v>2026</v>
      </c>
      <c r="J563" s="92" t="s">
        <v>35</v>
      </c>
      <c r="K563" s="93" t="s">
        <v>26</v>
      </c>
      <c r="L563" t="s">
        <v>162</v>
      </c>
    </row>
    <row r="564" spans="2:12" x14ac:dyDescent="0.35">
      <c r="B564" s="88" t="s">
        <v>194</v>
      </c>
      <c r="C564" s="88" t="s">
        <v>234</v>
      </c>
      <c r="D564" s="89" t="s">
        <v>252</v>
      </c>
      <c r="E564" s="89" t="s">
        <v>186</v>
      </c>
      <c r="F564" s="90">
        <v>133.19822111031442</v>
      </c>
      <c r="G564" s="89" t="s">
        <v>187</v>
      </c>
      <c r="H564" s="91">
        <v>1</v>
      </c>
      <c r="I564" s="91">
        <v>2026</v>
      </c>
      <c r="J564" s="92" t="s">
        <v>113</v>
      </c>
      <c r="K564" s="93" t="s">
        <v>26</v>
      </c>
    </row>
    <row r="565" spans="2:12" x14ac:dyDescent="0.35">
      <c r="B565" s="88" t="s">
        <v>194</v>
      </c>
      <c r="C565" s="88" t="s">
        <v>234</v>
      </c>
      <c r="D565" s="89" t="s">
        <v>252</v>
      </c>
      <c r="E565" s="89" t="s">
        <v>188</v>
      </c>
      <c r="F565" s="90">
        <v>152.89989634234885</v>
      </c>
      <c r="G565" s="89" t="s">
        <v>187</v>
      </c>
      <c r="H565" s="91">
        <v>1</v>
      </c>
      <c r="I565" s="91">
        <v>2026</v>
      </c>
      <c r="J565" s="92" t="s">
        <v>140</v>
      </c>
      <c r="K565" s="93" t="s">
        <v>26</v>
      </c>
    </row>
    <row r="566" spans="2:12" x14ac:dyDescent="0.35">
      <c r="B566" s="88" t="s">
        <v>194</v>
      </c>
      <c r="C566" s="88" t="s">
        <v>234</v>
      </c>
      <c r="D566" s="89" t="s">
        <v>252</v>
      </c>
      <c r="E566" s="89" t="s">
        <v>189</v>
      </c>
      <c r="F566" s="90">
        <v>75.663052425944585</v>
      </c>
      <c r="G566" s="89" t="s">
        <v>187</v>
      </c>
      <c r="H566" s="91">
        <v>1</v>
      </c>
      <c r="I566" s="91">
        <v>2026</v>
      </c>
      <c r="J566" s="92" t="s">
        <v>124</v>
      </c>
      <c r="K566" s="93" t="s">
        <v>26</v>
      </c>
    </row>
    <row r="567" spans="2:12" x14ac:dyDescent="0.35">
      <c r="B567" s="88" t="s">
        <v>194</v>
      </c>
      <c r="C567" s="88" t="s">
        <v>234</v>
      </c>
      <c r="D567" s="89" t="s">
        <v>252</v>
      </c>
      <c r="E567" s="89" t="s">
        <v>190</v>
      </c>
      <c r="F567" s="90">
        <v>180.37438077618171</v>
      </c>
      <c r="G567" s="89" t="s">
        <v>187</v>
      </c>
      <c r="H567" s="91">
        <v>1</v>
      </c>
      <c r="I567" s="91">
        <v>2026</v>
      </c>
      <c r="J567" s="92" t="s">
        <v>112</v>
      </c>
      <c r="K567" s="93" t="s">
        <v>26</v>
      </c>
    </row>
    <row r="568" spans="2:12" x14ac:dyDescent="0.35">
      <c r="B568" s="88" t="s">
        <v>194</v>
      </c>
      <c r="C568" s="94" t="s">
        <v>234</v>
      </c>
      <c r="D568" t="s">
        <v>239</v>
      </c>
      <c r="E568" t="s">
        <v>256</v>
      </c>
      <c r="F568">
        <v>0</v>
      </c>
      <c r="G568" t="s">
        <v>257</v>
      </c>
      <c r="H568">
        <v>3</v>
      </c>
      <c r="I568">
        <v>2026</v>
      </c>
      <c r="J568" s="93" t="s">
        <v>116</v>
      </c>
      <c r="K568" s="93" t="s">
        <v>8</v>
      </c>
    </row>
    <row r="569" spans="2:12" x14ac:dyDescent="0.35">
      <c r="B569" s="88" t="s">
        <v>183</v>
      </c>
      <c r="C569" s="94" t="s">
        <v>232</v>
      </c>
      <c r="D569" t="s">
        <v>233</v>
      </c>
      <c r="E569" t="s">
        <v>193</v>
      </c>
      <c r="F569">
        <v>4048.6146279352392</v>
      </c>
      <c r="G569" t="s">
        <v>187</v>
      </c>
      <c r="H569">
        <v>3</v>
      </c>
      <c r="I569">
        <v>2026</v>
      </c>
      <c r="J569" s="93" t="s">
        <v>116</v>
      </c>
      <c r="K569" s="93" t="s">
        <v>8</v>
      </c>
    </row>
    <row r="570" spans="2:12" x14ac:dyDescent="0.35">
      <c r="B570" s="88" t="s">
        <v>194</v>
      </c>
      <c r="C570" s="88" t="s">
        <v>240</v>
      </c>
      <c r="D570" s="89" t="s">
        <v>251</v>
      </c>
      <c r="E570" s="89" t="s">
        <v>195</v>
      </c>
      <c r="F570" s="90">
        <v>643.08030437120226</v>
      </c>
      <c r="G570" s="89" t="s">
        <v>187</v>
      </c>
      <c r="H570" s="91">
        <v>1</v>
      </c>
      <c r="I570" s="91">
        <v>2026</v>
      </c>
      <c r="J570" s="92" t="s">
        <v>117</v>
      </c>
      <c r="K570" s="93" t="s">
        <v>26</v>
      </c>
    </row>
    <row r="571" spans="2:12" x14ac:dyDescent="0.35">
      <c r="B571" s="88" t="s">
        <v>194</v>
      </c>
      <c r="C571" s="88" t="s">
        <v>234</v>
      </c>
      <c r="D571" s="89" t="s">
        <v>252</v>
      </c>
      <c r="E571" s="89" t="s">
        <v>196</v>
      </c>
      <c r="F571" s="90">
        <v>124.84403650280861</v>
      </c>
      <c r="G571" s="89" t="s">
        <v>187</v>
      </c>
      <c r="H571" s="91">
        <v>1</v>
      </c>
      <c r="I571" s="91">
        <v>2026</v>
      </c>
      <c r="J571" s="92" t="s">
        <v>98</v>
      </c>
      <c r="K571" s="93" t="s">
        <v>26</v>
      </c>
    </row>
    <row r="572" spans="2:12" x14ac:dyDescent="0.35">
      <c r="B572" s="88" t="s">
        <v>194</v>
      </c>
      <c r="C572" s="88" t="s">
        <v>240</v>
      </c>
      <c r="D572" s="89" t="s">
        <v>251</v>
      </c>
      <c r="E572" s="89" t="s">
        <v>197</v>
      </c>
      <c r="F572" s="90">
        <v>0</v>
      </c>
      <c r="G572" s="89" t="s">
        <v>187</v>
      </c>
      <c r="H572" s="91">
        <v>1</v>
      </c>
      <c r="I572" s="91">
        <v>2026</v>
      </c>
      <c r="J572" s="92" t="s">
        <v>73</v>
      </c>
      <c r="K572" s="93" t="s">
        <v>17</v>
      </c>
    </row>
    <row r="573" spans="2:12" x14ac:dyDescent="0.35">
      <c r="B573" s="88" t="s">
        <v>194</v>
      </c>
      <c r="C573" s="88" t="s">
        <v>234</v>
      </c>
      <c r="D573" s="89" t="s">
        <v>252</v>
      </c>
      <c r="E573" s="89" t="s">
        <v>198</v>
      </c>
      <c r="F573" s="90">
        <v>0</v>
      </c>
      <c r="G573" s="89" t="s">
        <v>187</v>
      </c>
      <c r="H573" s="91">
        <v>1</v>
      </c>
      <c r="I573" s="91">
        <v>2026</v>
      </c>
      <c r="J573" s="92" t="s">
        <v>199</v>
      </c>
      <c r="K573" s="93" t="s">
        <v>17</v>
      </c>
    </row>
    <row r="574" spans="2:12" x14ac:dyDescent="0.35">
      <c r="B574" s="88" t="s">
        <v>194</v>
      </c>
      <c r="C574" s="88" t="s">
        <v>240</v>
      </c>
      <c r="D574" s="89" t="s">
        <v>251</v>
      </c>
      <c r="E574" s="89" t="s">
        <v>200</v>
      </c>
      <c r="F574" s="90">
        <v>0</v>
      </c>
      <c r="G574" s="89" t="s">
        <v>187</v>
      </c>
      <c r="H574" s="91">
        <v>1</v>
      </c>
      <c r="I574" s="91">
        <v>2026</v>
      </c>
      <c r="J574" s="92" t="s">
        <v>138</v>
      </c>
      <c r="K574" s="93" t="s">
        <v>17</v>
      </c>
    </row>
    <row r="575" spans="2:12" x14ac:dyDescent="0.35">
      <c r="B575" s="88" t="s">
        <v>194</v>
      </c>
      <c r="C575" s="88" t="s">
        <v>240</v>
      </c>
      <c r="D575" s="89" t="s">
        <v>251</v>
      </c>
      <c r="E575" s="89" t="s">
        <v>201</v>
      </c>
      <c r="F575" s="90">
        <v>0</v>
      </c>
      <c r="G575" s="89" t="s">
        <v>187</v>
      </c>
      <c r="H575" s="91">
        <v>1</v>
      </c>
      <c r="I575" s="91">
        <v>2026</v>
      </c>
      <c r="J575" s="92" t="s">
        <v>202</v>
      </c>
      <c r="K575" s="93" t="s">
        <v>17</v>
      </c>
    </row>
    <row r="576" spans="2:12" x14ac:dyDescent="0.35">
      <c r="B576" s="88" t="s">
        <v>194</v>
      </c>
      <c r="C576" s="88" t="s">
        <v>234</v>
      </c>
      <c r="D576" s="89" t="s">
        <v>252</v>
      </c>
      <c r="E576" s="89" t="s">
        <v>203</v>
      </c>
      <c r="F576" s="90">
        <v>195.94252728026797</v>
      </c>
      <c r="G576" s="89" t="s">
        <v>187</v>
      </c>
      <c r="H576" s="91">
        <v>1</v>
      </c>
      <c r="I576" s="91">
        <v>2026</v>
      </c>
      <c r="J576" s="92" t="s">
        <v>115</v>
      </c>
      <c r="K576" s="92" t="s">
        <v>26</v>
      </c>
    </row>
    <row r="577" spans="2:12" x14ac:dyDescent="0.35">
      <c r="B577" s="88" t="s">
        <v>194</v>
      </c>
      <c r="C577" s="88" t="s">
        <v>234</v>
      </c>
      <c r="D577" s="89" t="s">
        <v>252</v>
      </c>
      <c r="E577" s="89" t="s">
        <v>204</v>
      </c>
      <c r="F577" s="90">
        <v>631.52229186669956</v>
      </c>
      <c r="G577" s="89" t="s">
        <v>187</v>
      </c>
      <c r="H577" s="91">
        <v>1</v>
      </c>
      <c r="I577" s="91">
        <v>2026</v>
      </c>
      <c r="J577" s="92" t="s">
        <v>114</v>
      </c>
      <c r="K577" s="93" t="s">
        <v>26</v>
      </c>
    </row>
    <row r="578" spans="2:12" x14ac:dyDescent="0.35">
      <c r="B578" s="88" t="s">
        <v>194</v>
      </c>
      <c r="C578" s="88" t="s">
        <v>240</v>
      </c>
      <c r="D578" s="89" t="s">
        <v>251</v>
      </c>
      <c r="E578" s="89" t="s">
        <v>205</v>
      </c>
      <c r="F578" s="90">
        <v>4923.9373487890343</v>
      </c>
      <c r="G578" s="89" t="s">
        <v>187</v>
      </c>
      <c r="H578" s="91">
        <v>1</v>
      </c>
      <c r="I578" s="91">
        <v>2026</v>
      </c>
      <c r="J578" s="92" t="s">
        <v>141</v>
      </c>
      <c r="K578" s="93" t="s">
        <v>17</v>
      </c>
    </row>
    <row r="579" spans="2:12" x14ac:dyDescent="0.35">
      <c r="B579" s="88" t="s">
        <v>194</v>
      </c>
      <c r="C579" s="88" t="s">
        <v>240</v>
      </c>
      <c r="D579" s="89" t="s">
        <v>251</v>
      </c>
      <c r="E579" s="89" t="s">
        <v>206</v>
      </c>
      <c r="F579" s="90">
        <v>96.558094673263327</v>
      </c>
      <c r="G579" s="89" t="s">
        <v>187</v>
      </c>
      <c r="H579" s="91">
        <v>1</v>
      </c>
      <c r="I579" s="91">
        <v>2026</v>
      </c>
      <c r="J579" s="92" t="s">
        <v>142</v>
      </c>
      <c r="K579" s="93" t="s">
        <v>13</v>
      </c>
    </row>
    <row r="580" spans="2:12" x14ac:dyDescent="0.35">
      <c r="B580" s="88" t="s">
        <v>194</v>
      </c>
      <c r="C580" s="88" t="s">
        <v>240</v>
      </c>
      <c r="D580" s="89" t="s">
        <v>251</v>
      </c>
      <c r="E580" s="89" t="s">
        <v>207</v>
      </c>
      <c r="F580" s="90">
        <v>733.81924931514015</v>
      </c>
      <c r="G580" s="89" t="s">
        <v>187</v>
      </c>
      <c r="H580" s="91">
        <v>1</v>
      </c>
      <c r="I580" s="91">
        <v>2026</v>
      </c>
      <c r="J580" s="92" t="s">
        <v>128</v>
      </c>
      <c r="K580" s="93" t="s">
        <v>13</v>
      </c>
    </row>
    <row r="581" spans="2:12" x14ac:dyDescent="0.35">
      <c r="B581" s="88" t="s">
        <v>183</v>
      </c>
      <c r="C581" s="94" t="s">
        <v>232</v>
      </c>
      <c r="D581" t="s">
        <v>233</v>
      </c>
      <c r="E581" t="s">
        <v>256</v>
      </c>
      <c r="F581">
        <v>1221.3011384562762</v>
      </c>
      <c r="G581" t="s">
        <v>257</v>
      </c>
      <c r="H581">
        <v>3</v>
      </c>
      <c r="I581">
        <v>2026</v>
      </c>
      <c r="J581" s="93" t="s">
        <v>116</v>
      </c>
      <c r="K581" s="93" t="s">
        <v>8</v>
      </c>
    </row>
    <row r="582" spans="2:12" x14ac:dyDescent="0.35">
      <c r="B582" s="88" t="s">
        <v>194</v>
      </c>
      <c r="C582" s="88" t="s">
        <v>240</v>
      </c>
      <c r="D582" s="89" t="s">
        <v>251</v>
      </c>
      <c r="E582" s="89" t="s">
        <v>236</v>
      </c>
      <c r="F582" s="90">
        <v>0</v>
      </c>
      <c r="G582" s="89" t="s">
        <v>212</v>
      </c>
      <c r="H582" s="91">
        <v>1</v>
      </c>
      <c r="I582" s="91">
        <v>2026</v>
      </c>
      <c r="J582" s="92" t="s">
        <v>73</v>
      </c>
      <c r="K582" s="93" t="s">
        <v>17</v>
      </c>
    </row>
    <row r="583" spans="2:12" x14ac:dyDescent="0.35">
      <c r="B583" s="88" t="s">
        <v>194</v>
      </c>
      <c r="C583" s="88" t="s">
        <v>234</v>
      </c>
      <c r="D583" s="89" t="s">
        <v>252</v>
      </c>
      <c r="E583" s="89" t="s">
        <v>211</v>
      </c>
      <c r="F583" s="90">
        <v>0</v>
      </c>
      <c r="G583" s="89" t="s">
        <v>212</v>
      </c>
      <c r="H583" s="91">
        <v>1</v>
      </c>
      <c r="I583" s="91">
        <v>2026</v>
      </c>
      <c r="J583" s="92" t="s">
        <v>199</v>
      </c>
      <c r="K583" s="93" t="s">
        <v>17</v>
      </c>
    </row>
    <row r="584" spans="2:12" x14ac:dyDescent="0.35">
      <c r="B584" s="88" t="s">
        <v>194</v>
      </c>
      <c r="C584" s="88" t="s">
        <v>240</v>
      </c>
      <c r="D584" s="89" t="s">
        <v>251</v>
      </c>
      <c r="E584" s="89" t="s">
        <v>237</v>
      </c>
      <c r="F584" s="90">
        <v>0</v>
      </c>
      <c r="G584" s="89" t="s">
        <v>212</v>
      </c>
      <c r="H584" s="91">
        <v>1</v>
      </c>
      <c r="I584" s="91">
        <v>2026</v>
      </c>
      <c r="J584" s="92" t="s">
        <v>138</v>
      </c>
      <c r="K584" s="93" t="s">
        <v>17</v>
      </c>
    </row>
    <row r="585" spans="2:12" x14ac:dyDescent="0.35">
      <c r="B585" s="88" t="s">
        <v>194</v>
      </c>
      <c r="C585" s="88" t="s">
        <v>234</v>
      </c>
      <c r="D585" s="89" t="s">
        <v>252</v>
      </c>
      <c r="E585" s="89" t="s">
        <v>214</v>
      </c>
      <c r="F585" s="90">
        <v>0</v>
      </c>
      <c r="G585" s="89" t="s">
        <v>212</v>
      </c>
      <c r="H585" s="91">
        <v>1</v>
      </c>
      <c r="I585" s="91">
        <v>2026</v>
      </c>
      <c r="J585" s="92" t="s">
        <v>25</v>
      </c>
      <c r="K585" s="93" t="s">
        <v>17</v>
      </c>
    </row>
    <row r="586" spans="2:12" x14ac:dyDescent="0.35">
      <c r="B586" s="88" t="s">
        <v>194</v>
      </c>
      <c r="C586" s="88" t="s">
        <v>234</v>
      </c>
      <c r="D586" s="89" t="s">
        <v>252</v>
      </c>
      <c r="E586" s="89" t="s">
        <v>215</v>
      </c>
      <c r="F586" s="90">
        <v>124.65995415569591</v>
      </c>
      <c r="G586" s="89" t="s">
        <v>212</v>
      </c>
      <c r="H586" s="91">
        <v>1</v>
      </c>
      <c r="I586" s="91">
        <v>2026</v>
      </c>
      <c r="J586" s="92" t="s">
        <v>35</v>
      </c>
      <c r="K586" s="93" t="s">
        <v>26</v>
      </c>
      <c r="L586" t="s">
        <v>162</v>
      </c>
    </row>
    <row r="587" spans="2:12" x14ac:dyDescent="0.35">
      <c r="B587" s="88" t="s">
        <v>194</v>
      </c>
      <c r="C587" s="88" t="s">
        <v>240</v>
      </c>
      <c r="D587" s="89" t="s">
        <v>251</v>
      </c>
      <c r="E587" s="89" t="s">
        <v>238</v>
      </c>
      <c r="F587" s="90">
        <v>12.426790026030501</v>
      </c>
      <c r="G587" s="89" t="s">
        <v>212</v>
      </c>
      <c r="H587" s="91">
        <v>1</v>
      </c>
      <c r="I587" s="91">
        <v>2026</v>
      </c>
      <c r="J587" s="92" t="s">
        <v>142</v>
      </c>
      <c r="K587" s="93" t="s">
        <v>13</v>
      </c>
    </row>
    <row r="588" spans="2:12" x14ac:dyDescent="0.35">
      <c r="B588" s="88" t="s">
        <v>194</v>
      </c>
      <c r="C588" s="88" t="s">
        <v>234</v>
      </c>
      <c r="D588" s="89" t="s">
        <v>252</v>
      </c>
      <c r="E588" s="89" t="s">
        <v>217</v>
      </c>
      <c r="F588" s="90">
        <v>164.99217299205051</v>
      </c>
      <c r="G588" s="89" t="s">
        <v>218</v>
      </c>
      <c r="H588" s="91">
        <v>1</v>
      </c>
      <c r="I588" s="91">
        <v>2026</v>
      </c>
      <c r="J588" s="92" t="s">
        <v>35</v>
      </c>
      <c r="K588" s="93" t="s">
        <v>26</v>
      </c>
      <c r="L588" t="s">
        <v>165</v>
      </c>
    </row>
    <row r="589" spans="2:12" x14ac:dyDescent="0.35">
      <c r="B589" s="88" t="s">
        <v>194</v>
      </c>
      <c r="C589" s="88" t="s">
        <v>234</v>
      </c>
      <c r="D589" s="89" t="s">
        <v>252</v>
      </c>
      <c r="E589" s="89" t="s">
        <v>219</v>
      </c>
      <c r="F589" s="90">
        <v>0</v>
      </c>
      <c r="G589" s="89" t="s">
        <v>218</v>
      </c>
      <c r="H589" s="91">
        <v>1</v>
      </c>
      <c r="I589" s="91">
        <v>2026</v>
      </c>
      <c r="J589" s="92" t="s">
        <v>35</v>
      </c>
      <c r="K589" s="93" t="s">
        <v>26</v>
      </c>
      <c r="L589" t="s">
        <v>220</v>
      </c>
    </row>
    <row r="590" spans="2:12" x14ac:dyDescent="0.35">
      <c r="B590" s="88" t="s">
        <v>194</v>
      </c>
      <c r="C590" s="88" t="s">
        <v>234</v>
      </c>
      <c r="D590" s="89" t="s">
        <v>252</v>
      </c>
      <c r="E590" s="89" t="s">
        <v>221</v>
      </c>
      <c r="F590" s="90">
        <v>334.82460062713795</v>
      </c>
      <c r="G590" s="89" t="s">
        <v>218</v>
      </c>
      <c r="H590" s="91">
        <v>1</v>
      </c>
      <c r="I590" s="91">
        <v>2026</v>
      </c>
      <c r="J590" s="92" t="s">
        <v>35</v>
      </c>
      <c r="K590" s="93" t="s">
        <v>26</v>
      </c>
      <c r="L590" t="s">
        <v>164</v>
      </c>
    </row>
    <row r="591" spans="2:12" x14ac:dyDescent="0.35">
      <c r="B591" s="88" t="s">
        <v>194</v>
      </c>
      <c r="C591" s="88" t="s">
        <v>234</v>
      </c>
      <c r="D591" s="89" t="s">
        <v>252</v>
      </c>
      <c r="E591" s="89" t="s">
        <v>222</v>
      </c>
      <c r="F591" s="90">
        <v>148.49295569284547</v>
      </c>
      <c r="G591" s="89" t="s">
        <v>218</v>
      </c>
      <c r="H591" s="91">
        <v>1</v>
      </c>
      <c r="I591" s="91">
        <v>2026</v>
      </c>
      <c r="J591" s="92" t="s">
        <v>35</v>
      </c>
      <c r="K591" s="93" t="s">
        <v>26</v>
      </c>
      <c r="L591" t="s">
        <v>161</v>
      </c>
    </row>
    <row r="592" spans="2:12" x14ac:dyDescent="0.35">
      <c r="B592" s="88" t="s">
        <v>194</v>
      </c>
      <c r="C592" s="88" t="s">
        <v>234</v>
      </c>
      <c r="D592" s="89" t="s">
        <v>252</v>
      </c>
      <c r="E592" s="89" t="s">
        <v>223</v>
      </c>
      <c r="F592" s="90">
        <v>188.56248341948631</v>
      </c>
      <c r="G592" s="89" t="s">
        <v>224</v>
      </c>
      <c r="H592" s="91">
        <v>1</v>
      </c>
      <c r="I592" s="91">
        <v>2026</v>
      </c>
      <c r="J592" s="92" t="s">
        <v>35</v>
      </c>
      <c r="K592" s="93" t="s">
        <v>26</v>
      </c>
      <c r="L592" t="s">
        <v>165</v>
      </c>
    </row>
    <row r="593" spans="2:12" x14ac:dyDescent="0.35">
      <c r="B593" s="88" t="s">
        <v>194</v>
      </c>
      <c r="C593" s="88" t="s">
        <v>234</v>
      </c>
      <c r="D593" s="89" t="s">
        <v>252</v>
      </c>
      <c r="E593" s="89" t="s">
        <v>225</v>
      </c>
      <c r="F593" s="90">
        <v>0</v>
      </c>
      <c r="G593" s="89" t="s">
        <v>224</v>
      </c>
      <c r="H593" s="91">
        <v>1</v>
      </c>
      <c r="I593" s="91">
        <v>2026</v>
      </c>
      <c r="J593" s="92" t="s">
        <v>35</v>
      </c>
      <c r="K593" s="93" t="s">
        <v>26</v>
      </c>
      <c r="L593" t="s">
        <v>220</v>
      </c>
    </row>
    <row r="594" spans="2:12" x14ac:dyDescent="0.35">
      <c r="B594" s="88" t="s">
        <v>194</v>
      </c>
      <c r="C594" s="88" t="s">
        <v>234</v>
      </c>
      <c r="D594" s="89" t="s">
        <v>252</v>
      </c>
      <c r="E594" s="89" t="s">
        <v>226</v>
      </c>
      <c r="F594" s="90">
        <v>379.80103951735055</v>
      </c>
      <c r="G594" s="89" t="s">
        <v>224</v>
      </c>
      <c r="H594" s="91">
        <v>1</v>
      </c>
      <c r="I594" s="91">
        <v>2026</v>
      </c>
      <c r="J594" s="92" t="s">
        <v>35</v>
      </c>
      <c r="K594" s="93" t="s">
        <v>26</v>
      </c>
      <c r="L594" t="s">
        <v>164</v>
      </c>
    </row>
    <row r="595" spans="2:12" x14ac:dyDescent="0.35">
      <c r="B595" s="88" t="s">
        <v>194</v>
      </c>
      <c r="C595" s="88" t="s">
        <v>234</v>
      </c>
      <c r="D595" s="89" t="s">
        <v>252</v>
      </c>
      <c r="E595" s="89" t="s">
        <v>228</v>
      </c>
      <c r="F595" s="90">
        <v>166.56352702054625</v>
      </c>
      <c r="G595" s="89" t="s">
        <v>224</v>
      </c>
      <c r="H595" s="91">
        <v>1</v>
      </c>
      <c r="I595" s="91">
        <v>2026</v>
      </c>
      <c r="J595" s="92" t="s">
        <v>35</v>
      </c>
      <c r="K595" s="93" t="s">
        <v>26</v>
      </c>
      <c r="L595" t="s">
        <v>161</v>
      </c>
    </row>
    <row r="596" spans="2:12" x14ac:dyDescent="0.35">
      <c r="B596" s="88" t="s">
        <v>194</v>
      </c>
      <c r="C596" s="88" t="s">
        <v>234</v>
      </c>
      <c r="D596" s="89" t="s">
        <v>252</v>
      </c>
      <c r="E596" s="89" t="s">
        <v>229</v>
      </c>
      <c r="F596" s="90">
        <v>1610.1165117319088</v>
      </c>
      <c r="G596" s="89" t="s">
        <v>224</v>
      </c>
      <c r="H596" s="91">
        <v>1</v>
      </c>
      <c r="I596" s="91">
        <v>2026</v>
      </c>
      <c r="J596" s="92" t="s">
        <v>35</v>
      </c>
      <c r="K596" s="93" t="s">
        <v>26</v>
      </c>
      <c r="L596" t="s">
        <v>162</v>
      </c>
    </row>
    <row r="597" spans="2:12" x14ac:dyDescent="0.35">
      <c r="B597" s="88" t="s">
        <v>194</v>
      </c>
      <c r="C597" s="88" t="s">
        <v>184</v>
      </c>
      <c r="D597" s="89" t="s">
        <v>253</v>
      </c>
      <c r="E597" s="89" t="s">
        <v>186</v>
      </c>
      <c r="F597" s="90">
        <v>99.370101463250435</v>
      </c>
      <c r="G597" s="89" t="s">
        <v>187</v>
      </c>
      <c r="H597" s="91">
        <v>1</v>
      </c>
      <c r="I597" s="91">
        <v>2026</v>
      </c>
      <c r="J597" s="92" t="s">
        <v>113</v>
      </c>
      <c r="K597" s="93" t="s">
        <v>26</v>
      </c>
    </row>
    <row r="598" spans="2:12" x14ac:dyDescent="0.35">
      <c r="B598" s="88" t="s">
        <v>194</v>
      </c>
      <c r="C598" s="88" t="s">
        <v>184</v>
      </c>
      <c r="D598" s="89" t="s">
        <v>253</v>
      </c>
      <c r="E598" s="89" t="s">
        <v>188</v>
      </c>
      <c r="F598" s="90">
        <v>114.0681766363555</v>
      </c>
      <c r="G598" s="89" t="s">
        <v>187</v>
      </c>
      <c r="H598" s="91">
        <v>1</v>
      </c>
      <c r="I598" s="91">
        <v>2026</v>
      </c>
      <c r="J598" s="92" t="s">
        <v>140</v>
      </c>
      <c r="K598" s="93" t="s">
        <v>26</v>
      </c>
    </row>
    <row r="599" spans="2:12" x14ac:dyDescent="0.35">
      <c r="B599" s="88" t="s">
        <v>194</v>
      </c>
      <c r="C599" s="88" t="s">
        <v>184</v>
      </c>
      <c r="D599" s="89" t="s">
        <v>253</v>
      </c>
      <c r="E599" s="89" t="s">
        <v>189</v>
      </c>
      <c r="F599" s="90">
        <v>56.447039111418981</v>
      </c>
      <c r="G599" s="89" t="s">
        <v>187</v>
      </c>
      <c r="H599" s="91">
        <v>1</v>
      </c>
      <c r="I599" s="91">
        <v>2026</v>
      </c>
      <c r="J599" s="92" t="s">
        <v>124</v>
      </c>
      <c r="K599" s="93" t="s">
        <v>26</v>
      </c>
    </row>
    <row r="600" spans="2:12" x14ac:dyDescent="0.35">
      <c r="B600" s="88" t="s">
        <v>194</v>
      </c>
      <c r="C600" s="88" t="s">
        <v>184</v>
      </c>
      <c r="D600" s="89" t="s">
        <v>253</v>
      </c>
      <c r="E600" s="89" t="s">
        <v>190</v>
      </c>
      <c r="F600" s="90">
        <v>134.56501422984985</v>
      </c>
      <c r="G600" s="89" t="s">
        <v>187</v>
      </c>
      <c r="H600" s="91">
        <v>1</v>
      </c>
      <c r="I600" s="91">
        <v>2026</v>
      </c>
      <c r="J600" s="92" t="s">
        <v>112</v>
      </c>
      <c r="K600" s="93" t="s">
        <v>26</v>
      </c>
    </row>
    <row r="601" spans="2:12" x14ac:dyDescent="0.35">
      <c r="B601" s="88" t="s">
        <v>183</v>
      </c>
      <c r="C601" s="94" t="s">
        <v>259</v>
      </c>
      <c r="D601" t="s">
        <v>260</v>
      </c>
      <c r="E601" t="s">
        <v>193</v>
      </c>
      <c r="F601">
        <v>0</v>
      </c>
      <c r="G601" t="s">
        <v>187</v>
      </c>
      <c r="H601">
        <v>3</v>
      </c>
      <c r="I601">
        <v>2026</v>
      </c>
      <c r="J601" s="93" t="s">
        <v>116</v>
      </c>
      <c r="K601" s="93" t="s">
        <v>8</v>
      </c>
    </row>
    <row r="602" spans="2:12" x14ac:dyDescent="0.35">
      <c r="B602" s="88" t="s">
        <v>183</v>
      </c>
      <c r="C602" s="94" t="s">
        <v>259</v>
      </c>
      <c r="D602" t="s">
        <v>260</v>
      </c>
      <c r="E602" t="s">
        <v>256</v>
      </c>
      <c r="F602">
        <v>0</v>
      </c>
      <c r="G602" t="s">
        <v>257</v>
      </c>
      <c r="H602">
        <v>3</v>
      </c>
      <c r="I602">
        <v>2026</v>
      </c>
      <c r="J602" s="93" t="s">
        <v>116</v>
      </c>
      <c r="K602" s="93" t="s">
        <v>8</v>
      </c>
    </row>
    <row r="603" spans="2:12" x14ac:dyDescent="0.35">
      <c r="B603" s="88" t="s">
        <v>194</v>
      </c>
      <c r="C603" s="88" t="s">
        <v>234</v>
      </c>
      <c r="D603" s="89" t="s">
        <v>252</v>
      </c>
      <c r="E603" s="89" t="s">
        <v>195</v>
      </c>
      <c r="F603" s="90">
        <v>304.88289918564868</v>
      </c>
      <c r="G603" s="89" t="s">
        <v>187</v>
      </c>
      <c r="H603" s="91">
        <v>1</v>
      </c>
      <c r="I603" s="91">
        <v>2026</v>
      </c>
      <c r="J603" s="92" t="s">
        <v>117</v>
      </c>
      <c r="K603" s="93" t="s">
        <v>26</v>
      </c>
    </row>
    <row r="604" spans="2:12" x14ac:dyDescent="0.35">
      <c r="B604" s="88" t="s">
        <v>194</v>
      </c>
      <c r="C604" s="88" t="s">
        <v>184</v>
      </c>
      <c r="D604" s="89" t="s">
        <v>253</v>
      </c>
      <c r="E604" s="89" t="s">
        <v>196</v>
      </c>
      <c r="F604" s="90">
        <v>93.137614533841344</v>
      </c>
      <c r="G604" s="89" t="s">
        <v>187</v>
      </c>
      <c r="H604" s="91">
        <v>1</v>
      </c>
      <c r="I604" s="91">
        <v>2026</v>
      </c>
      <c r="J604" s="92" t="s">
        <v>98</v>
      </c>
      <c r="K604" s="93" t="s">
        <v>26</v>
      </c>
    </row>
    <row r="605" spans="2:12" x14ac:dyDescent="0.35">
      <c r="B605" s="88" t="s">
        <v>194</v>
      </c>
      <c r="C605" s="88" t="s">
        <v>234</v>
      </c>
      <c r="D605" s="89" t="s">
        <v>252</v>
      </c>
      <c r="E605" s="89" t="s">
        <v>197</v>
      </c>
      <c r="F605" s="90">
        <v>0</v>
      </c>
      <c r="G605" s="89" t="s">
        <v>187</v>
      </c>
      <c r="H605" s="91">
        <v>1</v>
      </c>
      <c r="I605" s="91">
        <v>2026</v>
      </c>
      <c r="J605" s="92" t="s">
        <v>73</v>
      </c>
      <c r="K605" s="93" t="s">
        <v>17</v>
      </c>
    </row>
    <row r="606" spans="2:12" x14ac:dyDescent="0.35">
      <c r="B606" s="88" t="s">
        <v>194</v>
      </c>
      <c r="C606" s="88" t="s">
        <v>184</v>
      </c>
      <c r="D606" s="89" t="s">
        <v>253</v>
      </c>
      <c r="E606" s="89" t="s">
        <v>198</v>
      </c>
      <c r="F606" s="90">
        <v>0</v>
      </c>
      <c r="G606" s="89" t="s">
        <v>187</v>
      </c>
      <c r="H606" s="91">
        <v>1</v>
      </c>
      <c r="I606" s="91">
        <v>2026</v>
      </c>
      <c r="J606" s="92" t="s">
        <v>199</v>
      </c>
      <c r="K606" s="93" t="s">
        <v>17</v>
      </c>
    </row>
    <row r="607" spans="2:12" x14ac:dyDescent="0.35">
      <c r="B607" s="88" t="s">
        <v>194</v>
      </c>
      <c r="C607" s="88" t="s">
        <v>234</v>
      </c>
      <c r="D607" s="89" t="s">
        <v>252</v>
      </c>
      <c r="E607" s="89" t="s">
        <v>200</v>
      </c>
      <c r="F607" s="90">
        <v>0</v>
      </c>
      <c r="G607" s="89" t="s">
        <v>187</v>
      </c>
      <c r="H607" s="91">
        <v>1</v>
      </c>
      <c r="I607" s="91">
        <v>2026</v>
      </c>
      <c r="J607" s="92" t="s">
        <v>138</v>
      </c>
      <c r="K607" s="93" t="s">
        <v>17</v>
      </c>
    </row>
    <row r="608" spans="2:12" x14ac:dyDescent="0.35">
      <c r="B608" s="88" t="s">
        <v>194</v>
      </c>
      <c r="C608" s="88" t="s">
        <v>234</v>
      </c>
      <c r="D608" s="89" t="s">
        <v>252</v>
      </c>
      <c r="E608" s="89" t="s">
        <v>201</v>
      </c>
      <c r="F608" s="90">
        <v>0</v>
      </c>
      <c r="G608" s="89" t="s">
        <v>187</v>
      </c>
      <c r="H608" s="91">
        <v>1</v>
      </c>
      <c r="I608" s="91">
        <v>2026</v>
      </c>
      <c r="J608" s="92" t="s">
        <v>202</v>
      </c>
      <c r="K608" s="93" t="s">
        <v>17</v>
      </c>
    </row>
    <row r="609" spans="2:12" x14ac:dyDescent="0.35">
      <c r="B609" s="88" t="s">
        <v>194</v>
      </c>
      <c r="C609" s="88" t="s">
        <v>184</v>
      </c>
      <c r="D609" s="89" t="s">
        <v>253</v>
      </c>
      <c r="E609" s="89" t="s">
        <v>203</v>
      </c>
      <c r="F609" s="90">
        <v>146.17934574877134</v>
      </c>
      <c r="G609" s="89" t="s">
        <v>187</v>
      </c>
      <c r="H609" s="91">
        <v>1</v>
      </c>
      <c r="I609" s="91">
        <v>2026</v>
      </c>
      <c r="J609" s="92" t="s">
        <v>115</v>
      </c>
      <c r="K609" s="92" t="s">
        <v>26</v>
      </c>
    </row>
    <row r="610" spans="2:12" x14ac:dyDescent="0.35">
      <c r="B610" s="88" t="s">
        <v>194</v>
      </c>
      <c r="C610" s="88" t="s">
        <v>184</v>
      </c>
      <c r="D610" s="89" t="s">
        <v>253</v>
      </c>
      <c r="E610" s="89" t="s">
        <v>204</v>
      </c>
      <c r="F610" s="90">
        <v>471.13567805928386</v>
      </c>
      <c r="G610" s="89" t="s">
        <v>187</v>
      </c>
      <c r="H610" s="91">
        <v>1</v>
      </c>
      <c r="I610" s="91">
        <v>2026</v>
      </c>
      <c r="J610" s="92" t="s">
        <v>114</v>
      </c>
      <c r="K610" s="93" t="s">
        <v>26</v>
      </c>
    </row>
    <row r="611" spans="2:12" x14ac:dyDescent="0.35">
      <c r="B611" s="88" t="s">
        <v>194</v>
      </c>
      <c r="C611" s="88" t="s">
        <v>234</v>
      </c>
      <c r="D611" s="89" t="s">
        <v>252</v>
      </c>
      <c r="E611" s="89" t="s">
        <v>205</v>
      </c>
      <c r="F611" s="90">
        <v>2334.4274177004695</v>
      </c>
      <c r="G611" s="89" t="s">
        <v>187</v>
      </c>
      <c r="H611" s="91">
        <v>1</v>
      </c>
      <c r="I611" s="91">
        <v>2026</v>
      </c>
      <c r="J611" s="92" t="s">
        <v>141</v>
      </c>
      <c r="K611" s="93" t="s">
        <v>17</v>
      </c>
    </row>
    <row r="612" spans="2:12" x14ac:dyDescent="0.35">
      <c r="B612" s="88" t="s">
        <v>194</v>
      </c>
      <c r="C612" s="88" t="s">
        <v>234</v>
      </c>
      <c r="D612" s="89" t="s">
        <v>252</v>
      </c>
      <c r="E612" s="89" t="s">
        <v>206</v>
      </c>
      <c r="F612" s="90">
        <v>0</v>
      </c>
      <c r="G612" s="89" t="s">
        <v>187</v>
      </c>
      <c r="H612" s="91">
        <v>1</v>
      </c>
      <c r="I612" s="91">
        <v>2026</v>
      </c>
      <c r="J612" s="92" t="s">
        <v>142</v>
      </c>
      <c r="K612" s="93" t="s">
        <v>13</v>
      </c>
    </row>
    <row r="613" spans="2:12" x14ac:dyDescent="0.35">
      <c r="B613" s="88" t="s">
        <v>194</v>
      </c>
      <c r="C613" s="88" t="s">
        <v>234</v>
      </c>
      <c r="D613" s="89" t="s">
        <v>252</v>
      </c>
      <c r="E613" s="89" t="s">
        <v>207</v>
      </c>
      <c r="F613" s="90">
        <v>270.25489268195827</v>
      </c>
      <c r="G613" s="89" t="s">
        <v>187</v>
      </c>
      <c r="H613" s="91">
        <v>1</v>
      </c>
      <c r="I613" s="91">
        <v>2026</v>
      </c>
      <c r="J613" s="92" t="s">
        <v>128</v>
      </c>
      <c r="K613" s="93" t="s">
        <v>13</v>
      </c>
    </row>
    <row r="614" spans="2:12" x14ac:dyDescent="0.35">
      <c r="B614" s="88" t="s">
        <v>183</v>
      </c>
      <c r="C614" s="94" t="s">
        <v>191</v>
      </c>
      <c r="D614" t="s">
        <v>192</v>
      </c>
      <c r="E614" t="s">
        <v>193</v>
      </c>
      <c r="F614">
        <v>40983.703409154419</v>
      </c>
      <c r="G614" t="s">
        <v>187</v>
      </c>
      <c r="H614">
        <v>3</v>
      </c>
      <c r="I614">
        <v>2026</v>
      </c>
      <c r="J614" s="93" t="s">
        <v>116</v>
      </c>
      <c r="K614" s="93" t="s">
        <v>8</v>
      </c>
    </row>
    <row r="615" spans="2:12" x14ac:dyDescent="0.35">
      <c r="B615" s="88" t="s">
        <v>194</v>
      </c>
      <c r="C615" s="88" t="s">
        <v>234</v>
      </c>
      <c r="D615" s="89" t="s">
        <v>252</v>
      </c>
      <c r="E615" s="89" t="s">
        <v>236</v>
      </c>
      <c r="F615" s="90">
        <v>0</v>
      </c>
      <c r="G615" s="89" t="s">
        <v>212</v>
      </c>
      <c r="H615" s="91">
        <v>1</v>
      </c>
      <c r="I615" s="91">
        <v>2026</v>
      </c>
      <c r="J615" s="92" t="s">
        <v>73</v>
      </c>
      <c r="K615" s="93" t="s">
        <v>17</v>
      </c>
    </row>
    <row r="616" spans="2:12" x14ac:dyDescent="0.35">
      <c r="B616" s="88" t="s">
        <v>194</v>
      </c>
      <c r="C616" s="88" t="s">
        <v>184</v>
      </c>
      <c r="D616" s="89" t="s">
        <v>253</v>
      </c>
      <c r="E616" s="89" t="s">
        <v>211</v>
      </c>
      <c r="F616" s="90">
        <v>0</v>
      </c>
      <c r="G616" s="89" t="s">
        <v>212</v>
      </c>
      <c r="H616" s="91">
        <v>1</v>
      </c>
      <c r="I616" s="91">
        <v>2026</v>
      </c>
      <c r="J616" s="92" t="s">
        <v>199</v>
      </c>
      <c r="K616" s="93" t="s">
        <v>17</v>
      </c>
    </row>
    <row r="617" spans="2:12" x14ac:dyDescent="0.35">
      <c r="B617" s="88" t="s">
        <v>194</v>
      </c>
      <c r="C617" s="88" t="s">
        <v>234</v>
      </c>
      <c r="D617" s="89" t="s">
        <v>252</v>
      </c>
      <c r="E617" s="89" t="s">
        <v>237</v>
      </c>
      <c r="F617" s="90">
        <v>0</v>
      </c>
      <c r="G617" s="89" t="s">
        <v>212</v>
      </c>
      <c r="H617" s="91">
        <v>1</v>
      </c>
      <c r="I617" s="91">
        <v>2026</v>
      </c>
      <c r="J617" s="92" t="s">
        <v>138</v>
      </c>
      <c r="K617" s="93" t="s">
        <v>17</v>
      </c>
    </row>
    <row r="618" spans="2:12" x14ac:dyDescent="0.35">
      <c r="B618" s="88" t="s">
        <v>194</v>
      </c>
      <c r="C618" s="88" t="s">
        <v>184</v>
      </c>
      <c r="D618" s="89" t="s">
        <v>253</v>
      </c>
      <c r="E618" s="89" t="s">
        <v>214</v>
      </c>
      <c r="F618" s="90">
        <v>1204.2809155667815</v>
      </c>
      <c r="G618" s="89" t="s">
        <v>212</v>
      </c>
      <c r="H618" s="91">
        <v>1</v>
      </c>
      <c r="I618" s="91">
        <v>2026</v>
      </c>
      <c r="J618" s="92" t="s">
        <v>25</v>
      </c>
      <c r="K618" s="93" t="s">
        <v>17</v>
      </c>
    </row>
    <row r="619" spans="2:12" x14ac:dyDescent="0.35">
      <c r="B619" s="88" t="s">
        <v>194</v>
      </c>
      <c r="C619" s="88" t="s">
        <v>184</v>
      </c>
      <c r="D619" s="89" t="s">
        <v>253</v>
      </c>
      <c r="E619" s="89" t="s">
        <v>215</v>
      </c>
      <c r="F619" s="90">
        <v>93.000283259011226</v>
      </c>
      <c r="G619" s="89" t="s">
        <v>212</v>
      </c>
      <c r="H619" s="91">
        <v>1</v>
      </c>
      <c r="I619" s="91">
        <v>2026</v>
      </c>
      <c r="J619" s="92" t="s">
        <v>35</v>
      </c>
      <c r="K619" s="93" t="s">
        <v>26</v>
      </c>
      <c r="L619" t="s">
        <v>162</v>
      </c>
    </row>
    <row r="620" spans="2:12" x14ac:dyDescent="0.35">
      <c r="B620" s="88" t="s">
        <v>194</v>
      </c>
      <c r="C620" s="88" t="s">
        <v>234</v>
      </c>
      <c r="D620" s="89" t="s">
        <v>252</v>
      </c>
      <c r="E620" s="89" t="s">
        <v>238</v>
      </c>
      <c r="F620" s="90">
        <v>0</v>
      </c>
      <c r="G620" s="89" t="s">
        <v>212</v>
      </c>
      <c r="H620" s="91">
        <v>1</v>
      </c>
      <c r="I620" s="91">
        <v>2026</v>
      </c>
      <c r="J620" s="92" t="s">
        <v>142</v>
      </c>
      <c r="K620" s="93" t="s">
        <v>13</v>
      </c>
    </row>
    <row r="621" spans="2:12" x14ac:dyDescent="0.35">
      <c r="B621" s="88" t="s">
        <v>194</v>
      </c>
      <c r="C621" s="88" t="s">
        <v>184</v>
      </c>
      <c r="D621" s="89" t="s">
        <v>253</v>
      </c>
      <c r="E621" s="89" t="s">
        <v>217</v>
      </c>
      <c r="F621" s="90">
        <v>123.08939889883133</v>
      </c>
      <c r="G621" s="89" t="s">
        <v>218</v>
      </c>
      <c r="H621" s="91">
        <v>1</v>
      </c>
      <c r="I621" s="91">
        <v>2026</v>
      </c>
      <c r="J621" s="92" t="s">
        <v>35</v>
      </c>
      <c r="K621" s="93" t="s">
        <v>26</v>
      </c>
      <c r="L621" t="s">
        <v>165</v>
      </c>
    </row>
    <row r="622" spans="2:12" x14ac:dyDescent="0.35">
      <c r="B622" s="88" t="s">
        <v>194</v>
      </c>
      <c r="C622" s="88" t="s">
        <v>184</v>
      </c>
      <c r="D622" s="89" t="s">
        <v>253</v>
      </c>
      <c r="E622" s="89" t="s">
        <v>219</v>
      </c>
      <c r="F622" s="90">
        <v>0</v>
      </c>
      <c r="G622" s="89" t="s">
        <v>218</v>
      </c>
      <c r="H622" s="91">
        <v>1</v>
      </c>
      <c r="I622" s="91">
        <v>2026</v>
      </c>
      <c r="J622" s="92" t="s">
        <v>35</v>
      </c>
      <c r="K622" s="93" t="s">
        <v>26</v>
      </c>
      <c r="L622" t="s">
        <v>220</v>
      </c>
    </row>
    <row r="623" spans="2:12" x14ac:dyDescent="0.35">
      <c r="B623" s="88" t="s">
        <v>194</v>
      </c>
      <c r="C623" s="88" t="s">
        <v>184</v>
      </c>
      <c r="D623" s="89" t="s">
        <v>253</v>
      </c>
      <c r="E623" s="89" t="s">
        <v>221</v>
      </c>
      <c r="F623" s="90">
        <v>249.78978142024579</v>
      </c>
      <c r="G623" s="89" t="s">
        <v>218</v>
      </c>
      <c r="H623" s="91">
        <v>1</v>
      </c>
      <c r="I623" s="91">
        <v>2026</v>
      </c>
      <c r="J623" s="92" t="s">
        <v>35</v>
      </c>
      <c r="K623" s="93" t="s">
        <v>26</v>
      </c>
      <c r="L623" t="s">
        <v>164</v>
      </c>
    </row>
    <row r="624" spans="2:12" x14ac:dyDescent="0.35">
      <c r="B624" s="88" t="s">
        <v>194</v>
      </c>
      <c r="C624" s="88" t="s">
        <v>184</v>
      </c>
      <c r="D624" s="89" t="s">
        <v>253</v>
      </c>
      <c r="E624" s="89" t="s">
        <v>222</v>
      </c>
      <c r="F624" s="90">
        <v>110.78045900894821</v>
      </c>
      <c r="G624" s="89" t="s">
        <v>218</v>
      </c>
      <c r="H624" s="91">
        <v>1</v>
      </c>
      <c r="I624" s="91">
        <v>2026</v>
      </c>
      <c r="J624" s="92" t="s">
        <v>35</v>
      </c>
      <c r="K624" s="93" t="s">
        <v>26</v>
      </c>
      <c r="L624" t="s">
        <v>161</v>
      </c>
    </row>
    <row r="625" spans="2:12" x14ac:dyDescent="0.35">
      <c r="B625" s="88" t="s">
        <v>194</v>
      </c>
      <c r="C625" s="88" t="s">
        <v>184</v>
      </c>
      <c r="D625" s="89" t="s">
        <v>253</v>
      </c>
      <c r="E625" s="89" t="s">
        <v>223</v>
      </c>
      <c r="F625" s="90">
        <v>140.67359874152154</v>
      </c>
      <c r="G625" s="89" t="s">
        <v>224</v>
      </c>
      <c r="H625" s="91">
        <v>1</v>
      </c>
      <c r="I625" s="91">
        <v>2026</v>
      </c>
      <c r="J625" s="92" t="s">
        <v>35</v>
      </c>
      <c r="K625" s="93" t="s">
        <v>26</v>
      </c>
      <c r="L625" t="s">
        <v>165</v>
      </c>
    </row>
    <row r="626" spans="2:12" x14ac:dyDescent="0.35">
      <c r="B626" s="88" t="s">
        <v>194</v>
      </c>
      <c r="C626" s="88" t="s">
        <v>184</v>
      </c>
      <c r="D626" s="89" t="s">
        <v>253</v>
      </c>
      <c r="E626" s="89" t="s">
        <v>225</v>
      </c>
      <c r="F626" s="90">
        <v>0</v>
      </c>
      <c r="G626" s="89" t="s">
        <v>224</v>
      </c>
      <c r="H626" s="91">
        <v>1</v>
      </c>
      <c r="I626" s="91">
        <v>2026</v>
      </c>
      <c r="J626" s="92" t="s">
        <v>35</v>
      </c>
      <c r="K626" s="93" t="s">
        <v>26</v>
      </c>
      <c r="L626" t="s">
        <v>220</v>
      </c>
    </row>
    <row r="627" spans="2:12" x14ac:dyDescent="0.35">
      <c r="B627" s="88" t="s">
        <v>194</v>
      </c>
      <c r="C627" s="88" t="s">
        <v>184</v>
      </c>
      <c r="D627" s="89" t="s">
        <v>253</v>
      </c>
      <c r="E627" s="89" t="s">
        <v>226</v>
      </c>
      <c r="F627" s="90">
        <v>283.34363265580117</v>
      </c>
      <c r="G627" s="89" t="s">
        <v>224</v>
      </c>
      <c r="H627" s="91">
        <v>1</v>
      </c>
      <c r="I627" s="91">
        <v>2026</v>
      </c>
      <c r="J627" s="92" t="s">
        <v>35</v>
      </c>
      <c r="K627" s="93" t="s">
        <v>26</v>
      </c>
      <c r="L627" t="s">
        <v>164</v>
      </c>
    </row>
    <row r="628" spans="2:12" x14ac:dyDescent="0.35">
      <c r="B628" s="88" t="s">
        <v>194</v>
      </c>
      <c r="C628" s="88" t="s">
        <v>184</v>
      </c>
      <c r="D628" s="89" t="s">
        <v>253</v>
      </c>
      <c r="E628" s="89" t="s">
        <v>228</v>
      </c>
      <c r="F628" s="90">
        <v>124.26167888834402</v>
      </c>
      <c r="G628" s="89" t="s">
        <v>224</v>
      </c>
      <c r="H628" s="91">
        <v>1</v>
      </c>
      <c r="I628" s="91">
        <v>2026</v>
      </c>
      <c r="J628" s="92" t="s">
        <v>35</v>
      </c>
      <c r="K628" s="93" t="s">
        <v>26</v>
      </c>
      <c r="L628" t="s">
        <v>161</v>
      </c>
    </row>
    <row r="629" spans="2:12" x14ac:dyDescent="0.35">
      <c r="B629" s="88" t="s">
        <v>194</v>
      </c>
      <c r="C629" s="88" t="s">
        <v>184</v>
      </c>
      <c r="D629" s="89" t="s">
        <v>253</v>
      </c>
      <c r="E629" s="89" t="s">
        <v>229</v>
      </c>
      <c r="F629" s="90">
        <v>0</v>
      </c>
      <c r="G629" s="89" t="s">
        <v>224</v>
      </c>
      <c r="H629" s="91">
        <v>1</v>
      </c>
      <c r="I629" s="91">
        <v>2026</v>
      </c>
      <c r="J629" s="92" t="s">
        <v>35</v>
      </c>
      <c r="K629" s="93" t="s">
        <v>26</v>
      </c>
      <c r="L629" t="s">
        <v>162</v>
      </c>
    </row>
    <row r="630" spans="2:12" x14ac:dyDescent="0.35">
      <c r="B630" s="88" t="s">
        <v>194</v>
      </c>
      <c r="C630" s="88" t="s">
        <v>234</v>
      </c>
      <c r="D630" s="89" t="s">
        <v>254</v>
      </c>
      <c r="E630" s="89" t="s">
        <v>186</v>
      </c>
      <c r="F630" s="90">
        <v>33.489796165443778</v>
      </c>
      <c r="G630" s="89" t="s">
        <v>187</v>
      </c>
      <c r="H630" s="91">
        <v>1</v>
      </c>
      <c r="I630" s="91">
        <v>2026</v>
      </c>
      <c r="J630" s="92" t="s">
        <v>113</v>
      </c>
      <c r="K630" s="93" t="s">
        <v>26</v>
      </c>
    </row>
    <row r="631" spans="2:12" x14ac:dyDescent="0.35">
      <c r="B631" s="88" t="s">
        <v>194</v>
      </c>
      <c r="C631" s="88" t="s">
        <v>234</v>
      </c>
      <c r="D631" s="89" t="s">
        <v>254</v>
      </c>
      <c r="E631" s="89" t="s">
        <v>188</v>
      </c>
      <c r="F631" s="90">
        <v>38.443353969283798</v>
      </c>
      <c r="G631" s="89" t="s">
        <v>187</v>
      </c>
      <c r="H631" s="91">
        <v>1</v>
      </c>
      <c r="I631" s="91">
        <v>2026</v>
      </c>
      <c r="J631" s="92" t="s">
        <v>140</v>
      </c>
      <c r="K631" s="93" t="s">
        <v>26</v>
      </c>
    </row>
    <row r="632" spans="2:12" x14ac:dyDescent="0.35">
      <c r="B632" s="88" t="s">
        <v>194</v>
      </c>
      <c r="C632" s="88" t="s">
        <v>234</v>
      </c>
      <c r="D632" s="89" t="s">
        <v>254</v>
      </c>
      <c r="E632" s="89" t="s">
        <v>189</v>
      </c>
      <c r="F632" s="90">
        <v>19.023829161363711</v>
      </c>
      <c r="G632" s="89" t="s">
        <v>187</v>
      </c>
      <c r="H632" s="91">
        <v>1</v>
      </c>
      <c r="I632" s="91">
        <v>2026</v>
      </c>
      <c r="J632" s="92" t="s">
        <v>124</v>
      </c>
      <c r="K632" s="93" t="s">
        <v>26</v>
      </c>
    </row>
    <row r="633" spans="2:12" x14ac:dyDescent="0.35">
      <c r="B633" s="88" t="s">
        <v>194</v>
      </c>
      <c r="C633" s="88" t="s">
        <v>234</v>
      </c>
      <c r="D633" s="89" t="s">
        <v>254</v>
      </c>
      <c r="E633" s="89" t="s">
        <v>190</v>
      </c>
      <c r="F633" s="90">
        <v>45.351215619160364</v>
      </c>
      <c r="G633" s="89" t="s">
        <v>187</v>
      </c>
      <c r="H633" s="91">
        <v>1</v>
      </c>
      <c r="I633" s="91">
        <v>2026</v>
      </c>
      <c r="J633" s="92" t="s">
        <v>112</v>
      </c>
      <c r="K633" s="93" t="s">
        <v>26</v>
      </c>
    </row>
    <row r="634" spans="2:12" x14ac:dyDescent="0.35">
      <c r="B634" s="88" t="s">
        <v>183</v>
      </c>
      <c r="C634" s="94" t="s">
        <v>191</v>
      </c>
      <c r="D634" t="s">
        <v>192</v>
      </c>
      <c r="E634" t="s">
        <v>256</v>
      </c>
      <c r="F634">
        <v>12363.103982875618</v>
      </c>
      <c r="G634" t="s">
        <v>257</v>
      </c>
      <c r="H634">
        <v>3</v>
      </c>
      <c r="I634">
        <v>2026</v>
      </c>
      <c r="J634" s="93" t="s">
        <v>116</v>
      </c>
      <c r="K634" s="93" t="s">
        <v>8</v>
      </c>
    </row>
    <row r="635" spans="2:12" x14ac:dyDescent="0.35">
      <c r="B635" s="88" t="s">
        <v>194</v>
      </c>
      <c r="C635" s="94" t="s">
        <v>184</v>
      </c>
      <c r="D635" t="s">
        <v>248</v>
      </c>
      <c r="E635" t="s">
        <v>193</v>
      </c>
      <c r="F635">
        <v>0</v>
      </c>
      <c r="G635" t="s">
        <v>187</v>
      </c>
      <c r="H635">
        <v>3</v>
      </c>
      <c r="I635">
        <v>2026</v>
      </c>
      <c r="J635" s="93" t="s">
        <v>116</v>
      </c>
      <c r="K635" s="93" t="s">
        <v>8</v>
      </c>
    </row>
    <row r="636" spans="2:12" x14ac:dyDescent="0.35">
      <c r="B636" s="88" t="s">
        <v>194</v>
      </c>
      <c r="C636" s="88" t="s">
        <v>184</v>
      </c>
      <c r="D636" s="89" t="s">
        <v>253</v>
      </c>
      <c r="E636" s="89" t="s">
        <v>195</v>
      </c>
      <c r="F636" s="90">
        <v>0</v>
      </c>
      <c r="G636" s="89" t="s">
        <v>187</v>
      </c>
      <c r="H636" s="91">
        <v>1</v>
      </c>
      <c r="I636" s="91">
        <v>2026</v>
      </c>
      <c r="J636" s="92" t="s">
        <v>117</v>
      </c>
      <c r="K636" s="93" t="s">
        <v>26</v>
      </c>
    </row>
    <row r="637" spans="2:12" x14ac:dyDescent="0.35">
      <c r="B637" s="88" t="s">
        <v>194</v>
      </c>
      <c r="C637" s="88" t="s">
        <v>234</v>
      </c>
      <c r="D637" s="89" t="s">
        <v>254</v>
      </c>
      <c r="E637" s="89" t="s">
        <v>196</v>
      </c>
      <c r="F637" s="90">
        <v>31.389318116250131</v>
      </c>
      <c r="G637" s="89" t="s">
        <v>187</v>
      </c>
      <c r="H637" s="91">
        <v>1</v>
      </c>
      <c r="I637" s="91">
        <v>2026</v>
      </c>
      <c r="J637" s="92" t="s">
        <v>98</v>
      </c>
      <c r="K637" s="93" t="s">
        <v>26</v>
      </c>
    </row>
    <row r="638" spans="2:12" x14ac:dyDescent="0.35">
      <c r="B638" s="88" t="s">
        <v>194</v>
      </c>
      <c r="C638" s="88" t="s">
        <v>184</v>
      </c>
      <c r="D638" s="89" t="s">
        <v>253</v>
      </c>
      <c r="E638" s="89" t="s">
        <v>197</v>
      </c>
      <c r="F638" s="90">
        <v>0</v>
      </c>
      <c r="G638" s="89" t="s">
        <v>187</v>
      </c>
      <c r="H638" s="91">
        <v>1</v>
      </c>
      <c r="I638" s="91">
        <v>2026</v>
      </c>
      <c r="J638" s="92" t="s">
        <v>73</v>
      </c>
      <c r="K638" s="93" t="s">
        <v>17</v>
      </c>
    </row>
    <row r="639" spans="2:12" x14ac:dyDescent="0.35">
      <c r="B639" s="88" t="s">
        <v>194</v>
      </c>
      <c r="C639" s="88" t="s">
        <v>234</v>
      </c>
      <c r="D639" s="89" t="s">
        <v>254</v>
      </c>
      <c r="E639" s="89" t="s">
        <v>198</v>
      </c>
      <c r="F639" s="90">
        <v>0</v>
      </c>
      <c r="G639" s="89" t="s">
        <v>187</v>
      </c>
      <c r="H639" s="91">
        <v>1</v>
      </c>
      <c r="I639" s="91">
        <v>2026</v>
      </c>
      <c r="J639" s="92" t="s">
        <v>199</v>
      </c>
      <c r="K639" s="93" t="s">
        <v>17</v>
      </c>
    </row>
    <row r="640" spans="2:12" x14ac:dyDescent="0.35">
      <c r="B640" s="88" t="s">
        <v>194</v>
      </c>
      <c r="C640" s="88" t="s">
        <v>184</v>
      </c>
      <c r="D640" s="89" t="s">
        <v>253</v>
      </c>
      <c r="E640" s="89" t="s">
        <v>200</v>
      </c>
      <c r="F640" s="90">
        <v>285.50332087778128</v>
      </c>
      <c r="G640" s="89" t="s">
        <v>187</v>
      </c>
      <c r="H640" s="91">
        <v>1</v>
      </c>
      <c r="I640" s="91">
        <v>2026</v>
      </c>
      <c r="J640" s="92" t="s">
        <v>138</v>
      </c>
      <c r="K640" s="93" t="s">
        <v>17</v>
      </c>
    </row>
    <row r="641" spans="2:12" x14ac:dyDescent="0.35">
      <c r="B641" s="88" t="s">
        <v>194</v>
      </c>
      <c r="C641" s="88" t="s">
        <v>184</v>
      </c>
      <c r="D641" s="89" t="s">
        <v>253</v>
      </c>
      <c r="E641" s="89" t="s">
        <v>201</v>
      </c>
      <c r="F641" s="90">
        <v>0</v>
      </c>
      <c r="G641" s="89" t="s">
        <v>187</v>
      </c>
      <c r="H641" s="91">
        <v>1</v>
      </c>
      <c r="I641" s="91">
        <v>2026</v>
      </c>
      <c r="J641" s="92" t="s">
        <v>202</v>
      </c>
      <c r="K641" s="93" t="s">
        <v>17</v>
      </c>
    </row>
    <row r="642" spans="2:12" x14ac:dyDescent="0.35">
      <c r="B642" s="88" t="s">
        <v>194</v>
      </c>
      <c r="C642" s="88" t="s">
        <v>234</v>
      </c>
      <c r="D642" s="89" t="s">
        <v>254</v>
      </c>
      <c r="E642" s="89" t="s">
        <v>203</v>
      </c>
      <c r="F642" s="90">
        <v>49.265487512204743</v>
      </c>
      <c r="G642" s="89" t="s">
        <v>187</v>
      </c>
      <c r="H642" s="91">
        <v>1</v>
      </c>
      <c r="I642" s="91">
        <v>2026</v>
      </c>
      <c r="J642" s="92" t="s">
        <v>115</v>
      </c>
      <c r="K642" s="92" t="s">
        <v>26</v>
      </c>
    </row>
    <row r="643" spans="2:12" x14ac:dyDescent="0.35">
      <c r="B643" s="88" t="s">
        <v>194</v>
      </c>
      <c r="C643" s="88" t="s">
        <v>234</v>
      </c>
      <c r="D643" s="89" t="s">
        <v>254</v>
      </c>
      <c r="E643" s="89" t="s">
        <v>204</v>
      </c>
      <c r="F643" s="90">
        <v>158.78254718607434</v>
      </c>
      <c r="G643" s="89" t="s">
        <v>187</v>
      </c>
      <c r="H643" s="91">
        <v>1</v>
      </c>
      <c r="I643" s="91">
        <v>2026</v>
      </c>
      <c r="J643" s="92" t="s">
        <v>114</v>
      </c>
      <c r="K643" s="93" t="s">
        <v>26</v>
      </c>
    </row>
    <row r="644" spans="2:12" x14ac:dyDescent="0.35">
      <c r="B644" s="88" t="s">
        <v>194</v>
      </c>
      <c r="C644" s="88" t="s">
        <v>184</v>
      </c>
      <c r="D644" s="89" t="s">
        <v>253</v>
      </c>
      <c r="E644" s="89" t="s">
        <v>205</v>
      </c>
      <c r="F644" s="90">
        <v>0</v>
      </c>
      <c r="G644" s="89" t="s">
        <v>187</v>
      </c>
      <c r="H644" s="91">
        <v>1</v>
      </c>
      <c r="I644" s="91">
        <v>2026</v>
      </c>
      <c r="J644" s="92" t="s">
        <v>141</v>
      </c>
      <c r="K644" s="93" t="s">
        <v>17</v>
      </c>
    </row>
    <row r="645" spans="2:12" x14ac:dyDescent="0.35">
      <c r="B645" s="88" t="s">
        <v>194</v>
      </c>
      <c r="C645" s="88" t="s">
        <v>184</v>
      </c>
      <c r="D645" s="89" t="s">
        <v>253</v>
      </c>
      <c r="E645" s="89" t="s">
        <v>206</v>
      </c>
      <c r="F645" s="90">
        <v>0</v>
      </c>
      <c r="G645" s="89" t="s">
        <v>187</v>
      </c>
      <c r="H645" s="91">
        <v>1</v>
      </c>
      <c r="I645" s="91">
        <v>2026</v>
      </c>
      <c r="J645" s="92" t="s">
        <v>142</v>
      </c>
      <c r="K645" s="93" t="s">
        <v>13</v>
      </c>
    </row>
    <row r="646" spans="2:12" x14ac:dyDescent="0.35">
      <c r="B646" s="88" t="s">
        <v>194</v>
      </c>
      <c r="C646" s="88" t="s">
        <v>184</v>
      </c>
      <c r="D646" s="89" t="s">
        <v>253</v>
      </c>
      <c r="E646" s="89" t="s">
        <v>207</v>
      </c>
      <c r="F646" s="90">
        <v>1814.5685651502913</v>
      </c>
      <c r="G646" s="89" t="s">
        <v>187</v>
      </c>
      <c r="H646" s="91">
        <v>1</v>
      </c>
      <c r="I646" s="91">
        <v>2026</v>
      </c>
      <c r="J646" s="92" t="s">
        <v>128</v>
      </c>
      <c r="K646" s="93" t="s">
        <v>13</v>
      </c>
    </row>
    <row r="647" spans="2:12" x14ac:dyDescent="0.35">
      <c r="B647" s="88" t="s">
        <v>194</v>
      </c>
      <c r="C647" s="94" t="s">
        <v>184</v>
      </c>
      <c r="D647" t="s">
        <v>248</v>
      </c>
      <c r="E647" t="s">
        <v>256</v>
      </c>
      <c r="F647">
        <v>0</v>
      </c>
      <c r="G647" t="s">
        <v>257</v>
      </c>
      <c r="H647">
        <v>3</v>
      </c>
      <c r="I647">
        <v>2026</v>
      </c>
      <c r="J647" s="93" t="s">
        <v>116</v>
      </c>
      <c r="K647" s="93" t="s">
        <v>8</v>
      </c>
    </row>
    <row r="648" spans="2:12" x14ac:dyDescent="0.35">
      <c r="B648" s="88" t="s">
        <v>194</v>
      </c>
      <c r="C648" s="88" t="s">
        <v>184</v>
      </c>
      <c r="D648" s="89" t="s">
        <v>253</v>
      </c>
      <c r="E648" s="89" t="s">
        <v>236</v>
      </c>
      <c r="F648" s="90">
        <v>0</v>
      </c>
      <c r="G648" s="89" t="s">
        <v>212</v>
      </c>
      <c r="H648" s="91">
        <v>1</v>
      </c>
      <c r="I648" s="91">
        <v>2026</v>
      </c>
      <c r="J648" s="92" t="s">
        <v>73</v>
      </c>
      <c r="K648" s="93" t="s">
        <v>17</v>
      </c>
    </row>
    <row r="649" spans="2:12" x14ac:dyDescent="0.35">
      <c r="B649" s="88" t="s">
        <v>194</v>
      </c>
      <c r="C649" s="88" t="s">
        <v>234</v>
      </c>
      <c r="D649" s="89" t="s">
        <v>254</v>
      </c>
      <c r="E649" s="89" t="s">
        <v>211</v>
      </c>
      <c r="F649" s="90">
        <v>0</v>
      </c>
      <c r="G649" s="89" t="s">
        <v>212</v>
      </c>
      <c r="H649" s="91">
        <v>1</v>
      </c>
      <c r="I649" s="91">
        <v>2026</v>
      </c>
      <c r="J649" s="92" t="s">
        <v>199</v>
      </c>
      <c r="K649" s="93" t="s">
        <v>17</v>
      </c>
    </row>
    <row r="650" spans="2:12" x14ac:dyDescent="0.35">
      <c r="B650" s="88" t="s">
        <v>194</v>
      </c>
      <c r="C650" s="88" t="s">
        <v>184</v>
      </c>
      <c r="D650" s="89" t="s">
        <v>253</v>
      </c>
      <c r="E650" s="89" t="s">
        <v>237</v>
      </c>
      <c r="F650" s="90">
        <v>384.56057202234047</v>
      </c>
      <c r="G650" s="89" t="s">
        <v>212</v>
      </c>
      <c r="H650" s="91">
        <v>1</v>
      </c>
      <c r="I650" s="91">
        <v>2026</v>
      </c>
      <c r="J650" s="92" t="s">
        <v>138</v>
      </c>
      <c r="K650" s="93" t="s">
        <v>17</v>
      </c>
    </row>
    <row r="651" spans="2:12" x14ac:dyDescent="0.35">
      <c r="B651" s="88" t="s">
        <v>194</v>
      </c>
      <c r="C651" s="88" t="s">
        <v>234</v>
      </c>
      <c r="D651" s="89" t="s">
        <v>254</v>
      </c>
      <c r="E651" s="89" t="s">
        <v>214</v>
      </c>
      <c r="F651" s="90">
        <v>0</v>
      </c>
      <c r="G651" s="89" t="s">
        <v>212</v>
      </c>
      <c r="H651" s="91">
        <v>1</v>
      </c>
      <c r="I651" s="91">
        <v>2026</v>
      </c>
      <c r="J651" s="92" t="s">
        <v>25</v>
      </c>
      <c r="K651" s="93" t="s">
        <v>17</v>
      </c>
    </row>
    <row r="652" spans="2:12" x14ac:dyDescent="0.35">
      <c r="B652" s="88" t="s">
        <v>194</v>
      </c>
      <c r="C652" s="88" t="s">
        <v>234</v>
      </c>
      <c r="D652" s="89" t="s">
        <v>254</v>
      </c>
      <c r="E652" s="89" t="s">
        <v>215</v>
      </c>
      <c r="F652" s="90">
        <v>31.343034613129209</v>
      </c>
      <c r="G652" s="89" t="s">
        <v>212</v>
      </c>
      <c r="H652" s="91">
        <v>1</v>
      </c>
      <c r="I652" s="91">
        <v>2026</v>
      </c>
      <c r="J652" s="92" t="s">
        <v>35</v>
      </c>
      <c r="K652" s="93" t="s">
        <v>26</v>
      </c>
      <c r="L652" t="s">
        <v>162</v>
      </c>
    </row>
    <row r="653" spans="2:12" x14ac:dyDescent="0.35">
      <c r="B653" s="88" t="s">
        <v>194</v>
      </c>
      <c r="C653" s="88" t="s">
        <v>184</v>
      </c>
      <c r="D653" s="89" t="s">
        <v>253</v>
      </c>
      <c r="E653" s="89" t="s">
        <v>238</v>
      </c>
      <c r="F653" s="90">
        <v>0</v>
      </c>
      <c r="G653" s="89" t="s">
        <v>212</v>
      </c>
      <c r="H653" s="91">
        <v>1</v>
      </c>
      <c r="I653" s="91">
        <v>2026</v>
      </c>
      <c r="J653" s="92" t="s">
        <v>142</v>
      </c>
      <c r="K653" s="93" t="s">
        <v>13</v>
      </c>
    </row>
    <row r="654" spans="2:12" x14ac:dyDescent="0.35">
      <c r="B654" s="88" t="s">
        <v>194</v>
      </c>
      <c r="C654" s="88" t="s">
        <v>234</v>
      </c>
      <c r="D654" s="89" t="s">
        <v>254</v>
      </c>
      <c r="E654" s="89" t="s">
        <v>217</v>
      </c>
      <c r="F654" s="90">
        <v>41.483693973819371</v>
      </c>
      <c r="G654" s="89" t="s">
        <v>218</v>
      </c>
      <c r="H654" s="91">
        <v>1</v>
      </c>
      <c r="I654" s="91">
        <v>2026</v>
      </c>
      <c r="J654" s="92" t="s">
        <v>35</v>
      </c>
      <c r="K654" s="93" t="s">
        <v>26</v>
      </c>
      <c r="L654" t="s">
        <v>165</v>
      </c>
    </row>
    <row r="655" spans="2:12" x14ac:dyDescent="0.35">
      <c r="B655" s="88" t="s">
        <v>194</v>
      </c>
      <c r="C655" s="88" t="s">
        <v>234</v>
      </c>
      <c r="D655" s="89" t="s">
        <v>254</v>
      </c>
      <c r="E655" s="89" t="s">
        <v>219</v>
      </c>
      <c r="F655" s="90">
        <v>0</v>
      </c>
      <c r="G655" s="89" t="s">
        <v>218</v>
      </c>
      <c r="H655" s="91">
        <v>1</v>
      </c>
      <c r="I655" s="91">
        <v>2026</v>
      </c>
      <c r="J655" s="92" t="s">
        <v>35</v>
      </c>
      <c r="K655" s="93" t="s">
        <v>26</v>
      </c>
      <c r="L655" t="s">
        <v>220</v>
      </c>
    </row>
    <row r="656" spans="2:12" x14ac:dyDescent="0.35">
      <c r="B656" s="88" t="s">
        <v>194</v>
      </c>
      <c r="C656" s="88" t="s">
        <v>234</v>
      </c>
      <c r="D656" s="89" t="s">
        <v>254</v>
      </c>
      <c r="E656" s="89" t="s">
        <v>221</v>
      </c>
      <c r="F656" s="90">
        <v>84.184364721299247</v>
      </c>
      <c r="G656" s="89" t="s">
        <v>218</v>
      </c>
      <c r="H656" s="91">
        <v>1</v>
      </c>
      <c r="I656" s="91">
        <v>2026</v>
      </c>
      <c r="J656" s="92" t="s">
        <v>35</v>
      </c>
      <c r="K656" s="93" t="s">
        <v>26</v>
      </c>
      <c r="L656" t="s">
        <v>164</v>
      </c>
    </row>
    <row r="657" spans="2:12" x14ac:dyDescent="0.35">
      <c r="B657" s="88" t="s">
        <v>194</v>
      </c>
      <c r="C657" s="88" t="s">
        <v>234</v>
      </c>
      <c r="D657" s="89" t="s">
        <v>254</v>
      </c>
      <c r="E657" s="89" t="s">
        <v>222</v>
      </c>
      <c r="F657" s="90">
        <v>37.335324576437436</v>
      </c>
      <c r="G657" s="89" t="s">
        <v>218</v>
      </c>
      <c r="H657" s="91">
        <v>1</v>
      </c>
      <c r="I657" s="91">
        <v>2026</v>
      </c>
      <c r="J657" s="92" t="s">
        <v>35</v>
      </c>
      <c r="K657" s="93" t="s">
        <v>26</v>
      </c>
      <c r="L657" t="s">
        <v>161</v>
      </c>
    </row>
    <row r="658" spans="2:12" x14ac:dyDescent="0.35">
      <c r="B658" s="88" t="s">
        <v>194</v>
      </c>
      <c r="C658" s="88" t="s">
        <v>234</v>
      </c>
      <c r="D658" s="89" t="s">
        <v>254</v>
      </c>
      <c r="E658" s="89" t="s">
        <v>223</v>
      </c>
      <c r="F658" s="90">
        <v>47.409935970079282</v>
      </c>
      <c r="G658" s="89" t="s">
        <v>224</v>
      </c>
      <c r="H658" s="91">
        <v>1</v>
      </c>
      <c r="I658" s="91">
        <v>2026</v>
      </c>
      <c r="J658" s="92" t="s">
        <v>35</v>
      </c>
      <c r="K658" s="93" t="s">
        <v>26</v>
      </c>
      <c r="L658" t="s">
        <v>165</v>
      </c>
    </row>
    <row r="659" spans="2:12" x14ac:dyDescent="0.35">
      <c r="B659" s="88" t="s">
        <v>194</v>
      </c>
      <c r="C659" s="88" t="s">
        <v>234</v>
      </c>
      <c r="D659" s="89" t="s">
        <v>254</v>
      </c>
      <c r="E659" s="89" t="s">
        <v>225</v>
      </c>
      <c r="F659" s="90">
        <v>0</v>
      </c>
      <c r="G659" s="89" t="s">
        <v>224</v>
      </c>
      <c r="H659" s="91">
        <v>1</v>
      </c>
      <c r="I659" s="91">
        <v>2026</v>
      </c>
      <c r="J659" s="92" t="s">
        <v>35</v>
      </c>
      <c r="K659" s="93" t="s">
        <v>26</v>
      </c>
      <c r="L659" t="s">
        <v>220</v>
      </c>
    </row>
    <row r="660" spans="2:12" x14ac:dyDescent="0.35">
      <c r="B660" s="88" t="s">
        <v>194</v>
      </c>
      <c r="C660" s="88" t="s">
        <v>234</v>
      </c>
      <c r="D660" s="89" t="s">
        <v>254</v>
      </c>
      <c r="E660" s="89" t="s">
        <v>226</v>
      </c>
      <c r="F660" s="90">
        <v>95.492712221175267</v>
      </c>
      <c r="G660" s="89" t="s">
        <v>224</v>
      </c>
      <c r="H660" s="91">
        <v>1</v>
      </c>
      <c r="I660" s="91">
        <v>2026</v>
      </c>
      <c r="J660" s="92" t="s">
        <v>35</v>
      </c>
      <c r="K660" s="93" t="s">
        <v>26</v>
      </c>
      <c r="L660" t="s">
        <v>164</v>
      </c>
    </row>
    <row r="661" spans="2:12" x14ac:dyDescent="0.35">
      <c r="B661" s="88" t="s">
        <v>194</v>
      </c>
      <c r="C661" s="88" t="s">
        <v>234</v>
      </c>
      <c r="D661" s="89" t="s">
        <v>254</v>
      </c>
      <c r="E661" s="89" t="s">
        <v>228</v>
      </c>
      <c r="F661" s="90">
        <v>41.878776773570031</v>
      </c>
      <c r="G661" s="89" t="s">
        <v>224</v>
      </c>
      <c r="H661" s="91">
        <v>1</v>
      </c>
      <c r="I661" s="91">
        <v>2026</v>
      </c>
      <c r="J661" s="92" t="s">
        <v>35</v>
      </c>
      <c r="K661" s="93" t="s">
        <v>26</v>
      </c>
      <c r="L661" t="s">
        <v>161</v>
      </c>
    </row>
    <row r="662" spans="2:12" x14ac:dyDescent="0.35">
      <c r="B662" s="88" t="s">
        <v>194</v>
      </c>
      <c r="C662" s="88" t="s">
        <v>234</v>
      </c>
      <c r="D662" s="89" t="s">
        <v>254</v>
      </c>
      <c r="E662" s="89" t="s">
        <v>229</v>
      </c>
      <c r="F662" s="90">
        <v>0</v>
      </c>
      <c r="G662" s="89" t="s">
        <v>224</v>
      </c>
      <c r="H662" s="91">
        <v>1</v>
      </c>
      <c r="I662" s="91">
        <v>2026</v>
      </c>
      <c r="J662" s="92" t="s">
        <v>35</v>
      </c>
      <c r="K662" s="93" t="s">
        <v>26</v>
      </c>
      <c r="L662" t="s">
        <v>162</v>
      </c>
    </row>
    <row r="663" spans="2:12" x14ac:dyDescent="0.35">
      <c r="B663" s="88" t="s">
        <v>194</v>
      </c>
      <c r="C663" s="88" t="s">
        <v>234</v>
      </c>
      <c r="D663" s="89" t="s">
        <v>255</v>
      </c>
      <c r="E663" s="89" t="s">
        <v>186</v>
      </c>
      <c r="F663" s="90">
        <v>13.865300540340348</v>
      </c>
      <c r="G663" s="89" t="s">
        <v>187</v>
      </c>
      <c r="H663" s="91">
        <v>1</v>
      </c>
      <c r="I663" s="91">
        <v>2026</v>
      </c>
      <c r="J663" s="92" t="s">
        <v>113</v>
      </c>
      <c r="K663" s="93" t="s">
        <v>26</v>
      </c>
    </row>
    <row r="664" spans="2:12" x14ac:dyDescent="0.35">
      <c r="B664" s="88" t="s">
        <v>194</v>
      </c>
      <c r="C664" s="88" t="s">
        <v>234</v>
      </c>
      <c r="D664" s="89" t="s">
        <v>255</v>
      </c>
      <c r="E664" s="89" t="s">
        <v>188</v>
      </c>
      <c r="F664" s="90">
        <v>15.91615111449403</v>
      </c>
      <c r="G664" s="89" t="s">
        <v>187</v>
      </c>
      <c r="H664" s="91">
        <v>1</v>
      </c>
      <c r="I664" s="91">
        <v>2026</v>
      </c>
      <c r="J664" s="92" t="s">
        <v>140</v>
      </c>
      <c r="K664" s="93" t="s">
        <v>26</v>
      </c>
    </row>
    <row r="665" spans="2:12" x14ac:dyDescent="0.35">
      <c r="B665" s="88" t="s">
        <v>194</v>
      </c>
      <c r="C665" s="88" t="s">
        <v>234</v>
      </c>
      <c r="D665" s="89" t="s">
        <v>255</v>
      </c>
      <c r="E665" s="89" t="s">
        <v>189</v>
      </c>
      <c r="F665" s="90">
        <v>7.8761634572911845</v>
      </c>
      <c r="G665" s="89" t="s">
        <v>187</v>
      </c>
      <c r="H665" s="91">
        <v>1</v>
      </c>
      <c r="I665" s="91">
        <v>2026</v>
      </c>
      <c r="J665" s="92" t="s">
        <v>124</v>
      </c>
      <c r="K665" s="93" t="s">
        <v>26</v>
      </c>
    </row>
    <row r="666" spans="2:12" x14ac:dyDescent="0.35">
      <c r="B666" s="88" t="s">
        <v>194</v>
      </c>
      <c r="C666" s="88" t="s">
        <v>234</v>
      </c>
      <c r="D666" s="89" t="s">
        <v>255</v>
      </c>
      <c r="E666" s="89" t="s">
        <v>190</v>
      </c>
      <c r="F666" s="90">
        <v>18.776114113177773</v>
      </c>
      <c r="G666" s="89" t="s">
        <v>187</v>
      </c>
      <c r="H666" s="91">
        <v>1</v>
      </c>
      <c r="I666" s="91">
        <v>2026</v>
      </c>
      <c r="J666" s="92" t="s">
        <v>112</v>
      </c>
      <c r="K666" s="93" t="s">
        <v>26</v>
      </c>
    </row>
    <row r="667" spans="2:12" x14ac:dyDescent="0.35">
      <c r="B667" s="88" t="s">
        <v>194</v>
      </c>
      <c r="C667" s="94" t="s">
        <v>240</v>
      </c>
      <c r="D667" t="s">
        <v>250</v>
      </c>
      <c r="E667" t="s">
        <v>193</v>
      </c>
      <c r="F667">
        <v>0</v>
      </c>
      <c r="G667" t="s">
        <v>187</v>
      </c>
      <c r="H667">
        <v>3</v>
      </c>
      <c r="I667">
        <v>2026</v>
      </c>
      <c r="J667" s="93" t="s">
        <v>116</v>
      </c>
      <c r="K667" s="93" t="s">
        <v>8</v>
      </c>
    </row>
    <row r="668" spans="2:12" x14ac:dyDescent="0.35">
      <c r="B668" s="88" t="s">
        <v>194</v>
      </c>
      <c r="C668" s="94" t="s">
        <v>240</v>
      </c>
      <c r="D668" t="s">
        <v>250</v>
      </c>
      <c r="E668" t="s">
        <v>256</v>
      </c>
      <c r="F668">
        <v>0</v>
      </c>
      <c r="G668" t="s">
        <v>257</v>
      </c>
      <c r="H668">
        <v>3</v>
      </c>
      <c r="I668">
        <v>2026</v>
      </c>
      <c r="J668" s="93" t="s">
        <v>116</v>
      </c>
      <c r="K668" s="93" t="s">
        <v>8</v>
      </c>
    </row>
    <row r="669" spans="2:12" x14ac:dyDescent="0.35">
      <c r="B669" s="88" t="s">
        <v>194</v>
      </c>
      <c r="C669" s="88" t="s">
        <v>234</v>
      </c>
      <c r="D669" s="89" t="s">
        <v>254</v>
      </c>
      <c r="E669" s="89" t="s">
        <v>195</v>
      </c>
      <c r="F669" s="90">
        <v>76.656175007026846</v>
      </c>
      <c r="G669" s="89" t="s">
        <v>187</v>
      </c>
      <c r="H669" s="91">
        <v>1</v>
      </c>
      <c r="I669" s="91">
        <v>2026</v>
      </c>
      <c r="J669" s="92" t="s">
        <v>117</v>
      </c>
      <c r="K669" s="93" t="s">
        <v>26</v>
      </c>
    </row>
    <row r="670" spans="2:12" x14ac:dyDescent="0.35">
      <c r="B670" s="88" t="s">
        <v>194</v>
      </c>
      <c r="C670" s="88" t="s">
        <v>234</v>
      </c>
      <c r="D670" s="89" t="s">
        <v>255</v>
      </c>
      <c r="E670" s="89" t="s">
        <v>196</v>
      </c>
      <c r="F670" s="90">
        <v>12.995669704530458</v>
      </c>
      <c r="G670" s="89" t="s">
        <v>187</v>
      </c>
      <c r="H670" s="91">
        <v>1</v>
      </c>
      <c r="I670" s="91">
        <v>2026</v>
      </c>
      <c r="J670" s="92" t="s">
        <v>98</v>
      </c>
      <c r="K670" s="93" t="s">
        <v>26</v>
      </c>
    </row>
    <row r="671" spans="2:12" x14ac:dyDescent="0.35">
      <c r="B671" s="88" t="s">
        <v>194</v>
      </c>
      <c r="C671" s="88" t="s">
        <v>234</v>
      </c>
      <c r="D671" s="89" t="s">
        <v>254</v>
      </c>
      <c r="E671" s="89" t="s">
        <v>197</v>
      </c>
      <c r="F671" s="90">
        <v>0</v>
      </c>
      <c r="G671" s="89" t="s">
        <v>187</v>
      </c>
      <c r="H671" s="91">
        <v>1</v>
      </c>
      <c r="I671" s="91">
        <v>2026</v>
      </c>
      <c r="J671" s="92" t="s">
        <v>73</v>
      </c>
      <c r="K671" s="93" t="s">
        <v>17</v>
      </c>
    </row>
    <row r="672" spans="2:12" x14ac:dyDescent="0.35">
      <c r="B672" s="88" t="s">
        <v>194</v>
      </c>
      <c r="C672" s="88" t="s">
        <v>234</v>
      </c>
      <c r="D672" s="89" t="s">
        <v>255</v>
      </c>
      <c r="E672" s="89" t="s">
        <v>198</v>
      </c>
      <c r="F672" s="90">
        <v>0</v>
      </c>
      <c r="G672" s="89" t="s">
        <v>187</v>
      </c>
      <c r="H672" s="91">
        <v>1</v>
      </c>
      <c r="I672" s="91">
        <v>2026</v>
      </c>
      <c r="J672" s="92" t="s">
        <v>199</v>
      </c>
      <c r="K672" s="93" t="s">
        <v>17</v>
      </c>
    </row>
    <row r="673" spans="2:12" x14ac:dyDescent="0.35">
      <c r="B673" s="88" t="s">
        <v>194</v>
      </c>
      <c r="C673" s="88" t="s">
        <v>234</v>
      </c>
      <c r="D673" s="89" t="s">
        <v>254</v>
      </c>
      <c r="E673" s="89" t="s">
        <v>200</v>
      </c>
      <c r="F673" s="90">
        <v>0</v>
      </c>
      <c r="G673" s="89" t="s">
        <v>187</v>
      </c>
      <c r="H673" s="91">
        <v>1</v>
      </c>
      <c r="I673" s="91">
        <v>2026</v>
      </c>
      <c r="J673" s="92" t="s">
        <v>138</v>
      </c>
      <c r="K673" s="93" t="s">
        <v>17</v>
      </c>
    </row>
    <row r="674" spans="2:12" x14ac:dyDescent="0.35">
      <c r="B674" s="88" t="s">
        <v>194</v>
      </c>
      <c r="C674" s="88" t="s">
        <v>234</v>
      </c>
      <c r="D674" s="89" t="s">
        <v>254</v>
      </c>
      <c r="E674" s="89" t="s">
        <v>201</v>
      </c>
      <c r="F674" s="90">
        <v>208.79496986665316</v>
      </c>
      <c r="G674" s="89" t="s">
        <v>187</v>
      </c>
      <c r="H674" s="91">
        <v>1</v>
      </c>
      <c r="I674" s="91">
        <v>2026</v>
      </c>
      <c r="J674" s="92" t="s">
        <v>202</v>
      </c>
      <c r="K674" s="93" t="s">
        <v>17</v>
      </c>
    </row>
    <row r="675" spans="2:12" x14ac:dyDescent="0.35">
      <c r="B675" s="88" t="s">
        <v>194</v>
      </c>
      <c r="C675" s="88" t="s">
        <v>234</v>
      </c>
      <c r="D675" s="89" t="s">
        <v>255</v>
      </c>
      <c r="E675" s="89" t="s">
        <v>203</v>
      </c>
      <c r="F675" s="90">
        <v>20.396684030222179</v>
      </c>
      <c r="G675" s="89" t="s">
        <v>187</v>
      </c>
      <c r="H675" s="91">
        <v>1</v>
      </c>
      <c r="I675" s="91">
        <v>2026</v>
      </c>
      <c r="J675" s="92" t="s">
        <v>115</v>
      </c>
      <c r="K675" s="92" t="s">
        <v>26</v>
      </c>
    </row>
    <row r="676" spans="2:12" x14ac:dyDescent="0.35">
      <c r="B676" s="88" t="s">
        <v>194</v>
      </c>
      <c r="C676" s="88" t="s">
        <v>234</v>
      </c>
      <c r="D676" s="89" t="s">
        <v>255</v>
      </c>
      <c r="E676" s="89" t="s">
        <v>204</v>
      </c>
      <c r="F676" s="90">
        <v>65.738463334314531</v>
      </c>
      <c r="G676" s="89" t="s">
        <v>187</v>
      </c>
      <c r="H676" s="91">
        <v>1</v>
      </c>
      <c r="I676" s="91">
        <v>2026</v>
      </c>
      <c r="J676" s="92" t="s">
        <v>114</v>
      </c>
      <c r="K676" s="93" t="s">
        <v>26</v>
      </c>
    </row>
    <row r="677" spans="2:12" x14ac:dyDescent="0.35">
      <c r="B677" s="88" t="s">
        <v>194</v>
      </c>
      <c r="C677" s="88" t="s">
        <v>234</v>
      </c>
      <c r="D677" s="89" t="s">
        <v>254</v>
      </c>
      <c r="E677" s="89" t="s">
        <v>205</v>
      </c>
      <c r="F677" s="90">
        <v>0</v>
      </c>
      <c r="G677" s="89" t="s">
        <v>187</v>
      </c>
      <c r="H677" s="91">
        <v>1</v>
      </c>
      <c r="I677" s="91">
        <v>2026</v>
      </c>
      <c r="J677" s="92" t="s">
        <v>141</v>
      </c>
      <c r="K677" s="93" t="s">
        <v>17</v>
      </c>
    </row>
    <row r="678" spans="2:12" x14ac:dyDescent="0.35">
      <c r="B678" s="88" t="s">
        <v>194</v>
      </c>
      <c r="C678" s="88" t="s">
        <v>234</v>
      </c>
      <c r="D678" s="89" t="s">
        <v>254</v>
      </c>
      <c r="E678" s="89" t="s">
        <v>206</v>
      </c>
      <c r="F678" s="90">
        <v>0</v>
      </c>
      <c r="G678" s="89" t="s">
        <v>187</v>
      </c>
      <c r="H678" s="91">
        <v>1</v>
      </c>
      <c r="I678" s="91">
        <v>2026</v>
      </c>
      <c r="J678" s="92" t="s">
        <v>142</v>
      </c>
      <c r="K678" s="93" t="s">
        <v>13</v>
      </c>
    </row>
    <row r="679" spans="2:12" x14ac:dyDescent="0.35">
      <c r="B679" s="88" t="s">
        <v>194</v>
      </c>
      <c r="C679" s="88" t="s">
        <v>234</v>
      </c>
      <c r="D679" s="89" t="s">
        <v>254</v>
      </c>
      <c r="E679" s="89" t="s">
        <v>207</v>
      </c>
      <c r="F679" s="90">
        <v>0</v>
      </c>
      <c r="G679" s="89" t="s">
        <v>187</v>
      </c>
      <c r="H679" s="91">
        <v>1</v>
      </c>
      <c r="I679" s="91">
        <v>2026</v>
      </c>
      <c r="J679" s="92" t="s">
        <v>128</v>
      </c>
      <c r="K679" s="93" t="s">
        <v>13</v>
      </c>
    </row>
    <row r="680" spans="2:12" x14ac:dyDescent="0.35">
      <c r="B680" s="88" t="s">
        <v>194</v>
      </c>
      <c r="C680" s="94" t="s">
        <v>234</v>
      </c>
      <c r="D680" t="s">
        <v>247</v>
      </c>
      <c r="E680" t="s">
        <v>193</v>
      </c>
      <c r="F680">
        <v>0</v>
      </c>
      <c r="G680" t="s">
        <v>187</v>
      </c>
      <c r="H680">
        <v>3</v>
      </c>
      <c r="I680">
        <v>2026</v>
      </c>
      <c r="J680" s="93" t="s">
        <v>116</v>
      </c>
      <c r="K680" s="93" t="s">
        <v>8</v>
      </c>
    </row>
    <row r="681" spans="2:12" x14ac:dyDescent="0.35">
      <c r="B681" s="88" t="s">
        <v>194</v>
      </c>
      <c r="C681" s="88" t="s">
        <v>234</v>
      </c>
      <c r="D681" s="89" t="s">
        <v>254</v>
      </c>
      <c r="E681" s="89" t="s">
        <v>236</v>
      </c>
      <c r="F681" s="90">
        <v>0</v>
      </c>
      <c r="G681" s="89" t="s">
        <v>212</v>
      </c>
      <c r="H681" s="91">
        <v>1</v>
      </c>
      <c r="I681" s="91">
        <v>2026</v>
      </c>
      <c r="J681" s="92" t="s">
        <v>73</v>
      </c>
      <c r="K681" s="93" t="s">
        <v>17</v>
      </c>
    </row>
    <row r="682" spans="2:12" x14ac:dyDescent="0.35">
      <c r="B682" s="88" t="s">
        <v>194</v>
      </c>
      <c r="C682" s="88" t="s">
        <v>234</v>
      </c>
      <c r="D682" s="89" t="s">
        <v>255</v>
      </c>
      <c r="E682" s="89" t="s">
        <v>211</v>
      </c>
      <c r="F682" s="90">
        <v>0</v>
      </c>
      <c r="G682" s="89" t="s">
        <v>212</v>
      </c>
      <c r="H682" s="91">
        <v>1</v>
      </c>
      <c r="I682" s="91">
        <v>2026</v>
      </c>
      <c r="J682" s="92" t="s">
        <v>199</v>
      </c>
      <c r="K682" s="93" t="s">
        <v>17</v>
      </c>
    </row>
    <row r="683" spans="2:12" x14ac:dyDescent="0.35">
      <c r="B683" s="88" t="s">
        <v>194</v>
      </c>
      <c r="C683" s="88" t="s">
        <v>234</v>
      </c>
      <c r="D683" s="89" t="s">
        <v>254</v>
      </c>
      <c r="E683" s="89" t="s">
        <v>237</v>
      </c>
      <c r="F683" s="90">
        <v>0</v>
      </c>
      <c r="G683" s="89" t="s">
        <v>212</v>
      </c>
      <c r="H683" s="91">
        <v>1</v>
      </c>
      <c r="I683" s="91">
        <v>2026</v>
      </c>
      <c r="J683" s="92" t="s">
        <v>138</v>
      </c>
      <c r="K683" s="93" t="s">
        <v>17</v>
      </c>
    </row>
    <row r="684" spans="2:12" x14ac:dyDescent="0.35">
      <c r="B684" s="88" t="s">
        <v>194</v>
      </c>
      <c r="C684" s="88" t="s">
        <v>234</v>
      </c>
      <c r="D684" s="89" t="s">
        <v>255</v>
      </c>
      <c r="E684" s="89" t="s">
        <v>214</v>
      </c>
      <c r="F684" s="90">
        <v>0</v>
      </c>
      <c r="G684" s="89" t="s">
        <v>212</v>
      </c>
      <c r="H684" s="91">
        <v>1</v>
      </c>
      <c r="I684" s="91">
        <v>2026</v>
      </c>
      <c r="J684" s="92" t="s">
        <v>25</v>
      </c>
      <c r="K684" s="93" t="s">
        <v>17</v>
      </c>
    </row>
    <row r="685" spans="2:12" x14ac:dyDescent="0.35">
      <c r="B685" s="88" t="s">
        <v>194</v>
      </c>
      <c r="C685" s="88" t="s">
        <v>234</v>
      </c>
      <c r="D685" s="89" t="s">
        <v>255</v>
      </c>
      <c r="E685" s="89" t="s">
        <v>215</v>
      </c>
      <c r="F685" s="90">
        <v>12.976507608778633</v>
      </c>
      <c r="G685" s="89" t="s">
        <v>212</v>
      </c>
      <c r="H685" s="91">
        <v>1</v>
      </c>
      <c r="I685" s="91">
        <v>2026</v>
      </c>
      <c r="J685" s="92" t="s">
        <v>35</v>
      </c>
      <c r="K685" s="93" t="s">
        <v>26</v>
      </c>
      <c r="L685" t="s">
        <v>162</v>
      </c>
    </row>
    <row r="686" spans="2:12" x14ac:dyDescent="0.35">
      <c r="B686" s="88" t="s">
        <v>194</v>
      </c>
      <c r="C686" s="88" t="s">
        <v>234</v>
      </c>
      <c r="D686" s="89" t="s">
        <v>254</v>
      </c>
      <c r="E686" s="89" t="s">
        <v>238</v>
      </c>
      <c r="F686" s="90">
        <v>0</v>
      </c>
      <c r="G686" s="89" t="s">
        <v>212</v>
      </c>
      <c r="H686" s="91">
        <v>1</v>
      </c>
      <c r="I686" s="91">
        <v>2026</v>
      </c>
      <c r="J686" s="92" t="s">
        <v>142</v>
      </c>
      <c r="K686" s="93" t="s">
        <v>13</v>
      </c>
    </row>
    <row r="687" spans="2:12" x14ac:dyDescent="0.35">
      <c r="B687" s="88" t="s">
        <v>194</v>
      </c>
      <c r="C687" s="88" t="s">
        <v>234</v>
      </c>
      <c r="D687" s="89" t="s">
        <v>255</v>
      </c>
      <c r="E687" s="89" t="s">
        <v>217</v>
      </c>
      <c r="F687" s="90">
        <v>17.174899531458212</v>
      </c>
      <c r="G687" s="89" t="s">
        <v>218</v>
      </c>
      <c r="H687" s="91">
        <v>1</v>
      </c>
      <c r="I687" s="91">
        <v>2026</v>
      </c>
      <c r="J687" s="92" t="s">
        <v>35</v>
      </c>
      <c r="K687" s="93" t="s">
        <v>26</v>
      </c>
      <c r="L687" t="s">
        <v>165</v>
      </c>
    </row>
    <row r="688" spans="2:12" x14ac:dyDescent="0.35">
      <c r="B688" s="88" t="s">
        <v>194</v>
      </c>
      <c r="C688" s="88" t="s">
        <v>234</v>
      </c>
      <c r="D688" s="89" t="s">
        <v>255</v>
      </c>
      <c r="E688" s="89" t="s">
        <v>219</v>
      </c>
      <c r="F688" s="90">
        <v>0</v>
      </c>
      <c r="G688" s="89" t="s">
        <v>218</v>
      </c>
      <c r="H688" s="91">
        <v>1</v>
      </c>
      <c r="I688" s="91">
        <v>2026</v>
      </c>
      <c r="J688" s="92" t="s">
        <v>35</v>
      </c>
      <c r="K688" s="93" t="s">
        <v>26</v>
      </c>
      <c r="L688" t="s">
        <v>220</v>
      </c>
    </row>
    <row r="689" spans="2:12" x14ac:dyDescent="0.35">
      <c r="B689" s="88" t="s">
        <v>194</v>
      </c>
      <c r="C689" s="88" t="s">
        <v>234</v>
      </c>
      <c r="D689" s="89" t="s">
        <v>255</v>
      </c>
      <c r="E689" s="89" t="s">
        <v>221</v>
      </c>
      <c r="F689" s="90">
        <v>34.853646522424931</v>
      </c>
      <c r="G689" s="89" t="s">
        <v>218</v>
      </c>
      <c r="H689" s="91">
        <v>1</v>
      </c>
      <c r="I689" s="91">
        <v>2026</v>
      </c>
      <c r="J689" s="92" t="s">
        <v>35</v>
      </c>
      <c r="K689" s="93" t="s">
        <v>26</v>
      </c>
      <c r="L689" t="s">
        <v>164</v>
      </c>
    </row>
    <row r="690" spans="2:12" x14ac:dyDescent="0.35">
      <c r="B690" s="88" t="s">
        <v>194</v>
      </c>
      <c r="C690" s="88" t="s">
        <v>234</v>
      </c>
      <c r="D690" s="89" t="s">
        <v>255</v>
      </c>
      <c r="E690" s="89" t="s">
        <v>222</v>
      </c>
      <c r="F690" s="90">
        <v>15.45740957831239</v>
      </c>
      <c r="G690" s="89" t="s">
        <v>218</v>
      </c>
      <c r="H690" s="91">
        <v>1</v>
      </c>
      <c r="I690" s="91">
        <v>2026</v>
      </c>
      <c r="J690" s="92" t="s">
        <v>35</v>
      </c>
      <c r="K690" s="93" t="s">
        <v>26</v>
      </c>
      <c r="L690" t="s">
        <v>161</v>
      </c>
    </row>
    <row r="691" spans="2:12" x14ac:dyDescent="0.35">
      <c r="B691" s="88" t="s">
        <v>194</v>
      </c>
      <c r="C691" s="88" t="s">
        <v>234</v>
      </c>
      <c r="D691" s="89" t="s">
        <v>255</v>
      </c>
      <c r="E691" s="89" t="s">
        <v>223</v>
      </c>
      <c r="F691" s="90">
        <v>19.628456607380812</v>
      </c>
      <c r="G691" s="89" t="s">
        <v>224</v>
      </c>
      <c r="H691" s="91">
        <v>1</v>
      </c>
      <c r="I691" s="91">
        <v>2026</v>
      </c>
      <c r="J691" s="92" t="s">
        <v>35</v>
      </c>
      <c r="K691" s="93" t="s">
        <v>26</v>
      </c>
      <c r="L691" t="s">
        <v>165</v>
      </c>
    </row>
    <row r="692" spans="2:12" x14ac:dyDescent="0.35">
      <c r="B692" s="88" t="s">
        <v>194</v>
      </c>
      <c r="C692" s="88" t="s">
        <v>234</v>
      </c>
      <c r="D692" s="89" t="s">
        <v>255</v>
      </c>
      <c r="E692" s="89" t="s">
        <v>225</v>
      </c>
      <c r="F692" s="90">
        <v>0</v>
      </c>
      <c r="G692" s="89" t="s">
        <v>224</v>
      </c>
      <c r="H692" s="91">
        <v>1</v>
      </c>
      <c r="I692" s="91">
        <v>2026</v>
      </c>
      <c r="J692" s="92" t="s">
        <v>35</v>
      </c>
      <c r="K692" s="93" t="s">
        <v>26</v>
      </c>
      <c r="L692" t="s">
        <v>220</v>
      </c>
    </row>
    <row r="693" spans="2:12" x14ac:dyDescent="0.35">
      <c r="B693" s="88" t="s">
        <v>194</v>
      </c>
      <c r="C693" s="88" t="s">
        <v>234</v>
      </c>
      <c r="D693" s="89" t="s">
        <v>255</v>
      </c>
      <c r="E693" s="89" t="s">
        <v>226</v>
      </c>
      <c r="F693" s="90">
        <v>39.535479637377534</v>
      </c>
      <c r="G693" s="89" t="s">
        <v>224</v>
      </c>
      <c r="H693" s="91">
        <v>1</v>
      </c>
      <c r="I693" s="91">
        <v>2026</v>
      </c>
      <c r="J693" s="92" t="s">
        <v>35</v>
      </c>
      <c r="K693" s="93" t="s">
        <v>26</v>
      </c>
      <c r="L693" t="s">
        <v>164</v>
      </c>
    </row>
    <row r="694" spans="2:12" x14ac:dyDescent="0.35">
      <c r="B694" s="88" t="s">
        <v>194</v>
      </c>
      <c r="C694" s="88" t="s">
        <v>234</v>
      </c>
      <c r="D694" s="89" t="s">
        <v>255</v>
      </c>
      <c r="E694" s="89" t="s">
        <v>228</v>
      </c>
      <c r="F694" s="90">
        <v>17.338470003186384</v>
      </c>
      <c r="G694" s="89" t="s">
        <v>224</v>
      </c>
      <c r="H694" s="91">
        <v>1</v>
      </c>
      <c r="I694" s="91">
        <v>2026</v>
      </c>
      <c r="J694" s="92" t="s">
        <v>35</v>
      </c>
      <c r="K694" s="93" t="s">
        <v>26</v>
      </c>
      <c r="L694" t="s">
        <v>161</v>
      </c>
    </row>
    <row r="695" spans="2:12" x14ac:dyDescent="0.35">
      <c r="B695" s="88" t="s">
        <v>194</v>
      </c>
      <c r="C695" s="88" t="s">
        <v>234</v>
      </c>
      <c r="D695" s="89" t="s">
        <v>255</v>
      </c>
      <c r="E695" s="89" t="s">
        <v>229</v>
      </c>
      <c r="F695" s="90">
        <v>0</v>
      </c>
      <c r="G695" s="89" t="s">
        <v>224</v>
      </c>
      <c r="H695" s="91">
        <v>1</v>
      </c>
      <c r="I695" s="91">
        <v>2026</v>
      </c>
      <c r="J695" s="92" t="s">
        <v>35</v>
      </c>
      <c r="K695" s="93" t="s">
        <v>26</v>
      </c>
      <c r="L695" t="s">
        <v>162</v>
      </c>
    </row>
    <row r="696" spans="2:12" x14ac:dyDescent="0.35">
      <c r="B696" s="88" t="s">
        <v>194</v>
      </c>
      <c r="C696" s="88" t="s">
        <v>191</v>
      </c>
      <c r="D696" t="s">
        <v>192</v>
      </c>
      <c r="E696" s="89" t="s">
        <v>186</v>
      </c>
      <c r="F696" s="90">
        <v>23185.640979559241</v>
      </c>
      <c r="G696" s="89" t="s">
        <v>187</v>
      </c>
      <c r="H696" s="91">
        <v>1</v>
      </c>
      <c r="I696" s="91">
        <v>2026</v>
      </c>
      <c r="J696" s="92" t="s">
        <v>113</v>
      </c>
      <c r="K696" s="93" t="s">
        <v>26</v>
      </c>
    </row>
    <row r="697" spans="2:12" x14ac:dyDescent="0.35">
      <c r="B697" s="88" t="s">
        <v>194</v>
      </c>
      <c r="C697" s="88" t="s">
        <v>191</v>
      </c>
      <c r="D697" t="s">
        <v>192</v>
      </c>
      <c r="E697" s="89" t="s">
        <v>188</v>
      </c>
      <c r="F697" s="90">
        <v>26615.085943749174</v>
      </c>
      <c r="G697" s="89" t="s">
        <v>187</v>
      </c>
      <c r="H697" s="91">
        <v>1</v>
      </c>
      <c r="I697" s="91">
        <v>2026</v>
      </c>
      <c r="J697" s="92" t="s">
        <v>140</v>
      </c>
      <c r="K697" s="93" t="s">
        <v>26</v>
      </c>
    </row>
    <row r="698" spans="2:12" x14ac:dyDescent="0.35">
      <c r="B698" s="88" t="s">
        <v>194</v>
      </c>
      <c r="C698" s="88" t="s">
        <v>191</v>
      </c>
      <c r="D698" t="s">
        <v>192</v>
      </c>
      <c r="E698" s="89" t="s">
        <v>189</v>
      </c>
      <c r="F698" s="90">
        <v>13170.569053715937</v>
      </c>
      <c r="G698" s="89" t="s">
        <v>187</v>
      </c>
      <c r="H698" s="91">
        <v>1</v>
      </c>
      <c r="I698" s="91">
        <v>2026</v>
      </c>
      <c r="J698" s="92" t="s">
        <v>124</v>
      </c>
      <c r="K698" s="93" t="s">
        <v>26</v>
      </c>
    </row>
    <row r="699" spans="2:12" x14ac:dyDescent="0.35">
      <c r="B699" s="88" t="s">
        <v>194</v>
      </c>
      <c r="C699" s="88" t="s">
        <v>191</v>
      </c>
      <c r="D699" t="s">
        <v>192</v>
      </c>
      <c r="E699" s="89" t="s">
        <v>190</v>
      </c>
      <c r="F699" s="90">
        <v>31397.5336887064</v>
      </c>
      <c r="G699" s="89" t="s">
        <v>187</v>
      </c>
      <c r="H699" s="91">
        <v>1</v>
      </c>
      <c r="I699" s="91">
        <v>2026</v>
      </c>
      <c r="J699" s="92" t="s">
        <v>112</v>
      </c>
      <c r="K699" s="93" t="s">
        <v>26</v>
      </c>
    </row>
    <row r="700" spans="2:12" x14ac:dyDescent="0.35">
      <c r="B700" s="88" t="s">
        <v>194</v>
      </c>
      <c r="C700" s="94" t="s">
        <v>234</v>
      </c>
      <c r="D700" t="s">
        <v>247</v>
      </c>
      <c r="E700" t="s">
        <v>256</v>
      </c>
      <c r="F700">
        <v>0</v>
      </c>
      <c r="G700" t="s">
        <v>257</v>
      </c>
      <c r="H700">
        <v>3</v>
      </c>
      <c r="I700">
        <v>2026</v>
      </c>
      <c r="J700" s="93" t="s">
        <v>116</v>
      </c>
      <c r="K700" s="93" t="s">
        <v>8</v>
      </c>
    </row>
    <row r="701" spans="2:12" x14ac:dyDescent="0.35">
      <c r="B701" s="88" t="s">
        <v>194</v>
      </c>
      <c r="C701" s="94" t="s">
        <v>184</v>
      </c>
      <c r="D701" t="s">
        <v>242</v>
      </c>
      <c r="E701" t="s">
        <v>193</v>
      </c>
      <c r="F701">
        <v>0</v>
      </c>
      <c r="G701" t="s">
        <v>187</v>
      </c>
      <c r="H701">
        <v>3</v>
      </c>
      <c r="I701">
        <v>2026</v>
      </c>
      <c r="J701" s="93" t="s">
        <v>116</v>
      </c>
      <c r="K701" s="93" t="s">
        <v>8</v>
      </c>
    </row>
    <row r="702" spans="2:12" x14ac:dyDescent="0.35">
      <c r="B702" s="88" t="s">
        <v>194</v>
      </c>
      <c r="C702" s="88" t="s">
        <v>234</v>
      </c>
      <c r="D702" s="89" t="s">
        <v>255</v>
      </c>
      <c r="E702" s="89" t="s">
        <v>195</v>
      </c>
      <c r="F702" s="90">
        <v>31.736857981896573</v>
      </c>
      <c r="G702" s="89" t="s">
        <v>187</v>
      </c>
      <c r="H702" s="91">
        <v>1</v>
      </c>
      <c r="I702" s="91">
        <v>2026</v>
      </c>
      <c r="J702" s="92" t="s">
        <v>117</v>
      </c>
      <c r="K702" s="93" t="s">
        <v>26</v>
      </c>
    </row>
    <row r="703" spans="2:12" x14ac:dyDescent="0.35">
      <c r="B703" s="88" t="s">
        <v>194</v>
      </c>
      <c r="C703" s="88" t="s">
        <v>191</v>
      </c>
      <c r="D703" t="s">
        <v>192</v>
      </c>
      <c r="E703" s="89" t="s">
        <v>196</v>
      </c>
      <c r="F703" s="90">
        <v>21731.438938631305</v>
      </c>
      <c r="G703" s="89" t="s">
        <v>187</v>
      </c>
      <c r="H703" s="91">
        <v>1</v>
      </c>
      <c r="I703" s="91">
        <v>2026</v>
      </c>
      <c r="J703" s="92" t="s">
        <v>98</v>
      </c>
      <c r="K703" s="93" t="s">
        <v>26</v>
      </c>
    </row>
    <row r="704" spans="2:12" x14ac:dyDescent="0.35">
      <c r="B704" s="88" t="s">
        <v>194</v>
      </c>
      <c r="C704" s="88" t="s">
        <v>234</v>
      </c>
      <c r="D704" s="89" t="s">
        <v>255</v>
      </c>
      <c r="E704" s="89" t="s">
        <v>197</v>
      </c>
      <c r="F704" s="90">
        <v>0</v>
      </c>
      <c r="G704" s="89" t="s">
        <v>187</v>
      </c>
      <c r="H704" s="91">
        <v>1</v>
      </c>
      <c r="I704" s="91">
        <v>2026</v>
      </c>
      <c r="J704" s="92" t="s">
        <v>73</v>
      </c>
      <c r="K704" s="93" t="s">
        <v>17</v>
      </c>
    </row>
    <row r="705" spans="2:12" x14ac:dyDescent="0.35">
      <c r="B705" s="88" t="s">
        <v>194</v>
      </c>
      <c r="C705" s="88" t="s">
        <v>191</v>
      </c>
      <c r="D705" t="s">
        <v>192</v>
      </c>
      <c r="E705" s="89" t="s">
        <v>198</v>
      </c>
      <c r="F705" s="90">
        <v>0</v>
      </c>
      <c r="G705" s="89" t="s">
        <v>187</v>
      </c>
      <c r="H705" s="91">
        <v>1</v>
      </c>
      <c r="I705" s="91">
        <v>2026</v>
      </c>
      <c r="J705" s="92" t="s">
        <v>199</v>
      </c>
      <c r="K705" s="93" t="s">
        <v>17</v>
      </c>
    </row>
    <row r="706" spans="2:12" x14ac:dyDescent="0.35">
      <c r="B706" s="88" t="s">
        <v>194</v>
      </c>
      <c r="C706" s="88" t="s">
        <v>234</v>
      </c>
      <c r="D706" s="89" t="s">
        <v>255</v>
      </c>
      <c r="E706" s="89" t="s">
        <v>200</v>
      </c>
      <c r="F706" s="90">
        <v>0</v>
      </c>
      <c r="G706" s="89" t="s">
        <v>187</v>
      </c>
      <c r="H706" s="91">
        <v>1</v>
      </c>
      <c r="I706" s="91">
        <v>2026</v>
      </c>
      <c r="J706" s="92" t="s">
        <v>138</v>
      </c>
      <c r="K706" s="93" t="s">
        <v>17</v>
      </c>
    </row>
    <row r="707" spans="2:12" x14ac:dyDescent="0.35">
      <c r="B707" s="88" t="s">
        <v>194</v>
      </c>
      <c r="C707" s="88" t="s">
        <v>234</v>
      </c>
      <c r="D707" s="89" t="s">
        <v>255</v>
      </c>
      <c r="E707" s="89" t="s">
        <v>201</v>
      </c>
      <c r="F707" s="90">
        <v>86.444390231901266</v>
      </c>
      <c r="G707" s="89" t="s">
        <v>187</v>
      </c>
      <c r="H707" s="91">
        <v>1</v>
      </c>
      <c r="I707" s="91">
        <v>2026</v>
      </c>
      <c r="J707" s="92" t="s">
        <v>202</v>
      </c>
      <c r="K707" s="93" t="s">
        <v>17</v>
      </c>
    </row>
    <row r="708" spans="2:12" x14ac:dyDescent="0.35">
      <c r="B708" s="88" t="s">
        <v>194</v>
      </c>
      <c r="C708" s="88" t="s">
        <v>191</v>
      </c>
      <c r="D708" t="s">
        <v>192</v>
      </c>
      <c r="E708" s="89" t="s">
        <v>203</v>
      </c>
      <c r="F708" s="90">
        <v>34107.460687370891</v>
      </c>
      <c r="G708" s="89" t="s">
        <v>187</v>
      </c>
      <c r="H708" s="91">
        <v>1</v>
      </c>
      <c r="I708" s="91">
        <v>2026</v>
      </c>
      <c r="J708" s="92" t="s">
        <v>115</v>
      </c>
      <c r="K708" s="92" t="s">
        <v>26</v>
      </c>
    </row>
    <row r="709" spans="2:12" x14ac:dyDescent="0.35">
      <c r="B709" s="88" t="s">
        <v>194</v>
      </c>
      <c r="C709" s="88" t="s">
        <v>191</v>
      </c>
      <c r="D709" t="s">
        <v>192</v>
      </c>
      <c r="E709" s="89" t="s">
        <v>204</v>
      </c>
      <c r="F709" s="90">
        <v>109928.26336384063</v>
      </c>
      <c r="G709" s="89" t="s">
        <v>187</v>
      </c>
      <c r="H709" s="91">
        <v>1</v>
      </c>
      <c r="I709" s="91">
        <v>2026</v>
      </c>
      <c r="J709" s="92" t="s">
        <v>114</v>
      </c>
      <c r="K709" s="93" t="s">
        <v>26</v>
      </c>
    </row>
    <row r="710" spans="2:12" x14ac:dyDescent="0.35">
      <c r="B710" s="88" t="s">
        <v>194</v>
      </c>
      <c r="C710" s="88" t="s">
        <v>234</v>
      </c>
      <c r="D710" s="89" t="s">
        <v>255</v>
      </c>
      <c r="E710" s="89" t="s">
        <v>205</v>
      </c>
      <c r="F710" s="90">
        <v>0</v>
      </c>
      <c r="G710" s="89" t="s">
        <v>187</v>
      </c>
      <c r="H710" s="91">
        <v>1</v>
      </c>
      <c r="I710" s="91">
        <v>2026</v>
      </c>
      <c r="J710" s="92" t="s">
        <v>141</v>
      </c>
      <c r="K710" s="93" t="s">
        <v>17</v>
      </c>
    </row>
    <row r="711" spans="2:12" x14ac:dyDescent="0.35">
      <c r="B711" s="88" t="s">
        <v>194</v>
      </c>
      <c r="C711" s="88" t="s">
        <v>234</v>
      </c>
      <c r="D711" s="89" t="s">
        <v>255</v>
      </c>
      <c r="E711" s="89" t="s">
        <v>206</v>
      </c>
      <c r="F711" s="90">
        <v>0</v>
      </c>
      <c r="G711" s="89" t="s">
        <v>187</v>
      </c>
      <c r="H711" s="91">
        <v>1</v>
      </c>
      <c r="I711" s="91">
        <v>2026</v>
      </c>
      <c r="J711" s="92" t="s">
        <v>142</v>
      </c>
      <c r="K711" s="93" t="s">
        <v>13</v>
      </c>
    </row>
    <row r="712" spans="2:12" x14ac:dyDescent="0.35">
      <c r="B712" s="88" t="s">
        <v>194</v>
      </c>
      <c r="C712" s="88" t="s">
        <v>234</v>
      </c>
      <c r="D712" s="89" t="s">
        <v>255</v>
      </c>
      <c r="E712" s="89" t="s">
        <v>207</v>
      </c>
      <c r="F712" s="90">
        <v>0</v>
      </c>
      <c r="G712" s="89" t="s">
        <v>187</v>
      </c>
      <c r="H712" s="91">
        <v>1</v>
      </c>
      <c r="I712" s="91">
        <v>2026</v>
      </c>
      <c r="J712" s="92" t="s">
        <v>128</v>
      </c>
      <c r="K712" s="93" t="s">
        <v>13</v>
      </c>
    </row>
    <row r="713" spans="2:12" x14ac:dyDescent="0.35">
      <c r="B713" s="88" t="s">
        <v>194</v>
      </c>
      <c r="C713" s="94" t="s">
        <v>184</v>
      </c>
      <c r="D713" t="s">
        <v>242</v>
      </c>
      <c r="E713" t="s">
        <v>256</v>
      </c>
      <c r="F713">
        <v>0</v>
      </c>
      <c r="G713" t="s">
        <v>257</v>
      </c>
      <c r="H713">
        <v>3</v>
      </c>
      <c r="I713">
        <v>2026</v>
      </c>
      <c r="J713" s="93" t="s">
        <v>116</v>
      </c>
      <c r="K713" s="93" t="s">
        <v>8</v>
      </c>
    </row>
    <row r="714" spans="2:12" x14ac:dyDescent="0.35">
      <c r="B714" s="88" t="s">
        <v>194</v>
      </c>
      <c r="C714" s="88" t="s">
        <v>234</v>
      </c>
      <c r="D714" s="89" t="s">
        <v>255</v>
      </c>
      <c r="E714" s="89" t="s">
        <v>236</v>
      </c>
      <c r="F714" s="90">
        <v>0</v>
      </c>
      <c r="G714" s="89" t="s">
        <v>212</v>
      </c>
      <c r="H714" s="91">
        <v>1</v>
      </c>
      <c r="I714" s="91">
        <v>2026</v>
      </c>
      <c r="J714" s="92" t="s">
        <v>73</v>
      </c>
      <c r="K714" s="93" t="s">
        <v>17</v>
      </c>
    </row>
    <row r="715" spans="2:12" x14ac:dyDescent="0.35">
      <c r="B715" s="88" t="s">
        <v>194</v>
      </c>
      <c r="C715" s="88" t="s">
        <v>191</v>
      </c>
      <c r="D715" t="s">
        <v>192</v>
      </c>
      <c r="E715" s="89" t="s">
        <v>211</v>
      </c>
      <c r="F715" s="90">
        <v>0</v>
      </c>
      <c r="G715" s="89" t="s">
        <v>212</v>
      </c>
      <c r="H715" s="91">
        <v>1</v>
      </c>
      <c r="I715" s="91">
        <v>2026</v>
      </c>
      <c r="J715" s="92" t="s">
        <v>199</v>
      </c>
      <c r="K715" s="93" t="s">
        <v>17</v>
      </c>
    </row>
    <row r="716" spans="2:12" x14ac:dyDescent="0.35">
      <c r="B716" s="88" t="s">
        <v>194</v>
      </c>
      <c r="C716" s="88" t="s">
        <v>234</v>
      </c>
      <c r="D716" s="89" t="s">
        <v>255</v>
      </c>
      <c r="E716" s="89" t="s">
        <v>237</v>
      </c>
      <c r="F716" s="90">
        <v>0</v>
      </c>
      <c r="G716" s="89" t="s">
        <v>212</v>
      </c>
      <c r="H716" s="91">
        <v>1</v>
      </c>
      <c r="I716" s="91">
        <v>2026</v>
      </c>
      <c r="J716" s="92" t="s">
        <v>138</v>
      </c>
      <c r="K716" s="93" t="s">
        <v>17</v>
      </c>
    </row>
    <row r="717" spans="2:12" x14ac:dyDescent="0.35">
      <c r="B717" s="88" t="s">
        <v>194</v>
      </c>
      <c r="C717" s="88" t="s">
        <v>191</v>
      </c>
      <c r="D717" t="s">
        <v>192</v>
      </c>
      <c r="E717" s="89" t="s">
        <v>214</v>
      </c>
      <c r="F717" s="90">
        <v>0</v>
      </c>
      <c r="G717" s="89" t="s">
        <v>212</v>
      </c>
      <c r="H717" s="91">
        <v>1</v>
      </c>
      <c r="I717" s="91">
        <v>2026</v>
      </c>
      <c r="J717" s="92" t="s">
        <v>25</v>
      </c>
      <c r="K717" s="93" t="s">
        <v>17</v>
      </c>
    </row>
    <row r="718" spans="2:12" x14ac:dyDescent="0.35">
      <c r="B718" s="88" t="s">
        <v>194</v>
      </c>
      <c r="C718" s="88" t="s">
        <v>191</v>
      </c>
      <c r="D718" t="s">
        <v>192</v>
      </c>
      <c r="E718" s="89" t="s">
        <v>215</v>
      </c>
      <c r="F718" s="90">
        <v>21699.395964068641</v>
      </c>
      <c r="G718" s="89" t="s">
        <v>212</v>
      </c>
      <c r="H718" s="91">
        <v>1</v>
      </c>
      <c r="I718" s="91">
        <v>2026</v>
      </c>
      <c r="J718" s="92" t="s">
        <v>35</v>
      </c>
      <c r="K718" s="93" t="s">
        <v>26</v>
      </c>
      <c r="L718" t="s">
        <v>162</v>
      </c>
    </row>
    <row r="719" spans="2:12" x14ac:dyDescent="0.35">
      <c r="B719" s="88" t="s">
        <v>194</v>
      </c>
      <c r="C719" s="88" t="s">
        <v>234</v>
      </c>
      <c r="D719" s="89" t="s">
        <v>255</v>
      </c>
      <c r="E719" s="89" t="s">
        <v>238</v>
      </c>
      <c r="F719" s="90">
        <v>0</v>
      </c>
      <c r="G719" s="89" t="s">
        <v>212</v>
      </c>
      <c r="H719" s="91">
        <v>1</v>
      </c>
      <c r="I719" s="91">
        <v>2026</v>
      </c>
      <c r="J719" s="92" t="s">
        <v>142</v>
      </c>
      <c r="K719" s="93" t="s">
        <v>13</v>
      </c>
    </row>
    <row r="720" spans="2:12" x14ac:dyDescent="0.35">
      <c r="B720" s="88" t="s">
        <v>194</v>
      </c>
      <c r="C720" s="88" t="s">
        <v>191</v>
      </c>
      <c r="D720" t="s">
        <v>192</v>
      </c>
      <c r="E720" s="89" t="s">
        <v>217</v>
      </c>
      <c r="F720" s="90">
        <v>28719.972801009008</v>
      </c>
      <c r="G720" s="89" t="s">
        <v>218</v>
      </c>
      <c r="H720" s="91">
        <v>1</v>
      </c>
      <c r="I720" s="91">
        <v>2026</v>
      </c>
      <c r="J720" s="92" t="s">
        <v>35</v>
      </c>
      <c r="K720" s="93" t="s">
        <v>26</v>
      </c>
      <c r="L720" t="s">
        <v>165</v>
      </c>
    </row>
    <row r="721" spans="2:12" x14ac:dyDescent="0.35">
      <c r="B721" s="88" t="s">
        <v>194</v>
      </c>
      <c r="C721" s="88" t="s">
        <v>191</v>
      </c>
      <c r="D721" t="s">
        <v>192</v>
      </c>
      <c r="E721" s="89" t="s">
        <v>219</v>
      </c>
      <c r="F721" s="90">
        <v>52028.543707977129</v>
      </c>
      <c r="G721" s="89" t="s">
        <v>218</v>
      </c>
      <c r="H721" s="91">
        <v>1</v>
      </c>
      <c r="I721" s="91">
        <v>2026</v>
      </c>
      <c r="J721" s="92" t="s">
        <v>35</v>
      </c>
      <c r="K721" s="93" t="s">
        <v>26</v>
      </c>
      <c r="L721" t="s">
        <v>220</v>
      </c>
    </row>
    <row r="722" spans="2:12" x14ac:dyDescent="0.35">
      <c r="B722" s="88" t="s">
        <v>194</v>
      </c>
      <c r="C722" s="88" t="s">
        <v>191</v>
      </c>
      <c r="D722" t="s">
        <v>192</v>
      </c>
      <c r="E722" s="89" t="s">
        <v>221</v>
      </c>
      <c r="F722" s="90">
        <v>0</v>
      </c>
      <c r="G722" s="89" t="s">
        <v>218</v>
      </c>
      <c r="H722" s="91">
        <v>1</v>
      </c>
      <c r="I722" s="91">
        <v>2026</v>
      </c>
      <c r="J722" s="92" t="s">
        <v>35</v>
      </c>
      <c r="K722" s="93" t="s">
        <v>26</v>
      </c>
      <c r="L722" t="s">
        <v>164</v>
      </c>
    </row>
    <row r="723" spans="2:12" x14ac:dyDescent="0.35">
      <c r="B723" s="88" t="s">
        <v>194</v>
      </c>
      <c r="C723" s="88" t="s">
        <v>191</v>
      </c>
      <c r="D723" t="s">
        <v>192</v>
      </c>
      <c r="E723" s="89" t="s">
        <v>222</v>
      </c>
      <c r="F723" s="90">
        <v>25847.975520908105</v>
      </c>
      <c r="G723" s="89" t="s">
        <v>218</v>
      </c>
      <c r="H723" s="91">
        <v>1</v>
      </c>
      <c r="I723" s="91">
        <v>2026</v>
      </c>
      <c r="J723" s="92" t="s">
        <v>35</v>
      </c>
      <c r="K723" s="93" t="s">
        <v>26</v>
      </c>
      <c r="L723" t="s">
        <v>161</v>
      </c>
    </row>
    <row r="724" spans="2:12" x14ac:dyDescent="0.35">
      <c r="B724" s="88" t="s">
        <v>194</v>
      </c>
      <c r="C724" s="88" t="s">
        <v>191</v>
      </c>
      <c r="D724" t="s">
        <v>192</v>
      </c>
      <c r="E724" s="89" t="s">
        <v>223</v>
      </c>
      <c r="F724" s="90">
        <v>32822.826058296007</v>
      </c>
      <c r="G724" s="89" t="s">
        <v>224</v>
      </c>
      <c r="H724" s="91">
        <v>1</v>
      </c>
      <c r="I724" s="91">
        <v>2026</v>
      </c>
      <c r="J724" s="92" t="s">
        <v>35</v>
      </c>
      <c r="K724" s="93" t="s">
        <v>26</v>
      </c>
      <c r="L724" t="s">
        <v>165</v>
      </c>
    </row>
    <row r="725" spans="2:12" x14ac:dyDescent="0.35">
      <c r="B725" s="88" t="s">
        <v>194</v>
      </c>
      <c r="C725" s="88" t="s">
        <v>191</v>
      </c>
      <c r="D725" t="s">
        <v>192</v>
      </c>
      <c r="E725" s="89" t="s">
        <v>225</v>
      </c>
      <c r="F725" s="90">
        <v>59017.452564272564</v>
      </c>
      <c r="G725" s="89" t="s">
        <v>224</v>
      </c>
      <c r="H725" s="91">
        <v>1</v>
      </c>
      <c r="I725" s="91">
        <v>2026</v>
      </c>
      <c r="J725" s="92" t="s">
        <v>35</v>
      </c>
      <c r="K725" s="93" t="s">
        <v>26</v>
      </c>
      <c r="L725" t="s">
        <v>220</v>
      </c>
    </row>
    <row r="726" spans="2:12" x14ac:dyDescent="0.35">
      <c r="B726" s="88" t="s">
        <v>194</v>
      </c>
      <c r="C726" s="88" t="s">
        <v>191</v>
      </c>
      <c r="D726" t="s">
        <v>192</v>
      </c>
      <c r="E726" s="89" t="s">
        <v>226</v>
      </c>
      <c r="F726" s="90">
        <v>0</v>
      </c>
      <c r="G726" s="89" t="s">
        <v>224</v>
      </c>
      <c r="H726" s="91">
        <v>1</v>
      </c>
      <c r="I726" s="91">
        <v>2026</v>
      </c>
      <c r="J726" s="92" t="s">
        <v>35</v>
      </c>
      <c r="K726" s="93" t="s">
        <v>26</v>
      </c>
      <c r="L726" t="s">
        <v>164</v>
      </c>
    </row>
    <row r="727" spans="2:12" x14ac:dyDescent="0.35">
      <c r="B727" s="88" t="s">
        <v>194</v>
      </c>
      <c r="C727" s="88" t="s">
        <v>191</v>
      </c>
      <c r="D727" t="s">
        <v>192</v>
      </c>
      <c r="E727" s="89" t="s">
        <v>228</v>
      </c>
      <c r="F727" s="90">
        <v>28993.496351494807</v>
      </c>
      <c r="G727" s="89" t="s">
        <v>224</v>
      </c>
      <c r="H727" s="91">
        <v>1</v>
      </c>
      <c r="I727" s="91">
        <v>2026</v>
      </c>
      <c r="J727" s="92" t="s">
        <v>35</v>
      </c>
      <c r="K727" s="93" t="s">
        <v>26</v>
      </c>
      <c r="L727" t="s">
        <v>161</v>
      </c>
    </row>
    <row r="728" spans="2:12" x14ac:dyDescent="0.35">
      <c r="B728" s="88" t="s">
        <v>194</v>
      </c>
      <c r="C728" s="95" t="s">
        <v>191</v>
      </c>
      <c r="D728" s="96" t="s">
        <v>192</v>
      </c>
      <c r="E728" s="97" t="s">
        <v>229</v>
      </c>
      <c r="F728" s="98">
        <v>0</v>
      </c>
      <c r="G728" s="97" t="s">
        <v>224</v>
      </c>
      <c r="H728" s="99">
        <v>1</v>
      </c>
      <c r="I728" s="99">
        <v>2026</v>
      </c>
      <c r="J728" s="92" t="s">
        <v>35</v>
      </c>
      <c r="K728" s="93" t="s">
        <v>26</v>
      </c>
      <c r="L728" t="s">
        <v>162</v>
      </c>
    </row>
    <row r="729" spans="2:12" x14ac:dyDescent="0.35">
      <c r="B729" s="94" t="s">
        <v>183</v>
      </c>
      <c r="C729" t="s">
        <v>191</v>
      </c>
      <c r="D729" t="s">
        <v>192</v>
      </c>
      <c r="E729" t="s">
        <v>256</v>
      </c>
      <c r="F729">
        <v>-2897.0873325543521</v>
      </c>
      <c r="G729" t="s">
        <v>257</v>
      </c>
      <c r="H729">
        <v>2</v>
      </c>
      <c r="I729">
        <v>2026</v>
      </c>
      <c r="J729" t="s">
        <v>116</v>
      </c>
      <c r="K729" t="s">
        <v>8</v>
      </c>
    </row>
    <row r="730" spans="2:12" x14ac:dyDescent="0.35">
      <c r="B730" s="94" t="s">
        <v>183</v>
      </c>
      <c r="C730" t="s">
        <v>232</v>
      </c>
      <c r="D730" t="s">
        <v>233</v>
      </c>
      <c r="E730" t="s">
        <v>256</v>
      </c>
      <c r="F730">
        <v>-1992.4236683621641</v>
      </c>
      <c r="G730" t="s">
        <v>257</v>
      </c>
      <c r="H730">
        <v>2</v>
      </c>
      <c r="I730">
        <v>2026</v>
      </c>
      <c r="J730" t="s">
        <v>116</v>
      </c>
      <c r="K730" t="s">
        <v>8</v>
      </c>
    </row>
    <row r="731" spans="2:12" x14ac:dyDescent="0.35">
      <c r="B731" s="88" t="s">
        <v>183</v>
      </c>
      <c r="C731" t="s">
        <v>191</v>
      </c>
      <c r="D731" t="s">
        <v>192</v>
      </c>
      <c r="E731" t="s">
        <v>261</v>
      </c>
      <c r="F731">
        <v>85.390166231749234</v>
      </c>
      <c r="G731" t="s">
        <v>257</v>
      </c>
      <c r="H731">
        <v>3</v>
      </c>
      <c r="I731">
        <v>2026</v>
      </c>
      <c r="J731" t="s">
        <v>117</v>
      </c>
      <c r="K731" s="93" t="s">
        <v>26</v>
      </c>
    </row>
    <row r="732" spans="2:12" x14ac:dyDescent="0.35">
      <c r="B732" s="88" t="s">
        <v>183</v>
      </c>
      <c r="C732" t="s">
        <v>191</v>
      </c>
      <c r="D732" t="s">
        <v>192</v>
      </c>
      <c r="E732" t="s">
        <v>262</v>
      </c>
      <c r="F732">
        <v>304.63471970422376</v>
      </c>
      <c r="G732" t="s">
        <v>257</v>
      </c>
      <c r="H732">
        <v>3</v>
      </c>
      <c r="I732">
        <v>2026</v>
      </c>
      <c r="J732" t="s">
        <v>73</v>
      </c>
      <c r="K732" s="93" t="s">
        <v>17</v>
      </c>
    </row>
    <row r="733" spans="2:12" x14ac:dyDescent="0.35">
      <c r="B733" s="88" t="s">
        <v>183</v>
      </c>
      <c r="C733" t="s">
        <v>191</v>
      </c>
      <c r="D733" t="s">
        <v>192</v>
      </c>
      <c r="E733" t="s">
        <v>263</v>
      </c>
      <c r="F733">
        <v>0</v>
      </c>
      <c r="G733" t="s">
        <v>257</v>
      </c>
      <c r="H733">
        <v>3</v>
      </c>
      <c r="I733">
        <v>2026</v>
      </c>
      <c r="J733" t="s">
        <v>138</v>
      </c>
      <c r="K733" s="93" t="s">
        <v>17</v>
      </c>
    </row>
    <row r="734" spans="2:12" x14ac:dyDescent="0.35">
      <c r="B734" s="88" t="s">
        <v>183</v>
      </c>
      <c r="C734" t="s">
        <v>191</v>
      </c>
      <c r="D734" t="s">
        <v>192</v>
      </c>
      <c r="E734" t="s">
        <v>264</v>
      </c>
      <c r="F734">
        <v>0</v>
      </c>
      <c r="G734" t="s">
        <v>257</v>
      </c>
      <c r="H734">
        <v>3</v>
      </c>
      <c r="I734">
        <v>2026</v>
      </c>
      <c r="J734" t="s">
        <v>202</v>
      </c>
      <c r="K734" s="93" t="s">
        <v>17</v>
      </c>
    </row>
    <row r="735" spans="2:12" x14ac:dyDescent="0.35">
      <c r="B735" s="88" t="s">
        <v>183</v>
      </c>
      <c r="C735" t="s">
        <v>191</v>
      </c>
      <c r="D735" t="s">
        <v>192</v>
      </c>
      <c r="E735" t="s">
        <v>265</v>
      </c>
      <c r="F735">
        <v>0</v>
      </c>
      <c r="G735" t="s">
        <v>257</v>
      </c>
      <c r="H735">
        <v>3</v>
      </c>
      <c r="I735">
        <v>2026</v>
      </c>
      <c r="J735" t="s">
        <v>141</v>
      </c>
      <c r="K735" s="93" t="s">
        <v>17</v>
      </c>
    </row>
    <row r="736" spans="2:12" x14ac:dyDescent="0.35">
      <c r="B736" s="88" t="s">
        <v>183</v>
      </c>
      <c r="C736" t="s">
        <v>191</v>
      </c>
      <c r="D736" t="s">
        <v>192</v>
      </c>
      <c r="E736" t="s">
        <v>266</v>
      </c>
      <c r="F736">
        <v>246</v>
      </c>
      <c r="G736" t="s">
        <v>257</v>
      </c>
      <c r="H736">
        <v>3</v>
      </c>
      <c r="I736">
        <v>2026</v>
      </c>
      <c r="J736" t="s">
        <v>142</v>
      </c>
      <c r="K736" s="93" t="s">
        <v>13</v>
      </c>
    </row>
    <row r="737" spans="2:14" x14ac:dyDescent="0.35">
      <c r="B737" s="88" t="s">
        <v>183</v>
      </c>
      <c r="C737" t="s">
        <v>191</v>
      </c>
      <c r="D737" t="s">
        <v>192</v>
      </c>
      <c r="E737" t="s">
        <v>267</v>
      </c>
      <c r="F737">
        <v>0</v>
      </c>
      <c r="G737" t="s">
        <v>257</v>
      </c>
      <c r="H737">
        <v>3</v>
      </c>
      <c r="I737">
        <v>2026</v>
      </c>
      <c r="J737" t="s">
        <v>128</v>
      </c>
      <c r="K737" s="93" t="s">
        <v>13</v>
      </c>
    </row>
    <row r="738" spans="2:14" x14ac:dyDescent="0.35">
      <c r="B738" s="94" t="s">
        <v>183</v>
      </c>
      <c r="C738" t="s">
        <v>208</v>
      </c>
      <c r="D738" t="s">
        <v>18</v>
      </c>
      <c r="E738" t="s">
        <v>256</v>
      </c>
      <c r="F738">
        <v>-811.04425358703008</v>
      </c>
      <c r="G738" t="s">
        <v>257</v>
      </c>
      <c r="H738">
        <v>2</v>
      </c>
      <c r="I738">
        <v>2026</v>
      </c>
      <c r="J738" t="s">
        <v>116</v>
      </c>
      <c r="K738" t="s">
        <v>8</v>
      </c>
    </row>
    <row r="739" spans="2:14" x14ac:dyDescent="0.35">
      <c r="B739" s="94" t="s">
        <v>183</v>
      </c>
      <c r="C739" t="s">
        <v>259</v>
      </c>
      <c r="D739" t="s">
        <v>268</v>
      </c>
      <c r="E739" t="s">
        <v>256</v>
      </c>
      <c r="F739">
        <v>-95.581898137721936</v>
      </c>
      <c r="G739" t="s">
        <v>257</v>
      </c>
      <c r="H739">
        <v>2</v>
      </c>
      <c r="I739">
        <v>2026</v>
      </c>
      <c r="J739" t="s">
        <v>116</v>
      </c>
      <c r="K739" t="s">
        <v>8</v>
      </c>
    </row>
    <row r="740" spans="2:14" x14ac:dyDescent="0.35">
      <c r="B740" s="88" t="s">
        <v>183</v>
      </c>
      <c r="C740" s="89" t="s">
        <v>191</v>
      </c>
      <c r="D740" t="s">
        <v>192</v>
      </c>
      <c r="E740" s="89" t="s">
        <v>195</v>
      </c>
      <c r="F740" s="90">
        <v>53070.569429535812</v>
      </c>
      <c r="G740" s="89" t="s">
        <v>187</v>
      </c>
      <c r="H740" s="91">
        <v>1</v>
      </c>
      <c r="I740" s="91">
        <v>2026</v>
      </c>
      <c r="J740" s="89" t="s">
        <v>117</v>
      </c>
      <c r="K740" s="93" t="s">
        <v>26</v>
      </c>
    </row>
    <row r="741" spans="2:14" x14ac:dyDescent="0.35">
      <c r="B741" s="88" t="s">
        <v>183</v>
      </c>
      <c r="C741" s="89" t="s">
        <v>191</v>
      </c>
      <c r="D741" t="s">
        <v>192</v>
      </c>
      <c r="E741" s="89" t="s">
        <v>197</v>
      </c>
      <c r="F741" s="90">
        <v>127367.89055215544</v>
      </c>
      <c r="G741" s="89" t="s">
        <v>187</v>
      </c>
      <c r="H741" s="91">
        <v>1</v>
      </c>
      <c r="I741" s="91">
        <v>2026</v>
      </c>
      <c r="J741" s="89" t="s">
        <v>73</v>
      </c>
      <c r="K741" s="93" t="s">
        <v>17</v>
      </c>
    </row>
    <row r="742" spans="2:14" x14ac:dyDescent="0.35">
      <c r="B742" s="88" t="s">
        <v>183</v>
      </c>
      <c r="C742" s="89" t="s">
        <v>191</v>
      </c>
      <c r="D742" t="s">
        <v>192</v>
      </c>
      <c r="E742" s="89" t="s">
        <v>200</v>
      </c>
      <c r="F742" s="90">
        <v>0</v>
      </c>
      <c r="G742" s="89" t="s">
        <v>187</v>
      </c>
      <c r="H742" s="91">
        <v>1</v>
      </c>
      <c r="I742" s="91">
        <v>2026</v>
      </c>
      <c r="J742" s="89" t="s">
        <v>138</v>
      </c>
      <c r="K742" s="93" t="s">
        <v>17</v>
      </c>
    </row>
    <row r="743" spans="2:14" x14ac:dyDescent="0.35">
      <c r="B743" s="88" t="s">
        <v>183</v>
      </c>
      <c r="C743" s="89" t="s">
        <v>191</v>
      </c>
      <c r="D743" t="s">
        <v>192</v>
      </c>
      <c r="E743" s="89" t="s">
        <v>201</v>
      </c>
      <c r="F743" s="90">
        <v>0</v>
      </c>
      <c r="G743" s="89" t="s">
        <v>187</v>
      </c>
      <c r="H743" s="91">
        <v>1</v>
      </c>
      <c r="I743" s="91">
        <v>2026</v>
      </c>
      <c r="J743" s="89" t="s">
        <v>202</v>
      </c>
      <c r="K743" s="93" t="s">
        <v>17</v>
      </c>
    </row>
    <row r="744" spans="2:14" x14ac:dyDescent="0.35">
      <c r="B744" s="88" t="s">
        <v>183</v>
      </c>
      <c r="C744" s="89" t="s">
        <v>191</v>
      </c>
      <c r="D744" t="s">
        <v>192</v>
      </c>
      <c r="E744" s="89" t="s">
        <v>205</v>
      </c>
      <c r="F744" s="90">
        <v>0</v>
      </c>
      <c r="G744" s="89" t="s">
        <v>187</v>
      </c>
      <c r="H744" s="91">
        <v>1</v>
      </c>
      <c r="I744" s="91">
        <v>2026</v>
      </c>
      <c r="J744" s="89" t="s">
        <v>141</v>
      </c>
      <c r="K744" s="93" t="s">
        <v>17</v>
      </c>
    </row>
    <row r="745" spans="2:14" x14ac:dyDescent="0.35">
      <c r="B745" s="88" t="s">
        <v>183</v>
      </c>
      <c r="C745" s="89" t="s">
        <v>191</v>
      </c>
      <c r="D745" t="s">
        <v>192</v>
      </c>
      <c r="E745" s="89" t="s">
        <v>206</v>
      </c>
      <c r="F745" s="90">
        <v>176481.28954034307</v>
      </c>
      <c r="G745" s="89" t="s">
        <v>187</v>
      </c>
      <c r="H745" s="91">
        <v>1</v>
      </c>
      <c r="I745" s="91">
        <v>2026</v>
      </c>
      <c r="J745" s="89" t="s">
        <v>142</v>
      </c>
      <c r="K745" s="93" t="s">
        <v>13</v>
      </c>
    </row>
    <row r="746" spans="2:14" x14ac:dyDescent="0.35">
      <c r="B746" s="88" t="s">
        <v>183</v>
      </c>
      <c r="C746" s="89" t="s">
        <v>191</v>
      </c>
      <c r="D746" t="s">
        <v>192</v>
      </c>
      <c r="E746" s="89" t="s">
        <v>207</v>
      </c>
      <c r="F746" s="90">
        <v>0</v>
      </c>
      <c r="G746" s="89" t="s">
        <v>187</v>
      </c>
      <c r="H746" s="91">
        <v>1</v>
      </c>
      <c r="I746" s="91">
        <v>2026</v>
      </c>
      <c r="J746" s="89" t="s">
        <v>128</v>
      </c>
      <c r="K746" s="93" t="s">
        <v>13</v>
      </c>
    </row>
    <row r="747" spans="2:14" x14ac:dyDescent="0.35">
      <c r="B747" s="94" t="s">
        <v>194</v>
      </c>
      <c r="C747" t="s">
        <v>184</v>
      </c>
      <c r="D747" t="s">
        <v>185</v>
      </c>
      <c r="E747" t="s">
        <v>193</v>
      </c>
      <c r="F747">
        <v>0</v>
      </c>
      <c r="G747" t="s">
        <v>187</v>
      </c>
      <c r="H747">
        <v>2</v>
      </c>
      <c r="I747">
        <v>2026</v>
      </c>
      <c r="J747" t="s">
        <v>116</v>
      </c>
      <c r="K747" t="s">
        <v>8</v>
      </c>
    </row>
    <row r="748" spans="2:14" x14ac:dyDescent="0.35">
      <c r="B748" s="88" t="s">
        <v>183</v>
      </c>
      <c r="C748" s="89" t="s">
        <v>191</v>
      </c>
      <c r="D748" t="s">
        <v>192</v>
      </c>
      <c r="E748" s="89" t="s">
        <v>236</v>
      </c>
      <c r="F748" s="90">
        <v>69866.86</v>
      </c>
      <c r="G748" s="89" t="s">
        <v>212</v>
      </c>
      <c r="H748" s="91">
        <v>1</v>
      </c>
      <c r="I748" s="91">
        <v>2026</v>
      </c>
      <c r="J748" s="89" t="s">
        <v>73</v>
      </c>
      <c r="K748" s="93" t="s">
        <v>17</v>
      </c>
    </row>
    <row r="749" spans="2:14" x14ac:dyDescent="0.35">
      <c r="B749" s="88" t="s">
        <v>183</v>
      </c>
      <c r="C749" s="89" t="s">
        <v>191</v>
      </c>
      <c r="D749" t="s">
        <v>192</v>
      </c>
      <c r="E749" s="89" t="s">
        <v>237</v>
      </c>
      <c r="F749" s="90">
        <v>0</v>
      </c>
      <c r="G749" s="89" t="s">
        <v>212</v>
      </c>
      <c r="H749" s="91">
        <v>1</v>
      </c>
      <c r="I749" s="91">
        <v>2026</v>
      </c>
      <c r="J749" s="89" t="s">
        <v>138</v>
      </c>
      <c r="K749" s="93" t="s">
        <v>17</v>
      </c>
    </row>
    <row r="750" spans="2:14" x14ac:dyDescent="0.35">
      <c r="B750" s="88" t="s">
        <v>183</v>
      </c>
      <c r="C750" s="89" t="s">
        <v>191</v>
      </c>
      <c r="D750" t="s">
        <v>192</v>
      </c>
      <c r="E750" s="89" t="s">
        <v>238</v>
      </c>
      <c r="F750" s="90">
        <v>22712.709235429833</v>
      </c>
      <c r="G750" s="89" t="s">
        <v>212</v>
      </c>
      <c r="H750" s="91">
        <v>1</v>
      </c>
      <c r="I750" s="91">
        <v>2026</v>
      </c>
      <c r="J750" s="89" t="s">
        <v>142</v>
      </c>
      <c r="K750" s="93" t="s">
        <v>13</v>
      </c>
    </row>
    <row r="751" spans="2:14" x14ac:dyDescent="0.35">
      <c r="B751" s="88" t="s">
        <v>183</v>
      </c>
      <c r="C751" t="s">
        <v>191</v>
      </c>
      <c r="D751" t="s">
        <v>192</v>
      </c>
      <c r="E751" t="s">
        <v>186</v>
      </c>
      <c r="F751">
        <v>169.46588382495463</v>
      </c>
      <c r="G751" t="s">
        <v>187</v>
      </c>
      <c r="H751">
        <v>3</v>
      </c>
      <c r="I751">
        <v>2026</v>
      </c>
      <c r="J751" t="s">
        <v>113</v>
      </c>
      <c r="K751" s="93" t="s">
        <v>26</v>
      </c>
    </row>
    <row r="752" spans="2:14" x14ac:dyDescent="0.35">
      <c r="B752" s="88" t="s">
        <v>194</v>
      </c>
      <c r="C752" t="s">
        <v>191</v>
      </c>
      <c r="D752" t="s">
        <v>192</v>
      </c>
      <c r="E752" t="s">
        <v>188</v>
      </c>
      <c r="F752">
        <v>203.92056871174864</v>
      </c>
      <c r="G752" t="s">
        <v>187</v>
      </c>
      <c r="H752">
        <v>3</v>
      </c>
      <c r="I752">
        <v>2026</v>
      </c>
      <c r="J752" t="s">
        <v>140</v>
      </c>
      <c r="K752" s="93" t="s">
        <v>26</v>
      </c>
      <c r="N752" s="100"/>
    </row>
    <row r="753" spans="2:14" x14ac:dyDescent="0.35">
      <c r="B753" s="88" t="s">
        <v>194</v>
      </c>
      <c r="C753" t="s">
        <v>191</v>
      </c>
      <c r="D753" t="s">
        <v>192</v>
      </c>
      <c r="E753" t="s">
        <v>189</v>
      </c>
      <c r="F753">
        <v>100.91081191198964</v>
      </c>
      <c r="G753" t="s">
        <v>187</v>
      </c>
      <c r="H753">
        <v>3</v>
      </c>
      <c r="I753">
        <v>2026</v>
      </c>
      <c r="J753" t="s">
        <v>124</v>
      </c>
      <c r="K753" s="93" t="s">
        <v>26</v>
      </c>
      <c r="N753" s="100"/>
    </row>
    <row r="754" spans="2:14" x14ac:dyDescent="0.35">
      <c r="B754" s="88" t="s">
        <v>194</v>
      </c>
      <c r="C754" t="s">
        <v>191</v>
      </c>
      <c r="D754" t="s">
        <v>192</v>
      </c>
      <c r="E754" t="s">
        <v>190</v>
      </c>
      <c r="F754">
        <v>96.97574819077839</v>
      </c>
      <c r="G754" t="s">
        <v>187</v>
      </c>
      <c r="H754">
        <v>3</v>
      </c>
      <c r="I754">
        <v>2026</v>
      </c>
      <c r="J754" t="s">
        <v>112</v>
      </c>
      <c r="K754" s="93" t="s">
        <v>26</v>
      </c>
      <c r="N754" s="100"/>
    </row>
    <row r="755" spans="2:14" x14ac:dyDescent="0.35">
      <c r="B755" s="88" t="s">
        <v>194</v>
      </c>
      <c r="C755" t="s">
        <v>191</v>
      </c>
      <c r="D755" t="s">
        <v>192</v>
      </c>
      <c r="E755" t="s">
        <v>196</v>
      </c>
      <c r="F755">
        <v>166.50283965478289</v>
      </c>
      <c r="G755" t="s">
        <v>187</v>
      </c>
      <c r="H755">
        <v>3</v>
      </c>
      <c r="I755">
        <v>2026</v>
      </c>
      <c r="J755" t="s">
        <v>98</v>
      </c>
      <c r="K755" s="93" t="s">
        <v>26</v>
      </c>
      <c r="N755" s="100"/>
    </row>
    <row r="756" spans="2:14" x14ac:dyDescent="0.35">
      <c r="B756" s="94" t="s">
        <v>194</v>
      </c>
      <c r="C756" t="s">
        <v>184</v>
      </c>
      <c r="D756" t="s">
        <v>185</v>
      </c>
      <c r="E756" t="s">
        <v>256</v>
      </c>
      <c r="F756">
        <v>0</v>
      </c>
      <c r="G756" t="s">
        <v>257</v>
      </c>
      <c r="H756">
        <v>2</v>
      </c>
      <c r="I756">
        <v>2026</v>
      </c>
      <c r="J756" t="s">
        <v>116</v>
      </c>
      <c r="K756" t="s">
        <v>8</v>
      </c>
      <c r="N756" s="100"/>
    </row>
    <row r="757" spans="2:14" x14ac:dyDescent="0.35">
      <c r="B757" s="94" t="s">
        <v>194</v>
      </c>
      <c r="C757" t="s">
        <v>230</v>
      </c>
      <c r="D757" t="s">
        <v>231</v>
      </c>
      <c r="E757" t="s">
        <v>193</v>
      </c>
      <c r="F757">
        <v>0</v>
      </c>
      <c r="G757" t="s">
        <v>187</v>
      </c>
      <c r="H757">
        <v>2</v>
      </c>
      <c r="I757">
        <v>2026</v>
      </c>
      <c r="J757" t="s">
        <v>116</v>
      </c>
      <c r="K757" t="s">
        <v>8</v>
      </c>
      <c r="N757" s="100"/>
    </row>
    <row r="758" spans="2:14" x14ac:dyDescent="0.35">
      <c r="B758" s="88" t="s">
        <v>194</v>
      </c>
      <c r="C758" t="s">
        <v>240</v>
      </c>
      <c r="D758" t="s">
        <v>241</v>
      </c>
      <c r="E758" t="s">
        <v>195</v>
      </c>
      <c r="F758">
        <v>1541.2076725946336</v>
      </c>
      <c r="G758" t="s">
        <v>187</v>
      </c>
      <c r="H758">
        <v>3</v>
      </c>
      <c r="I758">
        <v>2026</v>
      </c>
      <c r="J758" t="s">
        <v>117</v>
      </c>
      <c r="K758" s="93" t="s">
        <v>26</v>
      </c>
      <c r="N758" s="100"/>
    </row>
    <row r="759" spans="2:14" x14ac:dyDescent="0.35">
      <c r="B759" s="88" t="s">
        <v>194</v>
      </c>
      <c r="C759" t="s">
        <v>191</v>
      </c>
      <c r="D759" t="s">
        <v>192</v>
      </c>
      <c r="E759" t="s">
        <v>198</v>
      </c>
      <c r="F759">
        <v>0</v>
      </c>
      <c r="G759" t="s">
        <v>187</v>
      </c>
      <c r="H759">
        <v>3</v>
      </c>
      <c r="I759">
        <v>2026</v>
      </c>
      <c r="J759" t="s">
        <v>199</v>
      </c>
      <c r="K759" s="93" t="s">
        <v>17</v>
      </c>
      <c r="N759" s="100"/>
    </row>
    <row r="760" spans="2:14" x14ac:dyDescent="0.35">
      <c r="B760" s="88" t="s">
        <v>194</v>
      </c>
      <c r="C760" t="s">
        <v>240</v>
      </c>
      <c r="D760" t="s">
        <v>241</v>
      </c>
      <c r="E760" t="s">
        <v>197</v>
      </c>
      <c r="F760">
        <v>0</v>
      </c>
      <c r="G760" t="s">
        <v>187</v>
      </c>
      <c r="H760">
        <v>3</v>
      </c>
      <c r="I760">
        <v>2026</v>
      </c>
      <c r="J760" t="s">
        <v>73</v>
      </c>
      <c r="K760" s="93" t="s">
        <v>17</v>
      </c>
      <c r="N760" s="100"/>
    </row>
    <row r="761" spans="2:14" x14ac:dyDescent="0.35">
      <c r="B761" s="88" t="s">
        <v>194</v>
      </c>
      <c r="C761" t="s">
        <v>191</v>
      </c>
      <c r="D761" t="s">
        <v>192</v>
      </c>
      <c r="E761" t="s">
        <v>203</v>
      </c>
      <c r="F761">
        <v>254.26543071799662</v>
      </c>
      <c r="G761" t="s">
        <v>187</v>
      </c>
      <c r="H761">
        <v>3</v>
      </c>
      <c r="I761">
        <v>2026</v>
      </c>
      <c r="J761" t="s">
        <v>115</v>
      </c>
      <c r="K761" s="93" t="s">
        <v>26</v>
      </c>
    </row>
    <row r="762" spans="2:14" x14ac:dyDescent="0.35">
      <c r="B762" s="88" t="s">
        <v>194</v>
      </c>
      <c r="C762" t="s">
        <v>240</v>
      </c>
      <c r="D762" t="s">
        <v>241</v>
      </c>
      <c r="E762" t="s">
        <v>200</v>
      </c>
      <c r="F762">
        <v>0</v>
      </c>
      <c r="G762" t="s">
        <v>187</v>
      </c>
      <c r="H762">
        <v>3</v>
      </c>
      <c r="I762">
        <v>2026</v>
      </c>
      <c r="J762" t="s">
        <v>138</v>
      </c>
      <c r="K762" s="93" t="s">
        <v>17</v>
      </c>
    </row>
    <row r="763" spans="2:14" x14ac:dyDescent="0.35">
      <c r="B763" s="88" t="s">
        <v>194</v>
      </c>
      <c r="C763" t="s">
        <v>240</v>
      </c>
      <c r="D763" t="s">
        <v>241</v>
      </c>
      <c r="E763" t="s">
        <v>201</v>
      </c>
      <c r="F763">
        <v>0</v>
      </c>
      <c r="G763" t="s">
        <v>187</v>
      </c>
      <c r="H763">
        <v>3</v>
      </c>
      <c r="I763">
        <v>2026</v>
      </c>
      <c r="J763" t="s">
        <v>202</v>
      </c>
      <c r="K763" s="93" t="s">
        <v>17</v>
      </c>
    </row>
    <row r="764" spans="2:14" x14ac:dyDescent="0.35">
      <c r="B764" s="88" t="s">
        <v>194</v>
      </c>
      <c r="C764" t="s">
        <v>191</v>
      </c>
      <c r="D764" t="s">
        <v>192</v>
      </c>
      <c r="E764" t="s">
        <v>204</v>
      </c>
      <c r="F764">
        <v>608.22241461835347</v>
      </c>
      <c r="G764" t="s">
        <v>187</v>
      </c>
      <c r="H764">
        <v>3</v>
      </c>
      <c r="I764">
        <v>2026</v>
      </c>
      <c r="J764" t="s">
        <v>114</v>
      </c>
      <c r="K764" s="93" t="s">
        <v>26</v>
      </c>
    </row>
    <row r="765" spans="2:14" x14ac:dyDescent="0.35">
      <c r="B765" s="88" t="s">
        <v>194</v>
      </c>
      <c r="C765" t="s">
        <v>191</v>
      </c>
      <c r="D765" t="s">
        <v>192</v>
      </c>
      <c r="E765" t="s">
        <v>269</v>
      </c>
      <c r="F765">
        <v>0</v>
      </c>
      <c r="G765" t="s">
        <v>210</v>
      </c>
      <c r="H765">
        <v>3</v>
      </c>
      <c r="I765">
        <v>2026</v>
      </c>
      <c r="J765" t="s">
        <v>199</v>
      </c>
      <c r="K765" s="93" t="s">
        <v>17</v>
      </c>
    </row>
    <row r="766" spans="2:14" x14ac:dyDescent="0.35">
      <c r="B766" s="88" t="s">
        <v>194</v>
      </c>
      <c r="C766" t="s">
        <v>240</v>
      </c>
      <c r="D766" t="s">
        <v>241</v>
      </c>
      <c r="E766" t="s">
        <v>205</v>
      </c>
      <c r="F766">
        <v>11820.637757932165</v>
      </c>
      <c r="G766" t="s">
        <v>187</v>
      </c>
      <c r="H766">
        <v>3</v>
      </c>
      <c r="I766">
        <v>2026</v>
      </c>
      <c r="J766" t="s">
        <v>141</v>
      </c>
      <c r="K766" s="93" t="s">
        <v>17</v>
      </c>
    </row>
    <row r="767" spans="2:14" x14ac:dyDescent="0.35">
      <c r="B767" s="88" t="s">
        <v>194</v>
      </c>
      <c r="C767" t="s">
        <v>240</v>
      </c>
      <c r="D767" t="s">
        <v>241</v>
      </c>
      <c r="E767" t="s">
        <v>206</v>
      </c>
      <c r="F767">
        <v>0</v>
      </c>
      <c r="G767" t="s">
        <v>187</v>
      </c>
      <c r="H767">
        <v>3</v>
      </c>
      <c r="I767">
        <v>2026</v>
      </c>
      <c r="J767" t="s">
        <v>142</v>
      </c>
      <c r="K767" s="93" t="s">
        <v>13</v>
      </c>
    </row>
    <row r="768" spans="2:14" x14ac:dyDescent="0.35">
      <c r="B768" s="88" t="s">
        <v>194</v>
      </c>
      <c r="C768" t="s">
        <v>240</v>
      </c>
      <c r="D768" t="s">
        <v>241</v>
      </c>
      <c r="E768" t="s">
        <v>207</v>
      </c>
      <c r="F768">
        <v>13790.496412286759</v>
      </c>
      <c r="G768" t="s">
        <v>187</v>
      </c>
      <c r="H768">
        <v>3</v>
      </c>
      <c r="I768">
        <v>2026</v>
      </c>
      <c r="J768" t="s">
        <v>128</v>
      </c>
      <c r="K768" s="93" t="s">
        <v>13</v>
      </c>
    </row>
    <row r="769" spans="2:12" x14ac:dyDescent="0.35">
      <c r="B769" s="94" t="s">
        <v>194</v>
      </c>
      <c r="C769" t="s">
        <v>230</v>
      </c>
      <c r="D769" t="s">
        <v>231</v>
      </c>
      <c r="E769" t="s">
        <v>256</v>
      </c>
      <c r="F769">
        <v>0</v>
      </c>
      <c r="G769" t="s">
        <v>257</v>
      </c>
      <c r="H769">
        <v>2</v>
      </c>
      <c r="I769">
        <v>2026</v>
      </c>
      <c r="J769" t="s">
        <v>116</v>
      </c>
      <c r="K769" t="s">
        <v>8</v>
      </c>
    </row>
    <row r="770" spans="2:12" x14ac:dyDescent="0.35">
      <c r="B770" s="88" t="s">
        <v>194</v>
      </c>
      <c r="C770" t="s">
        <v>240</v>
      </c>
      <c r="D770" t="s">
        <v>241</v>
      </c>
      <c r="E770" t="s">
        <v>209</v>
      </c>
      <c r="F770">
        <v>0</v>
      </c>
      <c r="G770" t="s">
        <v>210</v>
      </c>
      <c r="H770">
        <v>3</v>
      </c>
      <c r="I770">
        <v>2026</v>
      </c>
      <c r="J770" t="s">
        <v>73</v>
      </c>
      <c r="K770" s="93" t="s">
        <v>17</v>
      </c>
    </row>
    <row r="771" spans="2:12" x14ac:dyDescent="0.35">
      <c r="B771" s="88" t="s">
        <v>194</v>
      </c>
      <c r="C771" t="s">
        <v>191</v>
      </c>
      <c r="D771" t="s">
        <v>192</v>
      </c>
      <c r="E771" t="s">
        <v>270</v>
      </c>
      <c r="F771">
        <v>0</v>
      </c>
      <c r="G771" t="s">
        <v>210</v>
      </c>
      <c r="H771">
        <v>3</v>
      </c>
      <c r="I771">
        <v>2026</v>
      </c>
      <c r="J771" t="s">
        <v>25</v>
      </c>
      <c r="K771" s="93" t="s">
        <v>17</v>
      </c>
    </row>
    <row r="772" spans="2:12" x14ac:dyDescent="0.35">
      <c r="B772" s="88" t="s">
        <v>194</v>
      </c>
      <c r="C772" t="s">
        <v>240</v>
      </c>
      <c r="D772" t="s">
        <v>241</v>
      </c>
      <c r="E772" t="s">
        <v>213</v>
      </c>
      <c r="F772">
        <v>0</v>
      </c>
      <c r="G772" t="s">
        <v>210</v>
      </c>
      <c r="H772">
        <v>3</v>
      </c>
      <c r="I772">
        <v>2026</v>
      </c>
      <c r="J772" t="s">
        <v>138</v>
      </c>
      <c r="K772" s="93" t="s">
        <v>17</v>
      </c>
    </row>
    <row r="773" spans="2:12" x14ac:dyDescent="0.35">
      <c r="B773" s="88" t="s">
        <v>194</v>
      </c>
      <c r="C773" t="s">
        <v>191</v>
      </c>
      <c r="D773" t="s">
        <v>192</v>
      </c>
      <c r="E773" t="s">
        <v>271</v>
      </c>
      <c r="F773">
        <v>157.98421906270553</v>
      </c>
      <c r="G773" t="s">
        <v>210</v>
      </c>
      <c r="H773">
        <v>3</v>
      </c>
      <c r="I773">
        <v>2026</v>
      </c>
      <c r="J773" s="92" t="s">
        <v>35</v>
      </c>
      <c r="K773" s="93" t="s">
        <v>26</v>
      </c>
      <c r="L773" t="s">
        <v>162</v>
      </c>
    </row>
    <row r="774" spans="2:12" x14ac:dyDescent="0.35">
      <c r="B774" s="88" t="s">
        <v>194</v>
      </c>
      <c r="C774" t="s">
        <v>191</v>
      </c>
      <c r="D774" t="s">
        <v>192</v>
      </c>
      <c r="E774" t="s">
        <v>217</v>
      </c>
      <c r="F774">
        <v>209.09810033342544</v>
      </c>
      <c r="G774" t="s">
        <v>218</v>
      </c>
      <c r="H774">
        <v>3</v>
      </c>
      <c r="I774">
        <v>2026</v>
      </c>
      <c r="J774" s="92" t="s">
        <v>35</v>
      </c>
      <c r="K774" s="93" t="s">
        <v>26</v>
      </c>
      <c r="L774" t="s">
        <v>165</v>
      </c>
    </row>
    <row r="775" spans="2:12" x14ac:dyDescent="0.35">
      <c r="B775" s="88" t="s">
        <v>194</v>
      </c>
      <c r="C775" t="s">
        <v>240</v>
      </c>
      <c r="D775" t="s">
        <v>241</v>
      </c>
      <c r="E775" t="s">
        <v>216</v>
      </c>
      <c r="F775">
        <v>0</v>
      </c>
      <c r="G775" t="s">
        <v>210</v>
      </c>
      <c r="H775">
        <v>3</v>
      </c>
      <c r="I775">
        <v>2026</v>
      </c>
      <c r="J775" t="s">
        <v>142</v>
      </c>
      <c r="K775" s="93" t="s">
        <v>13</v>
      </c>
    </row>
    <row r="776" spans="2:12" x14ac:dyDescent="0.35">
      <c r="B776" s="88" t="s">
        <v>194</v>
      </c>
      <c r="C776" t="s">
        <v>191</v>
      </c>
      <c r="D776" t="s">
        <v>192</v>
      </c>
      <c r="E776" t="s">
        <v>219</v>
      </c>
      <c r="F776">
        <v>479.27943418918301</v>
      </c>
      <c r="G776" t="s">
        <v>218</v>
      </c>
      <c r="H776">
        <v>3</v>
      </c>
      <c r="I776">
        <v>2026</v>
      </c>
      <c r="J776" s="92" t="s">
        <v>35</v>
      </c>
      <c r="K776" s="93" t="s">
        <v>26</v>
      </c>
      <c r="L776" t="s">
        <v>220</v>
      </c>
    </row>
    <row r="777" spans="2:12" x14ac:dyDescent="0.35">
      <c r="B777" s="88" t="s">
        <v>194</v>
      </c>
      <c r="C777" t="s">
        <v>191</v>
      </c>
      <c r="D777" t="s">
        <v>192</v>
      </c>
      <c r="E777" t="s">
        <v>221</v>
      </c>
      <c r="F777">
        <v>0</v>
      </c>
      <c r="G777" t="s">
        <v>218</v>
      </c>
      <c r="H777">
        <v>3</v>
      </c>
      <c r="I777">
        <v>2026</v>
      </c>
      <c r="J777" s="92" t="s">
        <v>35</v>
      </c>
      <c r="K777" s="93" t="s">
        <v>26</v>
      </c>
      <c r="L777" t="s">
        <v>164</v>
      </c>
    </row>
    <row r="778" spans="2:12" x14ac:dyDescent="0.35">
      <c r="B778" s="88" t="s">
        <v>194</v>
      </c>
      <c r="C778" t="s">
        <v>191</v>
      </c>
      <c r="D778" t="s">
        <v>192</v>
      </c>
      <c r="E778" t="s">
        <v>222</v>
      </c>
      <c r="F778">
        <v>188.18829030008288</v>
      </c>
      <c r="G778" t="s">
        <v>218</v>
      </c>
      <c r="H778">
        <v>3</v>
      </c>
      <c r="I778">
        <v>2026</v>
      </c>
      <c r="J778" s="92" t="s">
        <v>35</v>
      </c>
      <c r="K778" s="93" t="s">
        <v>26</v>
      </c>
      <c r="L778" t="s">
        <v>161</v>
      </c>
    </row>
    <row r="779" spans="2:12" x14ac:dyDescent="0.35">
      <c r="B779" s="88" t="s">
        <v>194</v>
      </c>
      <c r="C779" t="s">
        <v>191</v>
      </c>
      <c r="D779" t="s">
        <v>192</v>
      </c>
      <c r="E779" t="s">
        <v>223</v>
      </c>
      <c r="F779">
        <v>238.96925752391476</v>
      </c>
      <c r="G779" t="s">
        <v>224</v>
      </c>
      <c r="H779">
        <v>3</v>
      </c>
      <c r="I779">
        <v>2026</v>
      </c>
      <c r="J779" s="92" t="s">
        <v>35</v>
      </c>
      <c r="K779" s="93" t="s">
        <v>26</v>
      </c>
      <c r="L779" t="s">
        <v>165</v>
      </c>
    </row>
    <row r="780" spans="2:12" x14ac:dyDescent="0.35">
      <c r="B780" s="88" t="s">
        <v>194</v>
      </c>
      <c r="C780" t="s">
        <v>191</v>
      </c>
      <c r="D780" t="s">
        <v>192</v>
      </c>
      <c r="E780" t="s">
        <v>225</v>
      </c>
      <c r="F780">
        <v>543.66025370713294</v>
      </c>
      <c r="G780" t="s">
        <v>224</v>
      </c>
      <c r="H780">
        <v>3</v>
      </c>
      <c r="I780">
        <v>2026</v>
      </c>
      <c r="J780" s="92" t="s">
        <v>35</v>
      </c>
      <c r="K780" s="93" t="s">
        <v>26</v>
      </c>
      <c r="L780" t="s">
        <v>220</v>
      </c>
    </row>
    <row r="781" spans="2:12" x14ac:dyDescent="0.35">
      <c r="B781" s="88" t="s">
        <v>194</v>
      </c>
      <c r="C781" t="s">
        <v>191</v>
      </c>
      <c r="D781" t="s">
        <v>192</v>
      </c>
      <c r="E781" t="s">
        <v>226</v>
      </c>
      <c r="F781">
        <v>0</v>
      </c>
      <c r="G781" t="s">
        <v>224</v>
      </c>
      <c r="H781">
        <v>3</v>
      </c>
      <c r="I781">
        <v>2026</v>
      </c>
      <c r="J781" s="92" t="s">
        <v>35</v>
      </c>
      <c r="K781" s="93" t="s">
        <v>26</v>
      </c>
      <c r="L781" t="s">
        <v>164</v>
      </c>
    </row>
    <row r="782" spans="2:12" x14ac:dyDescent="0.35">
      <c r="B782" s="88" t="s">
        <v>194</v>
      </c>
      <c r="C782" t="s">
        <v>191</v>
      </c>
      <c r="D782" t="s">
        <v>192</v>
      </c>
      <c r="E782" t="s">
        <v>228</v>
      </c>
      <c r="F782">
        <v>211.08951081279139</v>
      </c>
      <c r="G782" t="s">
        <v>224</v>
      </c>
      <c r="H782">
        <v>3</v>
      </c>
      <c r="I782">
        <v>2026</v>
      </c>
      <c r="J782" s="92" t="s">
        <v>35</v>
      </c>
      <c r="K782" s="93" t="s">
        <v>26</v>
      </c>
      <c r="L782" t="s">
        <v>161</v>
      </c>
    </row>
    <row r="783" spans="2:12" x14ac:dyDescent="0.35">
      <c r="B783" s="88" t="s">
        <v>194</v>
      </c>
      <c r="C783" t="s">
        <v>191</v>
      </c>
      <c r="D783" t="s">
        <v>192</v>
      </c>
      <c r="E783" t="s">
        <v>229</v>
      </c>
      <c r="F783">
        <v>210.59755492448778</v>
      </c>
      <c r="G783" t="s">
        <v>224</v>
      </c>
      <c r="H783">
        <v>3</v>
      </c>
      <c r="I783">
        <v>2026</v>
      </c>
      <c r="J783" s="92" t="s">
        <v>35</v>
      </c>
      <c r="K783" s="93" t="s">
        <v>26</v>
      </c>
      <c r="L783" t="s">
        <v>162</v>
      </c>
    </row>
    <row r="784" spans="2:12" x14ac:dyDescent="0.35">
      <c r="B784" s="88" t="s">
        <v>194</v>
      </c>
      <c r="C784" t="s">
        <v>191</v>
      </c>
      <c r="D784" t="s">
        <v>192</v>
      </c>
      <c r="E784" t="s">
        <v>272</v>
      </c>
      <c r="F784">
        <v>49.645596004925231</v>
      </c>
      <c r="G784" t="s">
        <v>257</v>
      </c>
      <c r="H784">
        <v>3</v>
      </c>
      <c r="I784">
        <v>2026</v>
      </c>
      <c r="J784" t="s">
        <v>113</v>
      </c>
      <c r="K784" s="93" t="s">
        <v>26</v>
      </c>
    </row>
    <row r="785" spans="2:11" x14ac:dyDescent="0.35">
      <c r="B785" s="88" t="s">
        <v>194</v>
      </c>
      <c r="C785" t="s">
        <v>191</v>
      </c>
      <c r="D785" t="s">
        <v>192</v>
      </c>
      <c r="E785" t="s">
        <v>273</v>
      </c>
      <c r="F785">
        <v>59.739210883384288</v>
      </c>
      <c r="G785" t="s">
        <v>257</v>
      </c>
      <c r="H785">
        <v>3</v>
      </c>
      <c r="I785">
        <v>2026</v>
      </c>
      <c r="J785" t="s">
        <v>140</v>
      </c>
      <c r="K785" s="93" t="s">
        <v>26</v>
      </c>
    </row>
    <row r="786" spans="2:11" x14ac:dyDescent="0.35">
      <c r="B786" s="88" t="s">
        <v>194</v>
      </c>
      <c r="C786" t="s">
        <v>191</v>
      </c>
      <c r="D786" t="s">
        <v>192</v>
      </c>
      <c r="E786" t="s">
        <v>274</v>
      </c>
      <c r="F786">
        <v>29.562158988214716</v>
      </c>
      <c r="G786" t="s">
        <v>257</v>
      </c>
      <c r="H786">
        <v>3</v>
      </c>
      <c r="I786">
        <v>2026</v>
      </c>
      <c r="J786" t="s">
        <v>124</v>
      </c>
      <c r="K786" s="93" t="s">
        <v>26</v>
      </c>
    </row>
    <row r="787" spans="2:11" x14ac:dyDescent="0.35">
      <c r="B787" s="88" t="s">
        <v>194</v>
      </c>
      <c r="C787" t="s">
        <v>191</v>
      </c>
      <c r="D787" t="s">
        <v>192</v>
      </c>
      <c r="E787" t="s">
        <v>275</v>
      </c>
      <c r="F787">
        <v>29.91019464950006</v>
      </c>
      <c r="G787" t="s">
        <v>257</v>
      </c>
      <c r="H787">
        <v>3</v>
      </c>
      <c r="I787">
        <v>2026</v>
      </c>
      <c r="J787" t="s">
        <v>112</v>
      </c>
      <c r="K787" s="93" t="s">
        <v>26</v>
      </c>
    </row>
    <row r="788" spans="2:11" x14ac:dyDescent="0.35">
      <c r="B788" s="88" t="s">
        <v>194</v>
      </c>
      <c r="C788" t="s">
        <v>191</v>
      </c>
      <c r="D788" t="s">
        <v>192</v>
      </c>
      <c r="E788" t="s">
        <v>276</v>
      </c>
      <c r="F788">
        <v>48.777562330554275</v>
      </c>
      <c r="G788" t="s">
        <v>257</v>
      </c>
      <c r="H788">
        <v>3</v>
      </c>
      <c r="I788">
        <v>2026</v>
      </c>
      <c r="J788" t="s">
        <v>98</v>
      </c>
      <c r="K788" s="93" t="s">
        <v>26</v>
      </c>
    </row>
    <row r="789" spans="2:11" x14ac:dyDescent="0.35">
      <c r="B789" s="94" t="s">
        <v>194</v>
      </c>
      <c r="C789" t="s">
        <v>234</v>
      </c>
      <c r="D789" t="s">
        <v>235</v>
      </c>
      <c r="E789" t="s">
        <v>193</v>
      </c>
      <c r="F789">
        <v>0</v>
      </c>
      <c r="G789" t="s">
        <v>187</v>
      </c>
      <c r="H789">
        <v>2</v>
      </c>
      <c r="I789">
        <v>2026</v>
      </c>
      <c r="J789" t="s">
        <v>116</v>
      </c>
      <c r="K789" t="s">
        <v>8</v>
      </c>
    </row>
    <row r="790" spans="2:11" x14ac:dyDescent="0.35">
      <c r="B790" s="94" t="s">
        <v>194</v>
      </c>
      <c r="C790" t="s">
        <v>234</v>
      </c>
      <c r="D790" t="s">
        <v>235</v>
      </c>
      <c r="E790" t="s">
        <v>256</v>
      </c>
      <c r="F790">
        <v>0</v>
      </c>
      <c r="G790" t="s">
        <v>257</v>
      </c>
      <c r="H790">
        <v>2</v>
      </c>
      <c r="I790">
        <v>2026</v>
      </c>
      <c r="J790" t="s">
        <v>116</v>
      </c>
      <c r="K790" t="s">
        <v>8</v>
      </c>
    </row>
    <row r="791" spans="2:11" x14ac:dyDescent="0.35">
      <c r="B791" s="88" t="s">
        <v>194</v>
      </c>
      <c r="C791" t="s">
        <v>240</v>
      </c>
      <c r="D791" t="s">
        <v>241</v>
      </c>
      <c r="E791" t="s">
        <v>261</v>
      </c>
      <c r="F791">
        <v>470.21230166580722</v>
      </c>
      <c r="G791" t="s">
        <v>257</v>
      </c>
      <c r="H791">
        <v>3</v>
      </c>
      <c r="I791">
        <v>2026</v>
      </c>
      <c r="J791" t="s">
        <v>117</v>
      </c>
      <c r="K791" s="93" t="s">
        <v>26</v>
      </c>
    </row>
    <row r="792" spans="2:11" x14ac:dyDescent="0.35">
      <c r="B792" s="88" t="s">
        <v>194</v>
      </c>
      <c r="C792" t="s">
        <v>191</v>
      </c>
      <c r="D792" t="s">
        <v>192</v>
      </c>
      <c r="E792" t="s">
        <v>277</v>
      </c>
      <c r="F792">
        <v>0</v>
      </c>
      <c r="G792" t="s">
        <v>257</v>
      </c>
      <c r="H792">
        <v>3</v>
      </c>
      <c r="I792">
        <v>2026</v>
      </c>
      <c r="J792" t="s">
        <v>199</v>
      </c>
      <c r="K792" s="93" t="s">
        <v>17</v>
      </c>
    </row>
    <row r="793" spans="2:11" x14ac:dyDescent="0.35">
      <c r="B793" s="88" t="s">
        <v>194</v>
      </c>
      <c r="C793" t="s">
        <v>240</v>
      </c>
      <c r="D793" t="s">
        <v>241</v>
      </c>
      <c r="E793" t="s">
        <v>262</v>
      </c>
      <c r="F793">
        <v>0</v>
      </c>
      <c r="G793" t="s">
        <v>257</v>
      </c>
      <c r="H793">
        <v>3</v>
      </c>
      <c r="I793">
        <v>2026</v>
      </c>
      <c r="J793" t="s">
        <v>73</v>
      </c>
      <c r="K793" s="93" t="s">
        <v>17</v>
      </c>
    </row>
    <row r="794" spans="2:11" x14ac:dyDescent="0.35">
      <c r="B794" s="88" t="s">
        <v>194</v>
      </c>
      <c r="C794" t="s">
        <v>191</v>
      </c>
      <c r="D794" t="s">
        <v>192</v>
      </c>
      <c r="E794" t="s">
        <v>278</v>
      </c>
      <c r="F794">
        <v>75.988731864430321</v>
      </c>
      <c r="G794" t="s">
        <v>257</v>
      </c>
      <c r="H794">
        <v>3</v>
      </c>
      <c r="I794">
        <v>2026</v>
      </c>
      <c r="J794" t="s">
        <v>115</v>
      </c>
      <c r="K794" s="93" t="s">
        <v>26</v>
      </c>
    </row>
    <row r="795" spans="2:11" x14ac:dyDescent="0.35">
      <c r="B795" s="88" t="s">
        <v>194</v>
      </c>
      <c r="C795" t="s">
        <v>240</v>
      </c>
      <c r="D795" t="s">
        <v>241</v>
      </c>
      <c r="E795" t="s">
        <v>263</v>
      </c>
      <c r="F795">
        <v>0</v>
      </c>
      <c r="G795" t="s">
        <v>257</v>
      </c>
      <c r="H795">
        <v>3</v>
      </c>
      <c r="I795">
        <v>2026</v>
      </c>
      <c r="J795" t="s">
        <v>138</v>
      </c>
      <c r="K795" s="93" t="s">
        <v>17</v>
      </c>
    </row>
    <row r="796" spans="2:11" x14ac:dyDescent="0.35">
      <c r="B796" s="88" t="s">
        <v>194</v>
      </c>
      <c r="C796" t="s">
        <v>240</v>
      </c>
      <c r="D796" t="s">
        <v>241</v>
      </c>
      <c r="E796" t="s">
        <v>264</v>
      </c>
      <c r="F796">
        <v>0</v>
      </c>
      <c r="G796" t="s">
        <v>257</v>
      </c>
      <c r="H796">
        <v>3</v>
      </c>
      <c r="I796">
        <v>2026</v>
      </c>
      <c r="J796" t="s">
        <v>202</v>
      </c>
      <c r="K796" s="93" t="s">
        <v>17</v>
      </c>
    </row>
    <row r="797" spans="2:11" x14ac:dyDescent="0.35">
      <c r="B797" s="88" t="s">
        <v>194</v>
      </c>
      <c r="C797" t="s">
        <v>191</v>
      </c>
      <c r="D797" t="s">
        <v>192</v>
      </c>
      <c r="E797" t="s">
        <v>279</v>
      </c>
      <c r="F797">
        <v>179.68161109898998</v>
      </c>
      <c r="G797" t="s">
        <v>257</v>
      </c>
      <c r="H797">
        <v>3</v>
      </c>
      <c r="I797">
        <v>2026</v>
      </c>
      <c r="J797" t="s">
        <v>114</v>
      </c>
      <c r="K797" s="93" t="s">
        <v>26</v>
      </c>
    </row>
    <row r="798" spans="2:11" x14ac:dyDescent="0.35">
      <c r="B798" s="88" t="s">
        <v>194</v>
      </c>
      <c r="C798" t="s">
        <v>240</v>
      </c>
      <c r="D798" t="s">
        <v>241</v>
      </c>
      <c r="E798" t="s">
        <v>186</v>
      </c>
      <c r="F798">
        <v>933.1864171677214</v>
      </c>
      <c r="G798" t="s">
        <v>187</v>
      </c>
      <c r="H798">
        <v>3</v>
      </c>
      <c r="I798">
        <v>2026</v>
      </c>
      <c r="J798" t="s">
        <v>113</v>
      </c>
      <c r="K798" s="93" t="s">
        <v>26</v>
      </c>
    </row>
    <row r="799" spans="2:11" x14ac:dyDescent="0.35">
      <c r="B799" s="88" t="s">
        <v>194</v>
      </c>
      <c r="C799" t="s">
        <v>240</v>
      </c>
      <c r="D799" t="s">
        <v>241</v>
      </c>
      <c r="E799" t="s">
        <v>265</v>
      </c>
      <c r="F799">
        <v>3462.8952648488771</v>
      </c>
      <c r="G799" t="s">
        <v>257</v>
      </c>
      <c r="H799">
        <v>3</v>
      </c>
      <c r="I799">
        <v>2026</v>
      </c>
      <c r="J799" t="s">
        <v>141</v>
      </c>
      <c r="K799" s="93" t="s">
        <v>17</v>
      </c>
    </row>
    <row r="800" spans="2:11" x14ac:dyDescent="0.35">
      <c r="B800" s="88" t="s">
        <v>194</v>
      </c>
      <c r="C800" t="s">
        <v>240</v>
      </c>
      <c r="D800" t="s">
        <v>241</v>
      </c>
      <c r="E800" t="s">
        <v>266</v>
      </c>
      <c r="F800">
        <v>0</v>
      </c>
      <c r="G800" t="s">
        <v>257</v>
      </c>
      <c r="H800">
        <v>3</v>
      </c>
      <c r="I800">
        <v>2026</v>
      </c>
      <c r="J800" t="s">
        <v>142</v>
      </c>
      <c r="K800" s="93" t="s">
        <v>13</v>
      </c>
    </row>
    <row r="801" spans="2:11" x14ac:dyDescent="0.35">
      <c r="B801" s="88" t="s">
        <v>194</v>
      </c>
      <c r="C801" t="s">
        <v>240</v>
      </c>
      <c r="D801" t="s">
        <v>241</v>
      </c>
      <c r="E801" t="s">
        <v>267</v>
      </c>
      <c r="F801">
        <v>2441</v>
      </c>
      <c r="G801" t="s">
        <v>257</v>
      </c>
      <c r="H801">
        <v>3</v>
      </c>
      <c r="I801">
        <v>2026</v>
      </c>
      <c r="J801" t="s">
        <v>128</v>
      </c>
      <c r="K801" s="93" t="s">
        <v>13</v>
      </c>
    </row>
    <row r="802" spans="2:11" x14ac:dyDescent="0.35">
      <c r="B802" s="88" t="s">
        <v>194</v>
      </c>
      <c r="C802" t="s">
        <v>240</v>
      </c>
      <c r="D802" t="s">
        <v>241</v>
      </c>
      <c r="E802" t="s">
        <v>188</v>
      </c>
      <c r="F802">
        <v>1122.9157197178522</v>
      </c>
      <c r="G802" t="s">
        <v>187</v>
      </c>
      <c r="H802">
        <v>3</v>
      </c>
      <c r="I802">
        <v>2026</v>
      </c>
      <c r="J802" t="s">
        <v>140</v>
      </c>
      <c r="K802" s="93" t="s">
        <v>26</v>
      </c>
    </row>
    <row r="803" spans="2:11" x14ac:dyDescent="0.35">
      <c r="B803" s="88" t="s">
        <v>194</v>
      </c>
      <c r="C803" t="s">
        <v>240</v>
      </c>
      <c r="D803" t="s">
        <v>241</v>
      </c>
      <c r="E803" t="s">
        <v>189</v>
      </c>
      <c r="F803">
        <v>555.6788003354377</v>
      </c>
      <c r="G803" t="s">
        <v>187</v>
      </c>
      <c r="H803">
        <v>3</v>
      </c>
      <c r="I803">
        <v>2026</v>
      </c>
      <c r="J803" t="s">
        <v>124</v>
      </c>
      <c r="K803" s="93" t="s">
        <v>26</v>
      </c>
    </row>
    <row r="804" spans="2:11" x14ac:dyDescent="0.35">
      <c r="B804" s="88" t="s">
        <v>194</v>
      </c>
      <c r="C804" t="s">
        <v>240</v>
      </c>
      <c r="D804" t="s">
        <v>241</v>
      </c>
      <c r="E804" t="s">
        <v>190</v>
      </c>
      <c r="F804">
        <v>534.00984884832383</v>
      </c>
      <c r="G804" t="s">
        <v>187</v>
      </c>
      <c r="H804">
        <v>3</v>
      </c>
      <c r="I804">
        <v>2026</v>
      </c>
      <c r="J804" t="s">
        <v>112</v>
      </c>
      <c r="K804" s="93" t="s">
        <v>26</v>
      </c>
    </row>
    <row r="805" spans="2:11" x14ac:dyDescent="0.35">
      <c r="B805" s="88" t="s">
        <v>194</v>
      </c>
      <c r="C805" t="s">
        <v>240</v>
      </c>
      <c r="D805" t="s">
        <v>241</v>
      </c>
      <c r="E805" t="s">
        <v>196</v>
      </c>
      <c r="F805">
        <v>916.87002055347205</v>
      </c>
      <c r="G805" t="s">
        <v>187</v>
      </c>
      <c r="H805">
        <v>3</v>
      </c>
      <c r="I805">
        <v>2026</v>
      </c>
      <c r="J805" t="s">
        <v>98</v>
      </c>
      <c r="K805" s="93" t="s">
        <v>26</v>
      </c>
    </row>
    <row r="806" spans="2:11" x14ac:dyDescent="0.35">
      <c r="B806" s="94" t="s">
        <v>194</v>
      </c>
      <c r="C806" t="s">
        <v>234</v>
      </c>
      <c r="D806" t="s">
        <v>239</v>
      </c>
      <c r="E806" t="s">
        <v>193</v>
      </c>
      <c r="F806">
        <v>0</v>
      </c>
      <c r="G806" t="s">
        <v>187</v>
      </c>
      <c r="H806">
        <v>2</v>
      </c>
      <c r="I806">
        <v>2026</v>
      </c>
      <c r="J806" t="s">
        <v>116</v>
      </c>
      <c r="K806" t="s">
        <v>8</v>
      </c>
    </row>
    <row r="807" spans="2:11" x14ac:dyDescent="0.35">
      <c r="B807" s="94" t="s">
        <v>194</v>
      </c>
      <c r="C807" t="s">
        <v>234</v>
      </c>
      <c r="D807" t="s">
        <v>239</v>
      </c>
      <c r="E807" t="s">
        <v>256</v>
      </c>
      <c r="F807">
        <v>0</v>
      </c>
      <c r="G807" t="s">
        <v>257</v>
      </c>
      <c r="H807">
        <v>2</v>
      </c>
      <c r="I807">
        <v>2026</v>
      </c>
      <c r="J807" t="s">
        <v>116</v>
      </c>
      <c r="K807" t="s">
        <v>8</v>
      </c>
    </row>
    <row r="808" spans="2:11" x14ac:dyDescent="0.35">
      <c r="B808" s="88" t="s">
        <v>194</v>
      </c>
      <c r="C808" t="s">
        <v>240</v>
      </c>
      <c r="D808" t="s">
        <v>243</v>
      </c>
      <c r="E808" t="s">
        <v>195</v>
      </c>
      <c r="F808">
        <v>1269.1615682005133</v>
      </c>
      <c r="G808" t="s">
        <v>187</v>
      </c>
      <c r="H808">
        <v>3</v>
      </c>
      <c r="I808">
        <v>2026</v>
      </c>
      <c r="J808" t="s">
        <v>117</v>
      </c>
      <c r="K808" s="93" t="s">
        <v>26</v>
      </c>
    </row>
    <row r="809" spans="2:11" x14ac:dyDescent="0.35">
      <c r="B809" s="88" t="s">
        <v>194</v>
      </c>
      <c r="C809" t="s">
        <v>240</v>
      </c>
      <c r="D809" t="s">
        <v>241</v>
      </c>
      <c r="E809" t="s">
        <v>198</v>
      </c>
      <c r="F809">
        <v>0</v>
      </c>
      <c r="G809" t="s">
        <v>187</v>
      </c>
      <c r="H809">
        <v>3</v>
      </c>
      <c r="I809">
        <v>2026</v>
      </c>
      <c r="J809" t="s">
        <v>199</v>
      </c>
      <c r="K809" s="93" t="s">
        <v>17</v>
      </c>
    </row>
    <row r="810" spans="2:11" x14ac:dyDescent="0.35">
      <c r="B810" s="88" t="s">
        <v>194</v>
      </c>
      <c r="C810" t="s">
        <v>240</v>
      </c>
      <c r="D810" t="s">
        <v>243</v>
      </c>
      <c r="E810" t="s">
        <v>197</v>
      </c>
      <c r="F810">
        <v>80.773135210520053</v>
      </c>
      <c r="G810" t="s">
        <v>187</v>
      </c>
      <c r="H810">
        <v>3</v>
      </c>
      <c r="I810">
        <v>2026</v>
      </c>
      <c r="J810" t="s">
        <v>73</v>
      </c>
      <c r="K810" s="93" t="s">
        <v>17</v>
      </c>
    </row>
    <row r="811" spans="2:11" x14ac:dyDescent="0.35">
      <c r="B811" s="88" t="s">
        <v>194</v>
      </c>
      <c r="C811" t="s">
        <v>240</v>
      </c>
      <c r="D811" t="s">
        <v>241</v>
      </c>
      <c r="E811" t="s">
        <v>203</v>
      </c>
      <c r="F811">
        <v>1400.1463949311701</v>
      </c>
      <c r="G811" t="s">
        <v>187</v>
      </c>
      <c r="H811">
        <v>3</v>
      </c>
      <c r="I811">
        <v>2026</v>
      </c>
      <c r="J811" t="s">
        <v>115</v>
      </c>
      <c r="K811" s="93" t="s">
        <v>26</v>
      </c>
    </row>
    <row r="812" spans="2:11" x14ac:dyDescent="0.35">
      <c r="B812" s="88" t="s">
        <v>194</v>
      </c>
      <c r="C812" t="s">
        <v>240</v>
      </c>
      <c r="D812" t="s">
        <v>243</v>
      </c>
      <c r="E812" t="s">
        <v>200</v>
      </c>
      <c r="F812">
        <v>0</v>
      </c>
      <c r="G812" t="s">
        <v>187</v>
      </c>
      <c r="H812">
        <v>3</v>
      </c>
      <c r="I812">
        <v>2026</v>
      </c>
      <c r="J812" t="s">
        <v>138</v>
      </c>
      <c r="K812" s="93" t="s">
        <v>17</v>
      </c>
    </row>
    <row r="813" spans="2:11" x14ac:dyDescent="0.35">
      <c r="B813" s="88" t="s">
        <v>194</v>
      </c>
      <c r="C813" t="s">
        <v>240</v>
      </c>
      <c r="D813" t="s">
        <v>243</v>
      </c>
      <c r="E813" t="s">
        <v>201</v>
      </c>
      <c r="F813">
        <v>0</v>
      </c>
      <c r="G813" t="s">
        <v>187</v>
      </c>
      <c r="H813">
        <v>3</v>
      </c>
      <c r="I813">
        <v>2026</v>
      </c>
      <c r="J813" t="s">
        <v>202</v>
      </c>
      <c r="K813" s="93" t="s">
        <v>17</v>
      </c>
    </row>
    <row r="814" spans="2:11" x14ac:dyDescent="0.35">
      <c r="B814" s="88" t="s">
        <v>194</v>
      </c>
      <c r="C814" t="s">
        <v>240</v>
      </c>
      <c r="D814" t="s">
        <v>241</v>
      </c>
      <c r="E814" t="s">
        <v>204</v>
      </c>
      <c r="F814">
        <v>3349.2575799213578</v>
      </c>
      <c r="G814" t="s">
        <v>187</v>
      </c>
      <c r="H814">
        <v>3</v>
      </c>
      <c r="I814">
        <v>2026</v>
      </c>
      <c r="J814" t="s">
        <v>114</v>
      </c>
      <c r="K814" s="93" t="s">
        <v>26</v>
      </c>
    </row>
    <row r="815" spans="2:11" x14ac:dyDescent="0.35">
      <c r="B815" s="88" t="s">
        <v>194</v>
      </c>
      <c r="C815" t="s">
        <v>240</v>
      </c>
      <c r="D815" t="s">
        <v>241</v>
      </c>
      <c r="E815" t="s">
        <v>269</v>
      </c>
      <c r="F815">
        <v>0</v>
      </c>
      <c r="G815" t="s">
        <v>210</v>
      </c>
      <c r="H815">
        <v>3</v>
      </c>
      <c r="I815">
        <v>2026</v>
      </c>
      <c r="J815" t="s">
        <v>199</v>
      </c>
      <c r="K815" s="93" t="s">
        <v>17</v>
      </c>
    </row>
    <row r="816" spans="2:11" x14ac:dyDescent="0.35">
      <c r="B816" s="88" t="s">
        <v>194</v>
      </c>
      <c r="C816" t="s">
        <v>240</v>
      </c>
      <c r="D816" t="s">
        <v>243</v>
      </c>
      <c r="E816" t="s">
        <v>205</v>
      </c>
      <c r="F816">
        <v>9567.3787986245334</v>
      </c>
      <c r="G816" t="s">
        <v>187</v>
      </c>
      <c r="H816">
        <v>3</v>
      </c>
      <c r="I816">
        <v>2026</v>
      </c>
      <c r="J816" t="s">
        <v>141</v>
      </c>
      <c r="K816" s="93" t="s">
        <v>17</v>
      </c>
    </row>
    <row r="817" spans="2:12" x14ac:dyDescent="0.35">
      <c r="B817" s="88" t="s">
        <v>194</v>
      </c>
      <c r="C817" t="s">
        <v>240</v>
      </c>
      <c r="D817" t="s">
        <v>243</v>
      </c>
      <c r="E817" t="s">
        <v>206</v>
      </c>
      <c r="F817">
        <v>0</v>
      </c>
      <c r="G817" t="s">
        <v>187</v>
      </c>
      <c r="H817">
        <v>3</v>
      </c>
      <c r="I817">
        <v>2026</v>
      </c>
      <c r="J817" t="s">
        <v>142</v>
      </c>
      <c r="K817" s="93" t="s">
        <v>13</v>
      </c>
    </row>
    <row r="818" spans="2:12" x14ac:dyDescent="0.35">
      <c r="B818" s="88" t="s">
        <v>194</v>
      </c>
      <c r="C818" t="s">
        <v>240</v>
      </c>
      <c r="D818" t="s">
        <v>243</v>
      </c>
      <c r="E818" t="s">
        <v>207</v>
      </c>
      <c r="F818">
        <v>8354.9134962522858</v>
      </c>
      <c r="G818" t="s">
        <v>187</v>
      </c>
      <c r="H818">
        <v>3</v>
      </c>
      <c r="I818">
        <v>2026</v>
      </c>
      <c r="J818" t="s">
        <v>128</v>
      </c>
      <c r="K818" s="93" t="s">
        <v>13</v>
      </c>
    </row>
    <row r="819" spans="2:12" x14ac:dyDescent="0.35">
      <c r="B819" s="94" t="s">
        <v>194</v>
      </c>
      <c r="C819" t="s">
        <v>240</v>
      </c>
      <c r="D819" t="s">
        <v>241</v>
      </c>
      <c r="E819" t="s">
        <v>193</v>
      </c>
      <c r="F819">
        <v>0</v>
      </c>
      <c r="G819" t="s">
        <v>187</v>
      </c>
      <c r="H819">
        <v>2</v>
      </c>
      <c r="I819">
        <v>2026</v>
      </c>
      <c r="J819" t="s">
        <v>116</v>
      </c>
      <c r="K819" t="s">
        <v>8</v>
      </c>
    </row>
    <row r="820" spans="2:12" x14ac:dyDescent="0.35">
      <c r="B820" s="88" t="s">
        <v>194</v>
      </c>
      <c r="C820" t="s">
        <v>240</v>
      </c>
      <c r="D820" t="s">
        <v>243</v>
      </c>
      <c r="E820" t="s">
        <v>209</v>
      </c>
      <c r="F820">
        <v>34.729641721722622</v>
      </c>
      <c r="G820" t="s">
        <v>210</v>
      </c>
      <c r="H820">
        <v>3</v>
      </c>
      <c r="I820">
        <v>2026</v>
      </c>
      <c r="J820" t="s">
        <v>73</v>
      </c>
      <c r="K820" s="93" t="s">
        <v>17</v>
      </c>
    </row>
    <row r="821" spans="2:12" x14ac:dyDescent="0.35">
      <c r="B821" s="88" t="s">
        <v>194</v>
      </c>
      <c r="C821" t="s">
        <v>240</v>
      </c>
      <c r="D821" t="s">
        <v>241</v>
      </c>
      <c r="E821" t="s">
        <v>270</v>
      </c>
      <c r="F821">
        <v>0</v>
      </c>
      <c r="G821" t="s">
        <v>210</v>
      </c>
      <c r="H821">
        <v>3</v>
      </c>
      <c r="I821">
        <v>2026</v>
      </c>
      <c r="J821" t="s">
        <v>25</v>
      </c>
      <c r="K821" s="93" t="s">
        <v>17</v>
      </c>
    </row>
    <row r="822" spans="2:12" x14ac:dyDescent="0.35">
      <c r="B822" s="88" t="s">
        <v>194</v>
      </c>
      <c r="C822" t="s">
        <v>240</v>
      </c>
      <c r="D822" t="s">
        <v>243</v>
      </c>
      <c r="E822" t="s">
        <v>213</v>
      </c>
      <c r="F822">
        <v>0</v>
      </c>
      <c r="G822" t="s">
        <v>210</v>
      </c>
      <c r="H822">
        <v>3</v>
      </c>
      <c r="I822">
        <v>2026</v>
      </c>
      <c r="J822" t="s">
        <v>138</v>
      </c>
      <c r="K822" s="93" t="s">
        <v>17</v>
      </c>
    </row>
    <row r="823" spans="2:12" x14ac:dyDescent="0.35">
      <c r="B823" s="88" t="s">
        <v>194</v>
      </c>
      <c r="C823" t="s">
        <v>240</v>
      </c>
      <c r="D823" t="s">
        <v>241</v>
      </c>
      <c r="E823" t="s">
        <v>271</v>
      </c>
      <c r="F823">
        <v>869.96110384346889</v>
      </c>
      <c r="G823" t="s">
        <v>210</v>
      </c>
      <c r="H823">
        <v>3</v>
      </c>
      <c r="I823">
        <v>2026</v>
      </c>
      <c r="J823" s="92" t="s">
        <v>35</v>
      </c>
      <c r="K823" s="93" t="s">
        <v>26</v>
      </c>
      <c r="L823" t="s">
        <v>162</v>
      </c>
    </row>
    <row r="824" spans="2:12" x14ac:dyDescent="0.35">
      <c r="B824" s="88" t="s">
        <v>194</v>
      </c>
      <c r="C824" t="s">
        <v>240</v>
      </c>
      <c r="D824" t="s">
        <v>241</v>
      </c>
      <c r="E824" t="s">
        <v>217</v>
      </c>
      <c r="F824">
        <v>1151.4264858658978</v>
      </c>
      <c r="G824" t="s">
        <v>218</v>
      </c>
      <c r="H824">
        <v>3</v>
      </c>
      <c r="I824">
        <v>2026</v>
      </c>
      <c r="J824" s="92" t="s">
        <v>35</v>
      </c>
      <c r="K824" s="93" t="s">
        <v>26</v>
      </c>
      <c r="L824" t="s">
        <v>165</v>
      </c>
    </row>
    <row r="825" spans="2:12" x14ac:dyDescent="0.35">
      <c r="B825" s="88" t="s">
        <v>194</v>
      </c>
      <c r="C825" t="s">
        <v>240</v>
      </c>
      <c r="D825" t="s">
        <v>243</v>
      </c>
      <c r="E825" t="s">
        <v>216</v>
      </c>
      <c r="F825">
        <v>0</v>
      </c>
      <c r="G825" t="s">
        <v>210</v>
      </c>
      <c r="H825">
        <v>3</v>
      </c>
      <c r="I825">
        <v>2026</v>
      </c>
      <c r="J825" t="s">
        <v>142</v>
      </c>
      <c r="K825" s="93" t="s">
        <v>13</v>
      </c>
    </row>
    <row r="826" spans="2:12" x14ac:dyDescent="0.35">
      <c r="B826" s="88" t="s">
        <v>194</v>
      </c>
      <c r="C826" t="s">
        <v>240</v>
      </c>
      <c r="D826" t="s">
        <v>241</v>
      </c>
      <c r="E826" t="s">
        <v>219</v>
      </c>
      <c r="F826">
        <v>0</v>
      </c>
      <c r="G826" t="s">
        <v>218</v>
      </c>
      <c r="H826">
        <v>3</v>
      </c>
      <c r="I826">
        <v>2026</v>
      </c>
      <c r="J826" s="92" t="s">
        <v>35</v>
      </c>
      <c r="K826" s="93" t="s">
        <v>26</v>
      </c>
      <c r="L826" t="s">
        <v>220</v>
      </c>
    </row>
    <row r="827" spans="2:12" x14ac:dyDescent="0.35">
      <c r="B827" s="88" t="s">
        <v>194</v>
      </c>
      <c r="C827" t="s">
        <v>240</v>
      </c>
      <c r="D827" t="s">
        <v>241</v>
      </c>
      <c r="E827" t="s">
        <v>221</v>
      </c>
      <c r="F827">
        <v>2931.5155115724751</v>
      </c>
      <c r="G827" t="s">
        <v>218</v>
      </c>
      <c r="H827">
        <v>3</v>
      </c>
      <c r="I827">
        <v>2026</v>
      </c>
      <c r="J827" s="92" t="s">
        <v>35</v>
      </c>
      <c r="K827" s="93" t="s">
        <v>26</v>
      </c>
      <c r="L827" t="s">
        <v>164</v>
      </c>
    </row>
    <row r="828" spans="2:12" x14ac:dyDescent="0.35">
      <c r="B828" s="88" t="s">
        <v>194</v>
      </c>
      <c r="C828" t="s">
        <v>240</v>
      </c>
      <c r="D828" t="s">
        <v>241</v>
      </c>
      <c r="E828" t="s">
        <v>222</v>
      </c>
      <c r="F828">
        <v>1036.2838372793078</v>
      </c>
      <c r="G828" t="s">
        <v>218</v>
      </c>
      <c r="H828">
        <v>3</v>
      </c>
      <c r="I828">
        <v>2026</v>
      </c>
      <c r="J828" s="92" t="s">
        <v>35</v>
      </c>
      <c r="K828" s="93" t="s">
        <v>26</v>
      </c>
      <c r="L828" t="s">
        <v>161</v>
      </c>
    </row>
    <row r="829" spans="2:12" x14ac:dyDescent="0.35">
      <c r="B829" s="88" t="s">
        <v>194</v>
      </c>
      <c r="C829" t="s">
        <v>240</v>
      </c>
      <c r="D829" t="s">
        <v>241</v>
      </c>
      <c r="E829" t="s">
        <v>223</v>
      </c>
      <c r="F829">
        <v>1315.9159838467403</v>
      </c>
      <c r="G829" t="s">
        <v>224</v>
      </c>
      <c r="H829">
        <v>3</v>
      </c>
      <c r="I829">
        <v>2026</v>
      </c>
      <c r="J829" s="92" t="s">
        <v>35</v>
      </c>
      <c r="K829" s="93" t="s">
        <v>26</v>
      </c>
      <c r="L829" t="s">
        <v>165</v>
      </c>
    </row>
    <row r="830" spans="2:12" x14ac:dyDescent="0.35">
      <c r="B830" s="88" t="s">
        <v>194</v>
      </c>
      <c r="C830" t="s">
        <v>240</v>
      </c>
      <c r="D830" t="s">
        <v>241</v>
      </c>
      <c r="E830" t="s">
        <v>225</v>
      </c>
      <c r="F830">
        <v>0</v>
      </c>
      <c r="G830" t="s">
        <v>224</v>
      </c>
      <c r="H830">
        <v>3</v>
      </c>
      <c r="I830">
        <v>2026</v>
      </c>
      <c r="J830" s="92" t="s">
        <v>35</v>
      </c>
      <c r="K830" s="93" t="s">
        <v>26</v>
      </c>
      <c r="L830" t="s">
        <v>220</v>
      </c>
    </row>
    <row r="831" spans="2:12" x14ac:dyDescent="0.35">
      <c r="B831" s="88" t="s">
        <v>194</v>
      </c>
      <c r="C831" t="s">
        <v>240</v>
      </c>
      <c r="D831" t="s">
        <v>241</v>
      </c>
      <c r="E831" t="s">
        <v>226</v>
      </c>
      <c r="F831">
        <v>3325.3011773060921</v>
      </c>
      <c r="G831" t="s">
        <v>224</v>
      </c>
      <c r="H831">
        <v>3</v>
      </c>
      <c r="I831">
        <v>2026</v>
      </c>
      <c r="J831" s="92" t="s">
        <v>35</v>
      </c>
      <c r="K831" s="93" t="s">
        <v>26</v>
      </c>
      <c r="L831" t="s">
        <v>164</v>
      </c>
    </row>
    <row r="832" spans="2:12" x14ac:dyDescent="0.35">
      <c r="B832" s="88" t="s">
        <v>194</v>
      </c>
      <c r="C832" t="s">
        <v>240</v>
      </c>
      <c r="D832" t="s">
        <v>241</v>
      </c>
      <c r="E832" t="s">
        <v>228</v>
      </c>
      <c r="F832">
        <v>1162.392452397954</v>
      </c>
      <c r="G832" t="s">
        <v>224</v>
      </c>
      <c r="H832">
        <v>3</v>
      </c>
      <c r="I832">
        <v>2026</v>
      </c>
      <c r="J832" s="92" t="s">
        <v>35</v>
      </c>
      <c r="K832" s="93" t="s">
        <v>26</v>
      </c>
      <c r="L832" t="s">
        <v>161</v>
      </c>
    </row>
    <row r="833" spans="2:12" x14ac:dyDescent="0.35">
      <c r="B833" s="88" t="s">
        <v>194</v>
      </c>
      <c r="C833" t="s">
        <v>240</v>
      </c>
      <c r="D833" t="s">
        <v>241</v>
      </c>
      <c r="E833" t="s">
        <v>229</v>
      </c>
      <c r="F833">
        <v>1159.6834319010329</v>
      </c>
      <c r="G833" t="s">
        <v>224</v>
      </c>
      <c r="H833">
        <v>3</v>
      </c>
      <c r="I833">
        <v>2026</v>
      </c>
      <c r="J833" s="92" t="s">
        <v>35</v>
      </c>
      <c r="K833" s="93" t="s">
        <v>26</v>
      </c>
      <c r="L833" t="s">
        <v>162</v>
      </c>
    </row>
    <row r="834" spans="2:12" x14ac:dyDescent="0.35">
      <c r="B834" s="88" t="s">
        <v>194</v>
      </c>
      <c r="C834" t="s">
        <v>240</v>
      </c>
      <c r="D834" t="s">
        <v>241</v>
      </c>
      <c r="E834" t="s">
        <v>272</v>
      </c>
      <c r="F834">
        <v>273.38007402036288</v>
      </c>
      <c r="G834" t="s">
        <v>257</v>
      </c>
      <c r="H834">
        <v>3</v>
      </c>
      <c r="I834">
        <v>2026</v>
      </c>
      <c r="J834" t="s">
        <v>113</v>
      </c>
      <c r="K834" s="93" t="s">
        <v>26</v>
      </c>
    </row>
    <row r="835" spans="2:12" x14ac:dyDescent="0.35">
      <c r="B835" s="88" t="s">
        <v>194</v>
      </c>
      <c r="C835" t="s">
        <v>240</v>
      </c>
      <c r="D835" t="s">
        <v>241</v>
      </c>
      <c r="E835" t="s">
        <v>273</v>
      </c>
      <c r="F835">
        <v>328.9619061396192</v>
      </c>
      <c r="G835" t="s">
        <v>257</v>
      </c>
      <c r="H835">
        <v>3</v>
      </c>
      <c r="I835">
        <v>2026</v>
      </c>
      <c r="J835" t="s">
        <v>140</v>
      </c>
      <c r="K835" s="93" t="s">
        <v>26</v>
      </c>
    </row>
    <row r="836" spans="2:12" x14ac:dyDescent="0.35">
      <c r="B836" s="88" t="s">
        <v>194</v>
      </c>
      <c r="C836" t="s">
        <v>240</v>
      </c>
      <c r="D836" t="s">
        <v>241</v>
      </c>
      <c r="E836" t="s">
        <v>274</v>
      </c>
      <c r="F836">
        <v>162.78795830345368</v>
      </c>
      <c r="G836" t="s">
        <v>257</v>
      </c>
      <c r="H836">
        <v>3</v>
      </c>
      <c r="I836">
        <v>2026</v>
      </c>
      <c r="J836" t="s">
        <v>124</v>
      </c>
      <c r="K836" s="93" t="s">
        <v>26</v>
      </c>
    </row>
    <row r="837" spans="2:12" x14ac:dyDescent="0.35">
      <c r="B837" s="88" t="s">
        <v>194</v>
      </c>
      <c r="C837" t="s">
        <v>240</v>
      </c>
      <c r="D837" t="s">
        <v>241</v>
      </c>
      <c r="E837" t="s">
        <v>275</v>
      </c>
      <c r="F837">
        <v>164.70446293831543</v>
      </c>
      <c r="G837" t="s">
        <v>257</v>
      </c>
      <c r="H837">
        <v>3</v>
      </c>
      <c r="I837">
        <v>2026</v>
      </c>
      <c r="J837" t="s">
        <v>112</v>
      </c>
      <c r="K837" s="93" t="s">
        <v>26</v>
      </c>
    </row>
    <row r="838" spans="2:12" x14ac:dyDescent="0.35">
      <c r="B838" s="88" t="s">
        <v>194</v>
      </c>
      <c r="C838" t="s">
        <v>240</v>
      </c>
      <c r="D838" t="s">
        <v>241</v>
      </c>
      <c r="E838" t="s">
        <v>276</v>
      </c>
      <c r="F838">
        <v>268.60013120069851</v>
      </c>
      <c r="G838" t="s">
        <v>257</v>
      </c>
      <c r="H838">
        <v>3</v>
      </c>
      <c r="I838">
        <v>2026</v>
      </c>
      <c r="J838" t="s">
        <v>98</v>
      </c>
      <c r="K838" s="93" t="s">
        <v>26</v>
      </c>
    </row>
    <row r="839" spans="2:12" x14ac:dyDescent="0.35">
      <c r="B839" s="94" t="s">
        <v>194</v>
      </c>
      <c r="C839" t="s">
        <v>240</v>
      </c>
      <c r="D839" t="s">
        <v>241</v>
      </c>
      <c r="E839" t="s">
        <v>256</v>
      </c>
      <c r="F839">
        <v>0</v>
      </c>
      <c r="G839" t="s">
        <v>257</v>
      </c>
      <c r="H839">
        <v>2</v>
      </c>
      <c r="I839">
        <v>2026</v>
      </c>
      <c r="J839" t="s">
        <v>116</v>
      </c>
      <c r="K839" t="s">
        <v>8</v>
      </c>
    </row>
    <row r="840" spans="2:12" x14ac:dyDescent="0.35">
      <c r="B840" s="94" t="s">
        <v>194</v>
      </c>
      <c r="C840" t="s">
        <v>184</v>
      </c>
      <c r="D840" t="s">
        <v>242</v>
      </c>
      <c r="E840" t="s">
        <v>193</v>
      </c>
      <c r="F840">
        <v>0</v>
      </c>
      <c r="G840" t="s">
        <v>187</v>
      </c>
      <c r="H840">
        <v>2</v>
      </c>
      <c r="I840">
        <v>2026</v>
      </c>
      <c r="J840" t="s">
        <v>116</v>
      </c>
      <c r="K840" t="s">
        <v>8</v>
      </c>
    </row>
    <row r="841" spans="2:12" x14ac:dyDescent="0.35">
      <c r="B841" s="88" t="s">
        <v>194</v>
      </c>
      <c r="C841" t="s">
        <v>240</v>
      </c>
      <c r="D841" t="s">
        <v>243</v>
      </c>
      <c r="E841" t="s">
        <v>261</v>
      </c>
      <c r="F841">
        <v>387.2128284727998</v>
      </c>
      <c r="G841" t="s">
        <v>257</v>
      </c>
      <c r="H841">
        <v>3</v>
      </c>
      <c r="I841">
        <v>2026</v>
      </c>
      <c r="J841" t="s">
        <v>117</v>
      </c>
      <c r="K841" s="93" t="s">
        <v>26</v>
      </c>
    </row>
    <row r="842" spans="2:12" x14ac:dyDescent="0.35">
      <c r="B842" s="88" t="s">
        <v>194</v>
      </c>
      <c r="C842" t="s">
        <v>240</v>
      </c>
      <c r="D842" t="s">
        <v>241</v>
      </c>
      <c r="E842" t="s">
        <v>277</v>
      </c>
      <c r="F842">
        <v>0</v>
      </c>
      <c r="G842" t="s">
        <v>257</v>
      </c>
      <c r="H842">
        <v>3</v>
      </c>
      <c r="I842">
        <v>2026</v>
      </c>
      <c r="J842" t="s">
        <v>199</v>
      </c>
      <c r="K842" s="93" t="s">
        <v>17</v>
      </c>
    </row>
    <row r="843" spans="2:12" x14ac:dyDescent="0.35">
      <c r="B843" s="88" t="s">
        <v>194</v>
      </c>
      <c r="C843" t="s">
        <v>240</v>
      </c>
      <c r="D843" t="s">
        <v>243</v>
      </c>
      <c r="E843" t="s">
        <v>262</v>
      </c>
      <c r="F843">
        <v>23.662759419204015</v>
      </c>
      <c r="G843" t="s">
        <v>257</v>
      </c>
      <c r="H843">
        <v>3</v>
      </c>
      <c r="I843">
        <v>2026</v>
      </c>
      <c r="J843" t="s">
        <v>73</v>
      </c>
      <c r="K843" s="93" t="s">
        <v>17</v>
      </c>
    </row>
    <row r="844" spans="2:12" x14ac:dyDescent="0.35">
      <c r="B844" s="88" t="s">
        <v>194</v>
      </c>
      <c r="C844" t="s">
        <v>240</v>
      </c>
      <c r="D844" t="s">
        <v>241</v>
      </c>
      <c r="E844" t="s">
        <v>278</v>
      </c>
      <c r="F844">
        <v>418.44205354590861</v>
      </c>
      <c r="G844" t="s">
        <v>257</v>
      </c>
      <c r="H844">
        <v>3</v>
      </c>
      <c r="I844">
        <v>2026</v>
      </c>
      <c r="J844" t="s">
        <v>115</v>
      </c>
      <c r="K844" s="93" t="s">
        <v>26</v>
      </c>
    </row>
    <row r="845" spans="2:12" x14ac:dyDescent="0.35">
      <c r="B845" s="88" t="s">
        <v>194</v>
      </c>
      <c r="C845" t="s">
        <v>240</v>
      </c>
      <c r="D845" t="s">
        <v>243</v>
      </c>
      <c r="E845" t="s">
        <v>263</v>
      </c>
      <c r="F845">
        <v>0</v>
      </c>
      <c r="G845" t="s">
        <v>257</v>
      </c>
      <c r="H845">
        <v>3</v>
      </c>
      <c r="I845">
        <v>2026</v>
      </c>
      <c r="J845" t="s">
        <v>138</v>
      </c>
      <c r="K845" s="93" t="s">
        <v>17</v>
      </c>
    </row>
    <row r="846" spans="2:12" x14ac:dyDescent="0.35">
      <c r="B846" s="88" t="s">
        <v>194</v>
      </c>
      <c r="C846" t="s">
        <v>240</v>
      </c>
      <c r="D846" t="s">
        <v>243</v>
      </c>
      <c r="E846" t="s">
        <v>264</v>
      </c>
      <c r="F846">
        <v>0</v>
      </c>
      <c r="G846" t="s">
        <v>257</v>
      </c>
      <c r="H846">
        <v>3</v>
      </c>
      <c r="I846">
        <v>2026</v>
      </c>
      <c r="J846" t="s">
        <v>202</v>
      </c>
      <c r="K846" s="93" t="s">
        <v>17</v>
      </c>
    </row>
    <row r="847" spans="2:12" x14ac:dyDescent="0.35">
      <c r="B847" s="88" t="s">
        <v>194</v>
      </c>
      <c r="C847" t="s">
        <v>240</v>
      </c>
      <c r="D847" t="s">
        <v>241</v>
      </c>
      <c r="E847" t="s">
        <v>279</v>
      </c>
      <c r="F847">
        <v>989.44067742618529</v>
      </c>
      <c r="G847" t="s">
        <v>257</v>
      </c>
      <c r="H847">
        <v>3</v>
      </c>
      <c r="I847">
        <v>2026</v>
      </c>
      <c r="J847" t="s">
        <v>114</v>
      </c>
      <c r="K847" s="93" t="s">
        <v>26</v>
      </c>
    </row>
    <row r="848" spans="2:12" x14ac:dyDescent="0.35">
      <c r="B848" s="88" t="s">
        <v>194</v>
      </c>
      <c r="C848" t="s">
        <v>240</v>
      </c>
      <c r="D848" t="s">
        <v>243</v>
      </c>
      <c r="E848" t="s">
        <v>186</v>
      </c>
      <c r="F848">
        <v>768.46511842373491</v>
      </c>
      <c r="G848" t="s">
        <v>187</v>
      </c>
      <c r="H848">
        <v>3</v>
      </c>
      <c r="I848">
        <v>2026</v>
      </c>
      <c r="J848" t="s">
        <v>113</v>
      </c>
      <c r="K848" s="93" t="s">
        <v>26</v>
      </c>
    </row>
    <row r="849" spans="2:11" x14ac:dyDescent="0.35">
      <c r="B849" s="88" t="s">
        <v>194</v>
      </c>
      <c r="C849" t="s">
        <v>240</v>
      </c>
      <c r="D849" t="s">
        <v>243</v>
      </c>
      <c r="E849" t="s">
        <v>265</v>
      </c>
      <c r="F849">
        <v>2802.7955358449422</v>
      </c>
      <c r="G849" t="s">
        <v>257</v>
      </c>
      <c r="H849">
        <v>3</v>
      </c>
      <c r="I849">
        <v>2026</v>
      </c>
      <c r="J849" t="s">
        <v>141</v>
      </c>
      <c r="K849" s="93" t="s">
        <v>17</v>
      </c>
    </row>
    <row r="850" spans="2:11" x14ac:dyDescent="0.35">
      <c r="B850" s="88" t="s">
        <v>194</v>
      </c>
      <c r="C850" t="s">
        <v>240</v>
      </c>
      <c r="D850" t="s">
        <v>243</v>
      </c>
      <c r="E850" t="s">
        <v>266</v>
      </c>
      <c r="F850">
        <v>0</v>
      </c>
      <c r="G850" t="s">
        <v>257</v>
      </c>
      <c r="H850">
        <v>3</v>
      </c>
      <c r="I850">
        <v>2026</v>
      </c>
      <c r="J850" t="s">
        <v>142</v>
      </c>
      <c r="K850" s="93" t="s">
        <v>13</v>
      </c>
    </row>
    <row r="851" spans="2:11" x14ac:dyDescent="0.35">
      <c r="B851" s="88" t="s">
        <v>194</v>
      </c>
      <c r="C851" t="s">
        <v>240</v>
      </c>
      <c r="D851" t="s">
        <v>243</v>
      </c>
      <c r="E851" t="s">
        <v>267</v>
      </c>
      <c r="F851">
        <v>1479</v>
      </c>
      <c r="G851" t="s">
        <v>257</v>
      </c>
      <c r="H851">
        <v>3</v>
      </c>
      <c r="I851">
        <v>2026</v>
      </c>
      <c r="J851" t="s">
        <v>128</v>
      </c>
      <c r="K851" s="93" t="s">
        <v>13</v>
      </c>
    </row>
    <row r="852" spans="2:11" x14ac:dyDescent="0.35">
      <c r="B852" s="88" t="s">
        <v>194</v>
      </c>
      <c r="C852" t="s">
        <v>240</v>
      </c>
      <c r="D852" t="s">
        <v>243</v>
      </c>
      <c r="E852" t="s">
        <v>188</v>
      </c>
      <c r="F852">
        <v>924.70437380761837</v>
      </c>
      <c r="G852" t="s">
        <v>187</v>
      </c>
      <c r="H852">
        <v>3</v>
      </c>
      <c r="I852">
        <v>2026</v>
      </c>
      <c r="J852" t="s">
        <v>140</v>
      </c>
      <c r="K852" s="93" t="s">
        <v>26</v>
      </c>
    </row>
    <row r="853" spans="2:11" x14ac:dyDescent="0.35">
      <c r="B853" s="88" t="s">
        <v>194</v>
      </c>
      <c r="C853" t="s">
        <v>240</v>
      </c>
      <c r="D853" t="s">
        <v>243</v>
      </c>
      <c r="E853" t="s">
        <v>189</v>
      </c>
      <c r="F853">
        <v>457.59321744240816</v>
      </c>
      <c r="G853" t="s">
        <v>187</v>
      </c>
      <c r="H853">
        <v>3</v>
      </c>
      <c r="I853">
        <v>2026</v>
      </c>
      <c r="J853" t="s">
        <v>124</v>
      </c>
      <c r="K853" s="93" t="s">
        <v>26</v>
      </c>
    </row>
    <row r="854" spans="2:11" x14ac:dyDescent="0.35">
      <c r="B854" s="88" t="s">
        <v>194</v>
      </c>
      <c r="C854" t="s">
        <v>240</v>
      </c>
      <c r="D854" t="s">
        <v>243</v>
      </c>
      <c r="E854" t="s">
        <v>190</v>
      </c>
      <c r="F854">
        <v>439.74915856593805</v>
      </c>
      <c r="G854" t="s">
        <v>187</v>
      </c>
      <c r="H854">
        <v>3</v>
      </c>
      <c r="I854">
        <v>2026</v>
      </c>
      <c r="J854" t="s">
        <v>112</v>
      </c>
      <c r="K854" s="93" t="s">
        <v>26</v>
      </c>
    </row>
    <row r="855" spans="2:11" x14ac:dyDescent="0.35">
      <c r="B855" s="88" t="s">
        <v>194</v>
      </c>
      <c r="C855" t="s">
        <v>240</v>
      </c>
      <c r="D855" t="s">
        <v>243</v>
      </c>
      <c r="E855" t="s">
        <v>196</v>
      </c>
      <c r="F855">
        <v>755.02880877997336</v>
      </c>
      <c r="G855" t="s">
        <v>187</v>
      </c>
      <c r="H855">
        <v>3</v>
      </c>
      <c r="I855">
        <v>2026</v>
      </c>
      <c r="J855" t="s">
        <v>98</v>
      </c>
      <c r="K855" s="93" t="s">
        <v>26</v>
      </c>
    </row>
    <row r="856" spans="2:11" x14ac:dyDescent="0.35">
      <c r="B856" s="94" t="s">
        <v>194</v>
      </c>
      <c r="C856" t="s">
        <v>184</v>
      </c>
      <c r="D856" t="s">
        <v>242</v>
      </c>
      <c r="E856" t="s">
        <v>256</v>
      </c>
      <c r="F856">
        <v>0</v>
      </c>
      <c r="G856" t="s">
        <v>257</v>
      </c>
      <c r="H856">
        <v>2</v>
      </c>
      <c r="I856">
        <v>2026</v>
      </c>
      <c r="J856" t="s">
        <v>116</v>
      </c>
      <c r="K856" t="s">
        <v>8</v>
      </c>
    </row>
    <row r="857" spans="2:11" x14ac:dyDescent="0.35">
      <c r="B857" s="94" t="s">
        <v>194</v>
      </c>
      <c r="C857" t="s">
        <v>240</v>
      </c>
      <c r="D857" t="s">
        <v>243</v>
      </c>
      <c r="E857" t="s">
        <v>193</v>
      </c>
      <c r="F857">
        <v>0</v>
      </c>
      <c r="G857" t="s">
        <v>187</v>
      </c>
      <c r="H857">
        <v>2</v>
      </c>
      <c r="I857">
        <v>2026</v>
      </c>
      <c r="J857" t="s">
        <v>116</v>
      </c>
      <c r="K857" t="s">
        <v>8</v>
      </c>
    </row>
    <row r="858" spans="2:11" x14ac:dyDescent="0.35">
      <c r="B858" s="88" t="s">
        <v>194</v>
      </c>
      <c r="C858" t="s">
        <v>234</v>
      </c>
      <c r="D858" t="s">
        <v>246</v>
      </c>
      <c r="E858" t="s">
        <v>195</v>
      </c>
      <c r="F858">
        <v>690.30170866599167</v>
      </c>
      <c r="G858" t="s">
        <v>187</v>
      </c>
      <c r="H858">
        <v>3</v>
      </c>
      <c r="I858">
        <v>2026</v>
      </c>
      <c r="J858" t="s">
        <v>117</v>
      </c>
      <c r="K858" s="93" t="s">
        <v>26</v>
      </c>
    </row>
    <row r="859" spans="2:11" x14ac:dyDescent="0.35">
      <c r="B859" s="88" t="s">
        <v>194</v>
      </c>
      <c r="C859" t="s">
        <v>240</v>
      </c>
      <c r="D859" t="s">
        <v>243</v>
      </c>
      <c r="E859" t="s">
        <v>198</v>
      </c>
      <c r="F859">
        <v>0</v>
      </c>
      <c r="G859" t="s">
        <v>187</v>
      </c>
      <c r="H859">
        <v>3</v>
      </c>
      <c r="I859">
        <v>2026</v>
      </c>
      <c r="J859" t="s">
        <v>199</v>
      </c>
      <c r="K859" s="93" t="s">
        <v>17</v>
      </c>
    </row>
    <row r="860" spans="2:11" x14ac:dyDescent="0.35">
      <c r="B860" s="88" t="s">
        <v>194</v>
      </c>
      <c r="C860" t="s">
        <v>234</v>
      </c>
      <c r="D860" t="s">
        <v>246</v>
      </c>
      <c r="E860" t="s">
        <v>197</v>
      </c>
      <c r="F860">
        <v>0</v>
      </c>
      <c r="G860" t="s">
        <v>187</v>
      </c>
      <c r="H860">
        <v>3</v>
      </c>
      <c r="I860">
        <v>2026</v>
      </c>
      <c r="J860" t="s">
        <v>73</v>
      </c>
      <c r="K860" s="93" t="s">
        <v>17</v>
      </c>
    </row>
    <row r="861" spans="2:11" x14ac:dyDescent="0.35">
      <c r="B861" s="88" t="s">
        <v>194</v>
      </c>
      <c r="C861" t="s">
        <v>240</v>
      </c>
      <c r="D861" t="s">
        <v>243</v>
      </c>
      <c r="E861" t="s">
        <v>203</v>
      </c>
      <c r="F861">
        <v>1152.9997065934194</v>
      </c>
      <c r="G861" t="s">
        <v>187</v>
      </c>
      <c r="H861">
        <v>3</v>
      </c>
      <c r="I861">
        <v>2026</v>
      </c>
      <c r="J861" t="s">
        <v>115</v>
      </c>
      <c r="K861" s="93" t="s">
        <v>26</v>
      </c>
    </row>
    <row r="862" spans="2:11" x14ac:dyDescent="0.35">
      <c r="B862" s="88" t="s">
        <v>194</v>
      </c>
      <c r="C862" t="s">
        <v>234</v>
      </c>
      <c r="D862" t="s">
        <v>246</v>
      </c>
      <c r="E862" t="s">
        <v>200</v>
      </c>
      <c r="F862">
        <v>0</v>
      </c>
      <c r="G862" t="s">
        <v>187</v>
      </c>
      <c r="H862">
        <v>3</v>
      </c>
      <c r="I862">
        <v>2026</v>
      </c>
      <c r="J862" t="s">
        <v>138</v>
      </c>
      <c r="K862" s="93" t="s">
        <v>17</v>
      </c>
    </row>
    <row r="863" spans="2:11" x14ac:dyDescent="0.35">
      <c r="B863" s="88" t="s">
        <v>194</v>
      </c>
      <c r="C863" t="s">
        <v>234</v>
      </c>
      <c r="D863" t="s">
        <v>246</v>
      </c>
      <c r="E863" t="s">
        <v>201</v>
      </c>
      <c r="F863">
        <v>0</v>
      </c>
      <c r="G863" t="s">
        <v>187</v>
      </c>
      <c r="H863">
        <v>3</v>
      </c>
      <c r="I863">
        <v>2026</v>
      </c>
      <c r="J863" t="s">
        <v>202</v>
      </c>
      <c r="K863" s="93" t="s">
        <v>17</v>
      </c>
    </row>
    <row r="864" spans="2:11" x14ac:dyDescent="0.35">
      <c r="B864" s="88" t="s">
        <v>194</v>
      </c>
      <c r="C864" t="s">
        <v>240</v>
      </c>
      <c r="D864" t="s">
        <v>243</v>
      </c>
      <c r="E864" t="s">
        <v>204</v>
      </c>
      <c r="F864">
        <v>2758.0637431451942</v>
      </c>
      <c r="G864" t="s">
        <v>187</v>
      </c>
      <c r="H864">
        <v>3</v>
      </c>
      <c r="I864">
        <v>2026</v>
      </c>
      <c r="J864" t="s">
        <v>114</v>
      </c>
      <c r="K864" s="93" t="s">
        <v>26</v>
      </c>
    </row>
    <row r="865" spans="2:12" x14ac:dyDescent="0.35">
      <c r="B865" s="88" t="s">
        <v>194</v>
      </c>
      <c r="C865" t="s">
        <v>240</v>
      </c>
      <c r="D865" t="s">
        <v>243</v>
      </c>
      <c r="E865" t="s">
        <v>269</v>
      </c>
      <c r="F865">
        <v>0</v>
      </c>
      <c r="G865" t="s">
        <v>210</v>
      </c>
      <c r="H865">
        <v>3</v>
      </c>
      <c r="I865">
        <v>2026</v>
      </c>
      <c r="J865" t="s">
        <v>199</v>
      </c>
      <c r="K865" s="93" t="s">
        <v>17</v>
      </c>
    </row>
    <row r="866" spans="2:12" x14ac:dyDescent="0.35">
      <c r="B866" s="88" t="s">
        <v>194</v>
      </c>
      <c r="C866" t="s">
        <v>234</v>
      </c>
      <c r="D866" t="s">
        <v>246</v>
      </c>
      <c r="E866" t="s">
        <v>205</v>
      </c>
      <c r="F866">
        <v>5294.4237087045003</v>
      </c>
      <c r="G866" t="s">
        <v>187</v>
      </c>
      <c r="H866">
        <v>3</v>
      </c>
      <c r="I866">
        <v>2026</v>
      </c>
      <c r="J866" t="s">
        <v>141</v>
      </c>
      <c r="K866" s="93" t="s">
        <v>17</v>
      </c>
    </row>
    <row r="867" spans="2:12" x14ac:dyDescent="0.35">
      <c r="B867" s="88" t="s">
        <v>194</v>
      </c>
      <c r="C867" t="s">
        <v>234</v>
      </c>
      <c r="D867" t="s">
        <v>246</v>
      </c>
      <c r="E867" t="s">
        <v>206</v>
      </c>
      <c r="F867">
        <v>0</v>
      </c>
      <c r="G867" t="s">
        <v>187</v>
      </c>
      <c r="H867">
        <v>3</v>
      </c>
      <c r="I867">
        <v>2026</v>
      </c>
      <c r="J867" t="s">
        <v>142</v>
      </c>
      <c r="K867" s="93" t="s">
        <v>13</v>
      </c>
    </row>
    <row r="868" spans="2:12" x14ac:dyDescent="0.35">
      <c r="B868" s="88" t="s">
        <v>194</v>
      </c>
      <c r="C868" t="s">
        <v>234</v>
      </c>
      <c r="D868" t="s">
        <v>246</v>
      </c>
      <c r="E868" t="s">
        <v>207</v>
      </c>
      <c r="F868">
        <v>9646.8869378091167</v>
      </c>
      <c r="G868" t="s">
        <v>187</v>
      </c>
      <c r="H868">
        <v>3</v>
      </c>
      <c r="I868">
        <v>2026</v>
      </c>
      <c r="J868" t="s">
        <v>128</v>
      </c>
      <c r="K868" s="93" t="s">
        <v>13</v>
      </c>
    </row>
    <row r="869" spans="2:12" x14ac:dyDescent="0.35">
      <c r="B869" s="94" t="s">
        <v>194</v>
      </c>
      <c r="C869" t="s">
        <v>240</v>
      </c>
      <c r="D869" t="s">
        <v>243</v>
      </c>
      <c r="E869" t="s">
        <v>256</v>
      </c>
      <c r="F869">
        <v>0</v>
      </c>
      <c r="G869" t="s">
        <v>257</v>
      </c>
      <c r="H869">
        <v>2</v>
      </c>
      <c r="I869">
        <v>2026</v>
      </c>
      <c r="J869" t="s">
        <v>116</v>
      </c>
      <c r="K869" t="s">
        <v>8</v>
      </c>
    </row>
    <row r="870" spans="2:12" x14ac:dyDescent="0.35">
      <c r="B870" s="88" t="s">
        <v>194</v>
      </c>
      <c r="C870" t="s">
        <v>234</v>
      </c>
      <c r="D870" t="s">
        <v>246</v>
      </c>
      <c r="E870" t="s">
        <v>209</v>
      </c>
      <c r="F870">
        <v>0</v>
      </c>
      <c r="G870" t="s">
        <v>210</v>
      </c>
      <c r="H870">
        <v>3</v>
      </c>
      <c r="I870">
        <v>2026</v>
      </c>
      <c r="J870" t="s">
        <v>73</v>
      </c>
      <c r="K870" s="93" t="s">
        <v>17</v>
      </c>
    </row>
    <row r="871" spans="2:12" x14ac:dyDescent="0.35">
      <c r="B871" s="88" t="s">
        <v>194</v>
      </c>
      <c r="C871" t="s">
        <v>240</v>
      </c>
      <c r="D871" t="s">
        <v>243</v>
      </c>
      <c r="E871" t="s">
        <v>270</v>
      </c>
      <c r="F871">
        <v>0</v>
      </c>
      <c r="G871" t="s">
        <v>210</v>
      </c>
      <c r="H871">
        <v>3</v>
      </c>
      <c r="I871">
        <v>2026</v>
      </c>
      <c r="J871" t="s">
        <v>25</v>
      </c>
      <c r="K871" s="93" t="s">
        <v>17</v>
      </c>
    </row>
    <row r="872" spans="2:12" x14ac:dyDescent="0.35">
      <c r="B872" s="88" t="s">
        <v>194</v>
      </c>
      <c r="C872" t="s">
        <v>234</v>
      </c>
      <c r="D872" t="s">
        <v>246</v>
      </c>
      <c r="E872" t="s">
        <v>213</v>
      </c>
      <c r="F872">
        <v>0</v>
      </c>
      <c r="G872" t="s">
        <v>210</v>
      </c>
      <c r="H872">
        <v>3</v>
      </c>
      <c r="I872">
        <v>2026</v>
      </c>
      <c r="J872" t="s">
        <v>138</v>
      </c>
      <c r="K872" s="93" t="s">
        <v>17</v>
      </c>
    </row>
    <row r="873" spans="2:12" x14ac:dyDescent="0.35">
      <c r="B873" s="88" t="s">
        <v>194</v>
      </c>
      <c r="C873" t="s">
        <v>240</v>
      </c>
      <c r="D873" t="s">
        <v>243</v>
      </c>
      <c r="E873" t="s">
        <v>271</v>
      </c>
      <c r="F873">
        <v>716.40001439172136</v>
      </c>
      <c r="G873" t="s">
        <v>210</v>
      </c>
      <c r="H873">
        <v>3</v>
      </c>
      <c r="I873">
        <v>2026</v>
      </c>
      <c r="J873" s="92" t="s">
        <v>35</v>
      </c>
      <c r="K873" s="93" t="s">
        <v>26</v>
      </c>
      <c r="L873" t="s">
        <v>162</v>
      </c>
    </row>
    <row r="874" spans="2:12" x14ac:dyDescent="0.35">
      <c r="B874" s="88" t="s">
        <v>194</v>
      </c>
      <c r="C874" t="s">
        <v>240</v>
      </c>
      <c r="D874" t="s">
        <v>243</v>
      </c>
      <c r="E874" t="s">
        <v>217</v>
      </c>
      <c r="F874">
        <v>948.18256517564748</v>
      </c>
      <c r="G874" t="s">
        <v>218</v>
      </c>
      <c r="H874">
        <v>3</v>
      </c>
      <c r="I874">
        <v>2026</v>
      </c>
      <c r="J874" s="92" t="s">
        <v>35</v>
      </c>
      <c r="K874" s="93" t="s">
        <v>26</v>
      </c>
      <c r="L874" t="s">
        <v>165</v>
      </c>
    </row>
    <row r="875" spans="2:12" x14ac:dyDescent="0.35">
      <c r="B875" s="88" t="s">
        <v>194</v>
      </c>
      <c r="C875" t="s">
        <v>234</v>
      </c>
      <c r="D875" t="s">
        <v>246</v>
      </c>
      <c r="E875" t="s">
        <v>216</v>
      </c>
      <c r="F875">
        <v>0</v>
      </c>
      <c r="G875" t="s">
        <v>210</v>
      </c>
      <c r="H875">
        <v>3</v>
      </c>
      <c r="I875">
        <v>2026</v>
      </c>
      <c r="J875" t="s">
        <v>142</v>
      </c>
      <c r="K875" s="93" t="s">
        <v>13</v>
      </c>
    </row>
    <row r="876" spans="2:12" x14ac:dyDescent="0.35">
      <c r="B876" s="88" t="s">
        <v>194</v>
      </c>
      <c r="C876" t="s">
        <v>240</v>
      </c>
      <c r="D876" t="s">
        <v>243</v>
      </c>
      <c r="E876" t="s">
        <v>219</v>
      </c>
      <c r="F876">
        <v>0</v>
      </c>
      <c r="G876" t="s">
        <v>218</v>
      </c>
      <c r="H876">
        <v>3</v>
      </c>
      <c r="I876">
        <v>2026</v>
      </c>
      <c r="J876" s="92" t="s">
        <v>35</v>
      </c>
      <c r="K876" s="93" t="s">
        <v>26</v>
      </c>
      <c r="L876" t="s">
        <v>220</v>
      </c>
    </row>
    <row r="877" spans="2:12" x14ac:dyDescent="0.35">
      <c r="B877" s="88" t="s">
        <v>194</v>
      </c>
      <c r="C877" t="s">
        <v>240</v>
      </c>
      <c r="D877" t="s">
        <v>243</v>
      </c>
      <c r="E877" t="s">
        <v>221</v>
      </c>
      <c r="F877">
        <v>2372.7077952656782</v>
      </c>
      <c r="G877" t="s">
        <v>218</v>
      </c>
      <c r="H877">
        <v>3</v>
      </c>
      <c r="I877">
        <v>2026</v>
      </c>
      <c r="J877" s="92" t="s">
        <v>35</v>
      </c>
      <c r="K877" s="93" t="s">
        <v>26</v>
      </c>
      <c r="L877" t="s">
        <v>164</v>
      </c>
    </row>
    <row r="878" spans="2:12" x14ac:dyDescent="0.35">
      <c r="B878" s="88" t="s">
        <v>194</v>
      </c>
      <c r="C878" t="s">
        <v>240</v>
      </c>
      <c r="D878" t="s">
        <v>243</v>
      </c>
      <c r="E878" t="s">
        <v>222</v>
      </c>
      <c r="F878">
        <v>853.36430865808279</v>
      </c>
      <c r="G878" t="s">
        <v>218</v>
      </c>
      <c r="H878">
        <v>3</v>
      </c>
      <c r="I878">
        <v>2026</v>
      </c>
      <c r="J878" s="92" t="s">
        <v>35</v>
      </c>
      <c r="K878" s="93" t="s">
        <v>26</v>
      </c>
      <c r="L878" t="s">
        <v>161</v>
      </c>
    </row>
    <row r="879" spans="2:12" x14ac:dyDescent="0.35">
      <c r="B879" s="88" t="s">
        <v>194</v>
      </c>
      <c r="C879" t="s">
        <v>240</v>
      </c>
      <c r="D879" t="s">
        <v>243</v>
      </c>
      <c r="E879" t="s">
        <v>223</v>
      </c>
      <c r="F879">
        <v>1083.6372173435971</v>
      </c>
      <c r="G879" t="s">
        <v>224</v>
      </c>
      <c r="H879">
        <v>3</v>
      </c>
      <c r="I879">
        <v>2026</v>
      </c>
      <c r="J879" s="92" t="s">
        <v>35</v>
      </c>
      <c r="K879" s="93" t="s">
        <v>26</v>
      </c>
      <c r="L879" t="s">
        <v>165</v>
      </c>
    </row>
    <row r="880" spans="2:12" x14ac:dyDescent="0.35">
      <c r="B880" s="88" t="s">
        <v>194</v>
      </c>
      <c r="C880" t="s">
        <v>240</v>
      </c>
      <c r="D880" t="s">
        <v>243</v>
      </c>
      <c r="E880" t="s">
        <v>225</v>
      </c>
      <c r="F880">
        <v>0</v>
      </c>
      <c r="G880" t="s">
        <v>224</v>
      </c>
      <c r="H880">
        <v>3</v>
      </c>
      <c r="I880">
        <v>2026</v>
      </c>
      <c r="J880" s="92" t="s">
        <v>35</v>
      </c>
      <c r="K880" s="93" t="s">
        <v>26</v>
      </c>
      <c r="L880" t="s">
        <v>220</v>
      </c>
    </row>
    <row r="881" spans="2:12" x14ac:dyDescent="0.35">
      <c r="B881" s="88" t="s">
        <v>194</v>
      </c>
      <c r="C881" t="s">
        <v>240</v>
      </c>
      <c r="D881" t="s">
        <v>243</v>
      </c>
      <c r="E881" t="s">
        <v>226</v>
      </c>
      <c r="F881">
        <v>2691.4297379133063</v>
      </c>
      <c r="G881" t="s">
        <v>224</v>
      </c>
      <c r="H881">
        <v>3</v>
      </c>
      <c r="I881">
        <v>2026</v>
      </c>
      <c r="J881" s="92" t="s">
        <v>35</v>
      </c>
      <c r="K881" s="93" t="s">
        <v>26</v>
      </c>
      <c r="L881" t="s">
        <v>164</v>
      </c>
    </row>
    <row r="882" spans="2:12" x14ac:dyDescent="0.35">
      <c r="B882" s="88" t="s">
        <v>194</v>
      </c>
      <c r="C882" t="s">
        <v>240</v>
      </c>
      <c r="D882" t="s">
        <v>243</v>
      </c>
      <c r="E882" t="s">
        <v>228</v>
      </c>
      <c r="F882">
        <v>957.21287532017743</v>
      </c>
      <c r="G882" t="s">
        <v>224</v>
      </c>
      <c r="H882">
        <v>3</v>
      </c>
      <c r="I882">
        <v>2026</v>
      </c>
      <c r="J882" s="92" t="s">
        <v>35</v>
      </c>
      <c r="K882" s="93" t="s">
        <v>26</v>
      </c>
      <c r="L882" t="s">
        <v>161</v>
      </c>
    </row>
    <row r="883" spans="2:12" x14ac:dyDescent="0.35">
      <c r="B883" s="88" t="s">
        <v>194</v>
      </c>
      <c r="C883" t="s">
        <v>240</v>
      </c>
      <c r="D883" t="s">
        <v>243</v>
      </c>
      <c r="E883" t="s">
        <v>229</v>
      </c>
      <c r="F883">
        <v>954.98203728108876</v>
      </c>
      <c r="G883" t="s">
        <v>224</v>
      </c>
      <c r="H883">
        <v>3</v>
      </c>
      <c r="I883">
        <v>2026</v>
      </c>
      <c r="J883" s="92" t="s">
        <v>35</v>
      </c>
      <c r="K883" s="93" t="s">
        <v>26</v>
      </c>
      <c r="L883" t="s">
        <v>162</v>
      </c>
    </row>
    <row r="884" spans="2:12" x14ac:dyDescent="0.35">
      <c r="B884" s="88" t="s">
        <v>194</v>
      </c>
      <c r="C884" t="s">
        <v>240</v>
      </c>
      <c r="D884" t="s">
        <v>243</v>
      </c>
      <c r="E884" t="s">
        <v>272</v>
      </c>
      <c r="F884">
        <v>225.12442004284912</v>
      </c>
      <c r="G884" t="s">
        <v>257</v>
      </c>
      <c r="H884">
        <v>3</v>
      </c>
      <c r="I884">
        <v>2026</v>
      </c>
      <c r="J884" t="s">
        <v>113</v>
      </c>
      <c r="K884" s="93" t="s">
        <v>26</v>
      </c>
    </row>
    <row r="885" spans="2:12" x14ac:dyDescent="0.35">
      <c r="B885" s="88" t="s">
        <v>194</v>
      </c>
      <c r="C885" t="s">
        <v>240</v>
      </c>
      <c r="D885" t="s">
        <v>243</v>
      </c>
      <c r="E885" t="s">
        <v>273</v>
      </c>
      <c r="F885">
        <v>270.89523112191318</v>
      </c>
      <c r="G885" t="s">
        <v>257</v>
      </c>
      <c r="H885">
        <v>3</v>
      </c>
      <c r="I885">
        <v>2026</v>
      </c>
      <c r="J885" t="s">
        <v>140</v>
      </c>
      <c r="K885" s="93" t="s">
        <v>26</v>
      </c>
    </row>
    <row r="886" spans="2:12" x14ac:dyDescent="0.35">
      <c r="B886" s="88" t="s">
        <v>194</v>
      </c>
      <c r="C886" t="s">
        <v>240</v>
      </c>
      <c r="D886" t="s">
        <v>243</v>
      </c>
      <c r="E886" t="s">
        <v>274</v>
      </c>
      <c r="F886">
        <v>134.05345958131099</v>
      </c>
      <c r="G886" t="s">
        <v>257</v>
      </c>
      <c r="H886">
        <v>3</v>
      </c>
      <c r="I886">
        <v>2026</v>
      </c>
      <c r="J886" t="s">
        <v>124</v>
      </c>
      <c r="K886" s="93" t="s">
        <v>26</v>
      </c>
    </row>
    <row r="887" spans="2:12" x14ac:dyDescent="0.35">
      <c r="B887" s="88" t="s">
        <v>194</v>
      </c>
      <c r="C887" t="s">
        <v>240</v>
      </c>
      <c r="D887" t="s">
        <v>243</v>
      </c>
      <c r="E887" t="s">
        <v>275</v>
      </c>
      <c r="F887">
        <v>135.63167260937735</v>
      </c>
      <c r="G887" t="s">
        <v>257</v>
      </c>
      <c r="H887">
        <v>3</v>
      </c>
      <c r="I887">
        <v>2026</v>
      </c>
      <c r="J887" t="s">
        <v>112</v>
      </c>
      <c r="K887" s="93" t="s">
        <v>26</v>
      </c>
    </row>
    <row r="888" spans="2:12" x14ac:dyDescent="0.35">
      <c r="B888" s="88" t="s">
        <v>194</v>
      </c>
      <c r="C888" t="s">
        <v>240</v>
      </c>
      <c r="D888" t="s">
        <v>243</v>
      </c>
      <c r="E888" t="s">
        <v>276</v>
      </c>
      <c r="F888">
        <v>221.18820830916309</v>
      </c>
      <c r="G888" t="s">
        <v>257</v>
      </c>
      <c r="H888">
        <v>3</v>
      </c>
      <c r="I888">
        <v>2026</v>
      </c>
      <c r="J888" t="s">
        <v>98</v>
      </c>
      <c r="K888" s="93" t="s">
        <v>26</v>
      </c>
    </row>
    <row r="889" spans="2:12" x14ac:dyDescent="0.35">
      <c r="B889" s="94" t="s">
        <v>194</v>
      </c>
      <c r="C889" t="s">
        <v>234</v>
      </c>
      <c r="D889" t="s">
        <v>244</v>
      </c>
      <c r="E889" t="s">
        <v>193</v>
      </c>
      <c r="F889">
        <v>0</v>
      </c>
      <c r="G889" t="s">
        <v>187</v>
      </c>
      <c r="H889">
        <v>2</v>
      </c>
      <c r="I889">
        <v>2026</v>
      </c>
      <c r="J889" t="s">
        <v>116</v>
      </c>
      <c r="K889" t="s">
        <v>8</v>
      </c>
    </row>
    <row r="890" spans="2:12" x14ac:dyDescent="0.35">
      <c r="B890" s="94" t="s">
        <v>194</v>
      </c>
      <c r="C890" t="s">
        <v>234</v>
      </c>
      <c r="D890" t="s">
        <v>244</v>
      </c>
      <c r="E890" t="s">
        <v>256</v>
      </c>
      <c r="F890">
        <v>0</v>
      </c>
      <c r="G890" t="s">
        <v>257</v>
      </c>
      <c r="H890">
        <v>2</v>
      </c>
      <c r="I890">
        <v>2026</v>
      </c>
      <c r="J890" t="s">
        <v>116</v>
      </c>
      <c r="K890" t="s">
        <v>8</v>
      </c>
    </row>
    <row r="891" spans="2:12" x14ac:dyDescent="0.35">
      <c r="B891" s="88" t="s">
        <v>194</v>
      </c>
      <c r="C891" t="s">
        <v>234</v>
      </c>
      <c r="D891" t="s">
        <v>246</v>
      </c>
      <c r="E891" t="s">
        <v>261</v>
      </c>
      <c r="F891">
        <v>210.60650102346608</v>
      </c>
      <c r="G891" t="s">
        <v>257</v>
      </c>
      <c r="H891">
        <v>3</v>
      </c>
      <c r="I891">
        <v>2026</v>
      </c>
      <c r="J891" t="s">
        <v>117</v>
      </c>
      <c r="K891" s="93" t="s">
        <v>26</v>
      </c>
    </row>
    <row r="892" spans="2:12" x14ac:dyDescent="0.35">
      <c r="B892" s="88" t="s">
        <v>194</v>
      </c>
      <c r="C892" t="s">
        <v>240</v>
      </c>
      <c r="D892" t="s">
        <v>243</v>
      </c>
      <c r="E892" t="s">
        <v>277</v>
      </c>
      <c r="F892">
        <v>0</v>
      </c>
      <c r="G892" t="s">
        <v>257</v>
      </c>
      <c r="H892">
        <v>3</v>
      </c>
      <c r="I892">
        <v>2026</v>
      </c>
      <c r="J892" t="s">
        <v>199</v>
      </c>
      <c r="K892" s="93" t="s">
        <v>17</v>
      </c>
    </row>
    <row r="893" spans="2:12" x14ac:dyDescent="0.35">
      <c r="B893" s="88" t="s">
        <v>194</v>
      </c>
      <c r="C893" t="s">
        <v>234</v>
      </c>
      <c r="D893" t="s">
        <v>246</v>
      </c>
      <c r="E893" t="s">
        <v>262</v>
      </c>
      <c r="F893">
        <v>0</v>
      </c>
      <c r="G893" t="s">
        <v>257</v>
      </c>
      <c r="H893">
        <v>3</v>
      </c>
      <c r="I893">
        <v>2026</v>
      </c>
      <c r="J893" t="s">
        <v>73</v>
      </c>
      <c r="K893" s="93" t="s">
        <v>17</v>
      </c>
    </row>
    <row r="894" spans="2:12" x14ac:dyDescent="0.35">
      <c r="B894" s="88" t="s">
        <v>194</v>
      </c>
      <c r="C894" t="s">
        <v>240</v>
      </c>
      <c r="D894" t="s">
        <v>243</v>
      </c>
      <c r="E894" t="s">
        <v>278</v>
      </c>
      <c r="F894">
        <v>344.58080005876673</v>
      </c>
      <c r="G894" t="s">
        <v>257</v>
      </c>
      <c r="H894">
        <v>3</v>
      </c>
      <c r="I894">
        <v>2026</v>
      </c>
      <c r="J894" t="s">
        <v>115</v>
      </c>
      <c r="K894" s="93" t="s">
        <v>26</v>
      </c>
    </row>
    <row r="895" spans="2:12" x14ac:dyDescent="0.35">
      <c r="B895" s="88" t="s">
        <v>194</v>
      </c>
      <c r="C895" t="s">
        <v>234</v>
      </c>
      <c r="D895" t="s">
        <v>246</v>
      </c>
      <c r="E895" t="s">
        <v>263</v>
      </c>
      <c r="F895">
        <v>0</v>
      </c>
      <c r="G895" t="s">
        <v>257</v>
      </c>
      <c r="H895">
        <v>3</v>
      </c>
      <c r="I895">
        <v>2026</v>
      </c>
      <c r="J895" t="s">
        <v>138</v>
      </c>
      <c r="K895" s="93" t="s">
        <v>17</v>
      </c>
    </row>
    <row r="896" spans="2:12" x14ac:dyDescent="0.35">
      <c r="B896" s="88" t="s">
        <v>194</v>
      </c>
      <c r="C896" t="s">
        <v>234</v>
      </c>
      <c r="D896" t="s">
        <v>246</v>
      </c>
      <c r="E896" t="s">
        <v>264</v>
      </c>
      <c r="F896">
        <v>0</v>
      </c>
      <c r="G896" t="s">
        <v>257</v>
      </c>
      <c r="H896">
        <v>3</v>
      </c>
      <c r="I896">
        <v>2026</v>
      </c>
      <c r="J896" t="s">
        <v>202</v>
      </c>
      <c r="K896" s="93" t="s">
        <v>17</v>
      </c>
    </row>
    <row r="897" spans="2:11" x14ac:dyDescent="0.35">
      <c r="B897" s="88" t="s">
        <v>194</v>
      </c>
      <c r="C897" t="s">
        <v>240</v>
      </c>
      <c r="D897" t="s">
        <v>243</v>
      </c>
      <c r="E897" t="s">
        <v>279</v>
      </c>
      <c r="F897">
        <v>814.7896640622838</v>
      </c>
      <c r="G897" t="s">
        <v>257</v>
      </c>
      <c r="H897">
        <v>3</v>
      </c>
      <c r="I897">
        <v>2026</v>
      </c>
      <c r="J897" t="s">
        <v>114</v>
      </c>
      <c r="K897" s="93" t="s">
        <v>26</v>
      </c>
    </row>
    <row r="898" spans="2:11" x14ac:dyDescent="0.35">
      <c r="B898" s="88" t="s">
        <v>194</v>
      </c>
      <c r="C898" t="s">
        <v>234</v>
      </c>
      <c r="D898" t="s">
        <v>246</v>
      </c>
      <c r="E898" t="s">
        <v>186</v>
      </c>
      <c r="F898">
        <v>417.97104292265254</v>
      </c>
      <c r="G898" t="s">
        <v>187</v>
      </c>
      <c r="H898">
        <v>3</v>
      </c>
      <c r="I898">
        <v>2026</v>
      </c>
      <c r="J898" t="s">
        <v>113</v>
      </c>
      <c r="K898" s="93" t="s">
        <v>26</v>
      </c>
    </row>
    <row r="899" spans="2:11" x14ac:dyDescent="0.35">
      <c r="B899" s="88" t="s">
        <v>194</v>
      </c>
      <c r="C899" t="s">
        <v>234</v>
      </c>
      <c r="D899" t="s">
        <v>246</v>
      </c>
      <c r="E899" t="s">
        <v>265</v>
      </c>
      <c r="F899">
        <v>1551.0190876692338</v>
      </c>
      <c r="G899" t="s">
        <v>257</v>
      </c>
      <c r="H899">
        <v>3</v>
      </c>
      <c r="I899">
        <v>2026</v>
      </c>
      <c r="J899" t="s">
        <v>141</v>
      </c>
      <c r="K899" s="93" t="s">
        <v>17</v>
      </c>
    </row>
    <row r="900" spans="2:11" x14ac:dyDescent="0.35">
      <c r="B900" s="88" t="s">
        <v>194</v>
      </c>
      <c r="C900" t="s">
        <v>234</v>
      </c>
      <c r="D900" t="s">
        <v>246</v>
      </c>
      <c r="E900" t="s">
        <v>266</v>
      </c>
      <c r="F900">
        <v>0</v>
      </c>
      <c r="G900" t="s">
        <v>257</v>
      </c>
      <c r="H900">
        <v>3</v>
      </c>
      <c r="I900">
        <v>2026</v>
      </c>
      <c r="J900" t="s">
        <v>142</v>
      </c>
      <c r="K900" s="93" t="s">
        <v>13</v>
      </c>
    </row>
    <row r="901" spans="2:11" x14ac:dyDescent="0.35">
      <c r="B901" s="88" t="s">
        <v>194</v>
      </c>
      <c r="C901" t="s">
        <v>234</v>
      </c>
      <c r="D901" t="s">
        <v>246</v>
      </c>
      <c r="E901" t="s">
        <v>267</v>
      </c>
      <c r="F901">
        <v>1708</v>
      </c>
      <c r="G901" t="s">
        <v>257</v>
      </c>
      <c r="H901">
        <v>3</v>
      </c>
      <c r="I901">
        <v>2026</v>
      </c>
      <c r="J901" t="s">
        <v>128</v>
      </c>
      <c r="K901" s="93" t="s">
        <v>13</v>
      </c>
    </row>
    <row r="902" spans="2:11" x14ac:dyDescent="0.35">
      <c r="B902" s="88" t="s">
        <v>194</v>
      </c>
      <c r="C902" t="s">
        <v>234</v>
      </c>
      <c r="D902" t="s">
        <v>246</v>
      </c>
      <c r="E902" t="s">
        <v>188</v>
      </c>
      <c r="F902">
        <v>502.9501564212718</v>
      </c>
      <c r="G902" t="s">
        <v>187</v>
      </c>
      <c r="H902">
        <v>3</v>
      </c>
      <c r="I902">
        <v>2026</v>
      </c>
      <c r="J902" t="s">
        <v>140</v>
      </c>
      <c r="K902" s="93" t="s">
        <v>26</v>
      </c>
    </row>
    <row r="903" spans="2:11" x14ac:dyDescent="0.35">
      <c r="B903" s="88" t="s">
        <v>194</v>
      </c>
      <c r="C903" t="s">
        <v>234</v>
      </c>
      <c r="D903" t="s">
        <v>246</v>
      </c>
      <c r="E903" t="s">
        <v>189</v>
      </c>
      <c r="F903">
        <v>248.88665697806405</v>
      </c>
      <c r="G903" t="s">
        <v>187</v>
      </c>
      <c r="H903">
        <v>3</v>
      </c>
      <c r="I903">
        <v>2026</v>
      </c>
      <c r="J903" t="s">
        <v>124</v>
      </c>
      <c r="K903" s="93" t="s">
        <v>26</v>
      </c>
    </row>
    <row r="904" spans="2:11" x14ac:dyDescent="0.35">
      <c r="B904" s="88" t="s">
        <v>194</v>
      </c>
      <c r="C904" t="s">
        <v>234</v>
      </c>
      <c r="D904" t="s">
        <v>246</v>
      </c>
      <c r="E904" t="s">
        <v>190</v>
      </c>
      <c r="F904">
        <v>239.18120682845958</v>
      </c>
      <c r="G904" t="s">
        <v>187</v>
      </c>
      <c r="H904">
        <v>3</v>
      </c>
      <c r="I904">
        <v>2026</v>
      </c>
      <c r="J904" t="s">
        <v>112</v>
      </c>
      <c r="K904" s="93" t="s">
        <v>26</v>
      </c>
    </row>
    <row r="905" spans="2:11" x14ac:dyDescent="0.35">
      <c r="B905" s="88" t="s">
        <v>194</v>
      </c>
      <c r="C905" t="s">
        <v>234</v>
      </c>
      <c r="D905" t="s">
        <v>246</v>
      </c>
      <c r="E905" t="s">
        <v>196</v>
      </c>
      <c r="F905">
        <v>410.66298401380561</v>
      </c>
      <c r="G905" t="s">
        <v>187</v>
      </c>
      <c r="H905">
        <v>3</v>
      </c>
      <c r="I905">
        <v>2026</v>
      </c>
      <c r="J905" t="s">
        <v>98</v>
      </c>
      <c r="K905" s="93" t="s">
        <v>26</v>
      </c>
    </row>
    <row r="906" spans="2:11" x14ac:dyDescent="0.35">
      <c r="B906" s="94" t="s">
        <v>194</v>
      </c>
      <c r="C906" t="s">
        <v>230</v>
      </c>
      <c r="D906" t="s">
        <v>245</v>
      </c>
      <c r="E906" t="s">
        <v>193</v>
      </c>
      <c r="F906">
        <v>0</v>
      </c>
      <c r="G906" t="s">
        <v>187</v>
      </c>
      <c r="H906">
        <v>2</v>
      </c>
      <c r="I906">
        <v>2026</v>
      </c>
      <c r="J906" t="s">
        <v>116</v>
      </c>
      <c r="K906" t="s">
        <v>8</v>
      </c>
    </row>
    <row r="907" spans="2:11" x14ac:dyDescent="0.35">
      <c r="B907" s="94" t="s">
        <v>194</v>
      </c>
      <c r="C907" t="s">
        <v>230</v>
      </c>
      <c r="D907" t="s">
        <v>245</v>
      </c>
      <c r="E907" t="s">
        <v>256</v>
      </c>
      <c r="F907">
        <v>0</v>
      </c>
      <c r="G907" t="s">
        <v>257</v>
      </c>
      <c r="H907">
        <v>2</v>
      </c>
      <c r="I907">
        <v>2026</v>
      </c>
      <c r="J907" t="s">
        <v>116</v>
      </c>
      <c r="K907" t="s">
        <v>8</v>
      </c>
    </row>
    <row r="908" spans="2:11" x14ac:dyDescent="0.35">
      <c r="B908" s="88" t="s">
        <v>194</v>
      </c>
      <c r="C908" t="s">
        <v>234</v>
      </c>
      <c r="D908" t="s">
        <v>235</v>
      </c>
      <c r="E908" t="s">
        <v>195</v>
      </c>
      <c r="F908">
        <v>2794.2789226667423</v>
      </c>
      <c r="G908" t="s">
        <v>187</v>
      </c>
      <c r="H908">
        <v>3</v>
      </c>
      <c r="I908">
        <v>2026</v>
      </c>
      <c r="J908" t="s">
        <v>117</v>
      </c>
      <c r="K908" s="93" t="s">
        <v>26</v>
      </c>
    </row>
    <row r="909" spans="2:11" x14ac:dyDescent="0.35">
      <c r="B909" s="88" t="s">
        <v>194</v>
      </c>
      <c r="C909" t="s">
        <v>234</v>
      </c>
      <c r="D909" t="s">
        <v>246</v>
      </c>
      <c r="E909" t="s">
        <v>198</v>
      </c>
      <c r="F909">
        <v>0</v>
      </c>
      <c r="G909" t="s">
        <v>187</v>
      </c>
      <c r="H909">
        <v>3</v>
      </c>
      <c r="I909">
        <v>2026</v>
      </c>
      <c r="J909" t="s">
        <v>199</v>
      </c>
      <c r="K909" s="93" t="s">
        <v>17</v>
      </c>
    </row>
    <row r="910" spans="2:11" x14ac:dyDescent="0.35">
      <c r="B910" s="88" t="s">
        <v>194</v>
      </c>
      <c r="C910" t="s">
        <v>234</v>
      </c>
      <c r="D910" t="s">
        <v>235</v>
      </c>
      <c r="E910" t="s">
        <v>197</v>
      </c>
      <c r="F910">
        <v>0</v>
      </c>
      <c r="G910" t="s">
        <v>187</v>
      </c>
      <c r="H910">
        <v>3</v>
      </c>
      <c r="I910">
        <v>2026</v>
      </c>
      <c r="J910" t="s">
        <v>73</v>
      </c>
      <c r="K910" s="93" t="s">
        <v>17</v>
      </c>
    </row>
    <row r="911" spans="2:11" x14ac:dyDescent="0.35">
      <c r="B911" s="88" t="s">
        <v>194</v>
      </c>
      <c r="C911" t="s">
        <v>234</v>
      </c>
      <c r="D911" t="s">
        <v>246</v>
      </c>
      <c r="E911" t="s">
        <v>203</v>
      </c>
      <c r="F911">
        <v>627.1208390601679</v>
      </c>
      <c r="G911" t="s">
        <v>187</v>
      </c>
      <c r="H911">
        <v>3</v>
      </c>
      <c r="I911">
        <v>2026</v>
      </c>
      <c r="J911" t="s">
        <v>115</v>
      </c>
      <c r="K911" s="93" t="s">
        <v>26</v>
      </c>
    </row>
    <row r="912" spans="2:11" x14ac:dyDescent="0.35">
      <c r="B912" s="88" t="s">
        <v>194</v>
      </c>
      <c r="C912" t="s">
        <v>234</v>
      </c>
      <c r="D912" t="s">
        <v>235</v>
      </c>
      <c r="E912" t="s">
        <v>200</v>
      </c>
      <c r="F912">
        <v>0</v>
      </c>
      <c r="G912" t="s">
        <v>187</v>
      </c>
      <c r="H912">
        <v>3</v>
      </c>
      <c r="I912">
        <v>2026</v>
      </c>
      <c r="J912" t="s">
        <v>138</v>
      </c>
      <c r="K912" s="93" t="s">
        <v>17</v>
      </c>
    </row>
    <row r="913" spans="2:12" x14ac:dyDescent="0.35">
      <c r="B913" s="88" t="s">
        <v>194</v>
      </c>
      <c r="C913" t="s">
        <v>234</v>
      </c>
      <c r="D913" t="s">
        <v>235</v>
      </c>
      <c r="E913" t="s">
        <v>201</v>
      </c>
      <c r="F913">
        <v>0</v>
      </c>
      <c r="G913" t="s">
        <v>187</v>
      </c>
      <c r="H913">
        <v>3</v>
      </c>
      <c r="I913">
        <v>2026</v>
      </c>
      <c r="J913" t="s">
        <v>202</v>
      </c>
      <c r="K913" s="93" t="s">
        <v>17</v>
      </c>
    </row>
    <row r="914" spans="2:12" x14ac:dyDescent="0.35">
      <c r="B914" s="88" t="s">
        <v>194</v>
      </c>
      <c r="C914" t="s">
        <v>234</v>
      </c>
      <c r="D914" t="s">
        <v>246</v>
      </c>
      <c r="E914" t="s">
        <v>204</v>
      </c>
      <c r="F914">
        <v>1500.1211525828789</v>
      </c>
      <c r="G914" t="s">
        <v>187</v>
      </c>
      <c r="H914">
        <v>3</v>
      </c>
      <c r="I914">
        <v>2026</v>
      </c>
      <c r="J914" t="s">
        <v>114</v>
      </c>
      <c r="K914" s="93" t="s">
        <v>26</v>
      </c>
    </row>
    <row r="915" spans="2:12" x14ac:dyDescent="0.35">
      <c r="B915" s="88" t="s">
        <v>194</v>
      </c>
      <c r="C915" t="s">
        <v>234</v>
      </c>
      <c r="D915" t="s">
        <v>246</v>
      </c>
      <c r="E915" t="s">
        <v>269</v>
      </c>
      <c r="F915">
        <v>0</v>
      </c>
      <c r="G915" t="s">
        <v>210</v>
      </c>
      <c r="H915">
        <v>3</v>
      </c>
      <c r="I915">
        <v>2026</v>
      </c>
      <c r="J915" t="s">
        <v>199</v>
      </c>
      <c r="K915" s="93" t="s">
        <v>17</v>
      </c>
    </row>
    <row r="916" spans="2:12" x14ac:dyDescent="0.35">
      <c r="B916" s="88" t="s">
        <v>194</v>
      </c>
      <c r="C916" t="s">
        <v>234</v>
      </c>
      <c r="D916" t="s">
        <v>235</v>
      </c>
      <c r="E916" t="s">
        <v>205</v>
      </c>
      <c r="F916">
        <v>21431.348627963951</v>
      </c>
      <c r="G916" t="s">
        <v>187</v>
      </c>
      <c r="H916">
        <v>3</v>
      </c>
      <c r="I916">
        <v>2026</v>
      </c>
      <c r="J916" t="s">
        <v>141</v>
      </c>
      <c r="K916" s="93" t="s">
        <v>17</v>
      </c>
    </row>
    <row r="917" spans="2:12" x14ac:dyDescent="0.35">
      <c r="B917" s="88" t="s">
        <v>194</v>
      </c>
      <c r="C917" t="s">
        <v>234</v>
      </c>
      <c r="D917" t="s">
        <v>235</v>
      </c>
      <c r="E917" t="s">
        <v>206</v>
      </c>
      <c r="F917">
        <v>1765.4104073813396</v>
      </c>
      <c r="G917" t="s">
        <v>187</v>
      </c>
      <c r="H917">
        <v>3</v>
      </c>
      <c r="I917">
        <v>2026</v>
      </c>
      <c r="J917" t="s">
        <v>142</v>
      </c>
      <c r="K917" s="93" t="s">
        <v>13</v>
      </c>
    </row>
    <row r="918" spans="2:12" x14ac:dyDescent="0.35">
      <c r="B918" s="88" t="s">
        <v>194</v>
      </c>
      <c r="C918" t="s">
        <v>234</v>
      </c>
      <c r="D918" t="s">
        <v>235</v>
      </c>
      <c r="E918" t="s">
        <v>207</v>
      </c>
      <c r="F918">
        <v>32128.440081042878</v>
      </c>
      <c r="G918" t="s">
        <v>187</v>
      </c>
      <c r="H918">
        <v>3</v>
      </c>
      <c r="I918">
        <v>2026</v>
      </c>
      <c r="J918" t="s">
        <v>128</v>
      </c>
      <c r="K918" s="93" t="s">
        <v>13</v>
      </c>
    </row>
    <row r="919" spans="2:12" x14ac:dyDescent="0.35">
      <c r="B919" s="94" t="s">
        <v>194</v>
      </c>
      <c r="C919" t="s">
        <v>234</v>
      </c>
      <c r="D919" t="s">
        <v>246</v>
      </c>
      <c r="E919" t="s">
        <v>193</v>
      </c>
      <c r="F919">
        <v>0</v>
      </c>
      <c r="G919" t="s">
        <v>187</v>
      </c>
      <c r="H919">
        <v>2</v>
      </c>
      <c r="I919">
        <v>2026</v>
      </c>
      <c r="J919" t="s">
        <v>116</v>
      </c>
      <c r="K919" t="s">
        <v>8</v>
      </c>
    </row>
    <row r="920" spans="2:12" x14ac:dyDescent="0.35">
      <c r="B920" s="88" t="s">
        <v>194</v>
      </c>
      <c r="C920" t="s">
        <v>234</v>
      </c>
      <c r="D920" t="s">
        <v>235</v>
      </c>
      <c r="E920" t="s">
        <v>209</v>
      </c>
      <c r="F920">
        <v>0</v>
      </c>
      <c r="G920" t="s">
        <v>210</v>
      </c>
      <c r="H920">
        <v>3</v>
      </c>
      <c r="I920">
        <v>2026</v>
      </c>
      <c r="J920" t="s">
        <v>73</v>
      </c>
      <c r="K920" s="93" t="s">
        <v>17</v>
      </c>
    </row>
    <row r="921" spans="2:12" x14ac:dyDescent="0.35">
      <c r="B921" s="88" t="s">
        <v>194</v>
      </c>
      <c r="C921" t="s">
        <v>234</v>
      </c>
      <c r="D921" t="s">
        <v>246</v>
      </c>
      <c r="E921" t="s">
        <v>270</v>
      </c>
      <c r="F921">
        <v>0</v>
      </c>
      <c r="G921" t="s">
        <v>210</v>
      </c>
      <c r="H921">
        <v>3</v>
      </c>
      <c r="I921">
        <v>2026</v>
      </c>
      <c r="J921" t="s">
        <v>25</v>
      </c>
      <c r="K921" s="93" t="s">
        <v>17</v>
      </c>
    </row>
    <row r="922" spans="2:12" x14ac:dyDescent="0.35">
      <c r="B922" s="88" t="s">
        <v>194</v>
      </c>
      <c r="C922" t="s">
        <v>234</v>
      </c>
      <c r="D922" t="s">
        <v>235</v>
      </c>
      <c r="E922" t="s">
        <v>213</v>
      </c>
      <c r="F922">
        <v>0</v>
      </c>
      <c r="G922" t="s">
        <v>210</v>
      </c>
      <c r="H922">
        <v>3</v>
      </c>
      <c r="I922">
        <v>2026</v>
      </c>
      <c r="J922" t="s">
        <v>138</v>
      </c>
      <c r="K922" s="93" t="s">
        <v>17</v>
      </c>
    </row>
    <row r="923" spans="2:12" x14ac:dyDescent="0.35">
      <c r="B923" s="88" t="s">
        <v>194</v>
      </c>
      <c r="C923" t="s">
        <v>234</v>
      </c>
      <c r="D923" t="s">
        <v>246</v>
      </c>
      <c r="E923" t="s">
        <v>271</v>
      </c>
      <c r="F923">
        <v>389.65263872914221</v>
      </c>
      <c r="G923" t="s">
        <v>210</v>
      </c>
      <c r="H923">
        <v>3</v>
      </c>
      <c r="I923">
        <v>2026</v>
      </c>
      <c r="J923" s="92" t="s">
        <v>35</v>
      </c>
      <c r="K923" s="93" t="s">
        <v>26</v>
      </c>
      <c r="L923" t="s">
        <v>162</v>
      </c>
    </row>
    <row r="924" spans="2:12" x14ac:dyDescent="0.35">
      <c r="B924" s="88" t="s">
        <v>194</v>
      </c>
      <c r="C924" t="s">
        <v>234</v>
      </c>
      <c r="D924" t="s">
        <v>246</v>
      </c>
      <c r="E924" t="s">
        <v>217</v>
      </c>
      <c r="F924">
        <v>515.72003223835691</v>
      </c>
      <c r="G924" t="s">
        <v>218</v>
      </c>
      <c r="H924">
        <v>3</v>
      </c>
      <c r="I924">
        <v>2026</v>
      </c>
      <c r="J924" s="92" t="s">
        <v>35</v>
      </c>
      <c r="K924" s="93" t="s">
        <v>26</v>
      </c>
      <c r="L924" t="s">
        <v>165</v>
      </c>
    </row>
    <row r="925" spans="2:12" x14ac:dyDescent="0.35">
      <c r="B925" s="88" t="s">
        <v>194</v>
      </c>
      <c r="C925" t="s">
        <v>234</v>
      </c>
      <c r="D925" t="s">
        <v>235</v>
      </c>
      <c r="E925" t="s">
        <v>216</v>
      </c>
      <c r="F925">
        <v>247.86086211418043</v>
      </c>
      <c r="G925" t="s">
        <v>210</v>
      </c>
      <c r="H925">
        <v>3</v>
      </c>
      <c r="I925">
        <v>2026</v>
      </c>
      <c r="J925" t="s">
        <v>142</v>
      </c>
      <c r="K925" s="93" t="s">
        <v>13</v>
      </c>
    </row>
    <row r="926" spans="2:12" x14ac:dyDescent="0.35">
      <c r="B926" s="88" t="s">
        <v>194</v>
      </c>
      <c r="C926" t="s">
        <v>234</v>
      </c>
      <c r="D926" t="s">
        <v>246</v>
      </c>
      <c r="E926" t="s">
        <v>219</v>
      </c>
      <c r="F926">
        <v>0</v>
      </c>
      <c r="G926" t="s">
        <v>218</v>
      </c>
      <c r="H926">
        <v>3</v>
      </c>
      <c r="I926">
        <v>2026</v>
      </c>
      <c r="J926" s="92" t="s">
        <v>35</v>
      </c>
      <c r="K926" s="93" t="s">
        <v>26</v>
      </c>
      <c r="L926" t="s">
        <v>220</v>
      </c>
    </row>
    <row r="927" spans="2:12" x14ac:dyDescent="0.35">
      <c r="B927" s="88" t="s">
        <v>194</v>
      </c>
      <c r="C927" t="s">
        <v>234</v>
      </c>
      <c r="D927" t="s">
        <v>246</v>
      </c>
      <c r="E927" t="s">
        <v>221</v>
      </c>
      <c r="F927">
        <v>1313.015891760092</v>
      </c>
      <c r="G927" t="s">
        <v>218</v>
      </c>
      <c r="H927">
        <v>3</v>
      </c>
      <c r="I927">
        <v>2026</v>
      </c>
      <c r="J927" s="92" t="s">
        <v>35</v>
      </c>
      <c r="K927" s="93" t="s">
        <v>26</v>
      </c>
      <c r="L927" t="s">
        <v>164</v>
      </c>
    </row>
    <row r="928" spans="2:12" x14ac:dyDescent="0.35">
      <c r="B928" s="88" t="s">
        <v>194</v>
      </c>
      <c r="C928" t="s">
        <v>234</v>
      </c>
      <c r="D928" t="s">
        <v>246</v>
      </c>
      <c r="E928" t="s">
        <v>222</v>
      </c>
      <c r="F928">
        <v>464.14802901452123</v>
      </c>
      <c r="G928" t="s">
        <v>218</v>
      </c>
      <c r="H928">
        <v>3</v>
      </c>
      <c r="I928">
        <v>2026</v>
      </c>
      <c r="J928" s="92" t="s">
        <v>35</v>
      </c>
      <c r="K928" s="93" t="s">
        <v>26</v>
      </c>
      <c r="L928" t="s">
        <v>161</v>
      </c>
    </row>
    <row r="929" spans="2:12" x14ac:dyDescent="0.35">
      <c r="B929" s="88" t="s">
        <v>194</v>
      </c>
      <c r="C929" t="s">
        <v>234</v>
      </c>
      <c r="D929" t="s">
        <v>246</v>
      </c>
      <c r="E929" t="s">
        <v>223</v>
      </c>
      <c r="F929">
        <v>589.39432255812221</v>
      </c>
      <c r="G929" t="s">
        <v>224</v>
      </c>
      <c r="H929">
        <v>3</v>
      </c>
      <c r="I929">
        <v>2026</v>
      </c>
      <c r="J929" s="92" t="s">
        <v>35</v>
      </c>
      <c r="K929" s="93" t="s">
        <v>26</v>
      </c>
      <c r="L929" t="s">
        <v>165</v>
      </c>
    </row>
    <row r="930" spans="2:12" x14ac:dyDescent="0.35">
      <c r="B930" s="88" t="s">
        <v>194</v>
      </c>
      <c r="C930" t="s">
        <v>234</v>
      </c>
      <c r="D930" t="s">
        <v>246</v>
      </c>
      <c r="E930" t="s">
        <v>225</v>
      </c>
      <c r="F930">
        <v>0</v>
      </c>
      <c r="G930" t="s">
        <v>224</v>
      </c>
      <c r="H930">
        <v>3</v>
      </c>
      <c r="I930">
        <v>2026</v>
      </c>
      <c r="J930" s="92" t="s">
        <v>35</v>
      </c>
      <c r="K930" s="93" t="s">
        <v>26</v>
      </c>
      <c r="L930" t="s">
        <v>220</v>
      </c>
    </row>
    <row r="931" spans="2:12" x14ac:dyDescent="0.35">
      <c r="B931" s="88" t="s">
        <v>194</v>
      </c>
      <c r="C931" t="s">
        <v>234</v>
      </c>
      <c r="D931" t="s">
        <v>246</v>
      </c>
      <c r="E931" t="s">
        <v>226</v>
      </c>
      <c r="F931">
        <v>1489.3911608024923</v>
      </c>
      <c r="G931" t="s">
        <v>224</v>
      </c>
      <c r="H931">
        <v>3</v>
      </c>
      <c r="I931">
        <v>2026</v>
      </c>
      <c r="J931" s="92" t="s">
        <v>35</v>
      </c>
      <c r="K931" s="93" t="s">
        <v>26</v>
      </c>
      <c r="L931" t="s">
        <v>164</v>
      </c>
    </row>
    <row r="932" spans="2:12" x14ac:dyDescent="0.35">
      <c r="B932" s="88" t="s">
        <v>194</v>
      </c>
      <c r="C932" t="s">
        <v>234</v>
      </c>
      <c r="D932" t="s">
        <v>246</v>
      </c>
      <c r="E932" t="s">
        <v>228</v>
      </c>
      <c r="F932">
        <v>520.63165159300797</v>
      </c>
      <c r="G932" t="s">
        <v>224</v>
      </c>
      <c r="H932">
        <v>3</v>
      </c>
      <c r="I932">
        <v>2026</v>
      </c>
      <c r="J932" s="92" t="s">
        <v>35</v>
      </c>
      <c r="K932" s="93" t="s">
        <v>26</v>
      </c>
      <c r="L932" t="s">
        <v>161</v>
      </c>
    </row>
    <row r="933" spans="2:12" x14ac:dyDescent="0.35">
      <c r="B933" s="88" t="s">
        <v>194</v>
      </c>
      <c r="C933" t="s">
        <v>234</v>
      </c>
      <c r="D933" t="s">
        <v>246</v>
      </c>
      <c r="E933" t="s">
        <v>229</v>
      </c>
      <c r="F933">
        <v>519.4182904664782</v>
      </c>
      <c r="G933" t="s">
        <v>224</v>
      </c>
      <c r="H933">
        <v>3</v>
      </c>
      <c r="I933">
        <v>2026</v>
      </c>
      <c r="J933" s="92" t="s">
        <v>35</v>
      </c>
      <c r="K933" s="93" t="s">
        <v>26</v>
      </c>
      <c r="L933" t="s">
        <v>162</v>
      </c>
    </row>
    <row r="934" spans="2:12" x14ac:dyDescent="0.35">
      <c r="B934" s="88" t="s">
        <v>194</v>
      </c>
      <c r="C934" t="s">
        <v>234</v>
      </c>
      <c r="D934" t="s">
        <v>246</v>
      </c>
      <c r="E934" t="s">
        <v>272</v>
      </c>
      <c r="F934">
        <v>122.44601137612379</v>
      </c>
      <c r="G934" t="s">
        <v>257</v>
      </c>
      <c r="H934">
        <v>3</v>
      </c>
      <c r="I934">
        <v>2026</v>
      </c>
      <c r="J934" t="s">
        <v>113</v>
      </c>
      <c r="K934" s="93" t="s">
        <v>26</v>
      </c>
    </row>
    <row r="935" spans="2:12" x14ac:dyDescent="0.35">
      <c r="B935" s="88" t="s">
        <v>194</v>
      </c>
      <c r="C935" t="s">
        <v>234</v>
      </c>
      <c r="D935" t="s">
        <v>246</v>
      </c>
      <c r="E935" t="s">
        <v>273</v>
      </c>
      <c r="F935">
        <v>147.34092616597539</v>
      </c>
      <c r="G935" t="s">
        <v>257</v>
      </c>
      <c r="H935">
        <v>3</v>
      </c>
      <c r="I935">
        <v>2026</v>
      </c>
      <c r="J935" t="s">
        <v>140</v>
      </c>
      <c r="K935" s="93" t="s">
        <v>26</v>
      </c>
    </row>
    <row r="936" spans="2:12" x14ac:dyDescent="0.35">
      <c r="B936" s="88" t="s">
        <v>194</v>
      </c>
      <c r="C936" t="s">
        <v>234</v>
      </c>
      <c r="D936" t="s">
        <v>246</v>
      </c>
      <c r="E936" t="s">
        <v>274</v>
      </c>
      <c r="F936">
        <v>72.912176447929241</v>
      </c>
      <c r="G936" t="s">
        <v>257</v>
      </c>
      <c r="H936">
        <v>3</v>
      </c>
      <c r="I936">
        <v>2026</v>
      </c>
      <c r="J936" t="s">
        <v>124</v>
      </c>
      <c r="K936" s="93" t="s">
        <v>26</v>
      </c>
    </row>
    <row r="937" spans="2:12" x14ac:dyDescent="0.35">
      <c r="B937" s="88" t="s">
        <v>194</v>
      </c>
      <c r="C937" t="s">
        <v>234</v>
      </c>
      <c r="D937" t="s">
        <v>246</v>
      </c>
      <c r="E937" t="s">
        <v>275</v>
      </c>
      <c r="F937">
        <v>73.770572397830108</v>
      </c>
      <c r="G937" t="s">
        <v>257</v>
      </c>
      <c r="H937">
        <v>3</v>
      </c>
      <c r="I937">
        <v>2026</v>
      </c>
      <c r="J937" t="s">
        <v>112</v>
      </c>
      <c r="K937" s="93" t="s">
        <v>26</v>
      </c>
    </row>
    <row r="938" spans="2:12" x14ac:dyDescent="0.35">
      <c r="B938" s="88" t="s">
        <v>194</v>
      </c>
      <c r="C938" t="s">
        <v>234</v>
      </c>
      <c r="D938" t="s">
        <v>246</v>
      </c>
      <c r="E938" t="s">
        <v>276</v>
      </c>
      <c r="F938">
        <v>120.30509113908323</v>
      </c>
      <c r="G938" t="s">
        <v>257</v>
      </c>
      <c r="H938">
        <v>3</v>
      </c>
      <c r="I938">
        <v>2026</v>
      </c>
      <c r="J938" t="s">
        <v>98</v>
      </c>
      <c r="K938" s="93" t="s">
        <v>26</v>
      </c>
    </row>
    <row r="939" spans="2:12" x14ac:dyDescent="0.35">
      <c r="B939" s="94" t="s">
        <v>194</v>
      </c>
      <c r="C939" t="s">
        <v>234</v>
      </c>
      <c r="D939" t="s">
        <v>246</v>
      </c>
      <c r="E939" t="s">
        <v>256</v>
      </c>
      <c r="F939">
        <v>0</v>
      </c>
      <c r="G939" t="s">
        <v>257</v>
      </c>
      <c r="H939">
        <v>2</v>
      </c>
      <c r="I939">
        <v>2026</v>
      </c>
      <c r="J939" t="s">
        <v>116</v>
      </c>
      <c r="K939" t="s">
        <v>8</v>
      </c>
    </row>
    <row r="940" spans="2:12" x14ac:dyDescent="0.35">
      <c r="B940" s="94" t="s">
        <v>194</v>
      </c>
      <c r="C940" t="s">
        <v>234</v>
      </c>
      <c r="D940" t="s">
        <v>247</v>
      </c>
      <c r="E940" t="s">
        <v>193</v>
      </c>
      <c r="F940">
        <v>0</v>
      </c>
      <c r="G940" t="s">
        <v>187</v>
      </c>
      <c r="H940">
        <v>2</v>
      </c>
      <c r="I940">
        <v>2026</v>
      </c>
      <c r="J940" t="s">
        <v>116</v>
      </c>
      <c r="K940" t="s">
        <v>8</v>
      </c>
    </row>
    <row r="941" spans="2:12" x14ac:dyDescent="0.35">
      <c r="B941" s="88" t="s">
        <v>194</v>
      </c>
      <c r="C941" t="s">
        <v>234</v>
      </c>
      <c r="D941" t="s">
        <v>235</v>
      </c>
      <c r="E941" t="s">
        <v>261</v>
      </c>
      <c r="F941">
        <v>852.51608014085116</v>
      </c>
      <c r="G941" t="s">
        <v>257</v>
      </c>
      <c r="H941">
        <v>3</v>
      </c>
      <c r="I941">
        <v>2026</v>
      </c>
      <c r="J941" t="s">
        <v>117</v>
      </c>
      <c r="K941" s="93" t="s">
        <v>26</v>
      </c>
    </row>
    <row r="942" spans="2:12" x14ac:dyDescent="0.35">
      <c r="B942" s="88" t="s">
        <v>194</v>
      </c>
      <c r="C942" t="s">
        <v>234</v>
      </c>
      <c r="D942" t="s">
        <v>246</v>
      </c>
      <c r="E942" t="s">
        <v>277</v>
      </c>
      <c r="F942">
        <v>0</v>
      </c>
      <c r="G942" t="s">
        <v>257</v>
      </c>
      <c r="H942">
        <v>3</v>
      </c>
      <c r="I942">
        <v>2026</v>
      </c>
      <c r="J942" t="s">
        <v>199</v>
      </c>
      <c r="K942" s="93" t="s">
        <v>17</v>
      </c>
    </row>
    <row r="943" spans="2:12" x14ac:dyDescent="0.35">
      <c r="B943" s="88" t="s">
        <v>194</v>
      </c>
      <c r="C943" t="s">
        <v>234</v>
      </c>
      <c r="D943" t="s">
        <v>235</v>
      </c>
      <c r="E943" t="s">
        <v>262</v>
      </c>
      <c r="F943">
        <v>0</v>
      </c>
      <c r="G943" t="s">
        <v>257</v>
      </c>
      <c r="H943">
        <v>3</v>
      </c>
      <c r="I943">
        <v>2026</v>
      </c>
      <c r="J943" t="s">
        <v>73</v>
      </c>
      <c r="K943" s="93" t="s">
        <v>17</v>
      </c>
    </row>
    <row r="944" spans="2:12" x14ac:dyDescent="0.35">
      <c r="B944" s="88" t="s">
        <v>194</v>
      </c>
      <c r="C944" t="s">
        <v>234</v>
      </c>
      <c r="D944" t="s">
        <v>246</v>
      </c>
      <c r="E944" t="s">
        <v>278</v>
      </c>
      <c r="F944">
        <v>187.41878182721737</v>
      </c>
      <c r="G944" t="s">
        <v>257</v>
      </c>
      <c r="H944">
        <v>3</v>
      </c>
      <c r="I944">
        <v>2026</v>
      </c>
      <c r="J944" t="s">
        <v>115</v>
      </c>
      <c r="K944" s="93" t="s">
        <v>26</v>
      </c>
    </row>
    <row r="945" spans="2:11" x14ac:dyDescent="0.35">
      <c r="B945" s="88" t="s">
        <v>194</v>
      </c>
      <c r="C945" t="s">
        <v>234</v>
      </c>
      <c r="D945" t="s">
        <v>235</v>
      </c>
      <c r="E945" t="s">
        <v>263</v>
      </c>
      <c r="F945">
        <v>0</v>
      </c>
      <c r="G945" t="s">
        <v>257</v>
      </c>
      <c r="H945">
        <v>3</v>
      </c>
      <c r="I945">
        <v>2026</v>
      </c>
      <c r="J945" t="s">
        <v>138</v>
      </c>
      <c r="K945" s="93" t="s">
        <v>17</v>
      </c>
    </row>
    <row r="946" spans="2:11" x14ac:dyDescent="0.35">
      <c r="B946" s="88" t="s">
        <v>194</v>
      </c>
      <c r="C946" t="s">
        <v>234</v>
      </c>
      <c r="D946" t="s">
        <v>235</v>
      </c>
      <c r="E946" t="s">
        <v>264</v>
      </c>
      <c r="F946">
        <v>0</v>
      </c>
      <c r="G946" t="s">
        <v>257</v>
      </c>
      <c r="H946">
        <v>3</v>
      </c>
      <c r="I946">
        <v>2026</v>
      </c>
      <c r="J946" t="s">
        <v>202</v>
      </c>
      <c r="K946" s="93" t="s">
        <v>17</v>
      </c>
    </row>
    <row r="947" spans="2:11" x14ac:dyDescent="0.35">
      <c r="B947" s="88" t="s">
        <v>194</v>
      </c>
      <c r="C947" t="s">
        <v>234</v>
      </c>
      <c r="D947" t="s">
        <v>246</v>
      </c>
      <c r="E947" t="s">
        <v>279</v>
      </c>
      <c r="F947">
        <v>443.16713600385577</v>
      </c>
      <c r="G947" t="s">
        <v>257</v>
      </c>
      <c r="H947">
        <v>3</v>
      </c>
      <c r="I947">
        <v>2026</v>
      </c>
      <c r="J947" t="s">
        <v>114</v>
      </c>
      <c r="K947" s="93" t="s">
        <v>26</v>
      </c>
    </row>
    <row r="948" spans="2:11" x14ac:dyDescent="0.35">
      <c r="B948" s="88" t="s">
        <v>194</v>
      </c>
      <c r="C948" t="s">
        <v>234</v>
      </c>
      <c r="D948" t="s">
        <v>235</v>
      </c>
      <c r="E948" t="s">
        <v>186</v>
      </c>
      <c r="F948">
        <v>1691.9090027762281</v>
      </c>
      <c r="G948" t="s">
        <v>187</v>
      </c>
      <c r="H948">
        <v>3</v>
      </c>
      <c r="I948">
        <v>2026</v>
      </c>
      <c r="J948" t="s">
        <v>113</v>
      </c>
      <c r="K948" s="93" t="s">
        <v>26</v>
      </c>
    </row>
    <row r="949" spans="2:11" x14ac:dyDescent="0.35">
      <c r="B949" s="88" t="s">
        <v>194</v>
      </c>
      <c r="C949" t="s">
        <v>234</v>
      </c>
      <c r="D949" t="s">
        <v>235</v>
      </c>
      <c r="E949" t="s">
        <v>265</v>
      </c>
      <c r="F949">
        <v>6278.3850755684198</v>
      </c>
      <c r="G949" t="s">
        <v>257</v>
      </c>
      <c r="H949">
        <v>3</v>
      </c>
      <c r="I949">
        <v>2026</v>
      </c>
      <c r="J949" t="s">
        <v>141</v>
      </c>
      <c r="K949" s="93" t="s">
        <v>17</v>
      </c>
    </row>
    <row r="950" spans="2:11" x14ac:dyDescent="0.35">
      <c r="B950" s="88" t="s">
        <v>194</v>
      </c>
      <c r="C950" t="s">
        <v>234</v>
      </c>
      <c r="D950" t="s">
        <v>235</v>
      </c>
      <c r="E950" t="s">
        <v>266</v>
      </c>
      <c r="F950">
        <v>416</v>
      </c>
      <c r="G950" t="s">
        <v>257</v>
      </c>
      <c r="H950">
        <v>3</v>
      </c>
      <c r="I950">
        <v>2026</v>
      </c>
      <c r="J950" t="s">
        <v>142</v>
      </c>
      <c r="K950" s="93" t="s">
        <v>13</v>
      </c>
    </row>
    <row r="951" spans="2:11" x14ac:dyDescent="0.35">
      <c r="B951" s="88" t="s">
        <v>194</v>
      </c>
      <c r="C951" t="s">
        <v>234</v>
      </c>
      <c r="D951" t="s">
        <v>235</v>
      </c>
      <c r="E951" t="s">
        <v>267</v>
      </c>
      <c r="F951">
        <v>5687</v>
      </c>
      <c r="G951" t="s">
        <v>257</v>
      </c>
      <c r="H951">
        <v>3</v>
      </c>
      <c r="I951">
        <v>2026</v>
      </c>
      <c r="J951" t="s">
        <v>128</v>
      </c>
      <c r="K951" s="93" t="s">
        <v>13</v>
      </c>
    </row>
    <row r="952" spans="2:11" x14ac:dyDescent="0.35">
      <c r="B952" s="88" t="s">
        <v>194</v>
      </c>
      <c r="C952" t="s">
        <v>234</v>
      </c>
      <c r="D952" t="s">
        <v>235</v>
      </c>
      <c r="E952" t="s">
        <v>188</v>
      </c>
      <c r="F952">
        <v>2035.8967732468809</v>
      </c>
      <c r="G952" t="s">
        <v>187</v>
      </c>
      <c r="H952">
        <v>3</v>
      </c>
      <c r="I952">
        <v>2026</v>
      </c>
      <c r="J952" t="s">
        <v>140</v>
      </c>
      <c r="K952" s="93" t="s">
        <v>26</v>
      </c>
    </row>
    <row r="953" spans="2:11" x14ac:dyDescent="0.35">
      <c r="B953" s="88" t="s">
        <v>194</v>
      </c>
      <c r="C953" t="s">
        <v>234</v>
      </c>
      <c r="D953" t="s">
        <v>235</v>
      </c>
      <c r="E953" t="s">
        <v>189</v>
      </c>
      <c r="F953">
        <v>1007.4706914325421</v>
      </c>
      <c r="G953" t="s">
        <v>187</v>
      </c>
      <c r="H953">
        <v>3</v>
      </c>
      <c r="I953">
        <v>2026</v>
      </c>
      <c r="J953" t="s">
        <v>124</v>
      </c>
      <c r="K953" s="93" t="s">
        <v>26</v>
      </c>
    </row>
    <row r="954" spans="2:11" x14ac:dyDescent="0.35">
      <c r="B954" s="88" t="s">
        <v>194</v>
      </c>
      <c r="C954" t="s">
        <v>234</v>
      </c>
      <c r="D954" t="s">
        <v>235</v>
      </c>
      <c r="E954" t="s">
        <v>190</v>
      </c>
      <c r="F954">
        <v>968.18390646942589</v>
      </c>
      <c r="G954" t="s">
        <v>187</v>
      </c>
      <c r="H954">
        <v>3</v>
      </c>
      <c r="I954">
        <v>2026</v>
      </c>
      <c r="J954" t="s">
        <v>112</v>
      </c>
      <c r="K954" s="93" t="s">
        <v>26</v>
      </c>
    </row>
    <row r="955" spans="2:11" x14ac:dyDescent="0.35">
      <c r="B955" s="88" t="s">
        <v>194</v>
      </c>
      <c r="C955" t="s">
        <v>234</v>
      </c>
      <c r="D955" t="s">
        <v>235</v>
      </c>
      <c r="E955" t="s">
        <v>196</v>
      </c>
      <c r="F955">
        <v>1662.3266408636946</v>
      </c>
      <c r="G955" t="s">
        <v>187</v>
      </c>
      <c r="H955">
        <v>3</v>
      </c>
      <c r="I955">
        <v>2026</v>
      </c>
      <c r="J955" t="s">
        <v>98</v>
      </c>
      <c r="K955" s="93" t="s">
        <v>26</v>
      </c>
    </row>
    <row r="956" spans="2:11" x14ac:dyDescent="0.35">
      <c r="B956" s="94" t="s">
        <v>194</v>
      </c>
      <c r="C956" t="s">
        <v>234</v>
      </c>
      <c r="D956" t="s">
        <v>247</v>
      </c>
      <c r="E956" t="s">
        <v>256</v>
      </c>
      <c r="F956">
        <v>0</v>
      </c>
      <c r="G956" t="s">
        <v>257</v>
      </c>
      <c r="H956">
        <v>2</v>
      </c>
      <c r="I956">
        <v>2026</v>
      </c>
      <c r="J956" t="s">
        <v>116</v>
      </c>
      <c r="K956" t="s">
        <v>8</v>
      </c>
    </row>
    <row r="957" spans="2:11" x14ac:dyDescent="0.35">
      <c r="B957" s="94" t="s">
        <v>194</v>
      </c>
      <c r="C957" t="s">
        <v>184</v>
      </c>
      <c r="D957" t="s">
        <v>248</v>
      </c>
      <c r="E957" t="s">
        <v>193</v>
      </c>
      <c r="F957">
        <v>0</v>
      </c>
      <c r="G957" t="s">
        <v>187</v>
      </c>
      <c r="H957">
        <v>2</v>
      </c>
      <c r="I957">
        <v>2026</v>
      </c>
      <c r="J957" t="s">
        <v>116</v>
      </c>
      <c r="K957" t="s">
        <v>8</v>
      </c>
    </row>
    <row r="958" spans="2:11" x14ac:dyDescent="0.35">
      <c r="B958" s="88" t="s">
        <v>194</v>
      </c>
      <c r="C958" t="s">
        <v>184</v>
      </c>
      <c r="D958" t="s">
        <v>185</v>
      </c>
      <c r="E958" t="s">
        <v>195</v>
      </c>
      <c r="F958">
        <v>0</v>
      </c>
      <c r="G958" t="s">
        <v>187</v>
      </c>
      <c r="H958">
        <v>3</v>
      </c>
      <c r="I958">
        <v>2026</v>
      </c>
      <c r="J958" t="s">
        <v>117</v>
      </c>
      <c r="K958" s="93" t="s">
        <v>26</v>
      </c>
    </row>
    <row r="959" spans="2:11" x14ac:dyDescent="0.35">
      <c r="B959" s="88" t="s">
        <v>194</v>
      </c>
      <c r="C959" t="s">
        <v>234</v>
      </c>
      <c r="D959" t="s">
        <v>235</v>
      </c>
      <c r="E959" t="s">
        <v>198</v>
      </c>
      <c r="F959">
        <v>0</v>
      </c>
      <c r="G959" t="s">
        <v>187</v>
      </c>
      <c r="H959">
        <v>3</v>
      </c>
      <c r="I959">
        <v>2026</v>
      </c>
      <c r="J959" t="s">
        <v>199</v>
      </c>
      <c r="K959" s="93" t="s">
        <v>17</v>
      </c>
    </row>
    <row r="960" spans="2:11" x14ac:dyDescent="0.35">
      <c r="B960" s="88" t="s">
        <v>194</v>
      </c>
      <c r="C960" t="s">
        <v>184</v>
      </c>
      <c r="D960" t="s">
        <v>185</v>
      </c>
      <c r="E960" t="s">
        <v>197</v>
      </c>
      <c r="F960">
        <v>0</v>
      </c>
      <c r="G960" t="s">
        <v>187</v>
      </c>
      <c r="H960">
        <v>3</v>
      </c>
      <c r="I960">
        <v>2026</v>
      </c>
      <c r="J960" t="s">
        <v>73</v>
      </c>
      <c r="K960" s="93" t="s">
        <v>17</v>
      </c>
    </row>
    <row r="961" spans="2:12" x14ac:dyDescent="0.35">
      <c r="B961" s="88" t="s">
        <v>194</v>
      </c>
      <c r="C961" t="s">
        <v>234</v>
      </c>
      <c r="D961" t="s">
        <v>235</v>
      </c>
      <c r="E961" t="s">
        <v>203</v>
      </c>
      <c r="F961">
        <v>2538.5284732053292</v>
      </c>
      <c r="G961" t="s">
        <v>187</v>
      </c>
      <c r="H961">
        <v>3</v>
      </c>
      <c r="I961">
        <v>2026</v>
      </c>
      <c r="J961" t="s">
        <v>115</v>
      </c>
      <c r="K961" s="93" t="s">
        <v>26</v>
      </c>
    </row>
    <row r="962" spans="2:12" x14ac:dyDescent="0.35">
      <c r="B962" s="88" t="s">
        <v>194</v>
      </c>
      <c r="C962" t="s">
        <v>184</v>
      </c>
      <c r="D962" t="s">
        <v>185</v>
      </c>
      <c r="E962" t="s">
        <v>200</v>
      </c>
      <c r="F962">
        <v>34924.960702326665</v>
      </c>
      <c r="G962" t="s">
        <v>187</v>
      </c>
      <c r="H962">
        <v>3</v>
      </c>
      <c r="I962">
        <v>2026</v>
      </c>
      <c r="J962" t="s">
        <v>138</v>
      </c>
      <c r="K962" s="93" t="s">
        <v>17</v>
      </c>
    </row>
    <row r="963" spans="2:12" x14ac:dyDescent="0.35">
      <c r="B963" s="88" t="s">
        <v>194</v>
      </c>
      <c r="C963" t="s">
        <v>184</v>
      </c>
      <c r="D963" t="s">
        <v>185</v>
      </c>
      <c r="E963" t="s">
        <v>201</v>
      </c>
      <c r="F963">
        <v>0</v>
      </c>
      <c r="G963" t="s">
        <v>187</v>
      </c>
      <c r="H963">
        <v>3</v>
      </c>
      <c r="I963">
        <v>2026</v>
      </c>
      <c r="J963" t="s">
        <v>202</v>
      </c>
      <c r="K963" s="93" t="s">
        <v>17</v>
      </c>
    </row>
    <row r="964" spans="2:12" x14ac:dyDescent="0.35">
      <c r="B964" s="88" t="s">
        <v>194</v>
      </c>
      <c r="C964" t="s">
        <v>234</v>
      </c>
      <c r="D964" t="s">
        <v>235</v>
      </c>
      <c r="E964" t="s">
        <v>204</v>
      </c>
      <c r="F964">
        <v>6072.3548348293252</v>
      </c>
      <c r="G964" t="s">
        <v>187</v>
      </c>
      <c r="H964">
        <v>3</v>
      </c>
      <c r="I964">
        <v>2026</v>
      </c>
      <c r="J964" t="s">
        <v>114</v>
      </c>
      <c r="K964" s="93" t="s">
        <v>26</v>
      </c>
    </row>
    <row r="965" spans="2:12" x14ac:dyDescent="0.35">
      <c r="B965" s="88" t="s">
        <v>194</v>
      </c>
      <c r="C965" t="s">
        <v>234</v>
      </c>
      <c r="D965" t="s">
        <v>235</v>
      </c>
      <c r="E965" t="s">
        <v>269</v>
      </c>
      <c r="F965">
        <v>0</v>
      </c>
      <c r="G965" t="s">
        <v>210</v>
      </c>
      <c r="H965">
        <v>3</v>
      </c>
      <c r="I965">
        <v>2026</v>
      </c>
      <c r="J965" t="s">
        <v>199</v>
      </c>
      <c r="K965" s="93" t="s">
        <v>17</v>
      </c>
    </row>
    <row r="966" spans="2:12" x14ac:dyDescent="0.35">
      <c r="B966" s="88" t="s">
        <v>194</v>
      </c>
      <c r="C966" t="s">
        <v>184</v>
      </c>
      <c r="D966" t="s">
        <v>185</v>
      </c>
      <c r="E966" t="s">
        <v>205</v>
      </c>
      <c r="F966">
        <v>0</v>
      </c>
      <c r="G966" t="s">
        <v>187</v>
      </c>
      <c r="H966">
        <v>3</v>
      </c>
      <c r="I966">
        <v>2026</v>
      </c>
      <c r="J966" t="s">
        <v>141</v>
      </c>
      <c r="K966" s="93" t="s">
        <v>17</v>
      </c>
    </row>
    <row r="967" spans="2:12" x14ac:dyDescent="0.35">
      <c r="B967" s="88" t="s">
        <v>194</v>
      </c>
      <c r="C967" t="s">
        <v>184</v>
      </c>
      <c r="D967" t="s">
        <v>185</v>
      </c>
      <c r="E967" t="s">
        <v>206</v>
      </c>
      <c r="F967">
        <v>5167.3767573995656</v>
      </c>
      <c r="G967" t="s">
        <v>187</v>
      </c>
      <c r="H967">
        <v>3</v>
      </c>
      <c r="I967">
        <v>2026</v>
      </c>
      <c r="J967" t="s">
        <v>142</v>
      </c>
      <c r="K967" s="93" t="s">
        <v>13</v>
      </c>
    </row>
    <row r="968" spans="2:12" x14ac:dyDescent="0.35">
      <c r="B968" s="88" t="s">
        <v>194</v>
      </c>
      <c r="C968" t="s">
        <v>184</v>
      </c>
      <c r="D968" t="s">
        <v>185</v>
      </c>
      <c r="E968" t="s">
        <v>207</v>
      </c>
      <c r="F968">
        <v>99317.135342722628</v>
      </c>
      <c r="G968" t="s">
        <v>187</v>
      </c>
      <c r="H968">
        <v>3</v>
      </c>
      <c r="I968">
        <v>2026</v>
      </c>
      <c r="J968" t="s">
        <v>128</v>
      </c>
      <c r="K968" s="93" t="s">
        <v>13</v>
      </c>
    </row>
    <row r="969" spans="2:12" x14ac:dyDescent="0.35">
      <c r="B969" s="94" t="s">
        <v>194</v>
      </c>
      <c r="C969" t="s">
        <v>184</v>
      </c>
      <c r="D969" t="s">
        <v>248</v>
      </c>
      <c r="E969" t="s">
        <v>256</v>
      </c>
      <c r="F969">
        <v>0</v>
      </c>
      <c r="G969" t="s">
        <v>257</v>
      </c>
      <c r="H969">
        <v>2</v>
      </c>
      <c r="I969">
        <v>2026</v>
      </c>
      <c r="J969" t="s">
        <v>116</v>
      </c>
      <c r="K969" t="s">
        <v>8</v>
      </c>
    </row>
    <row r="970" spans="2:12" x14ac:dyDescent="0.35">
      <c r="B970" s="88" t="s">
        <v>194</v>
      </c>
      <c r="C970" t="s">
        <v>184</v>
      </c>
      <c r="D970" t="s">
        <v>185</v>
      </c>
      <c r="E970" t="s">
        <v>209</v>
      </c>
      <c r="F970">
        <v>0</v>
      </c>
      <c r="G970" t="s">
        <v>210</v>
      </c>
      <c r="H970">
        <v>3</v>
      </c>
      <c r="I970">
        <v>2026</v>
      </c>
      <c r="J970" t="s">
        <v>73</v>
      </c>
      <c r="K970" s="93" t="s">
        <v>17</v>
      </c>
    </row>
    <row r="971" spans="2:12" x14ac:dyDescent="0.35">
      <c r="B971" s="88" t="s">
        <v>194</v>
      </c>
      <c r="C971" t="s">
        <v>234</v>
      </c>
      <c r="D971" t="s">
        <v>235</v>
      </c>
      <c r="E971" t="s">
        <v>270</v>
      </c>
      <c r="F971">
        <v>0</v>
      </c>
      <c r="G971" t="s">
        <v>210</v>
      </c>
      <c r="H971">
        <v>3</v>
      </c>
      <c r="I971">
        <v>2026</v>
      </c>
      <c r="J971" t="s">
        <v>25</v>
      </c>
      <c r="K971" s="93" t="s">
        <v>17</v>
      </c>
    </row>
    <row r="972" spans="2:12" x14ac:dyDescent="0.35">
      <c r="B972" s="88" t="s">
        <v>194</v>
      </c>
      <c r="C972" t="s">
        <v>184</v>
      </c>
      <c r="D972" t="s">
        <v>185</v>
      </c>
      <c r="E972" t="s">
        <v>213</v>
      </c>
      <c r="F972">
        <v>34836.574686943481</v>
      </c>
      <c r="G972" t="s">
        <v>210</v>
      </c>
      <c r="H972">
        <v>3</v>
      </c>
      <c r="I972">
        <v>2026</v>
      </c>
      <c r="J972" t="s">
        <v>138</v>
      </c>
      <c r="K972" s="93" t="s">
        <v>17</v>
      </c>
    </row>
    <row r="973" spans="2:12" x14ac:dyDescent="0.35">
      <c r="B973" s="88" t="s">
        <v>194</v>
      </c>
      <c r="C973" t="s">
        <v>234</v>
      </c>
      <c r="D973" t="s">
        <v>235</v>
      </c>
      <c r="E973" t="s">
        <v>271</v>
      </c>
      <c r="F973">
        <v>1577.2786622047101</v>
      </c>
      <c r="G973" t="s">
        <v>210</v>
      </c>
      <c r="H973">
        <v>3</v>
      </c>
      <c r="I973">
        <v>2026</v>
      </c>
      <c r="J973" s="92" t="s">
        <v>35</v>
      </c>
      <c r="K973" s="93" t="s">
        <v>26</v>
      </c>
      <c r="L973" t="s">
        <v>162</v>
      </c>
    </row>
    <row r="974" spans="2:12" x14ac:dyDescent="0.35">
      <c r="B974" s="88" t="s">
        <v>194</v>
      </c>
      <c r="C974" t="s">
        <v>234</v>
      </c>
      <c r="D974" t="s">
        <v>235</v>
      </c>
      <c r="E974" t="s">
        <v>217</v>
      </c>
      <c r="F974">
        <v>2087.588076328992</v>
      </c>
      <c r="G974" t="s">
        <v>218</v>
      </c>
      <c r="H974">
        <v>3</v>
      </c>
      <c r="I974">
        <v>2026</v>
      </c>
      <c r="J974" s="92" t="s">
        <v>35</v>
      </c>
      <c r="K974" s="93" t="s">
        <v>26</v>
      </c>
      <c r="L974" t="s">
        <v>165</v>
      </c>
    </row>
    <row r="975" spans="2:12" x14ac:dyDescent="0.35">
      <c r="B975" s="88" t="s">
        <v>194</v>
      </c>
      <c r="C975" t="s">
        <v>184</v>
      </c>
      <c r="D975" t="s">
        <v>185</v>
      </c>
      <c r="E975" t="s">
        <v>216</v>
      </c>
      <c r="F975">
        <v>725.49162087338698</v>
      </c>
      <c r="G975" t="s">
        <v>210</v>
      </c>
      <c r="H975">
        <v>3</v>
      </c>
      <c r="I975">
        <v>2026</v>
      </c>
      <c r="J975" t="s">
        <v>142</v>
      </c>
      <c r="K975" s="93" t="s">
        <v>13</v>
      </c>
    </row>
    <row r="976" spans="2:12" x14ac:dyDescent="0.35">
      <c r="B976" s="88" t="s">
        <v>194</v>
      </c>
      <c r="C976" t="s">
        <v>234</v>
      </c>
      <c r="D976" t="s">
        <v>235</v>
      </c>
      <c r="E976" t="s">
        <v>219</v>
      </c>
      <c r="F976">
        <v>0</v>
      </c>
      <c r="G976" t="s">
        <v>218</v>
      </c>
      <c r="H976">
        <v>3</v>
      </c>
      <c r="I976">
        <v>2026</v>
      </c>
      <c r="J976" s="92" t="s">
        <v>35</v>
      </c>
      <c r="K976" s="93" t="s">
        <v>26</v>
      </c>
      <c r="L976" t="s">
        <v>220</v>
      </c>
    </row>
    <row r="977" spans="2:12" x14ac:dyDescent="0.35">
      <c r="B977" s="88" t="s">
        <v>194</v>
      </c>
      <c r="C977" t="s">
        <v>234</v>
      </c>
      <c r="D977" t="s">
        <v>235</v>
      </c>
      <c r="E977" t="s">
        <v>221</v>
      </c>
      <c r="F977">
        <v>5314.9696508240077</v>
      </c>
      <c r="G977" t="s">
        <v>218</v>
      </c>
      <c r="H977">
        <v>3</v>
      </c>
      <c r="I977">
        <v>2026</v>
      </c>
      <c r="J977" s="92" t="s">
        <v>35</v>
      </c>
      <c r="K977" s="93" t="s">
        <v>26</v>
      </c>
      <c r="L977" t="s">
        <v>164</v>
      </c>
    </row>
    <row r="978" spans="2:12" x14ac:dyDescent="0.35">
      <c r="B978" s="88" t="s">
        <v>194</v>
      </c>
      <c r="C978" t="s">
        <v>234</v>
      </c>
      <c r="D978" t="s">
        <v>235</v>
      </c>
      <c r="E978" t="s">
        <v>222</v>
      </c>
      <c r="F978">
        <v>1878.8292686960926</v>
      </c>
      <c r="G978" t="s">
        <v>218</v>
      </c>
      <c r="H978">
        <v>3</v>
      </c>
      <c r="I978">
        <v>2026</v>
      </c>
      <c r="J978" s="92" t="s">
        <v>35</v>
      </c>
      <c r="K978" s="93" t="s">
        <v>26</v>
      </c>
      <c r="L978" t="s">
        <v>161</v>
      </c>
    </row>
    <row r="979" spans="2:12" x14ac:dyDescent="0.35">
      <c r="B979" s="88" t="s">
        <v>194</v>
      </c>
      <c r="C979" t="s">
        <v>234</v>
      </c>
      <c r="D979" t="s">
        <v>235</v>
      </c>
      <c r="E979" t="s">
        <v>223</v>
      </c>
      <c r="F979">
        <v>2385.8149443759908</v>
      </c>
      <c r="G979" t="s">
        <v>224</v>
      </c>
      <c r="H979">
        <v>3</v>
      </c>
      <c r="I979">
        <v>2026</v>
      </c>
      <c r="J979" s="92" t="s">
        <v>35</v>
      </c>
      <c r="K979" s="93" t="s">
        <v>26</v>
      </c>
      <c r="L979" t="s">
        <v>165</v>
      </c>
    </row>
    <row r="980" spans="2:12" x14ac:dyDescent="0.35">
      <c r="B980" s="88" t="s">
        <v>194</v>
      </c>
      <c r="C980" t="s">
        <v>234</v>
      </c>
      <c r="D980" t="s">
        <v>235</v>
      </c>
      <c r="E980" t="s">
        <v>225</v>
      </c>
      <c r="F980">
        <v>0</v>
      </c>
      <c r="G980" t="s">
        <v>224</v>
      </c>
      <c r="H980">
        <v>3</v>
      </c>
      <c r="I980">
        <v>2026</v>
      </c>
      <c r="J980" s="92" t="s">
        <v>35</v>
      </c>
      <c r="K980" s="93" t="s">
        <v>26</v>
      </c>
      <c r="L980" t="s">
        <v>220</v>
      </c>
    </row>
    <row r="981" spans="2:12" x14ac:dyDescent="0.35">
      <c r="B981" s="88" t="s">
        <v>194</v>
      </c>
      <c r="C981" t="s">
        <v>234</v>
      </c>
      <c r="D981" t="s">
        <v>235</v>
      </c>
      <c r="E981" t="s">
        <v>226</v>
      </c>
      <c r="F981">
        <v>6028.9207979496214</v>
      </c>
      <c r="G981" t="s">
        <v>224</v>
      </c>
      <c r="H981">
        <v>3</v>
      </c>
      <c r="I981">
        <v>2026</v>
      </c>
      <c r="J981" s="92" t="s">
        <v>35</v>
      </c>
      <c r="K981" s="93" t="s">
        <v>26</v>
      </c>
      <c r="L981" t="s">
        <v>164</v>
      </c>
    </row>
    <row r="982" spans="2:12" x14ac:dyDescent="0.35">
      <c r="B982" s="88" t="s">
        <v>194</v>
      </c>
      <c r="C982" t="s">
        <v>234</v>
      </c>
      <c r="D982" t="s">
        <v>235</v>
      </c>
      <c r="E982" t="s">
        <v>228</v>
      </c>
      <c r="F982">
        <v>2107.4698675321251</v>
      </c>
      <c r="G982" t="s">
        <v>224</v>
      </c>
      <c r="H982">
        <v>3</v>
      </c>
      <c r="I982">
        <v>2026</v>
      </c>
      <c r="J982" s="92" t="s">
        <v>35</v>
      </c>
      <c r="K982" s="93" t="s">
        <v>26</v>
      </c>
      <c r="L982" t="s">
        <v>161</v>
      </c>
    </row>
    <row r="983" spans="2:12" x14ac:dyDescent="0.35">
      <c r="B983" s="88" t="s">
        <v>194</v>
      </c>
      <c r="C983" t="s">
        <v>234</v>
      </c>
      <c r="D983" t="s">
        <v>235</v>
      </c>
      <c r="E983" t="s">
        <v>229</v>
      </c>
      <c r="F983">
        <v>2102.5582913635003</v>
      </c>
      <c r="G983" t="s">
        <v>224</v>
      </c>
      <c r="H983">
        <v>3</v>
      </c>
      <c r="I983">
        <v>2026</v>
      </c>
      <c r="J983" s="92" t="s">
        <v>35</v>
      </c>
      <c r="K983" s="93" t="s">
        <v>26</v>
      </c>
      <c r="L983" t="s">
        <v>162</v>
      </c>
    </row>
    <row r="984" spans="2:12" x14ac:dyDescent="0.35">
      <c r="B984" s="88" t="s">
        <v>194</v>
      </c>
      <c r="C984" t="s">
        <v>234</v>
      </c>
      <c r="D984" t="s">
        <v>235</v>
      </c>
      <c r="E984" t="s">
        <v>272</v>
      </c>
      <c r="F984">
        <v>495.65038657388902</v>
      </c>
      <c r="G984" t="s">
        <v>257</v>
      </c>
      <c r="H984">
        <v>3</v>
      </c>
      <c r="I984">
        <v>2026</v>
      </c>
      <c r="J984" t="s">
        <v>113</v>
      </c>
      <c r="K984" s="93" t="s">
        <v>26</v>
      </c>
    </row>
    <row r="985" spans="2:12" x14ac:dyDescent="0.35">
      <c r="B985" s="88" t="s">
        <v>194</v>
      </c>
      <c r="C985" t="s">
        <v>234</v>
      </c>
      <c r="D985" t="s">
        <v>235</v>
      </c>
      <c r="E985" t="s">
        <v>273</v>
      </c>
      <c r="F985">
        <v>596.42275147690816</v>
      </c>
      <c r="G985" t="s">
        <v>257</v>
      </c>
      <c r="H985">
        <v>3</v>
      </c>
      <c r="I985">
        <v>2026</v>
      </c>
      <c r="J985" t="s">
        <v>140</v>
      </c>
      <c r="K985" s="93" t="s">
        <v>26</v>
      </c>
    </row>
    <row r="986" spans="2:12" x14ac:dyDescent="0.35">
      <c r="B986" s="88" t="s">
        <v>194</v>
      </c>
      <c r="C986" t="s">
        <v>234</v>
      </c>
      <c r="D986" t="s">
        <v>235</v>
      </c>
      <c r="E986" t="s">
        <v>274</v>
      </c>
      <c r="F986">
        <v>295.14189997867589</v>
      </c>
      <c r="G986" t="s">
        <v>257</v>
      </c>
      <c r="H986">
        <v>3</v>
      </c>
      <c r="I986">
        <v>2026</v>
      </c>
      <c r="J986" t="s">
        <v>124</v>
      </c>
      <c r="K986" s="93" t="s">
        <v>26</v>
      </c>
    </row>
    <row r="987" spans="2:12" x14ac:dyDescent="0.35">
      <c r="B987" s="88" t="s">
        <v>194</v>
      </c>
      <c r="C987" t="s">
        <v>234</v>
      </c>
      <c r="D987" t="s">
        <v>235</v>
      </c>
      <c r="E987" t="s">
        <v>275</v>
      </c>
      <c r="F987">
        <v>298.61660919639712</v>
      </c>
      <c r="G987" t="s">
        <v>257</v>
      </c>
      <c r="H987">
        <v>3</v>
      </c>
      <c r="I987">
        <v>2026</v>
      </c>
      <c r="J987" t="s">
        <v>112</v>
      </c>
      <c r="K987" s="93" t="s">
        <v>26</v>
      </c>
    </row>
    <row r="988" spans="2:12" x14ac:dyDescent="0.35">
      <c r="B988" s="88" t="s">
        <v>194</v>
      </c>
      <c r="C988" t="s">
        <v>234</v>
      </c>
      <c r="D988" t="s">
        <v>235</v>
      </c>
      <c r="E988" t="s">
        <v>276</v>
      </c>
      <c r="F988">
        <v>486.9841349648151</v>
      </c>
      <c r="G988" t="s">
        <v>257</v>
      </c>
      <c r="H988">
        <v>3</v>
      </c>
      <c r="I988">
        <v>2026</v>
      </c>
      <c r="J988" t="s">
        <v>98</v>
      </c>
      <c r="K988" s="93" t="s">
        <v>26</v>
      </c>
    </row>
    <row r="989" spans="2:12" x14ac:dyDescent="0.35">
      <c r="B989" s="94" t="s">
        <v>194</v>
      </c>
      <c r="C989" t="s">
        <v>234</v>
      </c>
      <c r="D989" t="s">
        <v>249</v>
      </c>
      <c r="E989" t="s">
        <v>193</v>
      </c>
      <c r="F989">
        <v>0</v>
      </c>
      <c r="G989" t="s">
        <v>187</v>
      </c>
      <c r="H989">
        <v>2</v>
      </c>
      <c r="I989">
        <v>2026</v>
      </c>
      <c r="J989" t="s">
        <v>116</v>
      </c>
      <c r="K989" t="s">
        <v>8</v>
      </c>
    </row>
    <row r="990" spans="2:12" x14ac:dyDescent="0.35">
      <c r="B990" s="94" t="s">
        <v>194</v>
      </c>
      <c r="C990" t="s">
        <v>234</v>
      </c>
      <c r="D990" t="s">
        <v>249</v>
      </c>
      <c r="E990" t="s">
        <v>256</v>
      </c>
      <c r="F990">
        <v>0</v>
      </c>
      <c r="G990" t="s">
        <v>257</v>
      </c>
      <c r="H990">
        <v>2</v>
      </c>
      <c r="I990">
        <v>2026</v>
      </c>
      <c r="J990" t="s">
        <v>116</v>
      </c>
      <c r="K990" t="s">
        <v>8</v>
      </c>
    </row>
    <row r="991" spans="2:12" x14ac:dyDescent="0.35">
      <c r="B991" s="88" t="s">
        <v>194</v>
      </c>
      <c r="C991" t="s">
        <v>184</v>
      </c>
      <c r="D991" t="s">
        <v>185</v>
      </c>
      <c r="E991" t="s">
        <v>261</v>
      </c>
      <c r="F991">
        <v>0</v>
      </c>
      <c r="G991" t="s">
        <v>257</v>
      </c>
      <c r="H991">
        <v>3</v>
      </c>
      <c r="I991">
        <v>2026</v>
      </c>
      <c r="J991" t="s">
        <v>117</v>
      </c>
      <c r="K991" s="93" t="s">
        <v>26</v>
      </c>
    </row>
    <row r="992" spans="2:12" x14ac:dyDescent="0.35">
      <c r="B992" s="88" t="s">
        <v>194</v>
      </c>
      <c r="C992" t="s">
        <v>234</v>
      </c>
      <c r="D992" t="s">
        <v>235</v>
      </c>
      <c r="E992" t="s">
        <v>277</v>
      </c>
      <c r="F992">
        <v>0</v>
      </c>
      <c r="G992" t="s">
        <v>257</v>
      </c>
      <c r="H992">
        <v>3</v>
      </c>
      <c r="I992">
        <v>2026</v>
      </c>
      <c r="J992" t="s">
        <v>199</v>
      </c>
      <c r="K992" s="93" t="s">
        <v>17</v>
      </c>
    </row>
    <row r="993" spans="2:11" x14ac:dyDescent="0.35">
      <c r="B993" s="88" t="s">
        <v>194</v>
      </c>
      <c r="C993" t="s">
        <v>184</v>
      </c>
      <c r="D993" t="s">
        <v>185</v>
      </c>
      <c r="E993" t="s">
        <v>262</v>
      </c>
      <c r="F993">
        <v>0</v>
      </c>
      <c r="G993" t="s">
        <v>257</v>
      </c>
      <c r="H993">
        <v>3</v>
      </c>
      <c r="I993">
        <v>2026</v>
      </c>
      <c r="J993" t="s">
        <v>73</v>
      </c>
      <c r="K993" s="93" t="s">
        <v>17</v>
      </c>
    </row>
    <row r="994" spans="2:11" x14ac:dyDescent="0.35">
      <c r="B994" s="88" t="s">
        <v>194</v>
      </c>
      <c r="C994" t="s">
        <v>234</v>
      </c>
      <c r="D994" t="s">
        <v>235</v>
      </c>
      <c r="E994" t="s">
        <v>278</v>
      </c>
      <c r="F994">
        <v>758.65428869315906</v>
      </c>
      <c r="G994" t="s">
        <v>257</v>
      </c>
      <c r="H994">
        <v>3</v>
      </c>
      <c r="I994">
        <v>2026</v>
      </c>
      <c r="J994" t="s">
        <v>115</v>
      </c>
      <c r="K994" s="93" t="s">
        <v>26</v>
      </c>
    </row>
    <row r="995" spans="2:11" x14ac:dyDescent="0.35">
      <c r="B995" s="88" t="s">
        <v>194</v>
      </c>
      <c r="C995" t="s">
        <v>184</v>
      </c>
      <c r="D995" t="s">
        <v>185</v>
      </c>
      <c r="E995" t="s">
        <v>263</v>
      </c>
      <c r="F995">
        <v>10231.38374746008</v>
      </c>
      <c r="G995" t="s">
        <v>257</v>
      </c>
      <c r="H995">
        <v>3</v>
      </c>
      <c r="I995">
        <v>2026</v>
      </c>
      <c r="J995" t="s">
        <v>138</v>
      </c>
      <c r="K995" s="93" t="s">
        <v>17</v>
      </c>
    </row>
    <row r="996" spans="2:11" x14ac:dyDescent="0.35">
      <c r="B996" s="88" t="s">
        <v>194</v>
      </c>
      <c r="C996" t="s">
        <v>184</v>
      </c>
      <c r="D996" t="s">
        <v>185</v>
      </c>
      <c r="E996" t="s">
        <v>264</v>
      </c>
      <c r="F996">
        <v>0</v>
      </c>
      <c r="G996" t="s">
        <v>257</v>
      </c>
      <c r="H996">
        <v>3</v>
      </c>
      <c r="I996">
        <v>2026</v>
      </c>
      <c r="J996" t="s">
        <v>202</v>
      </c>
      <c r="K996" s="93" t="s">
        <v>17</v>
      </c>
    </row>
    <row r="997" spans="2:11" x14ac:dyDescent="0.35">
      <c r="B997" s="88" t="s">
        <v>194</v>
      </c>
      <c r="C997" t="s">
        <v>234</v>
      </c>
      <c r="D997" t="s">
        <v>235</v>
      </c>
      <c r="E997" t="s">
        <v>279</v>
      </c>
      <c r="F997">
        <v>1793.900510180162</v>
      </c>
      <c r="G997" t="s">
        <v>257</v>
      </c>
      <c r="H997">
        <v>3</v>
      </c>
      <c r="I997">
        <v>2026</v>
      </c>
      <c r="J997" t="s">
        <v>114</v>
      </c>
      <c r="K997" s="93" t="s">
        <v>26</v>
      </c>
    </row>
    <row r="998" spans="2:11" x14ac:dyDescent="0.35">
      <c r="B998" s="88" t="s">
        <v>194</v>
      </c>
      <c r="C998" t="s">
        <v>184</v>
      </c>
      <c r="D998" t="s">
        <v>185</v>
      </c>
      <c r="E998" t="s">
        <v>186</v>
      </c>
      <c r="F998">
        <v>5239.5291722621187</v>
      </c>
      <c r="G998" t="s">
        <v>187</v>
      </c>
      <c r="H998">
        <v>3</v>
      </c>
      <c r="I998">
        <v>2026</v>
      </c>
      <c r="J998" t="s">
        <v>113</v>
      </c>
      <c r="K998" s="93" t="s">
        <v>26</v>
      </c>
    </row>
    <row r="999" spans="2:11" x14ac:dyDescent="0.35">
      <c r="B999" s="88" t="s">
        <v>194</v>
      </c>
      <c r="C999" t="s">
        <v>184</v>
      </c>
      <c r="D999" t="s">
        <v>185</v>
      </c>
      <c r="E999" t="s">
        <v>265</v>
      </c>
      <c r="F999">
        <v>0</v>
      </c>
      <c r="G999" t="s">
        <v>257</v>
      </c>
      <c r="H999">
        <v>3</v>
      </c>
      <c r="I999">
        <v>2026</v>
      </c>
      <c r="J999" t="s">
        <v>141</v>
      </c>
      <c r="K999" s="93" t="s">
        <v>17</v>
      </c>
    </row>
    <row r="1000" spans="2:11" x14ac:dyDescent="0.35">
      <c r="B1000" s="88" t="s">
        <v>194</v>
      </c>
      <c r="C1000" t="s">
        <v>184</v>
      </c>
      <c r="D1000" t="s">
        <v>185</v>
      </c>
      <c r="E1000" t="s">
        <v>266</v>
      </c>
      <c r="F1000">
        <v>1218</v>
      </c>
      <c r="G1000" t="s">
        <v>257</v>
      </c>
      <c r="H1000">
        <v>3</v>
      </c>
      <c r="I1000">
        <v>2026</v>
      </c>
      <c r="J1000" t="s">
        <v>142</v>
      </c>
      <c r="K1000" s="93" t="s">
        <v>13</v>
      </c>
    </row>
    <row r="1001" spans="2:11" x14ac:dyDescent="0.35">
      <c r="B1001" s="88" t="s">
        <v>194</v>
      </c>
      <c r="C1001" t="s">
        <v>184</v>
      </c>
      <c r="D1001" t="s">
        <v>185</v>
      </c>
      <c r="E1001" t="s">
        <v>267</v>
      </c>
      <c r="F1001">
        <v>17580</v>
      </c>
      <c r="G1001" t="s">
        <v>257</v>
      </c>
      <c r="H1001">
        <v>3</v>
      </c>
      <c r="I1001">
        <v>2026</v>
      </c>
      <c r="J1001" t="s">
        <v>128</v>
      </c>
      <c r="K1001" s="93" t="s">
        <v>13</v>
      </c>
    </row>
    <row r="1002" spans="2:11" x14ac:dyDescent="0.35">
      <c r="B1002" s="88" t="s">
        <v>183</v>
      </c>
      <c r="C1002" t="s">
        <v>184</v>
      </c>
      <c r="D1002" t="s">
        <v>185</v>
      </c>
      <c r="E1002" t="s">
        <v>188</v>
      </c>
      <c r="F1002">
        <v>6304.7956584176791</v>
      </c>
      <c r="G1002" t="s">
        <v>187</v>
      </c>
      <c r="H1002">
        <v>3</v>
      </c>
      <c r="I1002">
        <v>2026</v>
      </c>
      <c r="J1002" t="s">
        <v>140</v>
      </c>
      <c r="K1002" s="93" t="s">
        <v>26</v>
      </c>
    </row>
    <row r="1003" spans="2:11" x14ac:dyDescent="0.35">
      <c r="B1003" s="88" t="s">
        <v>183</v>
      </c>
      <c r="C1003" t="s">
        <v>184</v>
      </c>
      <c r="D1003" t="s">
        <v>185</v>
      </c>
      <c r="E1003" t="s">
        <v>189</v>
      </c>
      <c r="F1003">
        <v>3119.9503456144498</v>
      </c>
      <c r="G1003" t="s">
        <v>187</v>
      </c>
      <c r="H1003">
        <v>3</v>
      </c>
      <c r="I1003">
        <v>2026</v>
      </c>
      <c r="J1003" t="s">
        <v>124</v>
      </c>
      <c r="K1003" s="93" t="s">
        <v>26</v>
      </c>
    </row>
    <row r="1004" spans="2:11" x14ac:dyDescent="0.35">
      <c r="B1004" s="88" t="s">
        <v>183</v>
      </c>
      <c r="C1004" t="s">
        <v>184</v>
      </c>
      <c r="D1004" t="s">
        <v>185</v>
      </c>
      <c r="E1004" t="s">
        <v>190</v>
      </c>
      <c r="F1004">
        <v>2998.2864407821744</v>
      </c>
      <c r="G1004" t="s">
        <v>187</v>
      </c>
      <c r="H1004">
        <v>3</v>
      </c>
      <c r="I1004">
        <v>2026</v>
      </c>
      <c r="J1004" t="s">
        <v>112</v>
      </c>
      <c r="K1004" s="93" t="s">
        <v>26</v>
      </c>
    </row>
    <row r="1005" spans="2:11" x14ac:dyDescent="0.35">
      <c r="B1005" s="88" t="s">
        <v>183</v>
      </c>
      <c r="C1005" t="s">
        <v>184</v>
      </c>
      <c r="D1005" t="s">
        <v>185</v>
      </c>
      <c r="E1005" t="s">
        <v>196</v>
      </c>
      <c r="F1005">
        <v>5147.9180702638414</v>
      </c>
      <c r="G1005" t="s">
        <v>187</v>
      </c>
      <c r="H1005">
        <v>3</v>
      </c>
      <c r="I1005">
        <v>2026</v>
      </c>
      <c r="J1005" t="s">
        <v>98</v>
      </c>
      <c r="K1005" s="93" t="s">
        <v>26</v>
      </c>
    </row>
    <row r="1006" spans="2:11" x14ac:dyDescent="0.35">
      <c r="B1006" s="94" t="s">
        <v>194</v>
      </c>
      <c r="C1006" t="s">
        <v>240</v>
      </c>
      <c r="D1006" t="s">
        <v>250</v>
      </c>
      <c r="E1006" t="s">
        <v>193</v>
      </c>
      <c r="F1006">
        <v>0</v>
      </c>
      <c r="G1006" t="s">
        <v>187</v>
      </c>
      <c r="H1006">
        <v>2</v>
      </c>
      <c r="I1006">
        <v>2026</v>
      </c>
      <c r="J1006" t="s">
        <v>116</v>
      </c>
      <c r="K1006" t="s">
        <v>8</v>
      </c>
    </row>
    <row r="1007" spans="2:11" x14ac:dyDescent="0.35">
      <c r="B1007" s="94" t="s">
        <v>194</v>
      </c>
      <c r="C1007" t="s">
        <v>240</v>
      </c>
      <c r="D1007" t="s">
        <v>250</v>
      </c>
      <c r="E1007" t="s">
        <v>256</v>
      </c>
      <c r="F1007">
        <v>0</v>
      </c>
      <c r="G1007" t="s">
        <v>257</v>
      </c>
      <c r="H1007">
        <v>2</v>
      </c>
      <c r="I1007">
        <v>2026</v>
      </c>
      <c r="J1007" t="s">
        <v>116</v>
      </c>
      <c r="K1007" t="s">
        <v>8</v>
      </c>
    </row>
    <row r="1008" spans="2:11" x14ac:dyDescent="0.35">
      <c r="B1008" s="88" t="s">
        <v>183</v>
      </c>
      <c r="C1008" t="s">
        <v>208</v>
      </c>
      <c r="D1008" t="s">
        <v>18</v>
      </c>
      <c r="E1008" t="s">
        <v>195</v>
      </c>
      <c r="F1008">
        <v>16142.005372412117</v>
      </c>
      <c r="G1008" t="s">
        <v>187</v>
      </c>
      <c r="H1008">
        <v>3</v>
      </c>
      <c r="I1008">
        <v>2026</v>
      </c>
      <c r="J1008" t="s">
        <v>117</v>
      </c>
      <c r="K1008" s="93" t="s">
        <v>26</v>
      </c>
    </row>
    <row r="1009" spans="2:12" x14ac:dyDescent="0.35">
      <c r="B1009" s="88" t="s">
        <v>183</v>
      </c>
      <c r="C1009" t="s">
        <v>184</v>
      </c>
      <c r="D1009" t="s">
        <v>185</v>
      </c>
      <c r="E1009" t="s">
        <v>198</v>
      </c>
      <c r="F1009">
        <v>0</v>
      </c>
      <c r="G1009" t="s">
        <v>187</v>
      </c>
      <c r="H1009">
        <v>3</v>
      </c>
      <c r="I1009">
        <v>2026</v>
      </c>
      <c r="J1009" t="s">
        <v>199</v>
      </c>
      <c r="K1009" s="93" t="s">
        <v>17</v>
      </c>
    </row>
    <row r="1010" spans="2:12" x14ac:dyDescent="0.35">
      <c r="B1010" s="88" t="s">
        <v>183</v>
      </c>
      <c r="C1010" t="s">
        <v>208</v>
      </c>
      <c r="D1010" t="s">
        <v>18</v>
      </c>
      <c r="E1010" t="s">
        <v>197</v>
      </c>
      <c r="F1010">
        <v>0</v>
      </c>
      <c r="G1010" t="s">
        <v>187</v>
      </c>
      <c r="H1010">
        <v>3</v>
      </c>
      <c r="I1010">
        <v>2026</v>
      </c>
      <c r="J1010" t="s">
        <v>73</v>
      </c>
      <c r="K1010" s="93" t="s">
        <v>17</v>
      </c>
    </row>
    <row r="1011" spans="2:12" x14ac:dyDescent="0.35">
      <c r="B1011" s="88" t="s">
        <v>183</v>
      </c>
      <c r="C1011" t="s">
        <v>184</v>
      </c>
      <c r="D1011" t="s">
        <v>185</v>
      </c>
      <c r="E1011" t="s">
        <v>203</v>
      </c>
      <c r="F1011">
        <v>7861.3530444914159</v>
      </c>
      <c r="G1011" t="s">
        <v>187</v>
      </c>
      <c r="H1011">
        <v>3</v>
      </c>
      <c r="I1011">
        <v>2026</v>
      </c>
      <c r="J1011" t="s">
        <v>115</v>
      </c>
      <c r="K1011" s="93" t="s">
        <v>26</v>
      </c>
    </row>
    <row r="1012" spans="2:12" x14ac:dyDescent="0.35">
      <c r="B1012" s="88" t="s">
        <v>183</v>
      </c>
      <c r="C1012" t="s">
        <v>208</v>
      </c>
      <c r="D1012" t="s">
        <v>18</v>
      </c>
      <c r="E1012" t="s">
        <v>200</v>
      </c>
      <c r="F1012">
        <v>0</v>
      </c>
      <c r="G1012" t="s">
        <v>187</v>
      </c>
      <c r="H1012">
        <v>3</v>
      </c>
      <c r="I1012">
        <v>2026</v>
      </c>
      <c r="J1012" t="s">
        <v>138</v>
      </c>
      <c r="K1012" s="93" t="s">
        <v>17</v>
      </c>
    </row>
    <row r="1013" spans="2:12" x14ac:dyDescent="0.35">
      <c r="B1013" s="88" t="s">
        <v>183</v>
      </c>
      <c r="C1013" t="s">
        <v>208</v>
      </c>
      <c r="D1013" t="s">
        <v>18</v>
      </c>
      <c r="E1013" t="s">
        <v>201</v>
      </c>
      <c r="F1013">
        <v>0</v>
      </c>
      <c r="G1013" t="s">
        <v>187</v>
      </c>
      <c r="H1013">
        <v>3</v>
      </c>
      <c r="I1013">
        <v>2026</v>
      </c>
      <c r="J1013" t="s">
        <v>202</v>
      </c>
      <c r="K1013" s="93" t="s">
        <v>17</v>
      </c>
    </row>
    <row r="1014" spans="2:12" x14ac:dyDescent="0.35">
      <c r="B1014" s="88" t="s">
        <v>183</v>
      </c>
      <c r="C1014" t="s">
        <v>184</v>
      </c>
      <c r="D1014" t="s">
        <v>185</v>
      </c>
      <c r="E1014" t="s">
        <v>204</v>
      </c>
      <c r="F1014">
        <v>18804.959515676263</v>
      </c>
      <c r="G1014" t="s">
        <v>187</v>
      </c>
      <c r="H1014">
        <v>3</v>
      </c>
      <c r="I1014">
        <v>2026</v>
      </c>
      <c r="J1014" t="s">
        <v>114</v>
      </c>
      <c r="K1014" s="93" t="s">
        <v>26</v>
      </c>
    </row>
    <row r="1015" spans="2:12" x14ac:dyDescent="0.35">
      <c r="B1015" s="88" t="s">
        <v>183</v>
      </c>
      <c r="C1015" t="s">
        <v>184</v>
      </c>
      <c r="D1015" t="s">
        <v>185</v>
      </c>
      <c r="E1015" t="s">
        <v>269</v>
      </c>
      <c r="F1015">
        <v>0</v>
      </c>
      <c r="G1015" t="s">
        <v>210</v>
      </c>
      <c r="H1015">
        <v>3</v>
      </c>
      <c r="I1015">
        <v>2026</v>
      </c>
      <c r="J1015" t="s">
        <v>199</v>
      </c>
      <c r="K1015" s="93" t="s">
        <v>17</v>
      </c>
    </row>
    <row r="1016" spans="2:12" x14ac:dyDescent="0.35">
      <c r="B1016" s="88" t="s">
        <v>183</v>
      </c>
      <c r="C1016" t="s">
        <v>208</v>
      </c>
      <c r="D1016" t="s">
        <v>18</v>
      </c>
      <c r="E1016" t="s">
        <v>205</v>
      </c>
      <c r="F1016">
        <v>0</v>
      </c>
      <c r="G1016" t="s">
        <v>187</v>
      </c>
      <c r="H1016">
        <v>3</v>
      </c>
      <c r="I1016">
        <v>2026</v>
      </c>
      <c r="J1016" t="s">
        <v>141</v>
      </c>
      <c r="K1016" s="93" t="s">
        <v>17</v>
      </c>
    </row>
    <row r="1017" spans="2:12" x14ac:dyDescent="0.35">
      <c r="B1017" s="88" t="s">
        <v>183</v>
      </c>
      <c r="C1017" t="s">
        <v>208</v>
      </c>
      <c r="D1017" t="s">
        <v>18</v>
      </c>
      <c r="E1017" t="s">
        <v>206</v>
      </c>
      <c r="F1017">
        <v>57832.410708657844</v>
      </c>
      <c r="G1017" t="s">
        <v>187</v>
      </c>
      <c r="H1017">
        <v>3</v>
      </c>
      <c r="I1017">
        <v>2026</v>
      </c>
      <c r="J1017" t="s">
        <v>142</v>
      </c>
      <c r="K1017" s="93" t="s">
        <v>13</v>
      </c>
    </row>
    <row r="1018" spans="2:12" x14ac:dyDescent="0.35">
      <c r="B1018" s="88" t="s">
        <v>183</v>
      </c>
      <c r="C1018" t="s">
        <v>208</v>
      </c>
      <c r="D1018" t="s">
        <v>18</v>
      </c>
      <c r="E1018" t="s">
        <v>207</v>
      </c>
      <c r="F1018">
        <v>0</v>
      </c>
      <c r="G1018" t="s">
        <v>187</v>
      </c>
      <c r="H1018">
        <v>3</v>
      </c>
      <c r="I1018">
        <v>2026</v>
      </c>
      <c r="J1018" t="s">
        <v>128</v>
      </c>
      <c r="K1018" s="93" t="s">
        <v>13</v>
      </c>
    </row>
    <row r="1019" spans="2:12" x14ac:dyDescent="0.35">
      <c r="B1019" s="94" t="s">
        <v>194</v>
      </c>
      <c r="C1019" t="s">
        <v>240</v>
      </c>
      <c r="D1019" t="s">
        <v>251</v>
      </c>
      <c r="E1019" t="s">
        <v>193</v>
      </c>
      <c r="F1019">
        <v>0</v>
      </c>
      <c r="G1019" t="s">
        <v>187</v>
      </c>
      <c r="H1019">
        <v>2</v>
      </c>
      <c r="I1019">
        <v>2026</v>
      </c>
      <c r="J1019" t="s">
        <v>116</v>
      </c>
      <c r="K1019" t="s">
        <v>8</v>
      </c>
    </row>
    <row r="1020" spans="2:12" x14ac:dyDescent="0.35">
      <c r="B1020" s="88" t="s">
        <v>183</v>
      </c>
      <c r="C1020" t="s">
        <v>208</v>
      </c>
      <c r="D1020" t="s">
        <v>18</v>
      </c>
      <c r="E1020" t="s">
        <v>209</v>
      </c>
      <c r="F1020">
        <v>0</v>
      </c>
      <c r="G1020" t="s">
        <v>210</v>
      </c>
      <c r="H1020">
        <v>3</v>
      </c>
      <c r="I1020">
        <v>2026</v>
      </c>
      <c r="J1020" t="s">
        <v>73</v>
      </c>
      <c r="K1020" s="93" t="s">
        <v>17</v>
      </c>
    </row>
    <row r="1021" spans="2:12" x14ac:dyDescent="0.35">
      <c r="B1021" s="88" t="s">
        <v>183</v>
      </c>
      <c r="C1021" t="s">
        <v>184</v>
      </c>
      <c r="D1021" t="s">
        <v>185</v>
      </c>
      <c r="E1021" t="s">
        <v>270</v>
      </c>
      <c r="F1021">
        <v>79228.756061200795</v>
      </c>
      <c r="G1021" t="s">
        <v>210</v>
      </c>
      <c r="H1021">
        <v>3</v>
      </c>
      <c r="I1021">
        <v>2026</v>
      </c>
      <c r="J1021" t="s">
        <v>25</v>
      </c>
      <c r="K1021" s="93" t="s">
        <v>17</v>
      </c>
    </row>
    <row r="1022" spans="2:12" x14ac:dyDescent="0.35">
      <c r="B1022" s="88" t="s">
        <v>183</v>
      </c>
      <c r="C1022" t="s">
        <v>208</v>
      </c>
      <c r="D1022" t="s">
        <v>18</v>
      </c>
      <c r="E1022" t="s">
        <v>213</v>
      </c>
      <c r="F1022">
        <v>0</v>
      </c>
      <c r="G1022" t="s">
        <v>210</v>
      </c>
      <c r="H1022">
        <v>3</v>
      </c>
      <c r="I1022">
        <v>2026</v>
      </c>
      <c r="J1022" t="s">
        <v>138</v>
      </c>
      <c r="K1022" s="93" t="s">
        <v>17</v>
      </c>
    </row>
    <row r="1023" spans="2:12" x14ac:dyDescent="0.35">
      <c r="B1023" s="88" t="s">
        <v>183</v>
      </c>
      <c r="C1023" t="s">
        <v>184</v>
      </c>
      <c r="D1023" t="s">
        <v>185</v>
      </c>
      <c r="E1023" t="s">
        <v>271</v>
      </c>
      <c r="F1023">
        <v>4884.5402145431863</v>
      </c>
      <c r="G1023" t="s">
        <v>210</v>
      </c>
      <c r="H1023">
        <v>3</v>
      </c>
      <c r="I1023">
        <v>2026</v>
      </c>
      <c r="J1023" s="92" t="s">
        <v>35</v>
      </c>
      <c r="K1023" s="93" t="s">
        <v>26</v>
      </c>
      <c r="L1023" t="s">
        <v>162</v>
      </c>
    </row>
    <row r="1024" spans="2:12" x14ac:dyDescent="0.35">
      <c r="B1024" s="88" t="s">
        <v>183</v>
      </c>
      <c r="C1024" t="s">
        <v>184</v>
      </c>
      <c r="D1024" t="s">
        <v>185</v>
      </c>
      <c r="E1024" t="s">
        <v>217</v>
      </c>
      <c r="F1024">
        <v>6464.8740609833894</v>
      </c>
      <c r="G1024" t="s">
        <v>218</v>
      </c>
      <c r="H1024">
        <v>3</v>
      </c>
      <c r="I1024">
        <v>2026</v>
      </c>
      <c r="J1024" s="92" t="s">
        <v>35</v>
      </c>
      <c r="K1024" s="93" t="s">
        <v>26</v>
      </c>
      <c r="L1024" t="s">
        <v>165</v>
      </c>
    </row>
    <row r="1025" spans="2:12" x14ac:dyDescent="0.35">
      <c r="B1025" s="88" t="s">
        <v>183</v>
      </c>
      <c r="C1025" t="s">
        <v>208</v>
      </c>
      <c r="D1025" t="s">
        <v>18</v>
      </c>
      <c r="E1025" t="s">
        <v>216</v>
      </c>
      <c r="F1025">
        <v>8119.5800797683742</v>
      </c>
      <c r="G1025" t="s">
        <v>210</v>
      </c>
      <c r="H1025">
        <v>3</v>
      </c>
      <c r="I1025">
        <v>2026</v>
      </c>
      <c r="J1025" t="s">
        <v>142</v>
      </c>
      <c r="K1025" s="93" t="s">
        <v>13</v>
      </c>
    </row>
    <row r="1026" spans="2:12" x14ac:dyDescent="0.35">
      <c r="B1026" s="88" t="s">
        <v>183</v>
      </c>
      <c r="C1026" t="s">
        <v>184</v>
      </c>
      <c r="D1026" t="s">
        <v>185</v>
      </c>
      <c r="E1026" t="s">
        <v>219</v>
      </c>
      <c r="F1026">
        <v>0</v>
      </c>
      <c r="G1026" t="s">
        <v>218</v>
      </c>
      <c r="H1026">
        <v>3</v>
      </c>
      <c r="I1026">
        <v>2026</v>
      </c>
      <c r="J1026" s="92" t="s">
        <v>35</v>
      </c>
      <c r="K1026" s="93" t="s">
        <v>26</v>
      </c>
      <c r="L1026" t="s">
        <v>220</v>
      </c>
    </row>
    <row r="1027" spans="2:12" x14ac:dyDescent="0.35">
      <c r="B1027" s="88" t="s">
        <v>183</v>
      </c>
      <c r="C1027" t="s">
        <v>184</v>
      </c>
      <c r="D1027" t="s">
        <v>185</v>
      </c>
      <c r="E1027" t="s">
        <v>221</v>
      </c>
      <c r="F1027">
        <v>16459.477719833001</v>
      </c>
      <c r="G1027" t="s">
        <v>218</v>
      </c>
      <c r="H1027">
        <v>3</v>
      </c>
      <c r="I1027">
        <v>2026</v>
      </c>
      <c r="J1027" s="92" t="s">
        <v>35</v>
      </c>
      <c r="K1027" s="93" t="s">
        <v>26</v>
      </c>
      <c r="L1027" t="s">
        <v>164</v>
      </c>
    </row>
    <row r="1028" spans="2:12" x14ac:dyDescent="0.35">
      <c r="B1028" s="88" t="s">
        <v>183</v>
      </c>
      <c r="C1028" t="s">
        <v>184</v>
      </c>
      <c r="D1028" t="s">
        <v>185</v>
      </c>
      <c r="E1028" t="s">
        <v>222</v>
      </c>
      <c r="F1028">
        <v>5818.386654885051</v>
      </c>
      <c r="G1028" t="s">
        <v>218</v>
      </c>
      <c r="H1028">
        <v>3</v>
      </c>
      <c r="I1028">
        <v>2026</v>
      </c>
      <c r="J1028" s="92" t="s">
        <v>35</v>
      </c>
      <c r="K1028" s="93" t="s">
        <v>26</v>
      </c>
      <c r="L1028" t="s">
        <v>161</v>
      </c>
    </row>
    <row r="1029" spans="2:12" x14ac:dyDescent="0.35">
      <c r="B1029" s="88" t="s">
        <v>183</v>
      </c>
      <c r="C1029" t="s">
        <v>184</v>
      </c>
      <c r="D1029" t="s">
        <v>185</v>
      </c>
      <c r="E1029" t="s">
        <v>223</v>
      </c>
      <c r="F1029">
        <v>7388.4274982667312</v>
      </c>
      <c r="G1029" t="s">
        <v>224</v>
      </c>
      <c r="H1029">
        <v>3</v>
      </c>
      <c r="I1029">
        <v>2026</v>
      </c>
      <c r="J1029" s="92" t="s">
        <v>35</v>
      </c>
      <c r="K1029" s="93" t="s">
        <v>26</v>
      </c>
      <c r="L1029" t="s">
        <v>165</v>
      </c>
    </row>
    <row r="1030" spans="2:12" x14ac:dyDescent="0.35">
      <c r="B1030" s="88" t="s">
        <v>183</v>
      </c>
      <c r="C1030" t="s">
        <v>184</v>
      </c>
      <c r="D1030" t="s">
        <v>185</v>
      </c>
      <c r="E1030" t="s">
        <v>225</v>
      </c>
      <c r="F1030">
        <v>0</v>
      </c>
      <c r="G1030" t="s">
        <v>224</v>
      </c>
      <c r="H1030">
        <v>3</v>
      </c>
      <c r="I1030">
        <v>2026</v>
      </c>
      <c r="J1030" s="92" t="s">
        <v>35</v>
      </c>
      <c r="K1030" s="93" t="s">
        <v>26</v>
      </c>
      <c r="L1030" t="s">
        <v>220</v>
      </c>
    </row>
    <row r="1031" spans="2:12" x14ac:dyDescent="0.35">
      <c r="B1031" s="88" t="s">
        <v>183</v>
      </c>
      <c r="C1031" t="s">
        <v>184</v>
      </c>
      <c r="D1031" t="s">
        <v>185</v>
      </c>
      <c r="E1031" t="s">
        <v>226</v>
      </c>
      <c r="F1031">
        <v>18670.452338915045</v>
      </c>
      <c r="G1031" t="s">
        <v>224</v>
      </c>
      <c r="H1031">
        <v>3</v>
      </c>
      <c r="I1031">
        <v>2026</v>
      </c>
      <c r="J1031" s="92" t="s">
        <v>35</v>
      </c>
      <c r="K1031" s="93" t="s">
        <v>26</v>
      </c>
      <c r="L1031" t="s">
        <v>164</v>
      </c>
    </row>
    <row r="1032" spans="2:12" x14ac:dyDescent="0.35">
      <c r="B1032" s="88" t="s">
        <v>183</v>
      </c>
      <c r="C1032" t="s">
        <v>184</v>
      </c>
      <c r="D1032" t="s">
        <v>185</v>
      </c>
      <c r="E1032" t="s">
        <v>228</v>
      </c>
      <c r="F1032">
        <v>6526.4442901356124</v>
      </c>
      <c r="G1032" t="s">
        <v>224</v>
      </c>
      <c r="H1032">
        <v>3</v>
      </c>
      <c r="I1032">
        <v>2026</v>
      </c>
      <c r="J1032" s="92" t="s">
        <v>35</v>
      </c>
      <c r="K1032" s="93" t="s">
        <v>26</v>
      </c>
      <c r="L1032" t="s">
        <v>161</v>
      </c>
    </row>
    <row r="1033" spans="2:12" x14ac:dyDescent="0.35">
      <c r="B1033" s="88" t="s">
        <v>183</v>
      </c>
      <c r="C1033" t="s">
        <v>184</v>
      </c>
      <c r="D1033" t="s">
        <v>185</v>
      </c>
      <c r="E1033" t="s">
        <v>229</v>
      </c>
      <c r="F1033">
        <v>6511.2340474008834</v>
      </c>
      <c r="G1033" t="s">
        <v>224</v>
      </c>
      <c r="H1033">
        <v>3</v>
      </c>
      <c r="I1033">
        <v>2026</v>
      </c>
      <c r="J1033" s="92" t="s">
        <v>35</v>
      </c>
      <c r="K1033" s="93" t="s">
        <v>26</v>
      </c>
      <c r="L1033" t="s">
        <v>162</v>
      </c>
    </row>
    <row r="1034" spans="2:12" x14ac:dyDescent="0.35">
      <c r="B1034" s="88" t="s">
        <v>183</v>
      </c>
      <c r="C1034" t="s">
        <v>184</v>
      </c>
      <c r="D1034" t="s">
        <v>185</v>
      </c>
      <c r="E1034" t="s">
        <v>272</v>
      </c>
      <c r="F1034">
        <v>1534.9375500901945</v>
      </c>
      <c r="G1034" t="s">
        <v>257</v>
      </c>
      <c r="H1034">
        <v>3</v>
      </c>
      <c r="I1034">
        <v>2026</v>
      </c>
      <c r="J1034" t="s">
        <v>113</v>
      </c>
      <c r="K1034" s="93" t="s">
        <v>26</v>
      </c>
    </row>
    <row r="1035" spans="2:12" x14ac:dyDescent="0.35">
      <c r="B1035" s="88" t="s">
        <v>183</v>
      </c>
      <c r="C1035" t="s">
        <v>184</v>
      </c>
      <c r="D1035" t="s">
        <v>185</v>
      </c>
      <c r="E1035" t="s">
        <v>273</v>
      </c>
      <c r="F1035">
        <v>1847.0109209398238</v>
      </c>
      <c r="G1035" t="s">
        <v>257</v>
      </c>
      <c r="H1035">
        <v>3</v>
      </c>
      <c r="I1035">
        <v>2026</v>
      </c>
      <c r="J1035" t="s">
        <v>140</v>
      </c>
      <c r="K1035" s="93" t="s">
        <v>26</v>
      </c>
    </row>
    <row r="1036" spans="2:12" x14ac:dyDescent="0.35">
      <c r="B1036" s="88" t="s">
        <v>183</v>
      </c>
      <c r="C1036" t="s">
        <v>184</v>
      </c>
      <c r="D1036" t="s">
        <v>185</v>
      </c>
      <c r="E1036" t="s">
        <v>274</v>
      </c>
      <c r="F1036">
        <v>913.99986190608865</v>
      </c>
      <c r="G1036" t="s">
        <v>257</v>
      </c>
      <c r="H1036">
        <v>3</v>
      </c>
      <c r="I1036">
        <v>2026</v>
      </c>
      <c r="J1036" t="s">
        <v>124</v>
      </c>
      <c r="K1036" s="93" t="s">
        <v>26</v>
      </c>
    </row>
    <row r="1037" spans="2:12" x14ac:dyDescent="0.35">
      <c r="B1037" s="88" t="s">
        <v>183</v>
      </c>
      <c r="C1037" t="s">
        <v>184</v>
      </c>
      <c r="D1037" t="s">
        <v>185</v>
      </c>
      <c r="E1037" t="s">
        <v>275</v>
      </c>
      <c r="F1037">
        <v>924.76039351949385</v>
      </c>
      <c r="G1037" t="s">
        <v>257</v>
      </c>
      <c r="H1037">
        <v>3</v>
      </c>
      <c r="I1037">
        <v>2026</v>
      </c>
      <c r="J1037" t="s">
        <v>112</v>
      </c>
      <c r="K1037" s="93" t="s">
        <v>26</v>
      </c>
    </row>
    <row r="1038" spans="2:12" x14ac:dyDescent="0.35">
      <c r="B1038" s="88" t="s">
        <v>183</v>
      </c>
      <c r="C1038" t="s">
        <v>184</v>
      </c>
      <c r="D1038" t="s">
        <v>185</v>
      </c>
      <c r="E1038" t="s">
        <v>276</v>
      </c>
      <c r="F1038">
        <v>1508.099772145046</v>
      </c>
      <c r="G1038" t="s">
        <v>257</v>
      </c>
      <c r="H1038">
        <v>3</v>
      </c>
      <c r="I1038">
        <v>2026</v>
      </c>
      <c r="J1038" t="s">
        <v>98</v>
      </c>
      <c r="K1038" s="93" t="s">
        <v>26</v>
      </c>
    </row>
    <row r="1039" spans="2:12" x14ac:dyDescent="0.35">
      <c r="B1039" s="94" t="s">
        <v>194</v>
      </c>
      <c r="C1039" t="s">
        <v>240</v>
      </c>
      <c r="D1039" t="s">
        <v>251</v>
      </c>
      <c r="E1039" t="s">
        <v>256</v>
      </c>
      <c r="F1039">
        <v>0</v>
      </c>
      <c r="G1039" t="s">
        <v>257</v>
      </c>
      <c r="H1039">
        <v>2</v>
      </c>
      <c r="I1039">
        <v>2026</v>
      </c>
      <c r="J1039" t="s">
        <v>116</v>
      </c>
      <c r="K1039" t="s">
        <v>8</v>
      </c>
    </row>
    <row r="1040" spans="2:12" x14ac:dyDescent="0.35">
      <c r="B1040" s="94" t="s">
        <v>194</v>
      </c>
      <c r="C1040" t="s">
        <v>234</v>
      </c>
      <c r="D1040" t="s">
        <v>252</v>
      </c>
      <c r="E1040" t="s">
        <v>193</v>
      </c>
      <c r="F1040">
        <v>0</v>
      </c>
      <c r="G1040" t="s">
        <v>187</v>
      </c>
      <c r="H1040">
        <v>2</v>
      </c>
      <c r="I1040">
        <v>2026</v>
      </c>
      <c r="J1040" t="s">
        <v>116</v>
      </c>
      <c r="K1040" t="s">
        <v>8</v>
      </c>
    </row>
    <row r="1041" spans="2:11" x14ac:dyDescent="0.35">
      <c r="B1041" s="88" t="s">
        <v>183</v>
      </c>
      <c r="C1041" t="s">
        <v>208</v>
      </c>
      <c r="D1041" t="s">
        <v>18</v>
      </c>
      <c r="E1041" t="s">
        <v>261</v>
      </c>
      <c r="F1041">
        <v>4924.8194351937182</v>
      </c>
      <c r="G1041" t="s">
        <v>257</v>
      </c>
      <c r="H1041">
        <v>3</v>
      </c>
      <c r="I1041">
        <v>2026</v>
      </c>
      <c r="J1041" t="s">
        <v>117</v>
      </c>
      <c r="K1041" s="93" t="s">
        <v>26</v>
      </c>
    </row>
    <row r="1042" spans="2:11" x14ac:dyDescent="0.35">
      <c r="B1042" s="88" t="s">
        <v>183</v>
      </c>
      <c r="C1042" t="s">
        <v>184</v>
      </c>
      <c r="D1042" t="s">
        <v>185</v>
      </c>
      <c r="E1042" t="s">
        <v>277</v>
      </c>
      <c r="F1042">
        <v>0</v>
      </c>
      <c r="G1042" t="s">
        <v>257</v>
      </c>
      <c r="H1042">
        <v>3</v>
      </c>
      <c r="I1042">
        <v>2026</v>
      </c>
      <c r="J1042" t="s">
        <v>199</v>
      </c>
      <c r="K1042" s="93" t="s">
        <v>17</v>
      </c>
    </row>
    <row r="1043" spans="2:11" x14ac:dyDescent="0.35">
      <c r="B1043" s="88" t="s">
        <v>183</v>
      </c>
      <c r="C1043" t="s">
        <v>208</v>
      </c>
      <c r="D1043" t="s">
        <v>18</v>
      </c>
      <c r="E1043" t="s">
        <v>262</v>
      </c>
      <c r="F1043">
        <v>0</v>
      </c>
      <c r="G1043" t="s">
        <v>257</v>
      </c>
      <c r="H1043">
        <v>3</v>
      </c>
      <c r="I1043">
        <v>2026</v>
      </c>
      <c r="J1043" t="s">
        <v>73</v>
      </c>
      <c r="K1043" s="93" t="s">
        <v>17</v>
      </c>
    </row>
    <row r="1044" spans="2:11" x14ac:dyDescent="0.35">
      <c r="B1044" s="88" t="s">
        <v>183</v>
      </c>
      <c r="C1044" t="s">
        <v>184</v>
      </c>
      <c r="D1044" t="s">
        <v>185</v>
      </c>
      <c r="E1044" t="s">
        <v>278</v>
      </c>
      <c r="F1044">
        <v>2349.4119782725138</v>
      </c>
      <c r="G1044" t="s">
        <v>257</v>
      </c>
      <c r="H1044">
        <v>3</v>
      </c>
      <c r="I1044">
        <v>2026</v>
      </c>
      <c r="J1044" t="s">
        <v>115</v>
      </c>
      <c r="K1044" s="93" t="s">
        <v>26</v>
      </c>
    </row>
    <row r="1045" spans="2:11" x14ac:dyDescent="0.35">
      <c r="B1045" s="88" t="s">
        <v>183</v>
      </c>
      <c r="C1045" t="s">
        <v>208</v>
      </c>
      <c r="D1045" t="s">
        <v>18</v>
      </c>
      <c r="E1045" t="s">
        <v>263</v>
      </c>
      <c r="F1045">
        <v>0</v>
      </c>
      <c r="G1045" t="s">
        <v>257</v>
      </c>
      <c r="H1045">
        <v>3</v>
      </c>
      <c r="I1045">
        <v>2026</v>
      </c>
      <c r="J1045" t="s">
        <v>138</v>
      </c>
      <c r="K1045" s="93" t="s">
        <v>17</v>
      </c>
    </row>
    <row r="1046" spans="2:11" x14ac:dyDescent="0.35">
      <c r="B1046" s="88" t="s">
        <v>183</v>
      </c>
      <c r="C1046" t="s">
        <v>208</v>
      </c>
      <c r="D1046" t="s">
        <v>18</v>
      </c>
      <c r="E1046" t="s">
        <v>264</v>
      </c>
      <c r="F1046">
        <v>0</v>
      </c>
      <c r="G1046" t="s">
        <v>257</v>
      </c>
      <c r="H1046">
        <v>3</v>
      </c>
      <c r="I1046">
        <v>2026</v>
      </c>
      <c r="J1046" t="s">
        <v>202</v>
      </c>
      <c r="K1046" s="93" t="s">
        <v>17</v>
      </c>
    </row>
    <row r="1047" spans="2:11" x14ac:dyDescent="0.35">
      <c r="B1047" s="88" t="s">
        <v>183</v>
      </c>
      <c r="C1047" t="s">
        <v>184</v>
      </c>
      <c r="D1047" t="s">
        <v>185</v>
      </c>
      <c r="E1047" t="s">
        <v>279</v>
      </c>
      <c r="F1047">
        <v>5555.3780018912712</v>
      </c>
      <c r="G1047" t="s">
        <v>257</v>
      </c>
      <c r="H1047">
        <v>3</v>
      </c>
      <c r="I1047">
        <v>2026</v>
      </c>
      <c r="J1047" t="s">
        <v>114</v>
      </c>
      <c r="K1047" s="93" t="s">
        <v>26</v>
      </c>
    </row>
    <row r="1048" spans="2:11" x14ac:dyDescent="0.35">
      <c r="B1048" s="88" t="s">
        <v>183</v>
      </c>
      <c r="C1048" t="s">
        <v>208</v>
      </c>
      <c r="D1048" t="s">
        <v>18</v>
      </c>
      <c r="E1048" t="s">
        <v>186</v>
      </c>
      <c r="F1048">
        <v>9773.8289441706911</v>
      </c>
      <c r="G1048" t="s">
        <v>187</v>
      </c>
      <c r="H1048">
        <v>3</v>
      </c>
      <c r="I1048">
        <v>2026</v>
      </c>
      <c r="J1048" t="s">
        <v>113</v>
      </c>
      <c r="K1048" s="93" t="s">
        <v>26</v>
      </c>
    </row>
    <row r="1049" spans="2:11" x14ac:dyDescent="0.35">
      <c r="B1049" s="88" t="s">
        <v>183</v>
      </c>
      <c r="C1049" t="s">
        <v>208</v>
      </c>
      <c r="D1049" t="s">
        <v>18</v>
      </c>
      <c r="E1049" t="s">
        <v>265</v>
      </c>
      <c r="F1049">
        <v>0</v>
      </c>
      <c r="G1049" t="s">
        <v>257</v>
      </c>
      <c r="H1049">
        <v>3</v>
      </c>
      <c r="I1049">
        <v>2026</v>
      </c>
      <c r="J1049" t="s">
        <v>141</v>
      </c>
      <c r="K1049" s="93" t="s">
        <v>17</v>
      </c>
    </row>
    <row r="1050" spans="2:11" x14ac:dyDescent="0.35">
      <c r="B1050" s="88" t="s">
        <v>183</v>
      </c>
      <c r="C1050" t="s">
        <v>208</v>
      </c>
      <c r="D1050" t="s">
        <v>18</v>
      </c>
      <c r="E1050" t="s">
        <v>266</v>
      </c>
      <c r="F1050">
        <v>13628</v>
      </c>
      <c r="G1050" t="s">
        <v>257</v>
      </c>
      <c r="H1050">
        <v>3</v>
      </c>
      <c r="I1050">
        <v>2026</v>
      </c>
      <c r="J1050" t="s">
        <v>142</v>
      </c>
      <c r="K1050" s="93" t="s">
        <v>13</v>
      </c>
    </row>
    <row r="1051" spans="2:11" x14ac:dyDescent="0.35">
      <c r="B1051" s="88" t="s">
        <v>183</v>
      </c>
      <c r="C1051" t="s">
        <v>208</v>
      </c>
      <c r="D1051" t="s">
        <v>18</v>
      </c>
      <c r="E1051" t="s">
        <v>267</v>
      </c>
      <c r="F1051">
        <v>0</v>
      </c>
      <c r="G1051" t="s">
        <v>257</v>
      </c>
      <c r="H1051">
        <v>3</v>
      </c>
      <c r="I1051">
        <v>2026</v>
      </c>
      <c r="J1051" t="s">
        <v>128</v>
      </c>
      <c r="K1051" s="93" t="s">
        <v>13</v>
      </c>
    </row>
    <row r="1052" spans="2:11" x14ac:dyDescent="0.35">
      <c r="B1052" s="88" t="s">
        <v>194</v>
      </c>
      <c r="C1052" t="s">
        <v>208</v>
      </c>
      <c r="D1052" t="s">
        <v>18</v>
      </c>
      <c r="E1052" t="s">
        <v>188</v>
      </c>
      <c r="F1052">
        <v>11760.979329888851</v>
      </c>
      <c r="G1052" t="s">
        <v>187</v>
      </c>
      <c r="H1052">
        <v>3</v>
      </c>
      <c r="I1052">
        <v>2026</v>
      </c>
      <c r="J1052" t="s">
        <v>140</v>
      </c>
      <c r="K1052" s="93" t="s">
        <v>26</v>
      </c>
    </row>
    <row r="1053" spans="2:11" x14ac:dyDescent="0.35">
      <c r="B1053" s="88" t="s">
        <v>194</v>
      </c>
      <c r="C1053" t="s">
        <v>208</v>
      </c>
      <c r="D1053" t="s">
        <v>18</v>
      </c>
      <c r="E1053" t="s">
        <v>189</v>
      </c>
      <c r="F1053">
        <v>5819.9620595253627</v>
      </c>
      <c r="G1053" t="s">
        <v>187</v>
      </c>
      <c r="H1053">
        <v>3</v>
      </c>
      <c r="I1053">
        <v>2026</v>
      </c>
      <c r="J1053" t="s">
        <v>124</v>
      </c>
      <c r="K1053" s="93" t="s">
        <v>26</v>
      </c>
    </row>
    <row r="1054" spans="2:11" x14ac:dyDescent="0.35">
      <c r="B1054" s="88" t="s">
        <v>194</v>
      </c>
      <c r="C1054" t="s">
        <v>208</v>
      </c>
      <c r="D1054" t="s">
        <v>18</v>
      </c>
      <c r="E1054" t="s">
        <v>190</v>
      </c>
      <c r="F1054">
        <v>5593.0099507737423</v>
      </c>
      <c r="G1054" t="s">
        <v>187</v>
      </c>
      <c r="H1054">
        <v>3</v>
      </c>
      <c r="I1054">
        <v>2026</v>
      </c>
      <c r="J1054" t="s">
        <v>112</v>
      </c>
      <c r="K1054" s="93" t="s">
        <v>26</v>
      </c>
    </row>
    <row r="1055" spans="2:11" x14ac:dyDescent="0.35">
      <c r="B1055" s="88" t="s">
        <v>194</v>
      </c>
      <c r="C1055" t="s">
        <v>208</v>
      </c>
      <c r="D1055" t="s">
        <v>18</v>
      </c>
      <c r="E1055" t="s">
        <v>196</v>
      </c>
      <c r="F1055">
        <v>9602.9373982168472</v>
      </c>
      <c r="G1055" t="s">
        <v>187</v>
      </c>
      <c r="H1055">
        <v>3</v>
      </c>
      <c r="I1055">
        <v>2026</v>
      </c>
      <c r="J1055" t="s">
        <v>98</v>
      </c>
      <c r="K1055" s="93" t="s">
        <v>26</v>
      </c>
    </row>
    <row r="1056" spans="2:11" x14ac:dyDescent="0.35">
      <c r="B1056" s="94" t="s">
        <v>194</v>
      </c>
      <c r="C1056" t="s">
        <v>234</v>
      </c>
      <c r="D1056" t="s">
        <v>252</v>
      </c>
      <c r="E1056" t="s">
        <v>256</v>
      </c>
      <c r="F1056">
        <v>0</v>
      </c>
      <c r="G1056" t="s">
        <v>257</v>
      </c>
      <c r="H1056">
        <v>2</v>
      </c>
      <c r="I1056">
        <v>2026</v>
      </c>
      <c r="J1056" t="s">
        <v>116</v>
      </c>
      <c r="K1056" t="s">
        <v>8</v>
      </c>
    </row>
    <row r="1057" spans="2:11" x14ac:dyDescent="0.35">
      <c r="B1057" s="94" t="s">
        <v>194</v>
      </c>
      <c r="C1057" t="s">
        <v>184</v>
      </c>
      <c r="D1057" t="s">
        <v>253</v>
      </c>
      <c r="E1057" t="s">
        <v>193</v>
      </c>
      <c r="F1057">
        <v>0</v>
      </c>
      <c r="G1057" t="s">
        <v>187</v>
      </c>
      <c r="H1057">
        <v>2</v>
      </c>
      <c r="I1057">
        <v>2026</v>
      </c>
      <c r="J1057" t="s">
        <v>116</v>
      </c>
      <c r="K1057" t="s">
        <v>8</v>
      </c>
    </row>
    <row r="1058" spans="2:11" x14ac:dyDescent="0.35">
      <c r="B1058" s="88" t="s">
        <v>194</v>
      </c>
      <c r="C1058" t="s">
        <v>234</v>
      </c>
      <c r="D1058" t="s">
        <v>251</v>
      </c>
      <c r="E1058" t="s">
        <v>195</v>
      </c>
      <c r="F1058">
        <v>661.2913187414797</v>
      </c>
      <c r="G1058" t="s">
        <v>187</v>
      </c>
      <c r="H1058">
        <v>3</v>
      </c>
      <c r="I1058">
        <v>2026</v>
      </c>
      <c r="J1058" t="s">
        <v>117</v>
      </c>
      <c r="K1058" s="93" t="s">
        <v>26</v>
      </c>
    </row>
    <row r="1059" spans="2:11" x14ac:dyDescent="0.35">
      <c r="B1059" s="88" t="s">
        <v>194</v>
      </c>
      <c r="C1059" t="s">
        <v>208</v>
      </c>
      <c r="D1059" t="s">
        <v>18</v>
      </c>
      <c r="E1059" t="s">
        <v>198</v>
      </c>
      <c r="F1059">
        <v>0</v>
      </c>
      <c r="G1059" t="s">
        <v>187</v>
      </c>
      <c r="H1059">
        <v>3</v>
      </c>
      <c r="I1059">
        <v>2026</v>
      </c>
      <c r="J1059" t="s">
        <v>199</v>
      </c>
      <c r="K1059" s="93" t="s">
        <v>17</v>
      </c>
    </row>
    <row r="1060" spans="2:11" x14ac:dyDescent="0.35">
      <c r="B1060" s="88" t="s">
        <v>194</v>
      </c>
      <c r="C1060" t="s">
        <v>234</v>
      </c>
      <c r="D1060" t="s">
        <v>251</v>
      </c>
      <c r="E1060" t="s">
        <v>197</v>
      </c>
      <c r="F1060">
        <v>0</v>
      </c>
      <c r="G1060" t="s">
        <v>187</v>
      </c>
      <c r="H1060">
        <v>3</v>
      </c>
      <c r="I1060">
        <v>2026</v>
      </c>
      <c r="J1060" t="s">
        <v>73</v>
      </c>
      <c r="K1060" s="93" t="s">
        <v>17</v>
      </c>
    </row>
    <row r="1061" spans="2:11" x14ac:dyDescent="0.35">
      <c r="B1061" s="88" t="s">
        <v>194</v>
      </c>
      <c r="C1061" t="s">
        <v>208</v>
      </c>
      <c r="D1061" t="s">
        <v>18</v>
      </c>
      <c r="E1061" t="s">
        <v>203</v>
      </c>
      <c r="F1061">
        <v>14664.584812955924</v>
      </c>
      <c r="G1061" t="s">
        <v>187</v>
      </c>
      <c r="H1061">
        <v>3</v>
      </c>
      <c r="I1061">
        <v>2026</v>
      </c>
      <c r="J1061" t="s">
        <v>115</v>
      </c>
      <c r="K1061" s="93" t="s">
        <v>26</v>
      </c>
    </row>
    <row r="1062" spans="2:11" x14ac:dyDescent="0.35">
      <c r="B1062" s="88" t="s">
        <v>194</v>
      </c>
      <c r="C1062" t="s">
        <v>234</v>
      </c>
      <c r="D1062" t="s">
        <v>251</v>
      </c>
      <c r="E1062" t="s">
        <v>200</v>
      </c>
      <c r="F1062">
        <v>0</v>
      </c>
      <c r="G1062" t="s">
        <v>187</v>
      </c>
      <c r="H1062">
        <v>3</v>
      </c>
      <c r="I1062">
        <v>2026</v>
      </c>
      <c r="J1062" t="s">
        <v>138</v>
      </c>
      <c r="K1062" s="93" t="s">
        <v>17</v>
      </c>
    </row>
    <row r="1063" spans="2:11" x14ac:dyDescent="0.35">
      <c r="B1063" s="88" t="s">
        <v>194</v>
      </c>
      <c r="C1063" t="s">
        <v>234</v>
      </c>
      <c r="D1063" t="s">
        <v>251</v>
      </c>
      <c r="E1063" t="s">
        <v>201</v>
      </c>
      <c r="F1063">
        <v>0</v>
      </c>
      <c r="G1063" t="s">
        <v>187</v>
      </c>
      <c r="H1063">
        <v>3</v>
      </c>
      <c r="I1063">
        <v>2026</v>
      </c>
      <c r="J1063" t="s">
        <v>202</v>
      </c>
      <c r="K1063" s="93" t="s">
        <v>17</v>
      </c>
    </row>
    <row r="1064" spans="2:11" x14ac:dyDescent="0.35">
      <c r="B1064" s="88" t="s">
        <v>194</v>
      </c>
      <c r="C1064" t="s">
        <v>208</v>
      </c>
      <c r="D1064" t="s">
        <v>18</v>
      </c>
      <c r="E1064" t="s">
        <v>204</v>
      </c>
      <c r="F1064">
        <v>35078.811772112393</v>
      </c>
      <c r="G1064" t="s">
        <v>187</v>
      </c>
      <c r="H1064">
        <v>3</v>
      </c>
      <c r="I1064">
        <v>2026</v>
      </c>
      <c r="J1064" t="s">
        <v>114</v>
      </c>
      <c r="K1064" s="93" t="s">
        <v>26</v>
      </c>
    </row>
    <row r="1065" spans="2:11" x14ac:dyDescent="0.35">
      <c r="B1065" s="88" t="s">
        <v>194</v>
      </c>
      <c r="C1065" t="s">
        <v>208</v>
      </c>
      <c r="D1065" t="s">
        <v>18</v>
      </c>
      <c r="E1065" t="s">
        <v>269</v>
      </c>
      <c r="F1065">
        <v>189800</v>
      </c>
      <c r="G1065" t="s">
        <v>210</v>
      </c>
      <c r="H1065">
        <v>3</v>
      </c>
      <c r="I1065">
        <v>2026</v>
      </c>
      <c r="J1065" t="s">
        <v>199</v>
      </c>
      <c r="K1065" s="93" t="s">
        <v>17</v>
      </c>
    </row>
    <row r="1066" spans="2:11" x14ac:dyDescent="0.35">
      <c r="B1066" s="88" t="s">
        <v>194</v>
      </c>
      <c r="C1066" t="s">
        <v>234</v>
      </c>
      <c r="D1066" t="s">
        <v>251</v>
      </c>
      <c r="E1066" t="s">
        <v>205</v>
      </c>
      <c r="F1066">
        <v>5071.9220195345324</v>
      </c>
      <c r="G1066" t="s">
        <v>187</v>
      </c>
      <c r="H1066">
        <v>3</v>
      </c>
      <c r="I1066">
        <v>2026</v>
      </c>
      <c r="J1066" t="s">
        <v>141</v>
      </c>
      <c r="K1066" s="93" t="s">
        <v>17</v>
      </c>
    </row>
    <row r="1067" spans="2:11" x14ac:dyDescent="0.35">
      <c r="B1067" s="88" t="s">
        <v>194</v>
      </c>
      <c r="C1067" t="s">
        <v>234</v>
      </c>
      <c r="D1067" t="s">
        <v>251</v>
      </c>
      <c r="E1067" t="s">
        <v>206</v>
      </c>
      <c r="F1067">
        <v>0</v>
      </c>
      <c r="G1067" t="s">
        <v>187</v>
      </c>
      <c r="H1067">
        <v>3</v>
      </c>
      <c r="I1067">
        <v>2026</v>
      </c>
      <c r="J1067" t="s">
        <v>142</v>
      </c>
      <c r="K1067" s="93" t="s">
        <v>13</v>
      </c>
    </row>
    <row r="1068" spans="2:11" x14ac:dyDescent="0.35">
      <c r="B1068" s="88" t="s">
        <v>194</v>
      </c>
      <c r="C1068" t="s">
        <v>234</v>
      </c>
      <c r="D1068" t="s">
        <v>251</v>
      </c>
      <c r="E1068" t="s">
        <v>207</v>
      </c>
      <c r="F1068">
        <v>1049.5746149028348</v>
      </c>
      <c r="G1068" t="s">
        <v>187</v>
      </c>
      <c r="H1068">
        <v>3</v>
      </c>
      <c r="I1068">
        <v>2026</v>
      </c>
      <c r="J1068" t="s">
        <v>128</v>
      </c>
      <c r="K1068" s="93" t="s">
        <v>13</v>
      </c>
    </row>
    <row r="1069" spans="2:11" x14ac:dyDescent="0.35">
      <c r="B1069" s="94" t="s">
        <v>194</v>
      </c>
      <c r="C1069" t="s">
        <v>184</v>
      </c>
      <c r="D1069" t="s">
        <v>253</v>
      </c>
      <c r="E1069" t="s">
        <v>256</v>
      </c>
      <c r="F1069">
        <v>0</v>
      </c>
      <c r="G1069" t="s">
        <v>257</v>
      </c>
      <c r="H1069">
        <v>2</v>
      </c>
      <c r="I1069">
        <v>2026</v>
      </c>
      <c r="J1069" t="s">
        <v>116</v>
      </c>
      <c r="K1069" t="s">
        <v>8</v>
      </c>
    </row>
    <row r="1070" spans="2:11" x14ac:dyDescent="0.35">
      <c r="B1070" s="88" t="s">
        <v>194</v>
      </c>
      <c r="C1070" t="s">
        <v>234</v>
      </c>
      <c r="D1070" t="s">
        <v>251</v>
      </c>
      <c r="E1070" t="s">
        <v>209</v>
      </c>
      <c r="F1070">
        <v>0</v>
      </c>
      <c r="G1070" t="s">
        <v>210</v>
      </c>
      <c r="H1070">
        <v>3</v>
      </c>
      <c r="I1070">
        <v>2026</v>
      </c>
      <c r="J1070" t="s">
        <v>73</v>
      </c>
      <c r="K1070" s="93" t="s">
        <v>17</v>
      </c>
    </row>
    <row r="1071" spans="2:11" x14ac:dyDescent="0.35">
      <c r="B1071" s="88" t="s">
        <v>194</v>
      </c>
      <c r="C1071" t="s">
        <v>208</v>
      </c>
      <c r="D1071" t="s">
        <v>18</v>
      </c>
      <c r="E1071" t="s">
        <v>270</v>
      </c>
      <c r="F1071">
        <v>0</v>
      </c>
      <c r="G1071" t="s">
        <v>210</v>
      </c>
      <c r="H1071">
        <v>3</v>
      </c>
      <c r="I1071">
        <v>2026</v>
      </c>
      <c r="J1071" t="s">
        <v>25</v>
      </c>
      <c r="K1071" s="93" t="s">
        <v>17</v>
      </c>
    </row>
    <row r="1072" spans="2:11" x14ac:dyDescent="0.35">
      <c r="B1072" s="88" t="s">
        <v>194</v>
      </c>
      <c r="C1072" t="s">
        <v>234</v>
      </c>
      <c r="D1072" t="s">
        <v>251</v>
      </c>
      <c r="E1072" t="s">
        <v>213</v>
      </c>
      <c r="F1072">
        <v>0</v>
      </c>
      <c r="G1072" t="s">
        <v>210</v>
      </c>
      <c r="H1072">
        <v>3</v>
      </c>
      <c r="I1072">
        <v>2026</v>
      </c>
      <c r="J1072" t="s">
        <v>138</v>
      </c>
      <c r="K1072" s="93" t="s">
        <v>17</v>
      </c>
    </row>
    <row r="1073" spans="2:12" x14ac:dyDescent="0.35">
      <c r="B1073" s="88" t="s">
        <v>194</v>
      </c>
      <c r="C1073" t="s">
        <v>208</v>
      </c>
      <c r="D1073" t="s">
        <v>18</v>
      </c>
      <c r="E1073" t="s">
        <v>271</v>
      </c>
      <c r="F1073">
        <v>9111.6317818412535</v>
      </c>
      <c r="G1073" t="s">
        <v>210</v>
      </c>
      <c r="H1073">
        <v>3</v>
      </c>
      <c r="I1073">
        <v>2026</v>
      </c>
      <c r="J1073" s="92" t="s">
        <v>35</v>
      </c>
      <c r="K1073" s="93" t="s">
        <v>26</v>
      </c>
      <c r="L1073" t="s">
        <v>162</v>
      </c>
    </row>
    <row r="1074" spans="2:12" x14ac:dyDescent="0.35">
      <c r="B1074" s="88" t="s">
        <v>194</v>
      </c>
      <c r="C1074" t="s">
        <v>208</v>
      </c>
      <c r="D1074" t="s">
        <v>18</v>
      </c>
      <c r="E1074" t="s">
        <v>217</v>
      </c>
      <c r="F1074">
        <v>12059.589925019456</v>
      </c>
      <c r="G1074" t="s">
        <v>218</v>
      </c>
      <c r="H1074">
        <v>3</v>
      </c>
      <c r="I1074">
        <v>2026</v>
      </c>
      <c r="J1074" s="92" t="s">
        <v>35</v>
      </c>
      <c r="K1074" s="93" t="s">
        <v>26</v>
      </c>
      <c r="L1074" t="s">
        <v>165</v>
      </c>
    </row>
    <row r="1075" spans="2:12" x14ac:dyDescent="0.35">
      <c r="B1075" s="88" t="s">
        <v>194</v>
      </c>
      <c r="C1075" t="s">
        <v>234</v>
      </c>
      <c r="D1075" t="s">
        <v>251</v>
      </c>
      <c r="E1075" t="s">
        <v>216</v>
      </c>
      <c r="F1075">
        <v>0</v>
      </c>
      <c r="G1075" t="s">
        <v>210</v>
      </c>
      <c r="H1075">
        <v>3</v>
      </c>
      <c r="I1075">
        <v>2026</v>
      </c>
      <c r="J1075" t="s">
        <v>142</v>
      </c>
      <c r="K1075" s="93" t="s">
        <v>13</v>
      </c>
    </row>
    <row r="1076" spans="2:12" x14ac:dyDescent="0.35">
      <c r="B1076" s="88" t="s">
        <v>194</v>
      </c>
      <c r="C1076" t="s">
        <v>208</v>
      </c>
      <c r="D1076" t="s">
        <v>18</v>
      </c>
      <c r="E1076" t="s">
        <v>219</v>
      </c>
      <c r="F1076">
        <v>27642.113565834949</v>
      </c>
      <c r="G1076" t="s">
        <v>218</v>
      </c>
      <c r="H1076">
        <v>3</v>
      </c>
      <c r="I1076">
        <v>2026</v>
      </c>
      <c r="J1076" s="92" t="s">
        <v>35</v>
      </c>
      <c r="K1076" s="93" t="s">
        <v>26</v>
      </c>
      <c r="L1076" t="s">
        <v>220</v>
      </c>
    </row>
    <row r="1077" spans="2:12" x14ac:dyDescent="0.35">
      <c r="B1077" s="88" t="s">
        <v>194</v>
      </c>
      <c r="C1077" t="s">
        <v>208</v>
      </c>
      <c r="D1077" t="s">
        <v>18</v>
      </c>
      <c r="E1077" t="s">
        <v>221</v>
      </c>
      <c r="F1077">
        <v>0</v>
      </c>
      <c r="G1077" t="s">
        <v>218</v>
      </c>
      <c r="H1077">
        <v>3</v>
      </c>
      <c r="I1077">
        <v>2026</v>
      </c>
      <c r="J1077" s="92" t="s">
        <v>35</v>
      </c>
      <c r="K1077" s="93" t="s">
        <v>26</v>
      </c>
      <c r="L1077" t="s">
        <v>164</v>
      </c>
    </row>
    <row r="1078" spans="2:12" x14ac:dyDescent="0.35">
      <c r="B1078" s="88" t="s">
        <v>194</v>
      </c>
      <c r="C1078" t="s">
        <v>208</v>
      </c>
      <c r="D1078" t="s">
        <v>18</v>
      </c>
      <c r="E1078" t="s">
        <v>222</v>
      </c>
      <c r="F1078">
        <v>10853.63093251751</v>
      </c>
      <c r="G1078" t="s">
        <v>218</v>
      </c>
      <c r="H1078">
        <v>3</v>
      </c>
      <c r="I1078">
        <v>2026</v>
      </c>
      <c r="J1078" s="92" t="s">
        <v>35</v>
      </c>
      <c r="K1078" s="93" t="s">
        <v>26</v>
      </c>
      <c r="L1078" t="s">
        <v>161</v>
      </c>
    </row>
    <row r="1079" spans="2:12" x14ac:dyDescent="0.35">
      <c r="B1079" s="88" t="s">
        <v>194</v>
      </c>
      <c r="C1079" t="s">
        <v>208</v>
      </c>
      <c r="D1079" t="s">
        <v>18</v>
      </c>
      <c r="E1079" t="s">
        <v>223</v>
      </c>
      <c r="F1079">
        <v>13782.388485736521</v>
      </c>
      <c r="G1079" t="s">
        <v>224</v>
      </c>
      <c r="H1079">
        <v>3</v>
      </c>
      <c r="I1079">
        <v>2026</v>
      </c>
      <c r="J1079" s="92" t="s">
        <v>35</v>
      </c>
      <c r="K1079" s="93" t="s">
        <v>26</v>
      </c>
      <c r="L1079" t="s">
        <v>165</v>
      </c>
    </row>
    <row r="1080" spans="2:12" x14ac:dyDescent="0.35">
      <c r="B1080" s="88" t="s">
        <v>194</v>
      </c>
      <c r="C1080" t="s">
        <v>208</v>
      </c>
      <c r="D1080" t="s">
        <v>18</v>
      </c>
      <c r="E1080" t="s">
        <v>225</v>
      </c>
      <c r="F1080">
        <v>31355.233298559044</v>
      </c>
      <c r="G1080" t="s">
        <v>224</v>
      </c>
      <c r="H1080">
        <v>3</v>
      </c>
      <c r="I1080">
        <v>2026</v>
      </c>
      <c r="J1080" s="92" t="s">
        <v>35</v>
      </c>
      <c r="K1080" s="93" t="s">
        <v>26</v>
      </c>
      <c r="L1080" t="s">
        <v>220</v>
      </c>
    </row>
    <row r="1081" spans="2:12" x14ac:dyDescent="0.35">
      <c r="B1081" s="88" t="s">
        <v>194</v>
      </c>
      <c r="C1081" t="s">
        <v>208</v>
      </c>
      <c r="D1081" t="s">
        <v>18</v>
      </c>
      <c r="E1081" t="s">
        <v>226</v>
      </c>
      <c r="F1081">
        <v>0</v>
      </c>
      <c r="G1081" t="s">
        <v>224</v>
      </c>
      <c r="H1081">
        <v>3</v>
      </c>
      <c r="I1081">
        <v>2026</v>
      </c>
      <c r="J1081" s="92" t="s">
        <v>35</v>
      </c>
      <c r="K1081" s="93" t="s">
        <v>26</v>
      </c>
      <c r="L1081" t="s">
        <v>164</v>
      </c>
    </row>
    <row r="1082" spans="2:12" x14ac:dyDescent="0.35">
      <c r="B1082" s="88" t="s">
        <v>194</v>
      </c>
      <c r="C1082" t="s">
        <v>208</v>
      </c>
      <c r="D1082" t="s">
        <v>18</v>
      </c>
      <c r="E1082" t="s">
        <v>228</v>
      </c>
      <c r="F1082">
        <v>12174.443162400594</v>
      </c>
      <c r="G1082" t="s">
        <v>224</v>
      </c>
      <c r="H1082">
        <v>3</v>
      </c>
      <c r="I1082">
        <v>2026</v>
      </c>
      <c r="J1082" s="92" t="s">
        <v>35</v>
      </c>
      <c r="K1082" s="93" t="s">
        <v>26</v>
      </c>
      <c r="L1082" t="s">
        <v>161</v>
      </c>
    </row>
    <row r="1083" spans="2:12" x14ac:dyDescent="0.35">
      <c r="B1083" s="88" t="s">
        <v>194</v>
      </c>
      <c r="C1083" t="s">
        <v>208</v>
      </c>
      <c r="D1083" t="s">
        <v>18</v>
      </c>
      <c r="E1083" t="s">
        <v>229</v>
      </c>
      <c r="F1083">
        <v>12146.069943013712</v>
      </c>
      <c r="G1083" t="s">
        <v>224</v>
      </c>
      <c r="H1083">
        <v>3</v>
      </c>
      <c r="I1083">
        <v>2026</v>
      </c>
      <c r="J1083" s="92" t="s">
        <v>35</v>
      </c>
      <c r="K1083" s="93" t="s">
        <v>26</v>
      </c>
      <c r="L1083" t="s">
        <v>162</v>
      </c>
    </row>
    <row r="1084" spans="2:12" x14ac:dyDescent="0.35">
      <c r="B1084" s="88" t="s">
        <v>194</v>
      </c>
      <c r="C1084" t="s">
        <v>208</v>
      </c>
      <c r="D1084" t="s">
        <v>18</v>
      </c>
      <c r="E1084" t="s">
        <v>272</v>
      </c>
      <c r="F1084">
        <v>2863.275794700638</v>
      </c>
      <c r="G1084" t="s">
        <v>257</v>
      </c>
      <c r="H1084">
        <v>3</v>
      </c>
      <c r="I1084">
        <v>2026</v>
      </c>
      <c r="J1084" t="s">
        <v>113</v>
      </c>
      <c r="K1084" s="93" t="s">
        <v>26</v>
      </c>
    </row>
    <row r="1085" spans="2:12" x14ac:dyDescent="0.35">
      <c r="B1085" s="88" t="s">
        <v>194</v>
      </c>
      <c r="C1085" t="s">
        <v>208</v>
      </c>
      <c r="D1085" t="s">
        <v>18</v>
      </c>
      <c r="E1085" t="s">
        <v>273</v>
      </c>
      <c r="F1085">
        <v>3445.4181293329957</v>
      </c>
      <c r="G1085" t="s">
        <v>257</v>
      </c>
      <c r="H1085">
        <v>3</v>
      </c>
      <c r="I1085">
        <v>2026</v>
      </c>
      <c r="J1085" t="s">
        <v>140</v>
      </c>
      <c r="K1085" s="93" t="s">
        <v>26</v>
      </c>
    </row>
    <row r="1086" spans="2:12" x14ac:dyDescent="0.35">
      <c r="B1086" s="88" t="s">
        <v>194</v>
      </c>
      <c r="C1086" t="s">
        <v>208</v>
      </c>
      <c r="D1086" t="s">
        <v>18</v>
      </c>
      <c r="E1086" t="s">
        <v>274</v>
      </c>
      <c r="F1086">
        <v>1704.9773007388146</v>
      </c>
      <c r="G1086" t="s">
        <v>257</v>
      </c>
      <c r="H1086">
        <v>3</v>
      </c>
      <c r="I1086">
        <v>2026</v>
      </c>
      <c r="J1086" t="s">
        <v>124</v>
      </c>
      <c r="K1086" s="93" t="s">
        <v>26</v>
      </c>
    </row>
    <row r="1087" spans="2:12" x14ac:dyDescent="0.35">
      <c r="B1087" s="88" t="s">
        <v>194</v>
      </c>
      <c r="C1087" t="s">
        <v>208</v>
      </c>
      <c r="D1087" t="s">
        <v>18</v>
      </c>
      <c r="E1087" t="s">
        <v>275</v>
      </c>
      <c r="F1087">
        <v>1725.0500194660124</v>
      </c>
      <c r="G1087" t="s">
        <v>257</v>
      </c>
      <c r="H1087">
        <v>3</v>
      </c>
      <c r="I1087">
        <v>2026</v>
      </c>
      <c r="J1087" t="s">
        <v>112</v>
      </c>
      <c r="K1087" s="93" t="s">
        <v>26</v>
      </c>
    </row>
    <row r="1088" spans="2:12" x14ac:dyDescent="0.35">
      <c r="B1088" s="88" t="s">
        <v>194</v>
      </c>
      <c r="C1088" t="s">
        <v>208</v>
      </c>
      <c r="D1088" t="s">
        <v>18</v>
      </c>
      <c r="E1088" t="s">
        <v>276</v>
      </c>
      <c r="F1088">
        <v>2813.2125462190438</v>
      </c>
      <c r="G1088" t="s">
        <v>257</v>
      </c>
      <c r="H1088">
        <v>3</v>
      </c>
      <c r="I1088">
        <v>2026</v>
      </c>
      <c r="J1088" t="s">
        <v>98</v>
      </c>
      <c r="K1088" s="93" t="s">
        <v>26</v>
      </c>
    </row>
    <row r="1089" spans="2:11" x14ac:dyDescent="0.35">
      <c r="B1089" s="94" t="s">
        <v>183</v>
      </c>
      <c r="C1089" t="s">
        <v>280</v>
      </c>
      <c r="D1089" t="s">
        <v>281</v>
      </c>
      <c r="E1089" t="s">
        <v>193</v>
      </c>
      <c r="F1089">
        <v>0</v>
      </c>
      <c r="G1089" t="s">
        <v>187</v>
      </c>
      <c r="H1089">
        <v>2</v>
      </c>
      <c r="I1089">
        <v>2026</v>
      </c>
      <c r="J1089" t="s">
        <v>116</v>
      </c>
      <c r="K1089" t="s">
        <v>8</v>
      </c>
    </row>
    <row r="1090" spans="2:11" x14ac:dyDescent="0.35">
      <c r="B1090" s="94" t="s">
        <v>183</v>
      </c>
      <c r="C1090" t="s">
        <v>280</v>
      </c>
      <c r="D1090" t="s">
        <v>281</v>
      </c>
      <c r="E1090" t="s">
        <v>256</v>
      </c>
      <c r="F1090">
        <v>0</v>
      </c>
      <c r="G1090" t="s">
        <v>257</v>
      </c>
      <c r="H1090">
        <v>2</v>
      </c>
      <c r="I1090">
        <v>2026</v>
      </c>
      <c r="J1090" t="s">
        <v>116</v>
      </c>
      <c r="K1090" t="s">
        <v>8</v>
      </c>
    </row>
    <row r="1091" spans="2:11" x14ac:dyDescent="0.35">
      <c r="B1091" s="88" t="s">
        <v>194</v>
      </c>
      <c r="C1091" t="s">
        <v>234</v>
      </c>
      <c r="D1091" t="s">
        <v>251</v>
      </c>
      <c r="E1091" t="s">
        <v>261</v>
      </c>
      <c r="F1091">
        <v>201.75562228649318</v>
      </c>
      <c r="G1091" t="s">
        <v>257</v>
      </c>
      <c r="H1091">
        <v>3</v>
      </c>
      <c r="I1091">
        <v>2026</v>
      </c>
      <c r="J1091" t="s">
        <v>117</v>
      </c>
      <c r="K1091" s="93" t="s">
        <v>26</v>
      </c>
    </row>
    <row r="1092" spans="2:11" x14ac:dyDescent="0.35">
      <c r="B1092" s="88" t="s">
        <v>194</v>
      </c>
      <c r="C1092" t="s">
        <v>208</v>
      </c>
      <c r="D1092" t="s">
        <v>18</v>
      </c>
      <c r="E1092" t="s">
        <v>277</v>
      </c>
      <c r="F1092">
        <v>0</v>
      </c>
      <c r="G1092" t="s">
        <v>257</v>
      </c>
      <c r="H1092">
        <v>3</v>
      </c>
      <c r="I1092">
        <v>2026</v>
      </c>
      <c r="J1092" t="s">
        <v>199</v>
      </c>
      <c r="K1092" s="93" t="s">
        <v>17</v>
      </c>
    </row>
    <row r="1093" spans="2:11" x14ac:dyDescent="0.35">
      <c r="B1093" s="88" t="s">
        <v>194</v>
      </c>
      <c r="C1093" t="s">
        <v>234</v>
      </c>
      <c r="D1093" t="s">
        <v>251</v>
      </c>
      <c r="E1093" t="s">
        <v>262</v>
      </c>
      <c r="F1093">
        <v>0</v>
      </c>
      <c r="G1093" t="s">
        <v>257</v>
      </c>
      <c r="H1093">
        <v>3</v>
      </c>
      <c r="I1093">
        <v>2026</v>
      </c>
      <c r="J1093" t="s">
        <v>73</v>
      </c>
      <c r="K1093" s="93" t="s">
        <v>17</v>
      </c>
    </row>
    <row r="1094" spans="2:11" x14ac:dyDescent="0.35">
      <c r="B1094" s="88" t="s">
        <v>194</v>
      </c>
      <c r="C1094" t="s">
        <v>208</v>
      </c>
      <c r="D1094" t="s">
        <v>18</v>
      </c>
      <c r="E1094" t="s">
        <v>278</v>
      </c>
      <c r="F1094">
        <v>4382.5981381276015</v>
      </c>
      <c r="G1094" t="s">
        <v>257</v>
      </c>
      <c r="H1094">
        <v>3</v>
      </c>
      <c r="I1094">
        <v>2026</v>
      </c>
      <c r="J1094" t="s">
        <v>115</v>
      </c>
      <c r="K1094" s="93" t="s">
        <v>26</v>
      </c>
    </row>
    <row r="1095" spans="2:11" x14ac:dyDescent="0.35">
      <c r="B1095" s="88" t="s">
        <v>194</v>
      </c>
      <c r="C1095" t="s">
        <v>234</v>
      </c>
      <c r="D1095" t="s">
        <v>251</v>
      </c>
      <c r="E1095" t="s">
        <v>263</v>
      </c>
      <c r="F1095">
        <v>0</v>
      </c>
      <c r="G1095" t="s">
        <v>257</v>
      </c>
      <c r="H1095">
        <v>3</v>
      </c>
      <c r="I1095">
        <v>2026</v>
      </c>
      <c r="J1095" t="s">
        <v>138</v>
      </c>
      <c r="K1095" s="93" t="s">
        <v>17</v>
      </c>
    </row>
    <row r="1096" spans="2:11" x14ac:dyDescent="0.35">
      <c r="B1096" s="88" t="s">
        <v>194</v>
      </c>
      <c r="C1096" t="s">
        <v>234</v>
      </c>
      <c r="D1096" t="s">
        <v>251</v>
      </c>
      <c r="E1096" t="s">
        <v>264</v>
      </c>
      <c r="F1096">
        <v>0</v>
      </c>
      <c r="G1096" t="s">
        <v>257</v>
      </c>
      <c r="H1096">
        <v>3</v>
      </c>
      <c r="I1096">
        <v>2026</v>
      </c>
      <c r="J1096" t="s">
        <v>202</v>
      </c>
      <c r="K1096" s="93" t="s">
        <v>17</v>
      </c>
    </row>
    <row r="1097" spans="2:11" x14ac:dyDescent="0.35">
      <c r="B1097" s="88" t="s">
        <v>194</v>
      </c>
      <c r="C1097" t="s">
        <v>208</v>
      </c>
      <c r="D1097" t="s">
        <v>18</v>
      </c>
      <c r="E1097" t="s">
        <v>279</v>
      </c>
      <c r="F1097">
        <v>10363.014027699683</v>
      </c>
      <c r="G1097" t="s">
        <v>257</v>
      </c>
      <c r="H1097">
        <v>3</v>
      </c>
      <c r="I1097">
        <v>2026</v>
      </c>
      <c r="J1097" t="s">
        <v>114</v>
      </c>
      <c r="K1097" s="93" t="s">
        <v>26</v>
      </c>
    </row>
    <row r="1098" spans="2:11" x14ac:dyDescent="0.35">
      <c r="B1098" s="88" t="s">
        <v>194</v>
      </c>
      <c r="C1098" t="s">
        <v>234</v>
      </c>
      <c r="D1098" t="s">
        <v>251</v>
      </c>
      <c r="E1098" t="s">
        <v>186</v>
      </c>
      <c r="F1098">
        <v>400.40553094416759</v>
      </c>
      <c r="G1098" t="s">
        <v>187</v>
      </c>
      <c r="H1098">
        <v>3</v>
      </c>
      <c r="I1098">
        <v>2026</v>
      </c>
      <c r="J1098" t="s">
        <v>113</v>
      </c>
      <c r="K1098" s="93" t="s">
        <v>26</v>
      </c>
    </row>
    <row r="1099" spans="2:11" x14ac:dyDescent="0.35">
      <c r="B1099" s="88" t="s">
        <v>194</v>
      </c>
      <c r="C1099" t="s">
        <v>234</v>
      </c>
      <c r="D1099" t="s">
        <v>251</v>
      </c>
      <c r="E1099" t="s">
        <v>265</v>
      </c>
      <c r="F1099">
        <v>1485.8364755609725</v>
      </c>
      <c r="G1099" t="s">
        <v>257</v>
      </c>
      <c r="H1099">
        <v>3</v>
      </c>
      <c r="I1099">
        <v>2026</v>
      </c>
      <c r="J1099" t="s">
        <v>141</v>
      </c>
      <c r="K1099" s="93" t="s">
        <v>17</v>
      </c>
    </row>
    <row r="1100" spans="2:11" x14ac:dyDescent="0.35">
      <c r="B1100" s="88" t="s">
        <v>194</v>
      </c>
      <c r="C1100" t="s">
        <v>234</v>
      </c>
      <c r="D1100" t="s">
        <v>251</v>
      </c>
      <c r="E1100" t="s">
        <v>266</v>
      </c>
      <c r="F1100">
        <v>0</v>
      </c>
      <c r="G1100" t="s">
        <v>257</v>
      </c>
      <c r="H1100">
        <v>3</v>
      </c>
      <c r="I1100">
        <v>2026</v>
      </c>
      <c r="J1100" t="s">
        <v>142</v>
      </c>
      <c r="K1100" s="93" t="s">
        <v>13</v>
      </c>
    </row>
    <row r="1101" spans="2:11" x14ac:dyDescent="0.35">
      <c r="B1101" s="88" t="s">
        <v>194</v>
      </c>
      <c r="C1101" t="s">
        <v>234</v>
      </c>
      <c r="D1101" t="s">
        <v>251</v>
      </c>
      <c r="E1101" t="s">
        <v>267</v>
      </c>
      <c r="F1101">
        <v>186</v>
      </c>
      <c r="G1101" t="s">
        <v>257</v>
      </c>
      <c r="H1101">
        <v>3</v>
      </c>
      <c r="I1101">
        <v>2026</v>
      </c>
      <c r="J1101" t="s">
        <v>128</v>
      </c>
      <c r="K1101" s="93" t="s">
        <v>13</v>
      </c>
    </row>
    <row r="1102" spans="2:11" x14ac:dyDescent="0.35">
      <c r="B1102" s="88" t="s">
        <v>183</v>
      </c>
      <c r="C1102" t="s">
        <v>234</v>
      </c>
      <c r="D1102" t="s">
        <v>251</v>
      </c>
      <c r="E1102" t="s">
        <v>188</v>
      </c>
      <c r="F1102">
        <v>481.81334049396935</v>
      </c>
      <c r="G1102" t="s">
        <v>187</v>
      </c>
      <c r="H1102">
        <v>3</v>
      </c>
      <c r="I1102">
        <v>2026</v>
      </c>
      <c r="J1102" t="s">
        <v>140</v>
      </c>
      <c r="K1102" s="93" t="s">
        <v>26</v>
      </c>
    </row>
    <row r="1103" spans="2:11" x14ac:dyDescent="0.35">
      <c r="B1103" s="88" t="s">
        <v>183</v>
      </c>
      <c r="C1103" t="s">
        <v>234</v>
      </c>
      <c r="D1103" t="s">
        <v>251</v>
      </c>
      <c r="E1103" t="s">
        <v>189</v>
      </c>
      <c r="F1103">
        <v>238.42702914388829</v>
      </c>
      <c r="G1103" t="s">
        <v>187</v>
      </c>
      <c r="H1103">
        <v>3</v>
      </c>
      <c r="I1103">
        <v>2026</v>
      </c>
      <c r="J1103" t="s">
        <v>124</v>
      </c>
      <c r="K1103" s="93" t="s">
        <v>26</v>
      </c>
    </row>
    <row r="1104" spans="2:11" x14ac:dyDescent="0.35">
      <c r="B1104" s="88" t="s">
        <v>183</v>
      </c>
      <c r="C1104" t="s">
        <v>234</v>
      </c>
      <c r="D1104" t="s">
        <v>251</v>
      </c>
      <c r="E1104" t="s">
        <v>190</v>
      </c>
      <c r="F1104">
        <v>229.12945701297951</v>
      </c>
      <c r="G1104" t="s">
        <v>187</v>
      </c>
      <c r="H1104">
        <v>3</v>
      </c>
      <c r="I1104">
        <v>2026</v>
      </c>
      <c r="J1104" t="s">
        <v>112</v>
      </c>
      <c r="K1104" s="93" t="s">
        <v>26</v>
      </c>
    </row>
    <row r="1105" spans="2:12" x14ac:dyDescent="0.35">
      <c r="B1105" s="88" t="s">
        <v>183</v>
      </c>
      <c r="C1105" t="s">
        <v>234</v>
      </c>
      <c r="D1105" t="s">
        <v>251</v>
      </c>
      <c r="E1105" t="s">
        <v>196</v>
      </c>
      <c r="F1105">
        <v>393.40459808741559</v>
      </c>
      <c r="G1105" t="s">
        <v>187</v>
      </c>
      <c r="H1105">
        <v>3</v>
      </c>
      <c r="I1105">
        <v>2026</v>
      </c>
      <c r="J1105" t="s">
        <v>98</v>
      </c>
      <c r="K1105" s="93" t="s">
        <v>26</v>
      </c>
    </row>
    <row r="1106" spans="2:12" x14ac:dyDescent="0.35">
      <c r="B1106" s="88" t="s">
        <v>183</v>
      </c>
      <c r="C1106" t="s">
        <v>234</v>
      </c>
      <c r="D1106" t="s">
        <v>251</v>
      </c>
      <c r="E1106" t="s">
        <v>198</v>
      </c>
      <c r="F1106">
        <v>0</v>
      </c>
      <c r="G1106" t="s">
        <v>187</v>
      </c>
      <c r="H1106">
        <v>3</v>
      </c>
      <c r="I1106">
        <v>2026</v>
      </c>
      <c r="J1106" t="s">
        <v>199</v>
      </c>
      <c r="K1106" s="93" t="s">
        <v>17</v>
      </c>
    </row>
    <row r="1107" spans="2:12" x14ac:dyDescent="0.35">
      <c r="B1107" s="88" t="s">
        <v>183</v>
      </c>
      <c r="C1107" t="s">
        <v>234</v>
      </c>
      <c r="D1107" t="s">
        <v>251</v>
      </c>
      <c r="E1107" t="s">
        <v>203</v>
      </c>
      <c r="F1107">
        <v>600.76566733955815</v>
      </c>
      <c r="G1107" t="s">
        <v>187</v>
      </c>
      <c r="H1107">
        <v>3</v>
      </c>
      <c r="I1107">
        <v>2026</v>
      </c>
      <c r="J1107" t="s">
        <v>115</v>
      </c>
      <c r="K1107" s="93" t="s">
        <v>26</v>
      </c>
    </row>
    <row r="1108" spans="2:12" x14ac:dyDescent="0.35">
      <c r="B1108" s="88" t="s">
        <v>183</v>
      </c>
      <c r="C1108" t="s">
        <v>234</v>
      </c>
      <c r="D1108" t="s">
        <v>251</v>
      </c>
      <c r="E1108" t="s">
        <v>204</v>
      </c>
      <c r="F1108">
        <v>1437.0775601593016</v>
      </c>
      <c r="G1108" t="s">
        <v>187</v>
      </c>
      <c r="H1108">
        <v>3</v>
      </c>
      <c r="I1108">
        <v>2026</v>
      </c>
      <c r="J1108" t="s">
        <v>114</v>
      </c>
      <c r="K1108" s="93" t="s">
        <v>26</v>
      </c>
    </row>
    <row r="1109" spans="2:12" x14ac:dyDescent="0.35">
      <c r="B1109" s="88" t="s">
        <v>183</v>
      </c>
      <c r="C1109" t="s">
        <v>234</v>
      </c>
      <c r="D1109" t="s">
        <v>251</v>
      </c>
      <c r="E1109" t="s">
        <v>269</v>
      </c>
      <c r="F1109">
        <v>0</v>
      </c>
      <c r="G1109" t="s">
        <v>210</v>
      </c>
      <c r="H1109">
        <v>3</v>
      </c>
      <c r="I1109">
        <v>2026</v>
      </c>
      <c r="J1109" t="s">
        <v>199</v>
      </c>
      <c r="K1109" s="93" t="s">
        <v>17</v>
      </c>
    </row>
    <row r="1110" spans="2:12" x14ac:dyDescent="0.35">
      <c r="B1110" s="88" t="s">
        <v>183</v>
      </c>
      <c r="C1110" t="s">
        <v>234</v>
      </c>
      <c r="D1110" t="s">
        <v>251</v>
      </c>
      <c r="E1110" t="s">
        <v>270</v>
      </c>
      <c r="F1110">
        <v>0</v>
      </c>
      <c r="G1110" t="s">
        <v>210</v>
      </c>
      <c r="H1110">
        <v>3</v>
      </c>
      <c r="I1110">
        <v>2026</v>
      </c>
      <c r="J1110" t="s">
        <v>25</v>
      </c>
      <c r="K1110" s="93" t="s">
        <v>17</v>
      </c>
    </row>
    <row r="1111" spans="2:12" x14ac:dyDescent="0.35">
      <c r="B1111" s="88" t="s">
        <v>183</v>
      </c>
      <c r="C1111" t="s">
        <v>234</v>
      </c>
      <c r="D1111" t="s">
        <v>251</v>
      </c>
      <c r="E1111" t="s">
        <v>271</v>
      </c>
      <c r="F1111">
        <v>373.27722658291941</v>
      </c>
      <c r="G1111" t="s">
        <v>210</v>
      </c>
      <c r="H1111">
        <v>3</v>
      </c>
      <c r="I1111">
        <v>2026</v>
      </c>
      <c r="J1111" s="92" t="s">
        <v>35</v>
      </c>
      <c r="K1111" s="93" t="s">
        <v>26</v>
      </c>
      <c r="L1111" t="s">
        <v>162</v>
      </c>
    </row>
    <row r="1112" spans="2:12" x14ac:dyDescent="0.35">
      <c r="B1112" s="88" t="s">
        <v>183</v>
      </c>
      <c r="C1112" t="s">
        <v>234</v>
      </c>
      <c r="D1112" t="s">
        <v>251</v>
      </c>
      <c r="E1112" t="s">
        <v>217</v>
      </c>
      <c r="F1112">
        <v>494.04655375888279</v>
      </c>
      <c r="G1112" t="s">
        <v>218</v>
      </c>
      <c r="H1112">
        <v>3</v>
      </c>
      <c r="I1112">
        <v>2026</v>
      </c>
      <c r="J1112" s="92" t="s">
        <v>35</v>
      </c>
      <c r="K1112" s="93" t="s">
        <v>26</v>
      </c>
      <c r="L1112" t="s">
        <v>165</v>
      </c>
    </row>
    <row r="1113" spans="2:12" x14ac:dyDescent="0.35">
      <c r="B1113" s="88" t="s">
        <v>183</v>
      </c>
      <c r="C1113" t="s">
        <v>234</v>
      </c>
      <c r="D1113" t="s">
        <v>251</v>
      </c>
      <c r="E1113" t="s">
        <v>219</v>
      </c>
      <c r="F1113">
        <v>0</v>
      </c>
      <c r="G1113" t="s">
        <v>218</v>
      </c>
      <c r="H1113">
        <v>3</v>
      </c>
      <c r="I1113">
        <v>2026</v>
      </c>
      <c r="J1113" s="92" t="s">
        <v>35</v>
      </c>
      <c r="K1113" s="93" t="s">
        <v>26</v>
      </c>
      <c r="L1113" t="s">
        <v>220</v>
      </c>
    </row>
    <row r="1114" spans="2:12" x14ac:dyDescent="0.35">
      <c r="B1114" s="88" t="s">
        <v>183</v>
      </c>
      <c r="C1114" t="s">
        <v>234</v>
      </c>
      <c r="D1114" t="s">
        <v>251</v>
      </c>
      <c r="E1114" t="s">
        <v>221</v>
      </c>
      <c r="F1114">
        <v>1257.8355227723748</v>
      </c>
      <c r="G1114" t="s">
        <v>218</v>
      </c>
      <c r="H1114">
        <v>3</v>
      </c>
      <c r="I1114">
        <v>2026</v>
      </c>
      <c r="J1114" s="92" t="s">
        <v>35</v>
      </c>
      <c r="K1114" s="93" t="s">
        <v>26</v>
      </c>
      <c r="L1114" t="s">
        <v>164</v>
      </c>
    </row>
    <row r="1115" spans="2:12" x14ac:dyDescent="0.35">
      <c r="B1115" s="88" t="s">
        <v>183</v>
      </c>
      <c r="C1115" t="s">
        <v>234</v>
      </c>
      <c r="D1115" t="s">
        <v>251</v>
      </c>
      <c r="E1115" t="s">
        <v>222</v>
      </c>
      <c r="F1115">
        <v>444.64189838299444</v>
      </c>
      <c r="G1115" t="s">
        <v>218</v>
      </c>
      <c r="H1115">
        <v>3</v>
      </c>
      <c r="I1115">
        <v>2026</v>
      </c>
      <c r="J1115" s="92" t="s">
        <v>35</v>
      </c>
      <c r="K1115" s="93" t="s">
        <v>26</v>
      </c>
      <c r="L1115" t="s">
        <v>161</v>
      </c>
    </row>
    <row r="1116" spans="2:12" x14ac:dyDescent="0.35">
      <c r="B1116" s="88" t="s">
        <v>183</v>
      </c>
      <c r="C1116" t="s">
        <v>234</v>
      </c>
      <c r="D1116" t="s">
        <v>251</v>
      </c>
      <c r="E1116" t="s">
        <v>223</v>
      </c>
      <c r="F1116">
        <v>564.62463286729462</v>
      </c>
      <c r="G1116" t="s">
        <v>224</v>
      </c>
      <c r="H1116">
        <v>3</v>
      </c>
      <c r="I1116">
        <v>2026</v>
      </c>
      <c r="J1116" s="92" t="s">
        <v>35</v>
      </c>
      <c r="K1116" s="93" t="s">
        <v>26</v>
      </c>
      <c r="L1116" t="s">
        <v>165</v>
      </c>
    </row>
    <row r="1117" spans="2:12" x14ac:dyDescent="0.35">
      <c r="B1117" s="88" t="s">
        <v>183</v>
      </c>
      <c r="C1117" t="s">
        <v>234</v>
      </c>
      <c r="D1117" t="s">
        <v>251</v>
      </c>
      <c r="E1117" t="s">
        <v>225</v>
      </c>
      <c r="F1117">
        <v>0</v>
      </c>
      <c r="G1117" t="s">
        <v>224</v>
      </c>
      <c r="H1117">
        <v>3</v>
      </c>
      <c r="I1117">
        <v>2026</v>
      </c>
      <c r="J1117" s="92" t="s">
        <v>35</v>
      </c>
      <c r="K1117" s="93" t="s">
        <v>26</v>
      </c>
      <c r="L1117" t="s">
        <v>220</v>
      </c>
    </row>
    <row r="1118" spans="2:12" x14ac:dyDescent="0.35">
      <c r="B1118" s="88" t="s">
        <v>183</v>
      </c>
      <c r="C1118" t="s">
        <v>234</v>
      </c>
      <c r="D1118" t="s">
        <v>251</v>
      </c>
      <c r="E1118" t="s">
        <v>226</v>
      </c>
      <c r="F1118">
        <v>1426.7985034432909</v>
      </c>
      <c r="G1118" t="s">
        <v>224</v>
      </c>
      <c r="H1118">
        <v>3</v>
      </c>
      <c r="I1118">
        <v>2026</v>
      </c>
      <c r="J1118" s="92" t="s">
        <v>35</v>
      </c>
      <c r="K1118" s="93" t="s">
        <v>26</v>
      </c>
      <c r="L1118" t="s">
        <v>164</v>
      </c>
    </row>
    <row r="1119" spans="2:12" x14ac:dyDescent="0.35">
      <c r="B1119" s="88" t="s">
        <v>183</v>
      </c>
      <c r="C1119" t="s">
        <v>234</v>
      </c>
      <c r="D1119" t="s">
        <v>251</v>
      </c>
      <c r="E1119" t="s">
        <v>228</v>
      </c>
      <c r="F1119">
        <v>498.75175903277693</v>
      </c>
      <c r="G1119" t="s">
        <v>224</v>
      </c>
      <c r="H1119">
        <v>3</v>
      </c>
      <c r="I1119">
        <v>2026</v>
      </c>
      <c r="J1119" s="92" t="s">
        <v>35</v>
      </c>
      <c r="K1119" s="93" t="s">
        <v>26</v>
      </c>
      <c r="L1119" t="s">
        <v>161</v>
      </c>
    </row>
    <row r="1120" spans="2:12" x14ac:dyDescent="0.35">
      <c r="B1120" s="88" t="s">
        <v>183</v>
      </c>
      <c r="C1120" t="s">
        <v>234</v>
      </c>
      <c r="D1120" t="s">
        <v>251</v>
      </c>
      <c r="E1120" t="s">
        <v>229</v>
      </c>
      <c r="F1120">
        <v>497.58939021722944</v>
      </c>
      <c r="G1120" t="s">
        <v>224</v>
      </c>
      <c r="H1120">
        <v>3</v>
      </c>
      <c r="I1120">
        <v>2026</v>
      </c>
      <c r="J1120" s="92" t="s">
        <v>35</v>
      </c>
      <c r="K1120" s="93" t="s">
        <v>26</v>
      </c>
      <c r="L1120" t="s">
        <v>162</v>
      </c>
    </row>
    <row r="1121" spans="2:11" x14ac:dyDescent="0.35">
      <c r="B1121" s="88" t="s">
        <v>183</v>
      </c>
      <c r="C1121" t="s">
        <v>234</v>
      </c>
      <c r="D1121" t="s">
        <v>251</v>
      </c>
      <c r="E1121" t="s">
        <v>272</v>
      </c>
      <c r="F1121">
        <v>117.30013604345623</v>
      </c>
      <c r="G1121" t="s">
        <v>257</v>
      </c>
      <c r="H1121">
        <v>3</v>
      </c>
      <c r="I1121">
        <v>2026</v>
      </c>
      <c r="J1121" t="s">
        <v>113</v>
      </c>
      <c r="K1121" s="93" t="s">
        <v>26</v>
      </c>
    </row>
    <row r="1122" spans="2:11" x14ac:dyDescent="0.35">
      <c r="B1122" s="88" t="s">
        <v>183</v>
      </c>
      <c r="C1122" t="s">
        <v>234</v>
      </c>
      <c r="D1122" t="s">
        <v>251</v>
      </c>
      <c r="E1122" t="s">
        <v>273</v>
      </c>
      <c r="F1122">
        <v>141.14882542762726</v>
      </c>
      <c r="G1122" t="s">
        <v>257</v>
      </c>
      <c r="H1122">
        <v>3</v>
      </c>
      <c r="I1122">
        <v>2026</v>
      </c>
      <c r="J1122" t="s">
        <v>140</v>
      </c>
      <c r="K1122" s="93" t="s">
        <v>26</v>
      </c>
    </row>
    <row r="1123" spans="2:11" x14ac:dyDescent="0.35">
      <c r="B1123" s="88" t="s">
        <v>183</v>
      </c>
      <c r="C1123" t="s">
        <v>234</v>
      </c>
      <c r="D1123" t="s">
        <v>251</v>
      </c>
      <c r="E1123" t="s">
        <v>274</v>
      </c>
      <c r="F1123">
        <v>69.847993580575647</v>
      </c>
      <c r="G1123" t="s">
        <v>257</v>
      </c>
      <c r="H1123">
        <v>3</v>
      </c>
      <c r="I1123">
        <v>2026</v>
      </c>
      <c r="J1123" t="s">
        <v>124</v>
      </c>
      <c r="K1123" s="93" t="s">
        <v>26</v>
      </c>
    </row>
    <row r="1124" spans="2:11" x14ac:dyDescent="0.35">
      <c r="B1124" s="88" t="s">
        <v>183</v>
      </c>
      <c r="C1124" t="s">
        <v>234</v>
      </c>
      <c r="D1124" t="s">
        <v>251</v>
      </c>
      <c r="E1124" t="s">
        <v>275</v>
      </c>
      <c r="F1124">
        <v>70.670314867899805</v>
      </c>
      <c r="G1124" t="s">
        <v>257</v>
      </c>
      <c r="H1124">
        <v>3</v>
      </c>
      <c r="I1124">
        <v>2026</v>
      </c>
      <c r="J1124" t="s">
        <v>112</v>
      </c>
      <c r="K1124" s="93" t="s">
        <v>26</v>
      </c>
    </row>
    <row r="1125" spans="2:11" x14ac:dyDescent="0.35">
      <c r="B1125" s="88" t="s">
        <v>183</v>
      </c>
      <c r="C1125" t="s">
        <v>234</v>
      </c>
      <c r="D1125" t="s">
        <v>251</v>
      </c>
      <c r="E1125" t="s">
        <v>276</v>
      </c>
      <c r="F1125">
        <v>115.2491894079498</v>
      </c>
      <c r="G1125" t="s">
        <v>257</v>
      </c>
      <c r="H1125">
        <v>3</v>
      </c>
      <c r="I1125">
        <v>2026</v>
      </c>
      <c r="J1125" t="s">
        <v>98</v>
      </c>
      <c r="K1125" s="93" t="s">
        <v>26</v>
      </c>
    </row>
    <row r="1126" spans="2:11" x14ac:dyDescent="0.35">
      <c r="B1126" s="88" t="s">
        <v>183</v>
      </c>
      <c r="C1126" t="s">
        <v>234</v>
      </c>
      <c r="D1126" t="s">
        <v>251</v>
      </c>
      <c r="E1126" t="s">
        <v>277</v>
      </c>
      <c r="F1126">
        <v>0</v>
      </c>
      <c r="G1126" t="s">
        <v>257</v>
      </c>
      <c r="H1126">
        <v>3</v>
      </c>
      <c r="I1126">
        <v>2026</v>
      </c>
      <c r="J1126" t="s">
        <v>199</v>
      </c>
      <c r="K1126" s="93" t="s">
        <v>17</v>
      </c>
    </row>
    <row r="1127" spans="2:11" x14ac:dyDescent="0.35">
      <c r="B1127" s="88" t="s">
        <v>183</v>
      </c>
      <c r="C1127" t="s">
        <v>234</v>
      </c>
      <c r="D1127" t="s">
        <v>251</v>
      </c>
      <c r="E1127" t="s">
        <v>278</v>
      </c>
      <c r="F1127">
        <v>179.54238246194302</v>
      </c>
      <c r="G1127" t="s">
        <v>257</v>
      </c>
      <c r="H1127">
        <v>3</v>
      </c>
      <c r="I1127">
        <v>2026</v>
      </c>
      <c r="J1127" t="s">
        <v>115</v>
      </c>
      <c r="K1127" s="93" t="s">
        <v>26</v>
      </c>
    </row>
    <row r="1128" spans="2:11" x14ac:dyDescent="0.35">
      <c r="B1128" s="88" t="s">
        <v>183</v>
      </c>
      <c r="C1128" t="s">
        <v>234</v>
      </c>
      <c r="D1128" t="s">
        <v>251</v>
      </c>
      <c r="E1128" t="s">
        <v>279</v>
      </c>
      <c r="F1128">
        <v>424.54274140102893</v>
      </c>
      <c r="G1128" t="s">
        <v>257</v>
      </c>
      <c r="H1128">
        <v>3</v>
      </c>
      <c r="I1128">
        <v>2026</v>
      </c>
      <c r="J1128" t="s">
        <v>114</v>
      </c>
      <c r="K1128" s="93" t="s">
        <v>26</v>
      </c>
    </row>
    <row r="1129" spans="2:11" x14ac:dyDescent="0.35">
      <c r="B1129" s="88" t="s">
        <v>194</v>
      </c>
      <c r="C1129" t="s">
        <v>234</v>
      </c>
      <c r="D1129" t="s">
        <v>255</v>
      </c>
      <c r="E1129" t="s">
        <v>186</v>
      </c>
      <c r="F1129">
        <v>96.553581602634523</v>
      </c>
      <c r="G1129" t="s">
        <v>187</v>
      </c>
      <c r="H1129">
        <v>3</v>
      </c>
      <c r="I1129">
        <v>2026</v>
      </c>
      <c r="J1129" t="s">
        <v>113</v>
      </c>
      <c r="K1129" s="93" t="s">
        <v>26</v>
      </c>
    </row>
    <row r="1130" spans="2:11" x14ac:dyDescent="0.35">
      <c r="B1130" s="88" t="s">
        <v>194</v>
      </c>
      <c r="C1130" t="s">
        <v>234</v>
      </c>
      <c r="D1130" t="s">
        <v>255</v>
      </c>
      <c r="E1130" t="s">
        <v>188</v>
      </c>
      <c r="F1130">
        <v>116.18421848201004</v>
      </c>
      <c r="G1130" t="s">
        <v>187</v>
      </c>
      <c r="H1130">
        <v>3</v>
      </c>
      <c r="I1130">
        <v>2026</v>
      </c>
      <c r="J1130" t="s">
        <v>140</v>
      </c>
      <c r="K1130" s="93" t="s">
        <v>26</v>
      </c>
    </row>
    <row r="1131" spans="2:11" x14ac:dyDescent="0.35">
      <c r="B1131" s="88" t="s">
        <v>194</v>
      </c>
      <c r="C1131" t="s">
        <v>234</v>
      </c>
      <c r="D1131" t="s">
        <v>255</v>
      </c>
      <c r="E1131" t="s">
        <v>189</v>
      </c>
      <c r="F1131">
        <v>57.494169874312178</v>
      </c>
      <c r="G1131" t="s">
        <v>187</v>
      </c>
      <c r="H1131">
        <v>3</v>
      </c>
      <c r="I1131">
        <v>2026</v>
      </c>
      <c r="J1131" t="s">
        <v>124</v>
      </c>
      <c r="K1131" s="93" t="s">
        <v>26</v>
      </c>
    </row>
    <row r="1132" spans="2:11" x14ac:dyDescent="0.35">
      <c r="B1132" s="88" t="s">
        <v>194</v>
      </c>
      <c r="C1132" t="s">
        <v>234</v>
      </c>
      <c r="D1132" t="s">
        <v>255</v>
      </c>
      <c r="E1132" t="s">
        <v>190</v>
      </c>
      <c r="F1132">
        <v>55.252158163506778</v>
      </c>
      <c r="G1132" t="s">
        <v>187</v>
      </c>
      <c r="H1132">
        <v>3</v>
      </c>
      <c r="I1132">
        <v>2026</v>
      </c>
      <c r="J1132" t="s">
        <v>112</v>
      </c>
      <c r="K1132" s="93" t="s">
        <v>26</v>
      </c>
    </row>
    <row r="1133" spans="2:11" x14ac:dyDescent="0.35">
      <c r="B1133" s="94" t="s">
        <v>194</v>
      </c>
      <c r="C1133" t="s">
        <v>234</v>
      </c>
      <c r="D1133" t="s">
        <v>282</v>
      </c>
      <c r="E1133" t="s">
        <v>193</v>
      </c>
      <c r="F1133">
        <v>0</v>
      </c>
      <c r="G1133" t="s">
        <v>187</v>
      </c>
      <c r="H1133">
        <v>2</v>
      </c>
      <c r="I1133">
        <v>2026</v>
      </c>
      <c r="J1133" t="s">
        <v>116</v>
      </c>
      <c r="K1133" t="s">
        <v>8</v>
      </c>
    </row>
    <row r="1134" spans="2:11" x14ac:dyDescent="0.35">
      <c r="B1134" s="94" t="s">
        <v>194</v>
      </c>
      <c r="C1134" t="s">
        <v>234</v>
      </c>
      <c r="D1134" t="s">
        <v>282</v>
      </c>
      <c r="E1134" t="s">
        <v>256</v>
      </c>
      <c r="F1134">
        <v>0</v>
      </c>
      <c r="G1134" t="s">
        <v>257</v>
      </c>
      <c r="H1134">
        <v>2</v>
      </c>
      <c r="I1134">
        <v>2026</v>
      </c>
      <c r="J1134" t="s">
        <v>116</v>
      </c>
      <c r="K1134" t="s">
        <v>8</v>
      </c>
    </row>
    <row r="1135" spans="2:11" x14ac:dyDescent="0.35">
      <c r="B1135" s="88" t="s">
        <v>194</v>
      </c>
      <c r="C1135" t="s">
        <v>234</v>
      </c>
      <c r="D1135" t="s">
        <v>255</v>
      </c>
      <c r="E1135" t="s">
        <v>195</v>
      </c>
      <c r="F1135">
        <v>159.46344486465765</v>
      </c>
      <c r="G1135" t="s">
        <v>187</v>
      </c>
      <c r="H1135">
        <v>3</v>
      </c>
      <c r="I1135">
        <v>2026</v>
      </c>
      <c r="J1135" t="s">
        <v>117</v>
      </c>
      <c r="K1135" s="93" t="s">
        <v>26</v>
      </c>
    </row>
    <row r="1136" spans="2:11" x14ac:dyDescent="0.35">
      <c r="B1136" s="88" t="s">
        <v>194</v>
      </c>
      <c r="C1136" t="s">
        <v>234</v>
      </c>
      <c r="D1136" t="s">
        <v>255</v>
      </c>
      <c r="E1136" t="s">
        <v>196</v>
      </c>
      <c r="F1136">
        <v>94.865380292615086</v>
      </c>
      <c r="G1136" t="s">
        <v>187</v>
      </c>
      <c r="H1136">
        <v>3</v>
      </c>
      <c r="I1136">
        <v>2026</v>
      </c>
      <c r="J1136" t="s">
        <v>98</v>
      </c>
      <c r="K1136" s="93" t="s">
        <v>26</v>
      </c>
    </row>
    <row r="1137" spans="2:12" x14ac:dyDescent="0.35">
      <c r="B1137" s="88" t="s">
        <v>194</v>
      </c>
      <c r="C1137" t="s">
        <v>234</v>
      </c>
      <c r="D1137" t="s">
        <v>255</v>
      </c>
      <c r="E1137" t="s">
        <v>197</v>
      </c>
      <c r="F1137">
        <v>0</v>
      </c>
      <c r="G1137" t="s">
        <v>187</v>
      </c>
      <c r="H1137">
        <v>3</v>
      </c>
      <c r="I1137">
        <v>2026</v>
      </c>
      <c r="J1137" t="s">
        <v>73</v>
      </c>
      <c r="K1137" s="93" t="s">
        <v>17</v>
      </c>
    </row>
    <row r="1138" spans="2:12" x14ac:dyDescent="0.35">
      <c r="B1138" s="88" t="s">
        <v>194</v>
      </c>
      <c r="C1138" t="s">
        <v>234</v>
      </c>
      <c r="D1138" t="s">
        <v>255</v>
      </c>
      <c r="E1138" t="s">
        <v>198</v>
      </c>
      <c r="F1138">
        <v>0</v>
      </c>
      <c r="G1138" t="s">
        <v>187</v>
      </c>
      <c r="H1138">
        <v>3</v>
      </c>
      <c r="I1138">
        <v>2026</v>
      </c>
      <c r="J1138" t="s">
        <v>199</v>
      </c>
      <c r="K1138" s="93" t="s">
        <v>17</v>
      </c>
    </row>
    <row r="1139" spans="2:12" x14ac:dyDescent="0.35">
      <c r="B1139" s="88" t="s">
        <v>194</v>
      </c>
      <c r="C1139" t="s">
        <v>234</v>
      </c>
      <c r="D1139" t="s">
        <v>255</v>
      </c>
      <c r="E1139" t="s">
        <v>200</v>
      </c>
      <c r="F1139">
        <v>0</v>
      </c>
      <c r="G1139" t="s">
        <v>187</v>
      </c>
      <c r="H1139">
        <v>3</v>
      </c>
      <c r="I1139">
        <v>2026</v>
      </c>
      <c r="J1139" t="s">
        <v>138</v>
      </c>
      <c r="K1139" s="93" t="s">
        <v>17</v>
      </c>
    </row>
    <row r="1140" spans="2:12" x14ac:dyDescent="0.35">
      <c r="B1140" s="88" t="s">
        <v>194</v>
      </c>
      <c r="C1140" t="s">
        <v>234</v>
      </c>
      <c r="D1140" t="s">
        <v>255</v>
      </c>
      <c r="E1140" t="s">
        <v>201</v>
      </c>
      <c r="F1140">
        <v>0</v>
      </c>
      <c r="G1140" t="s">
        <v>187</v>
      </c>
      <c r="H1140">
        <v>3</v>
      </c>
      <c r="I1140">
        <v>2026</v>
      </c>
      <c r="J1140" t="s">
        <v>202</v>
      </c>
      <c r="K1140" s="93" t="s">
        <v>17</v>
      </c>
    </row>
    <row r="1141" spans="2:12" x14ac:dyDescent="0.35">
      <c r="B1141" s="88" t="s">
        <v>194</v>
      </c>
      <c r="C1141" t="s">
        <v>234</v>
      </c>
      <c r="D1141" t="s">
        <v>255</v>
      </c>
      <c r="E1141" t="s">
        <v>203</v>
      </c>
      <c r="F1141">
        <v>144.86832074659716</v>
      </c>
      <c r="G1141" t="s">
        <v>187</v>
      </c>
      <c r="H1141">
        <v>3</v>
      </c>
      <c r="I1141">
        <v>2026</v>
      </c>
      <c r="J1141" t="s">
        <v>115</v>
      </c>
      <c r="K1141" s="93" t="s">
        <v>26</v>
      </c>
    </row>
    <row r="1142" spans="2:12" x14ac:dyDescent="0.35">
      <c r="B1142" s="88" t="s">
        <v>194</v>
      </c>
      <c r="C1142" t="s">
        <v>234</v>
      </c>
      <c r="D1142" t="s">
        <v>255</v>
      </c>
      <c r="E1142" t="s">
        <v>204</v>
      </c>
      <c r="F1142">
        <v>346.53613586947176</v>
      </c>
      <c r="G1142" t="s">
        <v>187</v>
      </c>
      <c r="H1142">
        <v>3</v>
      </c>
      <c r="I1142">
        <v>2026</v>
      </c>
      <c r="J1142" t="s">
        <v>114</v>
      </c>
      <c r="K1142" s="93" t="s">
        <v>26</v>
      </c>
    </row>
    <row r="1143" spans="2:12" x14ac:dyDescent="0.35">
      <c r="B1143" s="88" t="s">
        <v>194</v>
      </c>
      <c r="C1143" t="s">
        <v>234</v>
      </c>
      <c r="D1143" t="s">
        <v>255</v>
      </c>
      <c r="E1143" t="s">
        <v>205</v>
      </c>
      <c r="F1143">
        <v>1223.0406394251622</v>
      </c>
      <c r="G1143" t="s">
        <v>187</v>
      </c>
      <c r="H1143">
        <v>3</v>
      </c>
      <c r="I1143">
        <v>2026</v>
      </c>
      <c r="J1143" t="s">
        <v>141</v>
      </c>
      <c r="K1143" s="93" t="s">
        <v>17</v>
      </c>
    </row>
    <row r="1144" spans="2:12" x14ac:dyDescent="0.35">
      <c r="B1144" s="88" t="s">
        <v>194</v>
      </c>
      <c r="C1144" t="s">
        <v>234</v>
      </c>
      <c r="D1144" t="s">
        <v>255</v>
      </c>
      <c r="E1144" t="s">
        <v>206</v>
      </c>
      <c r="F1144">
        <v>0</v>
      </c>
      <c r="G1144" t="s">
        <v>187</v>
      </c>
      <c r="H1144">
        <v>3</v>
      </c>
      <c r="I1144">
        <v>2026</v>
      </c>
      <c r="J1144" t="s">
        <v>142</v>
      </c>
      <c r="K1144" s="93" t="s">
        <v>13</v>
      </c>
    </row>
    <row r="1145" spans="2:12" x14ac:dyDescent="0.35">
      <c r="B1145" s="88" t="s">
        <v>194</v>
      </c>
      <c r="C1145" t="s">
        <v>234</v>
      </c>
      <c r="D1145" t="s">
        <v>255</v>
      </c>
      <c r="E1145" t="s">
        <v>207</v>
      </c>
      <c r="F1145">
        <v>101.24636082276633</v>
      </c>
      <c r="G1145" t="s">
        <v>187</v>
      </c>
      <c r="H1145">
        <v>3</v>
      </c>
      <c r="I1145">
        <v>2026</v>
      </c>
      <c r="J1145" t="s">
        <v>128</v>
      </c>
      <c r="K1145" s="93" t="s">
        <v>13</v>
      </c>
    </row>
    <row r="1146" spans="2:12" x14ac:dyDescent="0.35">
      <c r="B1146" s="94" t="s">
        <v>194</v>
      </c>
      <c r="C1146" t="s">
        <v>234</v>
      </c>
      <c r="D1146" t="s">
        <v>254</v>
      </c>
      <c r="E1146" t="s">
        <v>193</v>
      </c>
      <c r="F1146">
        <v>0</v>
      </c>
      <c r="G1146" t="s">
        <v>187</v>
      </c>
      <c r="H1146">
        <v>2</v>
      </c>
      <c r="I1146">
        <v>2026</v>
      </c>
      <c r="J1146" t="s">
        <v>116</v>
      </c>
      <c r="K1146" t="s">
        <v>8</v>
      </c>
    </row>
    <row r="1147" spans="2:12" x14ac:dyDescent="0.35">
      <c r="B1147" s="88" t="s">
        <v>194</v>
      </c>
      <c r="C1147" t="s">
        <v>234</v>
      </c>
      <c r="D1147" t="s">
        <v>255</v>
      </c>
      <c r="E1147" t="s">
        <v>209</v>
      </c>
      <c r="F1147">
        <v>0</v>
      </c>
      <c r="G1147" t="s">
        <v>210</v>
      </c>
      <c r="H1147">
        <v>3</v>
      </c>
      <c r="I1147">
        <v>2026</v>
      </c>
      <c r="J1147" t="s">
        <v>73</v>
      </c>
      <c r="K1147" s="93" t="s">
        <v>17</v>
      </c>
    </row>
    <row r="1148" spans="2:12" x14ac:dyDescent="0.35">
      <c r="B1148" s="88" t="s">
        <v>194</v>
      </c>
      <c r="C1148" t="s">
        <v>234</v>
      </c>
      <c r="D1148" t="s">
        <v>255</v>
      </c>
      <c r="E1148" t="s">
        <v>269</v>
      </c>
      <c r="F1148">
        <v>0</v>
      </c>
      <c r="G1148" t="s">
        <v>210</v>
      </c>
      <c r="H1148">
        <v>3</v>
      </c>
      <c r="I1148">
        <v>2026</v>
      </c>
      <c r="J1148" t="s">
        <v>199</v>
      </c>
      <c r="K1148" s="93" t="s">
        <v>17</v>
      </c>
    </row>
    <row r="1149" spans="2:12" x14ac:dyDescent="0.35">
      <c r="B1149" s="88" t="s">
        <v>194</v>
      </c>
      <c r="C1149" t="s">
        <v>234</v>
      </c>
      <c r="D1149" t="s">
        <v>255</v>
      </c>
      <c r="E1149" t="s">
        <v>213</v>
      </c>
      <c r="F1149">
        <v>0</v>
      </c>
      <c r="G1149" t="s">
        <v>210</v>
      </c>
      <c r="H1149">
        <v>3</v>
      </c>
      <c r="I1149">
        <v>2026</v>
      </c>
      <c r="J1149" t="s">
        <v>138</v>
      </c>
      <c r="K1149" s="93" t="s">
        <v>17</v>
      </c>
    </row>
    <row r="1150" spans="2:12" x14ac:dyDescent="0.35">
      <c r="B1150" s="88" t="s">
        <v>194</v>
      </c>
      <c r="C1150" t="s">
        <v>234</v>
      </c>
      <c r="D1150" t="s">
        <v>255</v>
      </c>
      <c r="E1150" t="s">
        <v>270</v>
      </c>
      <c r="F1150">
        <v>0</v>
      </c>
      <c r="G1150" t="s">
        <v>210</v>
      </c>
      <c r="H1150">
        <v>3</v>
      </c>
      <c r="I1150">
        <v>2026</v>
      </c>
      <c r="J1150" t="s">
        <v>25</v>
      </c>
      <c r="K1150" s="93" t="s">
        <v>17</v>
      </c>
    </row>
    <row r="1151" spans="2:12" x14ac:dyDescent="0.35">
      <c r="B1151" s="88" t="s">
        <v>194</v>
      </c>
      <c r="C1151" t="s">
        <v>234</v>
      </c>
      <c r="D1151" t="s">
        <v>255</v>
      </c>
      <c r="E1151" t="s">
        <v>271</v>
      </c>
      <c r="F1151">
        <v>90.011876390150519</v>
      </c>
      <c r="G1151" t="s">
        <v>210</v>
      </c>
      <c r="H1151">
        <v>3</v>
      </c>
      <c r="I1151">
        <v>2026</v>
      </c>
      <c r="J1151" s="92" t="s">
        <v>35</v>
      </c>
      <c r="K1151" s="93" t="s">
        <v>26</v>
      </c>
      <c r="L1151" t="s">
        <v>162</v>
      </c>
    </row>
    <row r="1152" spans="2:12" x14ac:dyDescent="0.35">
      <c r="B1152" s="88" t="s">
        <v>194</v>
      </c>
      <c r="C1152" t="s">
        <v>234</v>
      </c>
      <c r="D1152" t="s">
        <v>255</v>
      </c>
      <c r="E1152" t="s">
        <v>216</v>
      </c>
      <c r="F1152">
        <v>0</v>
      </c>
      <c r="G1152" t="s">
        <v>210</v>
      </c>
      <c r="H1152">
        <v>3</v>
      </c>
      <c r="I1152">
        <v>2026</v>
      </c>
      <c r="J1152" t="s">
        <v>142</v>
      </c>
      <c r="K1152" s="93" t="s">
        <v>13</v>
      </c>
    </row>
    <row r="1153" spans="2:12" x14ac:dyDescent="0.35">
      <c r="B1153" s="88" t="s">
        <v>194</v>
      </c>
      <c r="C1153" t="s">
        <v>234</v>
      </c>
      <c r="D1153" t="s">
        <v>255</v>
      </c>
      <c r="E1153" t="s">
        <v>217</v>
      </c>
      <c r="F1153">
        <v>119.13412916993445</v>
      </c>
      <c r="G1153" t="s">
        <v>218</v>
      </c>
      <c r="H1153">
        <v>3</v>
      </c>
      <c r="I1153">
        <v>2026</v>
      </c>
      <c r="J1153" s="92" t="s">
        <v>35</v>
      </c>
      <c r="K1153" s="93" t="s">
        <v>26</v>
      </c>
      <c r="L1153" t="s">
        <v>165</v>
      </c>
    </row>
    <row r="1154" spans="2:12" x14ac:dyDescent="0.35">
      <c r="B1154" s="88" t="s">
        <v>194</v>
      </c>
      <c r="C1154" t="s">
        <v>234</v>
      </c>
      <c r="D1154" t="s">
        <v>255</v>
      </c>
      <c r="E1154" t="s">
        <v>219</v>
      </c>
      <c r="F1154">
        <v>0</v>
      </c>
      <c r="G1154" t="s">
        <v>218</v>
      </c>
      <c r="H1154">
        <v>3</v>
      </c>
      <c r="I1154">
        <v>2026</v>
      </c>
      <c r="J1154" s="92" t="s">
        <v>35</v>
      </c>
      <c r="K1154" s="93" t="s">
        <v>26</v>
      </c>
      <c r="L1154" t="s">
        <v>220</v>
      </c>
    </row>
    <row r="1155" spans="2:12" x14ac:dyDescent="0.35">
      <c r="B1155" s="88" t="s">
        <v>194</v>
      </c>
      <c r="C1155" t="s">
        <v>234</v>
      </c>
      <c r="D1155" t="s">
        <v>255</v>
      </c>
      <c r="E1155" t="s">
        <v>221</v>
      </c>
      <c r="F1155">
        <v>303.31380414330408</v>
      </c>
      <c r="G1155" t="s">
        <v>218</v>
      </c>
      <c r="H1155">
        <v>3</v>
      </c>
      <c r="I1155">
        <v>2026</v>
      </c>
      <c r="J1155" s="92" t="s">
        <v>35</v>
      </c>
      <c r="K1155" s="93" t="s">
        <v>26</v>
      </c>
      <c r="L1155" t="s">
        <v>164</v>
      </c>
    </row>
    <row r="1156" spans="2:12" x14ac:dyDescent="0.35">
      <c r="B1156" s="88" t="s">
        <v>194</v>
      </c>
      <c r="C1156" t="s">
        <v>234</v>
      </c>
      <c r="D1156" t="s">
        <v>255</v>
      </c>
      <c r="E1156" t="s">
        <v>222</v>
      </c>
      <c r="F1156">
        <v>107.220716252941</v>
      </c>
      <c r="G1156" t="s">
        <v>218</v>
      </c>
      <c r="H1156">
        <v>3</v>
      </c>
      <c r="I1156">
        <v>2026</v>
      </c>
      <c r="J1156" s="92" t="s">
        <v>35</v>
      </c>
      <c r="K1156" s="93" t="s">
        <v>26</v>
      </c>
      <c r="L1156" t="s">
        <v>161</v>
      </c>
    </row>
    <row r="1157" spans="2:12" x14ac:dyDescent="0.35">
      <c r="B1157" s="88" t="s">
        <v>194</v>
      </c>
      <c r="C1157" t="s">
        <v>234</v>
      </c>
      <c r="D1157" t="s">
        <v>255</v>
      </c>
      <c r="E1157" t="s">
        <v>223</v>
      </c>
      <c r="F1157">
        <v>136.15329047992509</v>
      </c>
      <c r="G1157" t="s">
        <v>224</v>
      </c>
      <c r="H1157">
        <v>3</v>
      </c>
      <c r="I1157">
        <v>2026</v>
      </c>
      <c r="J1157" s="92" t="s">
        <v>35</v>
      </c>
      <c r="K1157" s="93" t="s">
        <v>26</v>
      </c>
      <c r="L1157" t="s">
        <v>165</v>
      </c>
    </row>
    <row r="1158" spans="2:12" x14ac:dyDescent="0.35">
      <c r="B1158" s="88" t="s">
        <v>194</v>
      </c>
      <c r="C1158" t="s">
        <v>234</v>
      </c>
      <c r="D1158" t="s">
        <v>255</v>
      </c>
      <c r="E1158" t="s">
        <v>225</v>
      </c>
      <c r="F1158">
        <v>0</v>
      </c>
      <c r="G1158" t="s">
        <v>224</v>
      </c>
      <c r="H1158">
        <v>3</v>
      </c>
      <c r="I1158">
        <v>2026</v>
      </c>
      <c r="J1158" s="92" t="s">
        <v>35</v>
      </c>
      <c r="K1158" s="93" t="s">
        <v>26</v>
      </c>
      <c r="L1158" t="s">
        <v>220</v>
      </c>
    </row>
    <row r="1159" spans="2:12" x14ac:dyDescent="0.35">
      <c r="B1159" s="88" t="s">
        <v>194</v>
      </c>
      <c r="C1159" t="s">
        <v>234</v>
      </c>
      <c r="D1159" t="s">
        <v>255</v>
      </c>
      <c r="E1159" t="s">
        <v>226</v>
      </c>
      <c r="F1159">
        <v>344.05744947598669</v>
      </c>
      <c r="G1159" t="s">
        <v>224</v>
      </c>
      <c r="H1159">
        <v>3</v>
      </c>
      <c r="I1159">
        <v>2026</v>
      </c>
      <c r="J1159" s="92" t="s">
        <v>35</v>
      </c>
      <c r="K1159" s="93" t="s">
        <v>26</v>
      </c>
      <c r="L1159" t="s">
        <v>164</v>
      </c>
    </row>
    <row r="1160" spans="2:12" x14ac:dyDescent="0.35">
      <c r="B1160" s="88" t="s">
        <v>194</v>
      </c>
      <c r="C1160" t="s">
        <v>234</v>
      </c>
      <c r="D1160" t="s">
        <v>255</v>
      </c>
      <c r="E1160" t="s">
        <v>228</v>
      </c>
      <c r="F1160">
        <v>120.26873992393384</v>
      </c>
      <c r="G1160" t="s">
        <v>224</v>
      </c>
      <c r="H1160">
        <v>3</v>
      </c>
      <c r="I1160">
        <v>2026</v>
      </c>
      <c r="J1160" s="92" t="s">
        <v>35</v>
      </c>
      <c r="K1160" s="93" t="s">
        <v>26</v>
      </c>
      <c r="L1160" t="s">
        <v>161</v>
      </c>
    </row>
    <row r="1161" spans="2:12" x14ac:dyDescent="0.35">
      <c r="B1161" s="88" t="s">
        <v>194</v>
      </c>
      <c r="C1161" t="s">
        <v>234</v>
      </c>
      <c r="D1161" t="s">
        <v>255</v>
      </c>
      <c r="E1161" t="s">
        <v>229</v>
      </c>
      <c r="F1161">
        <v>119.98844691194751</v>
      </c>
      <c r="G1161" t="s">
        <v>224</v>
      </c>
      <c r="H1161">
        <v>3</v>
      </c>
      <c r="I1161">
        <v>2026</v>
      </c>
      <c r="J1161" s="92" t="s">
        <v>35</v>
      </c>
      <c r="K1161" s="93" t="s">
        <v>26</v>
      </c>
      <c r="L1161" t="s">
        <v>162</v>
      </c>
    </row>
    <row r="1162" spans="2:12" x14ac:dyDescent="0.35">
      <c r="B1162" s="88" t="s">
        <v>194</v>
      </c>
      <c r="C1162" t="s">
        <v>234</v>
      </c>
      <c r="D1162" t="s">
        <v>255</v>
      </c>
      <c r="E1162" t="s">
        <v>272</v>
      </c>
      <c r="F1162">
        <v>28.285693833363258</v>
      </c>
      <c r="G1162" t="s">
        <v>257</v>
      </c>
      <c r="H1162">
        <v>3</v>
      </c>
      <c r="I1162">
        <v>2026</v>
      </c>
      <c r="J1162" t="s">
        <v>113</v>
      </c>
      <c r="K1162" s="93" t="s">
        <v>26</v>
      </c>
    </row>
    <row r="1163" spans="2:12" x14ac:dyDescent="0.35">
      <c r="B1163" s="88" t="s">
        <v>194</v>
      </c>
      <c r="C1163" t="s">
        <v>234</v>
      </c>
      <c r="D1163" t="s">
        <v>255</v>
      </c>
      <c r="E1163" t="s">
        <v>273</v>
      </c>
      <c r="F1163">
        <v>34.036554395006</v>
      </c>
      <c r="G1163" t="s">
        <v>257</v>
      </c>
      <c r="H1163">
        <v>3</v>
      </c>
      <c r="I1163">
        <v>2026</v>
      </c>
      <c r="J1163" t="s">
        <v>140</v>
      </c>
      <c r="K1163" s="93" t="s">
        <v>26</v>
      </c>
    </row>
    <row r="1164" spans="2:12" x14ac:dyDescent="0.35">
      <c r="B1164" s="88" t="s">
        <v>194</v>
      </c>
      <c r="C1164" t="s">
        <v>234</v>
      </c>
      <c r="D1164" t="s">
        <v>255</v>
      </c>
      <c r="E1164" t="s">
        <v>274</v>
      </c>
      <c r="F1164">
        <v>16.843108865303847</v>
      </c>
      <c r="G1164" t="s">
        <v>257</v>
      </c>
      <c r="H1164">
        <v>3</v>
      </c>
      <c r="I1164">
        <v>2026</v>
      </c>
      <c r="J1164" t="s">
        <v>124</v>
      </c>
      <c r="K1164" s="93" t="s">
        <v>26</v>
      </c>
    </row>
    <row r="1165" spans="2:12" x14ac:dyDescent="0.35">
      <c r="B1165" s="88" t="s">
        <v>194</v>
      </c>
      <c r="C1165" t="s">
        <v>234</v>
      </c>
      <c r="D1165" t="s">
        <v>255</v>
      </c>
      <c r="E1165" t="s">
        <v>275</v>
      </c>
      <c r="F1165">
        <v>17.041402993089775</v>
      </c>
      <c r="G1165" t="s">
        <v>257</v>
      </c>
      <c r="H1165">
        <v>3</v>
      </c>
      <c r="I1165">
        <v>2026</v>
      </c>
      <c r="J1165" t="s">
        <v>112</v>
      </c>
      <c r="K1165" s="93" t="s">
        <v>26</v>
      </c>
    </row>
    <row r="1166" spans="2:12" x14ac:dyDescent="0.35">
      <c r="B1166" s="94" t="s">
        <v>194</v>
      </c>
      <c r="C1166" t="s">
        <v>234</v>
      </c>
      <c r="D1166" t="s">
        <v>254</v>
      </c>
      <c r="E1166" t="s">
        <v>256</v>
      </c>
      <c r="F1166">
        <v>0</v>
      </c>
      <c r="G1166" t="s">
        <v>257</v>
      </c>
      <c r="H1166">
        <v>2</v>
      </c>
      <c r="I1166">
        <v>2026</v>
      </c>
      <c r="J1166" t="s">
        <v>116</v>
      </c>
      <c r="K1166" t="s">
        <v>8</v>
      </c>
    </row>
    <row r="1167" spans="2:12" x14ac:dyDescent="0.35">
      <c r="B1167" s="94" t="s">
        <v>183</v>
      </c>
      <c r="C1167" t="s">
        <v>259</v>
      </c>
      <c r="D1167" t="s">
        <v>268</v>
      </c>
      <c r="E1167" t="s">
        <v>193</v>
      </c>
      <c r="F1167">
        <v>1030.2250637063864</v>
      </c>
      <c r="G1167" t="s">
        <v>187</v>
      </c>
      <c r="H1167">
        <v>2</v>
      </c>
      <c r="I1167">
        <v>2026</v>
      </c>
      <c r="J1167" t="s">
        <v>116</v>
      </c>
      <c r="K1167" t="s">
        <v>8</v>
      </c>
    </row>
    <row r="1168" spans="2:12" x14ac:dyDescent="0.35">
      <c r="B1168" s="88" t="s">
        <v>194</v>
      </c>
      <c r="C1168" t="s">
        <v>234</v>
      </c>
      <c r="D1168" t="s">
        <v>255</v>
      </c>
      <c r="E1168" t="s">
        <v>261</v>
      </c>
      <c r="F1168">
        <v>48.651245886374987</v>
      </c>
      <c r="G1168" t="s">
        <v>257</v>
      </c>
      <c r="H1168">
        <v>3</v>
      </c>
      <c r="I1168">
        <v>2026</v>
      </c>
      <c r="J1168" t="s">
        <v>117</v>
      </c>
      <c r="K1168" s="93" t="s">
        <v>26</v>
      </c>
    </row>
    <row r="1169" spans="2:11" x14ac:dyDescent="0.35">
      <c r="B1169" s="88" t="s">
        <v>194</v>
      </c>
      <c r="C1169" t="s">
        <v>234</v>
      </c>
      <c r="D1169" t="s">
        <v>255</v>
      </c>
      <c r="E1169" t="s">
        <v>276</v>
      </c>
      <c r="F1169">
        <v>27.791129627751339</v>
      </c>
      <c r="G1169" t="s">
        <v>257</v>
      </c>
      <c r="H1169">
        <v>3</v>
      </c>
      <c r="I1169">
        <v>2026</v>
      </c>
      <c r="J1169" t="s">
        <v>98</v>
      </c>
      <c r="K1169" s="93" t="s">
        <v>26</v>
      </c>
    </row>
    <row r="1170" spans="2:11" x14ac:dyDescent="0.35">
      <c r="B1170" s="88" t="s">
        <v>194</v>
      </c>
      <c r="C1170" t="s">
        <v>234</v>
      </c>
      <c r="D1170" t="s">
        <v>255</v>
      </c>
      <c r="E1170" t="s">
        <v>262</v>
      </c>
      <c r="F1170">
        <v>0</v>
      </c>
      <c r="G1170" t="s">
        <v>257</v>
      </c>
      <c r="H1170">
        <v>3</v>
      </c>
      <c r="I1170">
        <v>2026</v>
      </c>
      <c r="J1170" t="s">
        <v>73</v>
      </c>
      <c r="K1170" s="93" t="s">
        <v>17</v>
      </c>
    </row>
    <row r="1171" spans="2:11" x14ac:dyDescent="0.35">
      <c r="B1171" s="88" t="s">
        <v>194</v>
      </c>
      <c r="C1171" t="s">
        <v>234</v>
      </c>
      <c r="D1171" t="s">
        <v>255</v>
      </c>
      <c r="E1171" t="s">
        <v>277</v>
      </c>
      <c r="F1171">
        <v>0</v>
      </c>
      <c r="G1171" t="s">
        <v>257</v>
      </c>
      <c r="H1171">
        <v>3</v>
      </c>
      <c r="I1171">
        <v>2026</v>
      </c>
      <c r="J1171" t="s">
        <v>199</v>
      </c>
      <c r="K1171" s="93" t="s">
        <v>17</v>
      </c>
    </row>
    <row r="1172" spans="2:11" x14ac:dyDescent="0.35">
      <c r="B1172" s="88" t="s">
        <v>194</v>
      </c>
      <c r="C1172" t="s">
        <v>234</v>
      </c>
      <c r="D1172" t="s">
        <v>255</v>
      </c>
      <c r="E1172" t="s">
        <v>263</v>
      </c>
      <c r="F1172">
        <v>0</v>
      </c>
      <c r="G1172" t="s">
        <v>257</v>
      </c>
      <c r="H1172">
        <v>3</v>
      </c>
      <c r="I1172">
        <v>2026</v>
      </c>
      <c r="J1172" t="s">
        <v>138</v>
      </c>
      <c r="K1172" s="93" t="s">
        <v>17</v>
      </c>
    </row>
    <row r="1173" spans="2:11" x14ac:dyDescent="0.35">
      <c r="B1173" s="88" t="s">
        <v>194</v>
      </c>
      <c r="C1173" t="s">
        <v>234</v>
      </c>
      <c r="D1173" t="s">
        <v>255</v>
      </c>
      <c r="E1173" t="s">
        <v>264</v>
      </c>
      <c r="F1173">
        <v>0</v>
      </c>
      <c r="G1173" t="s">
        <v>257</v>
      </c>
      <c r="H1173">
        <v>3</v>
      </c>
      <c r="I1173">
        <v>2026</v>
      </c>
      <c r="J1173" t="s">
        <v>202</v>
      </c>
      <c r="K1173" s="93" t="s">
        <v>17</v>
      </c>
    </row>
    <row r="1174" spans="2:11" x14ac:dyDescent="0.35">
      <c r="B1174" s="88" t="s">
        <v>194</v>
      </c>
      <c r="C1174" t="s">
        <v>234</v>
      </c>
      <c r="D1174" t="s">
        <v>255</v>
      </c>
      <c r="E1174" t="s">
        <v>278</v>
      </c>
      <c r="F1174">
        <v>43.294756781438871</v>
      </c>
      <c r="G1174" t="s">
        <v>257</v>
      </c>
      <c r="H1174">
        <v>3</v>
      </c>
      <c r="I1174">
        <v>2026</v>
      </c>
      <c r="J1174" t="s">
        <v>115</v>
      </c>
      <c r="K1174" s="93" t="s">
        <v>26</v>
      </c>
    </row>
    <row r="1175" spans="2:11" x14ac:dyDescent="0.35">
      <c r="B1175" s="88" t="s">
        <v>194</v>
      </c>
      <c r="C1175" t="s">
        <v>234</v>
      </c>
      <c r="D1175" t="s">
        <v>255</v>
      </c>
      <c r="E1175" t="s">
        <v>279</v>
      </c>
      <c r="F1175">
        <v>102.37401598577365</v>
      </c>
      <c r="G1175" t="s">
        <v>257</v>
      </c>
      <c r="H1175">
        <v>3</v>
      </c>
      <c r="I1175">
        <v>2026</v>
      </c>
      <c r="J1175" t="s">
        <v>114</v>
      </c>
      <c r="K1175" s="93" t="s">
        <v>26</v>
      </c>
    </row>
    <row r="1176" spans="2:11" x14ac:dyDescent="0.35">
      <c r="B1176" s="88" t="s">
        <v>194</v>
      </c>
      <c r="C1176" t="s">
        <v>234</v>
      </c>
      <c r="D1176" t="s">
        <v>255</v>
      </c>
      <c r="E1176" t="s">
        <v>265</v>
      </c>
      <c r="F1176">
        <v>358.29383538473559</v>
      </c>
      <c r="G1176" t="s">
        <v>257</v>
      </c>
      <c r="H1176">
        <v>3</v>
      </c>
      <c r="I1176">
        <v>2026</v>
      </c>
      <c r="J1176" t="s">
        <v>141</v>
      </c>
      <c r="K1176" s="93" t="s">
        <v>17</v>
      </c>
    </row>
    <row r="1177" spans="2:11" x14ac:dyDescent="0.35">
      <c r="B1177" s="88" t="s">
        <v>194</v>
      </c>
      <c r="C1177" t="s">
        <v>234</v>
      </c>
      <c r="D1177" t="s">
        <v>255</v>
      </c>
      <c r="E1177" t="s">
        <v>266</v>
      </c>
      <c r="F1177">
        <v>0</v>
      </c>
      <c r="G1177" t="s">
        <v>257</v>
      </c>
      <c r="H1177">
        <v>3</v>
      </c>
      <c r="I1177">
        <v>2026</v>
      </c>
      <c r="J1177" t="s">
        <v>142</v>
      </c>
      <c r="K1177" s="93" t="s">
        <v>13</v>
      </c>
    </row>
    <row r="1178" spans="2:11" x14ac:dyDescent="0.35">
      <c r="B1178" s="88" t="s">
        <v>194</v>
      </c>
      <c r="C1178" t="s">
        <v>234</v>
      </c>
      <c r="D1178" t="s">
        <v>255</v>
      </c>
      <c r="E1178" t="s">
        <v>267</v>
      </c>
      <c r="F1178">
        <v>18</v>
      </c>
      <c r="G1178" t="s">
        <v>257</v>
      </c>
      <c r="H1178">
        <v>3</v>
      </c>
      <c r="I1178">
        <v>2026</v>
      </c>
      <c r="J1178" t="s">
        <v>128</v>
      </c>
      <c r="K1178" s="93" t="s">
        <v>13</v>
      </c>
    </row>
    <row r="1179" spans="2:11" x14ac:dyDescent="0.35">
      <c r="B1179" s="88" t="s">
        <v>194</v>
      </c>
      <c r="C1179" t="s">
        <v>230</v>
      </c>
      <c r="D1179" t="s">
        <v>245</v>
      </c>
      <c r="E1179" t="s">
        <v>186</v>
      </c>
      <c r="F1179">
        <v>6067.2337632952731</v>
      </c>
      <c r="G1179" t="s">
        <v>187</v>
      </c>
      <c r="H1179">
        <v>3</v>
      </c>
      <c r="I1179">
        <v>2026</v>
      </c>
      <c r="J1179" t="s">
        <v>113</v>
      </c>
      <c r="K1179" s="93" t="s">
        <v>26</v>
      </c>
    </row>
    <row r="1180" spans="2:11" x14ac:dyDescent="0.35">
      <c r="B1180" s="88" t="s">
        <v>194</v>
      </c>
      <c r="C1180" t="s">
        <v>230</v>
      </c>
      <c r="D1180" t="s">
        <v>245</v>
      </c>
      <c r="E1180" t="s">
        <v>188</v>
      </c>
      <c r="F1180">
        <v>7300.7836833770234</v>
      </c>
      <c r="G1180" t="s">
        <v>187</v>
      </c>
      <c r="H1180">
        <v>3</v>
      </c>
      <c r="I1180">
        <v>2026</v>
      </c>
      <c r="J1180" t="s">
        <v>140</v>
      </c>
      <c r="K1180" s="93" t="s">
        <v>26</v>
      </c>
    </row>
    <row r="1181" spans="2:11" x14ac:dyDescent="0.35">
      <c r="B1181" s="88" t="s">
        <v>194</v>
      </c>
      <c r="C1181" t="s">
        <v>230</v>
      </c>
      <c r="D1181" t="s">
        <v>245</v>
      </c>
      <c r="E1181" t="s">
        <v>189</v>
      </c>
      <c r="F1181">
        <v>3612.8185289870471</v>
      </c>
      <c r="G1181" t="s">
        <v>187</v>
      </c>
      <c r="H1181">
        <v>3</v>
      </c>
      <c r="I1181">
        <v>2026</v>
      </c>
      <c r="J1181" t="s">
        <v>124</v>
      </c>
      <c r="K1181" s="93" t="s">
        <v>26</v>
      </c>
    </row>
    <row r="1182" spans="2:11" x14ac:dyDescent="0.35">
      <c r="B1182" s="88" t="s">
        <v>194</v>
      </c>
      <c r="C1182" t="s">
        <v>230</v>
      </c>
      <c r="D1182" t="s">
        <v>245</v>
      </c>
      <c r="E1182" t="s">
        <v>190</v>
      </c>
      <c r="F1182">
        <v>3471.9350016883477</v>
      </c>
      <c r="G1182" t="s">
        <v>187</v>
      </c>
      <c r="H1182">
        <v>3</v>
      </c>
      <c r="I1182">
        <v>2026</v>
      </c>
      <c r="J1182" t="s">
        <v>112</v>
      </c>
      <c r="K1182" s="93" t="s">
        <v>26</v>
      </c>
    </row>
    <row r="1183" spans="2:11" x14ac:dyDescent="0.35">
      <c r="B1183" s="94" t="s">
        <v>183</v>
      </c>
      <c r="C1183" t="s">
        <v>208</v>
      </c>
      <c r="D1183" t="s">
        <v>18</v>
      </c>
      <c r="E1183" t="s">
        <v>193</v>
      </c>
      <c r="F1183">
        <v>8741.8029365399179</v>
      </c>
      <c r="G1183" t="s">
        <v>187</v>
      </c>
      <c r="H1183">
        <v>2</v>
      </c>
      <c r="I1183">
        <v>2026</v>
      </c>
      <c r="J1183" t="s">
        <v>116</v>
      </c>
      <c r="K1183" t="s">
        <v>8</v>
      </c>
    </row>
    <row r="1184" spans="2:11" x14ac:dyDescent="0.35">
      <c r="B1184" s="94" t="s">
        <v>183</v>
      </c>
      <c r="C1184" t="s">
        <v>232</v>
      </c>
      <c r="D1184" t="s">
        <v>233</v>
      </c>
      <c r="E1184" t="s">
        <v>193</v>
      </c>
      <c r="F1184">
        <v>21475.246261702301</v>
      </c>
      <c r="G1184" t="s">
        <v>187</v>
      </c>
      <c r="H1184">
        <v>2</v>
      </c>
      <c r="I1184">
        <v>2026</v>
      </c>
      <c r="J1184" t="s">
        <v>116</v>
      </c>
      <c r="K1184" t="s">
        <v>8</v>
      </c>
    </row>
    <row r="1185" spans="2:11" x14ac:dyDescent="0.35">
      <c r="B1185" s="88" t="s">
        <v>194</v>
      </c>
      <c r="C1185" t="s">
        <v>230</v>
      </c>
      <c r="D1185" t="s">
        <v>245</v>
      </c>
      <c r="E1185" t="s">
        <v>195</v>
      </c>
      <c r="F1185">
        <v>10020.363622304265</v>
      </c>
      <c r="G1185" t="s">
        <v>187</v>
      </c>
      <c r="H1185">
        <v>3</v>
      </c>
      <c r="I1185">
        <v>2026</v>
      </c>
      <c r="J1185" t="s">
        <v>117</v>
      </c>
      <c r="K1185" s="93" t="s">
        <v>26</v>
      </c>
    </row>
    <row r="1186" spans="2:11" x14ac:dyDescent="0.35">
      <c r="B1186" s="88" t="s">
        <v>194</v>
      </c>
      <c r="C1186" t="s">
        <v>230</v>
      </c>
      <c r="D1186" t="s">
        <v>245</v>
      </c>
      <c r="E1186" t="s">
        <v>196</v>
      </c>
      <c r="F1186">
        <v>5961.1505728286265</v>
      </c>
      <c r="G1186" t="s">
        <v>187</v>
      </c>
      <c r="H1186">
        <v>3</v>
      </c>
      <c r="I1186">
        <v>2026</v>
      </c>
      <c r="J1186" t="s">
        <v>98</v>
      </c>
      <c r="K1186" s="93" t="s">
        <v>26</v>
      </c>
    </row>
    <row r="1187" spans="2:11" x14ac:dyDescent="0.35">
      <c r="B1187" s="88" t="s">
        <v>194</v>
      </c>
      <c r="C1187" t="s">
        <v>230</v>
      </c>
      <c r="D1187" t="s">
        <v>245</v>
      </c>
      <c r="E1187" t="s">
        <v>197</v>
      </c>
      <c r="F1187">
        <v>0</v>
      </c>
      <c r="G1187" t="s">
        <v>187</v>
      </c>
      <c r="H1187">
        <v>3</v>
      </c>
      <c r="I1187">
        <v>2026</v>
      </c>
      <c r="J1187" t="s">
        <v>73</v>
      </c>
      <c r="K1187" s="93" t="s">
        <v>17</v>
      </c>
    </row>
    <row r="1188" spans="2:11" x14ac:dyDescent="0.35">
      <c r="B1188" s="88" t="s">
        <v>194</v>
      </c>
      <c r="C1188" t="s">
        <v>230</v>
      </c>
      <c r="D1188" t="s">
        <v>245</v>
      </c>
      <c r="E1188" t="s">
        <v>198</v>
      </c>
      <c r="F1188">
        <v>0</v>
      </c>
      <c r="G1188" t="s">
        <v>187</v>
      </c>
      <c r="H1188">
        <v>3</v>
      </c>
      <c r="I1188">
        <v>2026</v>
      </c>
      <c r="J1188" t="s">
        <v>199</v>
      </c>
      <c r="K1188" s="93" t="s">
        <v>17</v>
      </c>
    </row>
    <row r="1189" spans="2:11" x14ac:dyDescent="0.35">
      <c r="B1189" s="88" t="s">
        <v>194</v>
      </c>
      <c r="C1189" t="s">
        <v>230</v>
      </c>
      <c r="D1189" t="s">
        <v>245</v>
      </c>
      <c r="E1189" t="s">
        <v>200</v>
      </c>
      <c r="F1189">
        <v>0</v>
      </c>
      <c r="G1189" t="s">
        <v>187</v>
      </c>
      <c r="H1189">
        <v>3</v>
      </c>
      <c r="I1189">
        <v>2026</v>
      </c>
      <c r="J1189" t="s">
        <v>138</v>
      </c>
      <c r="K1189" s="93" t="s">
        <v>17</v>
      </c>
    </row>
    <row r="1190" spans="2:11" x14ac:dyDescent="0.35">
      <c r="B1190" s="88" t="s">
        <v>194</v>
      </c>
      <c r="C1190" t="s">
        <v>230</v>
      </c>
      <c r="D1190" t="s">
        <v>245</v>
      </c>
      <c r="E1190" t="s">
        <v>201</v>
      </c>
      <c r="F1190">
        <v>56191.853323847266</v>
      </c>
      <c r="G1190" t="s">
        <v>187</v>
      </c>
      <c r="H1190">
        <v>3</v>
      </c>
      <c r="I1190">
        <v>2026</v>
      </c>
      <c r="J1190" t="s">
        <v>202</v>
      </c>
      <c r="K1190" s="93" t="s">
        <v>17</v>
      </c>
    </row>
    <row r="1191" spans="2:11" x14ac:dyDescent="0.35">
      <c r="B1191" s="88" t="s">
        <v>194</v>
      </c>
      <c r="C1191" t="s">
        <v>230</v>
      </c>
      <c r="D1191" t="s">
        <v>245</v>
      </c>
      <c r="E1191" t="s">
        <v>203</v>
      </c>
      <c r="F1191">
        <v>9103.2352428204558</v>
      </c>
      <c r="G1191" t="s">
        <v>187</v>
      </c>
      <c r="H1191">
        <v>3</v>
      </c>
      <c r="I1191">
        <v>2026</v>
      </c>
      <c r="J1191" t="s">
        <v>115</v>
      </c>
      <c r="K1191" s="93" t="s">
        <v>26</v>
      </c>
    </row>
    <row r="1192" spans="2:11" x14ac:dyDescent="0.35">
      <c r="B1192" s="88" t="s">
        <v>194</v>
      </c>
      <c r="C1192" t="s">
        <v>230</v>
      </c>
      <c r="D1192" t="s">
        <v>245</v>
      </c>
      <c r="E1192" t="s">
        <v>204</v>
      </c>
      <c r="F1192">
        <v>21775.636997103058</v>
      </c>
      <c r="G1192" t="s">
        <v>187</v>
      </c>
      <c r="H1192">
        <v>3</v>
      </c>
      <c r="I1192">
        <v>2026</v>
      </c>
      <c r="J1192" t="s">
        <v>114</v>
      </c>
      <c r="K1192" s="93" t="s">
        <v>26</v>
      </c>
    </row>
    <row r="1193" spans="2:11" x14ac:dyDescent="0.35">
      <c r="B1193" s="88" t="s">
        <v>194</v>
      </c>
      <c r="C1193" t="s">
        <v>230</v>
      </c>
      <c r="D1193" t="s">
        <v>245</v>
      </c>
      <c r="E1193" t="s">
        <v>205</v>
      </c>
      <c r="F1193">
        <v>0</v>
      </c>
      <c r="G1193" t="s">
        <v>187</v>
      </c>
      <c r="H1193">
        <v>3</v>
      </c>
      <c r="I1193">
        <v>2026</v>
      </c>
      <c r="J1193" t="s">
        <v>141</v>
      </c>
      <c r="K1193" s="93" t="s">
        <v>17</v>
      </c>
    </row>
    <row r="1194" spans="2:11" x14ac:dyDescent="0.35">
      <c r="B1194" s="88" t="s">
        <v>194</v>
      </c>
      <c r="C1194" t="s">
        <v>230</v>
      </c>
      <c r="D1194" t="s">
        <v>245</v>
      </c>
      <c r="E1194" t="s">
        <v>206</v>
      </c>
      <c r="F1194">
        <v>5204.6125096230217</v>
      </c>
      <c r="G1194" t="s">
        <v>187</v>
      </c>
      <c r="H1194">
        <v>3</v>
      </c>
      <c r="I1194">
        <v>2026</v>
      </c>
      <c r="J1194" t="s">
        <v>142</v>
      </c>
      <c r="K1194" s="93" t="s">
        <v>13</v>
      </c>
    </row>
    <row r="1195" spans="2:11" x14ac:dyDescent="0.35">
      <c r="B1195" s="88" t="s">
        <v>194</v>
      </c>
      <c r="C1195" t="s">
        <v>230</v>
      </c>
      <c r="D1195" t="s">
        <v>245</v>
      </c>
      <c r="E1195" t="s">
        <v>207</v>
      </c>
      <c r="F1195">
        <v>27919.599999212041</v>
      </c>
      <c r="G1195" t="s">
        <v>187</v>
      </c>
      <c r="H1195">
        <v>3</v>
      </c>
      <c r="I1195">
        <v>2026</v>
      </c>
      <c r="J1195" t="s">
        <v>128</v>
      </c>
      <c r="K1195" s="93" t="s">
        <v>13</v>
      </c>
    </row>
    <row r="1196" spans="2:11" x14ac:dyDescent="0.35">
      <c r="B1196" s="94" t="s">
        <v>183</v>
      </c>
      <c r="C1196" t="s">
        <v>191</v>
      </c>
      <c r="D1196" t="s">
        <v>192</v>
      </c>
      <c r="E1196" t="s">
        <v>193</v>
      </c>
      <c r="F1196">
        <v>31226.121680940578</v>
      </c>
      <c r="G1196" t="s">
        <v>187</v>
      </c>
      <c r="H1196">
        <v>2</v>
      </c>
      <c r="I1196">
        <v>2026</v>
      </c>
      <c r="J1196" t="s">
        <v>116</v>
      </c>
      <c r="K1196" t="s">
        <v>8</v>
      </c>
    </row>
    <row r="1197" spans="2:11" x14ac:dyDescent="0.35">
      <c r="B1197" s="88" t="s">
        <v>194</v>
      </c>
      <c r="C1197" t="s">
        <v>230</v>
      </c>
      <c r="D1197" t="s">
        <v>245</v>
      </c>
      <c r="E1197" t="s">
        <v>209</v>
      </c>
      <c r="F1197">
        <v>0</v>
      </c>
      <c r="G1197" t="s">
        <v>210</v>
      </c>
      <c r="H1197">
        <v>3</v>
      </c>
      <c r="I1197">
        <v>2026</v>
      </c>
      <c r="J1197" t="s">
        <v>73</v>
      </c>
      <c r="K1197" s="93" t="s">
        <v>17</v>
      </c>
    </row>
    <row r="1198" spans="2:11" x14ac:dyDescent="0.35">
      <c r="B1198" s="88" t="s">
        <v>194</v>
      </c>
      <c r="C1198" t="s">
        <v>230</v>
      </c>
      <c r="D1198" t="s">
        <v>245</v>
      </c>
      <c r="E1198" t="s">
        <v>269</v>
      </c>
      <c r="F1198">
        <v>0</v>
      </c>
      <c r="G1198" t="s">
        <v>210</v>
      </c>
      <c r="H1198">
        <v>3</v>
      </c>
      <c r="I1198">
        <v>2026</v>
      </c>
      <c r="J1198" t="s">
        <v>199</v>
      </c>
      <c r="K1198" s="93" t="s">
        <v>17</v>
      </c>
    </row>
    <row r="1199" spans="2:11" x14ac:dyDescent="0.35">
      <c r="B1199" s="88" t="s">
        <v>194</v>
      </c>
      <c r="C1199" t="s">
        <v>230</v>
      </c>
      <c r="D1199" t="s">
        <v>245</v>
      </c>
      <c r="E1199" t="s">
        <v>213</v>
      </c>
      <c r="F1199">
        <v>0</v>
      </c>
      <c r="G1199" t="s">
        <v>210</v>
      </c>
      <c r="H1199">
        <v>3</v>
      </c>
      <c r="I1199">
        <v>2026</v>
      </c>
      <c r="J1199" t="s">
        <v>138</v>
      </c>
      <c r="K1199" s="93" t="s">
        <v>17</v>
      </c>
    </row>
    <row r="1200" spans="2:11" x14ac:dyDescent="0.35">
      <c r="B1200" s="88" t="s">
        <v>194</v>
      </c>
      <c r="C1200" t="s">
        <v>230</v>
      </c>
      <c r="D1200" t="s">
        <v>245</v>
      </c>
      <c r="E1200" t="s">
        <v>270</v>
      </c>
      <c r="F1200">
        <v>0</v>
      </c>
      <c r="G1200" t="s">
        <v>210</v>
      </c>
      <c r="H1200">
        <v>3</v>
      </c>
      <c r="I1200">
        <v>2026</v>
      </c>
      <c r="J1200" t="s">
        <v>25</v>
      </c>
      <c r="K1200" s="93" t="s">
        <v>17</v>
      </c>
    </row>
    <row r="1201" spans="2:12" x14ac:dyDescent="0.35">
      <c r="B1201" s="88" t="s">
        <v>194</v>
      </c>
      <c r="C1201" t="s">
        <v>230</v>
      </c>
      <c r="D1201" t="s">
        <v>245</v>
      </c>
      <c r="E1201" t="s">
        <v>271</v>
      </c>
      <c r="F1201">
        <v>5656.1661045309229</v>
      </c>
      <c r="G1201" t="s">
        <v>210</v>
      </c>
      <c r="H1201">
        <v>3</v>
      </c>
      <c r="I1201">
        <v>2026</v>
      </c>
      <c r="J1201" s="92" t="s">
        <v>35</v>
      </c>
      <c r="K1201" s="93" t="s">
        <v>26</v>
      </c>
      <c r="L1201" t="s">
        <v>162</v>
      </c>
    </row>
    <row r="1202" spans="2:12" x14ac:dyDescent="0.35">
      <c r="B1202" s="88" t="s">
        <v>194</v>
      </c>
      <c r="C1202" t="s">
        <v>230</v>
      </c>
      <c r="D1202" t="s">
        <v>245</v>
      </c>
      <c r="E1202" t="s">
        <v>216</v>
      </c>
      <c r="F1202">
        <v>730.71946229144328</v>
      </c>
      <c r="G1202" t="s">
        <v>210</v>
      </c>
      <c r="H1202">
        <v>3</v>
      </c>
      <c r="I1202">
        <v>2026</v>
      </c>
      <c r="J1202" t="s">
        <v>142</v>
      </c>
      <c r="K1202" s="93" t="s">
        <v>13</v>
      </c>
    </row>
    <row r="1203" spans="2:12" x14ac:dyDescent="0.35">
      <c r="B1203" s="88" t="s">
        <v>194</v>
      </c>
      <c r="C1203" t="s">
        <v>230</v>
      </c>
      <c r="D1203" t="s">
        <v>245</v>
      </c>
      <c r="E1203" t="s">
        <v>217</v>
      </c>
      <c r="F1203">
        <v>7486.1501651522794</v>
      </c>
      <c r="G1203" t="s">
        <v>218</v>
      </c>
      <c r="H1203">
        <v>3</v>
      </c>
      <c r="I1203">
        <v>2026</v>
      </c>
      <c r="J1203" s="92" t="s">
        <v>35</v>
      </c>
      <c r="K1203" s="93" t="s">
        <v>26</v>
      </c>
      <c r="L1203" t="s">
        <v>165</v>
      </c>
    </row>
    <row r="1204" spans="2:12" x14ac:dyDescent="0.35">
      <c r="B1204" s="88" t="s">
        <v>194</v>
      </c>
      <c r="C1204" t="s">
        <v>230</v>
      </c>
      <c r="D1204" t="s">
        <v>245</v>
      </c>
      <c r="E1204" t="s">
        <v>219</v>
      </c>
      <c r="F1204">
        <v>0</v>
      </c>
      <c r="G1204" t="s">
        <v>218</v>
      </c>
      <c r="H1204">
        <v>3</v>
      </c>
      <c r="I1204">
        <v>2026</v>
      </c>
      <c r="J1204" s="92" t="s">
        <v>35</v>
      </c>
      <c r="K1204" s="93" t="s">
        <v>26</v>
      </c>
      <c r="L1204" t="s">
        <v>220</v>
      </c>
    </row>
    <row r="1205" spans="2:12" x14ac:dyDescent="0.35">
      <c r="B1205" s="88" t="s">
        <v>194</v>
      </c>
      <c r="C1205" t="s">
        <v>230</v>
      </c>
      <c r="D1205" t="s">
        <v>245</v>
      </c>
      <c r="E1205" t="s">
        <v>221</v>
      </c>
      <c r="F1205">
        <v>19059.632204483351</v>
      </c>
      <c r="G1205" t="s">
        <v>218</v>
      </c>
      <c r="H1205">
        <v>3</v>
      </c>
      <c r="I1205">
        <v>2026</v>
      </c>
      <c r="J1205" s="92" t="s">
        <v>35</v>
      </c>
      <c r="K1205" s="93" t="s">
        <v>26</v>
      </c>
      <c r="L1205" t="s">
        <v>164</v>
      </c>
    </row>
    <row r="1206" spans="2:12" x14ac:dyDescent="0.35">
      <c r="B1206" s="88" t="s">
        <v>194</v>
      </c>
      <c r="C1206" t="s">
        <v>230</v>
      </c>
      <c r="D1206" t="s">
        <v>245</v>
      </c>
      <c r="E1206" t="s">
        <v>222</v>
      </c>
      <c r="F1206">
        <v>6737.5351486370528</v>
      </c>
      <c r="G1206" t="s">
        <v>218</v>
      </c>
      <c r="H1206">
        <v>3</v>
      </c>
      <c r="I1206">
        <v>2026</v>
      </c>
      <c r="J1206" s="92" t="s">
        <v>35</v>
      </c>
      <c r="K1206" s="93" t="s">
        <v>26</v>
      </c>
      <c r="L1206" t="s">
        <v>161</v>
      </c>
    </row>
    <row r="1207" spans="2:12" x14ac:dyDescent="0.35">
      <c r="B1207" s="88" t="s">
        <v>194</v>
      </c>
      <c r="C1207" t="s">
        <v>230</v>
      </c>
      <c r="D1207" t="s">
        <v>245</v>
      </c>
      <c r="E1207" t="s">
        <v>223</v>
      </c>
      <c r="F1207">
        <v>8555.600188745464</v>
      </c>
      <c r="G1207" t="s">
        <v>224</v>
      </c>
      <c r="H1207">
        <v>3</v>
      </c>
      <c r="I1207">
        <v>2026</v>
      </c>
      <c r="J1207" s="92" t="s">
        <v>35</v>
      </c>
      <c r="K1207" s="93" t="s">
        <v>26</v>
      </c>
      <c r="L1207" t="s">
        <v>165</v>
      </c>
    </row>
    <row r="1208" spans="2:12" x14ac:dyDescent="0.35">
      <c r="B1208" s="88" t="s">
        <v>194</v>
      </c>
      <c r="C1208" t="s">
        <v>230</v>
      </c>
      <c r="D1208" t="s">
        <v>245</v>
      </c>
      <c r="E1208" t="s">
        <v>225</v>
      </c>
      <c r="F1208">
        <v>0</v>
      </c>
      <c r="G1208" t="s">
        <v>224</v>
      </c>
      <c r="H1208">
        <v>3</v>
      </c>
      <c r="I1208">
        <v>2026</v>
      </c>
      <c r="J1208" s="92" t="s">
        <v>35</v>
      </c>
      <c r="K1208" s="93" t="s">
        <v>26</v>
      </c>
      <c r="L1208" t="s">
        <v>220</v>
      </c>
    </row>
    <row r="1209" spans="2:12" x14ac:dyDescent="0.35">
      <c r="B1209" s="88" t="s">
        <v>194</v>
      </c>
      <c r="C1209" t="s">
        <v>230</v>
      </c>
      <c r="D1209" t="s">
        <v>245</v>
      </c>
      <c r="E1209" t="s">
        <v>226</v>
      </c>
      <c r="F1209">
        <v>21619.881306578129</v>
      </c>
      <c r="G1209" t="s">
        <v>224</v>
      </c>
      <c r="H1209">
        <v>3</v>
      </c>
      <c r="I1209">
        <v>2026</v>
      </c>
      <c r="J1209" s="92" t="s">
        <v>35</v>
      </c>
      <c r="K1209" s="93" t="s">
        <v>26</v>
      </c>
      <c r="L1209" t="s">
        <v>164</v>
      </c>
    </row>
    <row r="1210" spans="2:12" x14ac:dyDescent="0.35">
      <c r="B1210" s="88" t="s">
        <v>194</v>
      </c>
      <c r="C1210" t="s">
        <v>230</v>
      </c>
      <c r="D1210" t="s">
        <v>245</v>
      </c>
      <c r="E1210" t="s">
        <v>228</v>
      </c>
      <c r="F1210">
        <v>7557.4468333918257</v>
      </c>
      <c r="G1210" t="s">
        <v>224</v>
      </c>
      <c r="H1210">
        <v>3</v>
      </c>
      <c r="I1210">
        <v>2026</v>
      </c>
      <c r="J1210" s="92" t="s">
        <v>35</v>
      </c>
      <c r="K1210" s="93" t="s">
        <v>26</v>
      </c>
      <c r="L1210" t="s">
        <v>161</v>
      </c>
    </row>
    <row r="1211" spans="2:12" x14ac:dyDescent="0.35">
      <c r="B1211" s="88" t="s">
        <v>194</v>
      </c>
      <c r="C1211" t="s">
        <v>230</v>
      </c>
      <c r="D1211" t="s">
        <v>245</v>
      </c>
      <c r="E1211" t="s">
        <v>229</v>
      </c>
      <c r="F1211">
        <v>7539.8337816778267</v>
      </c>
      <c r="G1211" t="s">
        <v>224</v>
      </c>
      <c r="H1211">
        <v>3</v>
      </c>
      <c r="I1211">
        <v>2026</v>
      </c>
      <c r="J1211" s="92" t="s">
        <v>35</v>
      </c>
      <c r="K1211" s="93" t="s">
        <v>26</v>
      </c>
      <c r="L1211" t="s">
        <v>162</v>
      </c>
    </row>
    <row r="1212" spans="2:12" x14ac:dyDescent="0.35">
      <c r="B1212" s="88" t="s">
        <v>194</v>
      </c>
      <c r="C1212" t="s">
        <v>230</v>
      </c>
      <c r="D1212" t="s">
        <v>245</v>
      </c>
      <c r="E1212" t="s">
        <v>272</v>
      </c>
      <c r="F1212">
        <v>1777.4163712569293</v>
      </c>
      <c r="G1212" t="s">
        <v>257</v>
      </c>
      <c r="H1212">
        <v>3</v>
      </c>
      <c r="I1212">
        <v>2026</v>
      </c>
      <c r="J1212" t="s">
        <v>113</v>
      </c>
      <c r="K1212" s="93" t="s">
        <v>26</v>
      </c>
    </row>
    <row r="1213" spans="2:12" x14ac:dyDescent="0.35">
      <c r="B1213" s="88" t="s">
        <v>194</v>
      </c>
      <c r="C1213" t="s">
        <v>230</v>
      </c>
      <c r="D1213" t="s">
        <v>245</v>
      </c>
      <c r="E1213" t="s">
        <v>273</v>
      </c>
      <c r="F1213">
        <v>2138.788935468986</v>
      </c>
      <c r="G1213" t="s">
        <v>257</v>
      </c>
      <c r="H1213">
        <v>3</v>
      </c>
      <c r="I1213">
        <v>2026</v>
      </c>
      <c r="J1213" t="s">
        <v>140</v>
      </c>
      <c r="K1213" s="93" t="s">
        <v>26</v>
      </c>
    </row>
    <row r="1214" spans="2:12" x14ac:dyDescent="0.35">
      <c r="B1214" s="88" t="s">
        <v>194</v>
      </c>
      <c r="C1214" t="s">
        <v>230</v>
      </c>
      <c r="D1214" t="s">
        <v>245</v>
      </c>
      <c r="E1214" t="s">
        <v>274</v>
      </c>
      <c r="F1214">
        <v>1058.3872404339797</v>
      </c>
      <c r="G1214" t="s">
        <v>257</v>
      </c>
      <c r="H1214">
        <v>3</v>
      </c>
      <c r="I1214">
        <v>2026</v>
      </c>
      <c r="J1214" t="s">
        <v>124</v>
      </c>
      <c r="K1214" s="93" t="s">
        <v>26</v>
      </c>
    </row>
    <row r="1215" spans="2:12" x14ac:dyDescent="0.35">
      <c r="B1215" s="88" t="s">
        <v>194</v>
      </c>
      <c r="C1215" t="s">
        <v>230</v>
      </c>
      <c r="D1215" t="s">
        <v>245</v>
      </c>
      <c r="E1215" t="s">
        <v>275</v>
      </c>
      <c r="F1215">
        <v>1070.8476464302828</v>
      </c>
      <c r="G1215" t="s">
        <v>257</v>
      </c>
      <c r="H1215">
        <v>3</v>
      </c>
      <c r="I1215">
        <v>2026</v>
      </c>
      <c r="J1215" t="s">
        <v>112</v>
      </c>
      <c r="K1215" s="93" t="s">
        <v>26</v>
      </c>
    </row>
    <row r="1216" spans="2:12" x14ac:dyDescent="0.35">
      <c r="B1216" s="88" t="s">
        <v>183</v>
      </c>
      <c r="C1216" t="s">
        <v>191</v>
      </c>
      <c r="D1216" t="s">
        <v>192</v>
      </c>
      <c r="E1216" t="s">
        <v>283</v>
      </c>
      <c r="F1216">
        <v>0</v>
      </c>
      <c r="G1216" t="s">
        <v>187</v>
      </c>
      <c r="H1216">
        <v>3</v>
      </c>
      <c r="I1216">
        <v>2026</v>
      </c>
      <c r="J1216" t="s">
        <v>10</v>
      </c>
      <c r="K1216" t="s">
        <v>8</v>
      </c>
    </row>
    <row r="1217" spans="2:11" x14ac:dyDescent="0.35">
      <c r="B1217" s="88" t="s">
        <v>183</v>
      </c>
      <c r="C1217" t="s">
        <v>191</v>
      </c>
      <c r="D1217" t="s">
        <v>192</v>
      </c>
      <c r="E1217" t="s">
        <v>284</v>
      </c>
      <c r="F1217">
        <v>0</v>
      </c>
      <c r="G1217" t="s">
        <v>210</v>
      </c>
      <c r="H1217">
        <v>3</v>
      </c>
      <c r="I1217">
        <v>2026</v>
      </c>
      <c r="J1217" t="s">
        <v>10</v>
      </c>
      <c r="K1217" t="s">
        <v>8</v>
      </c>
    </row>
    <row r="1218" spans="2:11" x14ac:dyDescent="0.35">
      <c r="B1218" s="88" t="s">
        <v>194</v>
      </c>
      <c r="C1218" t="s">
        <v>230</v>
      </c>
      <c r="D1218" t="s">
        <v>245</v>
      </c>
      <c r="E1218" t="s">
        <v>261</v>
      </c>
      <c r="F1218">
        <v>3057.1468895167372</v>
      </c>
      <c r="G1218" t="s">
        <v>257</v>
      </c>
      <c r="H1218">
        <v>3</v>
      </c>
      <c r="I1218">
        <v>2026</v>
      </c>
      <c r="J1218" t="s">
        <v>117</v>
      </c>
      <c r="K1218" s="93" t="s">
        <v>26</v>
      </c>
    </row>
    <row r="1219" spans="2:11" x14ac:dyDescent="0.35">
      <c r="B1219" s="88" t="s">
        <v>194</v>
      </c>
      <c r="C1219" t="s">
        <v>230</v>
      </c>
      <c r="D1219" t="s">
        <v>245</v>
      </c>
      <c r="E1219" t="s">
        <v>276</v>
      </c>
      <c r="F1219">
        <v>1746.3389467160664</v>
      </c>
      <c r="G1219" t="s">
        <v>257</v>
      </c>
      <c r="H1219">
        <v>3</v>
      </c>
      <c r="I1219">
        <v>2026</v>
      </c>
      <c r="J1219" t="s">
        <v>98</v>
      </c>
      <c r="K1219" s="93" t="s">
        <v>26</v>
      </c>
    </row>
    <row r="1220" spans="2:11" x14ac:dyDescent="0.35">
      <c r="B1220" s="88" t="s">
        <v>194</v>
      </c>
      <c r="C1220" t="s">
        <v>230</v>
      </c>
      <c r="D1220" t="s">
        <v>245</v>
      </c>
      <c r="E1220" t="s">
        <v>262</v>
      </c>
      <c r="F1220">
        <v>0</v>
      </c>
      <c r="G1220" t="s">
        <v>257</v>
      </c>
      <c r="H1220">
        <v>3</v>
      </c>
      <c r="I1220">
        <v>2026</v>
      </c>
      <c r="J1220" t="s">
        <v>73</v>
      </c>
      <c r="K1220" s="93" t="s">
        <v>17</v>
      </c>
    </row>
    <row r="1221" spans="2:11" x14ac:dyDescent="0.35">
      <c r="B1221" s="88" t="s">
        <v>194</v>
      </c>
      <c r="C1221" t="s">
        <v>230</v>
      </c>
      <c r="D1221" t="s">
        <v>245</v>
      </c>
      <c r="E1221" t="s">
        <v>277</v>
      </c>
      <c r="F1221">
        <v>0</v>
      </c>
      <c r="G1221" t="s">
        <v>257</v>
      </c>
      <c r="H1221">
        <v>3</v>
      </c>
      <c r="I1221">
        <v>2026</v>
      </c>
      <c r="J1221" t="s">
        <v>199</v>
      </c>
      <c r="K1221" s="93" t="s">
        <v>17</v>
      </c>
    </row>
    <row r="1222" spans="2:11" x14ac:dyDescent="0.35">
      <c r="B1222" s="88" t="s">
        <v>194</v>
      </c>
      <c r="C1222" t="s">
        <v>230</v>
      </c>
      <c r="D1222" t="s">
        <v>245</v>
      </c>
      <c r="E1222" t="s">
        <v>263</v>
      </c>
      <c r="F1222">
        <v>0</v>
      </c>
      <c r="G1222" t="s">
        <v>257</v>
      </c>
      <c r="H1222">
        <v>3</v>
      </c>
      <c r="I1222">
        <v>2026</v>
      </c>
      <c r="J1222" t="s">
        <v>138</v>
      </c>
      <c r="K1222" s="93" t="s">
        <v>17</v>
      </c>
    </row>
    <row r="1223" spans="2:11" x14ac:dyDescent="0.35">
      <c r="B1223" s="88" t="s">
        <v>194</v>
      </c>
      <c r="C1223" t="s">
        <v>230</v>
      </c>
      <c r="D1223" t="s">
        <v>245</v>
      </c>
      <c r="E1223" t="s">
        <v>264</v>
      </c>
      <c r="F1223">
        <v>16461.590887315469</v>
      </c>
      <c r="G1223" t="s">
        <v>257</v>
      </c>
      <c r="H1223">
        <v>3</v>
      </c>
      <c r="I1223">
        <v>2026</v>
      </c>
      <c r="J1223" t="s">
        <v>202</v>
      </c>
      <c r="K1223" s="93" t="s">
        <v>17</v>
      </c>
    </row>
    <row r="1224" spans="2:11" x14ac:dyDescent="0.35">
      <c r="B1224" s="88" t="s">
        <v>194</v>
      </c>
      <c r="C1224" t="s">
        <v>230</v>
      </c>
      <c r="D1224" t="s">
        <v>245</v>
      </c>
      <c r="E1224" t="s">
        <v>278</v>
      </c>
      <c r="F1224">
        <v>2720.5558380947264</v>
      </c>
      <c r="G1224" t="s">
        <v>257</v>
      </c>
      <c r="H1224">
        <v>3</v>
      </c>
      <c r="I1224">
        <v>2026</v>
      </c>
      <c r="J1224" t="s">
        <v>115</v>
      </c>
      <c r="K1224" s="93" t="s">
        <v>26</v>
      </c>
    </row>
    <row r="1225" spans="2:11" x14ac:dyDescent="0.35">
      <c r="B1225" s="88" t="s">
        <v>194</v>
      </c>
      <c r="C1225" t="s">
        <v>230</v>
      </c>
      <c r="D1225" t="s">
        <v>245</v>
      </c>
      <c r="E1225" t="s">
        <v>279</v>
      </c>
      <c r="F1225">
        <v>6432.9782071602422</v>
      </c>
      <c r="G1225" t="s">
        <v>257</v>
      </c>
      <c r="H1225">
        <v>3</v>
      </c>
      <c r="I1225">
        <v>2026</v>
      </c>
      <c r="J1225" t="s">
        <v>114</v>
      </c>
      <c r="K1225" s="93" t="s">
        <v>26</v>
      </c>
    </row>
    <row r="1226" spans="2:11" x14ac:dyDescent="0.35">
      <c r="B1226" s="88" t="s">
        <v>194</v>
      </c>
      <c r="C1226" t="s">
        <v>230</v>
      </c>
      <c r="D1226" t="s">
        <v>245</v>
      </c>
      <c r="E1226" t="s">
        <v>265</v>
      </c>
      <c r="F1226">
        <v>0</v>
      </c>
      <c r="G1226" t="s">
        <v>257</v>
      </c>
      <c r="H1226">
        <v>3</v>
      </c>
      <c r="I1226">
        <v>2026</v>
      </c>
      <c r="J1226" t="s">
        <v>141</v>
      </c>
      <c r="K1226" s="93" t="s">
        <v>17</v>
      </c>
    </row>
    <row r="1227" spans="2:11" x14ac:dyDescent="0.35">
      <c r="B1227" s="88" t="s">
        <v>194</v>
      </c>
      <c r="C1227" t="s">
        <v>230</v>
      </c>
      <c r="D1227" t="s">
        <v>245</v>
      </c>
      <c r="E1227" t="s">
        <v>266</v>
      </c>
      <c r="F1227">
        <v>1226</v>
      </c>
      <c r="G1227" t="s">
        <v>257</v>
      </c>
      <c r="H1227">
        <v>3</v>
      </c>
      <c r="I1227">
        <v>2026</v>
      </c>
      <c r="J1227" t="s">
        <v>142</v>
      </c>
      <c r="K1227" s="93" t="s">
        <v>13</v>
      </c>
    </row>
    <row r="1228" spans="2:11" x14ac:dyDescent="0.35">
      <c r="B1228" s="88" t="s">
        <v>194</v>
      </c>
      <c r="C1228" t="s">
        <v>230</v>
      </c>
      <c r="D1228" t="s">
        <v>245</v>
      </c>
      <c r="E1228" t="s">
        <v>267</v>
      </c>
      <c r="F1228">
        <v>4942</v>
      </c>
      <c r="G1228" t="s">
        <v>257</v>
      </c>
      <c r="H1228">
        <v>3</v>
      </c>
      <c r="I1228">
        <v>2026</v>
      </c>
      <c r="J1228" t="s">
        <v>128</v>
      </c>
      <c r="K1228" s="93" t="s">
        <v>13</v>
      </c>
    </row>
    <row r="1229" spans="2:11" x14ac:dyDescent="0.35">
      <c r="B1229" s="88" t="s">
        <v>194</v>
      </c>
      <c r="C1229" t="s">
        <v>230</v>
      </c>
      <c r="D1229" t="s">
        <v>231</v>
      </c>
      <c r="E1229" t="s">
        <v>186</v>
      </c>
      <c r="F1229">
        <v>3060.6149611430778</v>
      </c>
      <c r="G1229" t="s">
        <v>187</v>
      </c>
      <c r="H1229">
        <v>3</v>
      </c>
      <c r="I1229">
        <v>2026</v>
      </c>
      <c r="J1229" t="s">
        <v>113</v>
      </c>
      <c r="K1229" s="93" t="s">
        <v>26</v>
      </c>
    </row>
    <row r="1230" spans="2:11" x14ac:dyDescent="0.35">
      <c r="B1230" s="88" t="s">
        <v>194</v>
      </c>
      <c r="C1230" t="s">
        <v>230</v>
      </c>
      <c r="D1230" t="s">
        <v>231</v>
      </c>
      <c r="E1230" t="s">
        <v>188</v>
      </c>
      <c r="F1230">
        <v>3682.87899249771</v>
      </c>
      <c r="G1230" t="s">
        <v>187</v>
      </c>
      <c r="H1230">
        <v>3</v>
      </c>
      <c r="I1230">
        <v>2026</v>
      </c>
      <c r="J1230" t="s">
        <v>140</v>
      </c>
      <c r="K1230" s="93" t="s">
        <v>26</v>
      </c>
    </row>
    <row r="1231" spans="2:11" x14ac:dyDescent="0.35">
      <c r="B1231" s="88" t="s">
        <v>194</v>
      </c>
      <c r="C1231" t="s">
        <v>230</v>
      </c>
      <c r="D1231" t="s">
        <v>231</v>
      </c>
      <c r="E1231" t="s">
        <v>189</v>
      </c>
      <c r="F1231">
        <v>1822.4856455352883</v>
      </c>
      <c r="G1231" t="s">
        <v>187</v>
      </c>
      <c r="H1231">
        <v>3</v>
      </c>
      <c r="I1231">
        <v>2026</v>
      </c>
      <c r="J1231" t="s">
        <v>124</v>
      </c>
      <c r="K1231" s="93" t="s">
        <v>26</v>
      </c>
    </row>
    <row r="1232" spans="2:11" x14ac:dyDescent="0.35">
      <c r="B1232" s="88" t="s">
        <v>194</v>
      </c>
      <c r="C1232" t="s">
        <v>230</v>
      </c>
      <c r="D1232" t="s">
        <v>231</v>
      </c>
      <c r="E1232" t="s">
        <v>190</v>
      </c>
      <c r="F1232">
        <v>1751.4169759815345</v>
      </c>
      <c r="G1232" t="s">
        <v>187</v>
      </c>
      <c r="H1232">
        <v>3</v>
      </c>
      <c r="I1232">
        <v>2026</v>
      </c>
      <c r="J1232" t="s">
        <v>112</v>
      </c>
      <c r="K1232" s="93" t="s">
        <v>26</v>
      </c>
    </row>
    <row r="1233" spans="2:11" x14ac:dyDescent="0.35">
      <c r="B1233" s="88" t="s">
        <v>194</v>
      </c>
      <c r="C1233" s="89" t="s">
        <v>184</v>
      </c>
      <c r="D1233" s="89" t="s">
        <v>185</v>
      </c>
      <c r="E1233" s="89" t="s">
        <v>283</v>
      </c>
      <c r="F1233" s="90">
        <v>66752.766567714585</v>
      </c>
      <c r="G1233" s="89" t="s">
        <v>187</v>
      </c>
      <c r="H1233" s="91">
        <v>1</v>
      </c>
      <c r="I1233" s="91">
        <v>2026</v>
      </c>
      <c r="J1233" s="89" t="s">
        <v>10</v>
      </c>
      <c r="K1233" s="89" t="s">
        <v>8</v>
      </c>
    </row>
    <row r="1234" spans="2:11" x14ac:dyDescent="0.35">
      <c r="B1234" s="88" t="s">
        <v>194</v>
      </c>
      <c r="C1234" s="89" t="s">
        <v>184</v>
      </c>
      <c r="D1234" s="89" t="s">
        <v>185</v>
      </c>
      <c r="E1234" s="89" t="s">
        <v>285</v>
      </c>
      <c r="F1234" s="90">
        <v>9433.2401886972748</v>
      </c>
      <c r="G1234" s="89" t="s">
        <v>212</v>
      </c>
      <c r="H1234" s="91">
        <v>1</v>
      </c>
      <c r="I1234" s="91">
        <v>2026</v>
      </c>
      <c r="J1234" s="89" t="s">
        <v>10</v>
      </c>
      <c r="K1234" s="89" t="s">
        <v>8</v>
      </c>
    </row>
    <row r="1235" spans="2:11" x14ac:dyDescent="0.35">
      <c r="B1235" s="88" t="s">
        <v>194</v>
      </c>
      <c r="C1235" t="s">
        <v>230</v>
      </c>
      <c r="D1235" t="s">
        <v>231</v>
      </c>
      <c r="E1235" t="s">
        <v>195</v>
      </c>
      <c r="F1235">
        <v>5054.7705948058656</v>
      </c>
      <c r="G1235" t="s">
        <v>187</v>
      </c>
      <c r="H1235">
        <v>3</v>
      </c>
      <c r="I1235">
        <v>2026</v>
      </c>
      <c r="J1235" t="s">
        <v>117</v>
      </c>
      <c r="K1235" s="93" t="s">
        <v>26</v>
      </c>
    </row>
    <row r="1236" spans="2:11" x14ac:dyDescent="0.35">
      <c r="B1236" s="88" t="s">
        <v>194</v>
      </c>
      <c r="C1236" t="s">
        <v>230</v>
      </c>
      <c r="D1236" t="s">
        <v>231</v>
      </c>
      <c r="E1236" t="s">
        <v>196</v>
      </c>
      <c r="F1236">
        <v>3007.1013151332249</v>
      </c>
      <c r="G1236" t="s">
        <v>187</v>
      </c>
      <c r="H1236">
        <v>3</v>
      </c>
      <c r="I1236">
        <v>2026</v>
      </c>
      <c r="J1236" t="s">
        <v>98</v>
      </c>
      <c r="K1236" s="93" t="s">
        <v>26</v>
      </c>
    </row>
    <row r="1237" spans="2:11" x14ac:dyDescent="0.35">
      <c r="B1237" s="88" t="s">
        <v>194</v>
      </c>
      <c r="C1237" t="s">
        <v>230</v>
      </c>
      <c r="D1237" t="s">
        <v>231</v>
      </c>
      <c r="E1237" t="s">
        <v>197</v>
      </c>
      <c r="F1237">
        <v>0</v>
      </c>
      <c r="G1237" t="s">
        <v>187</v>
      </c>
      <c r="H1237">
        <v>3</v>
      </c>
      <c r="I1237">
        <v>2026</v>
      </c>
      <c r="J1237" t="s">
        <v>73</v>
      </c>
      <c r="K1237" s="93" t="s">
        <v>17</v>
      </c>
    </row>
    <row r="1238" spans="2:11" x14ac:dyDescent="0.35">
      <c r="B1238" s="88" t="s">
        <v>194</v>
      </c>
      <c r="C1238" t="s">
        <v>230</v>
      </c>
      <c r="D1238" t="s">
        <v>231</v>
      </c>
      <c r="E1238" t="s">
        <v>198</v>
      </c>
      <c r="F1238">
        <v>0</v>
      </c>
      <c r="G1238" t="s">
        <v>187</v>
      </c>
      <c r="H1238">
        <v>3</v>
      </c>
      <c r="I1238">
        <v>2026</v>
      </c>
      <c r="J1238" t="s">
        <v>199</v>
      </c>
      <c r="K1238" s="93" t="s">
        <v>17</v>
      </c>
    </row>
    <row r="1239" spans="2:11" x14ac:dyDescent="0.35">
      <c r="B1239" s="88" t="s">
        <v>194</v>
      </c>
      <c r="C1239" t="s">
        <v>230</v>
      </c>
      <c r="D1239" t="s">
        <v>231</v>
      </c>
      <c r="E1239" t="s">
        <v>200</v>
      </c>
      <c r="F1239">
        <v>0</v>
      </c>
      <c r="G1239" t="s">
        <v>187</v>
      </c>
      <c r="H1239">
        <v>3</v>
      </c>
      <c r="I1239">
        <v>2026</v>
      </c>
      <c r="J1239" t="s">
        <v>138</v>
      </c>
      <c r="K1239" s="93" t="s">
        <v>17</v>
      </c>
    </row>
    <row r="1240" spans="2:11" x14ac:dyDescent="0.35">
      <c r="B1240" s="88" t="s">
        <v>194</v>
      </c>
      <c r="C1240" t="s">
        <v>230</v>
      </c>
      <c r="D1240" t="s">
        <v>231</v>
      </c>
      <c r="E1240" t="s">
        <v>201</v>
      </c>
      <c r="F1240">
        <v>28345.970121961582</v>
      </c>
      <c r="G1240" t="s">
        <v>187</v>
      </c>
      <c r="H1240">
        <v>3</v>
      </c>
      <c r="I1240">
        <v>2026</v>
      </c>
      <c r="J1240" t="s">
        <v>202</v>
      </c>
      <c r="K1240" s="93" t="s">
        <v>17</v>
      </c>
    </row>
    <row r="1241" spans="2:11" x14ac:dyDescent="0.35">
      <c r="B1241" s="88" t="s">
        <v>194</v>
      </c>
      <c r="C1241" t="s">
        <v>230</v>
      </c>
      <c r="D1241" t="s">
        <v>231</v>
      </c>
      <c r="E1241" t="s">
        <v>203</v>
      </c>
      <c r="F1241">
        <v>4592.1253516773877</v>
      </c>
      <c r="G1241" t="s">
        <v>187</v>
      </c>
      <c r="H1241">
        <v>3</v>
      </c>
      <c r="I1241">
        <v>2026</v>
      </c>
      <c r="J1241" t="s">
        <v>115</v>
      </c>
      <c r="K1241" s="93" t="s">
        <v>26</v>
      </c>
    </row>
    <row r="1242" spans="2:11" x14ac:dyDescent="0.35">
      <c r="B1242" s="88" t="s">
        <v>194</v>
      </c>
      <c r="C1242" t="s">
        <v>230</v>
      </c>
      <c r="D1242" t="s">
        <v>231</v>
      </c>
      <c r="E1242" t="s">
        <v>204</v>
      </c>
      <c r="F1242">
        <v>10984.716096641165</v>
      </c>
      <c r="G1242" t="s">
        <v>187</v>
      </c>
      <c r="H1242">
        <v>3</v>
      </c>
      <c r="I1242">
        <v>2026</v>
      </c>
      <c r="J1242" t="s">
        <v>114</v>
      </c>
      <c r="K1242" s="93" t="s">
        <v>26</v>
      </c>
    </row>
    <row r="1243" spans="2:11" x14ac:dyDescent="0.35">
      <c r="B1243" s="88" t="s">
        <v>194</v>
      </c>
      <c r="C1243" t="s">
        <v>230</v>
      </c>
      <c r="D1243" t="s">
        <v>231</v>
      </c>
      <c r="E1243" t="s">
        <v>205</v>
      </c>
      <c r="F1243">
        <v>0</v>
      </c>
      <c r="G1243" t="s">
        <v>187</v>
      </c>
      <c r="H1243">
        <v>3</v>
      </c>
      <c r="I1243">
        <v>2026</v>
      </c>
      <c r="J1243" t="s">
        <v>141</v>
      </c>
      <c r="K1243" s="93" t="s">
        <v>17</v>
      </c>
    </row>
    <row r="1244" spans="2:11" x14ac:dyDescent="0.35">
      <c r="B1244" s="88" t="s">
        <v>194</v>
      </c>
      <c r="C1244" t="s">
        <v>230</v>
      </c>
      <c r="D1244" t="s">
        <v>231</v>
      </c>
      <c r="E1244" t="s">
        <v>206</v>
      </c>
      <c r="F1244">
        <v>536.56463476793067</v>
      </c>
      <c r="G1244" t="s">
        <v>187</v>
      </c>
      <c r="H1244">
        <v>3</v>
      </c>
      <c r="I1244">
        <v>2026</v>
      </c>
      <c r="J1244" t="s">
        <v>142</v>
      </c>
      <c r="K1244" s="93" t="s">
        <v>13</v>
      </c>
    </row>
    <row r="1245" spans="2:11" x14ac:dyDescent="0.35">
      <c r="B1245" s="88" t="s">
        <v>194</v>
      </c>
      <c r="C1245" t="s">
        <v>230</v>
      </c>
      <c r="D1245" t="s">
        <v>231</v>
      </c>
      <c r="E1245" t="s">
        <v>207</v>
      </c>
      <c r="F1245">
        <v>21922.159784080868</v>
      </c>
      <c r="G1245" t="s">
        <v>187</v>
      </c>
      <c r="H1245">
        <v>3</v>
      </c>
      <c r="I1245">
        <v>2026</v>
      </c>
      <c r="J1245" t="s">
        <v>128</v>
      </c>
      <c r="K1245" s="93" t="s">
        <v>13</v>
      </c>
    </row>
    <row r="1246" spans="2:11" x14ac:dyDescent="0.35">
      <c r="B1246" s="88" t="s">
        <v>183</v>
      </c>
      <c r="C1246" s="89" t="s">
        <v>208</v>
      </c>
      <c r="D1246" s="89" t="s">
        <v>18</v>
      </c>
      <c r="E1246" s="89" t="s">
        <v>283</v>
      </c>
      <c r="F1246" s="90">
        <v>0</v>
      </c>
      <c r="G1246" s="89" t="s">
        <v>187</v>
      </c>
      <c r="H1246" s="91">
        <v>1</v>
      </c>
      <c r="I1246" s="91">
        <v>2026</v>
      </c>
      <c r="J1246" s="89" t="s">
        <v>10</v>
      </c>
      <c r="K1246" s="89" t="s">
        <v>8</v>
      </c>
    </row>
    <row r="1247" spans="2:11" x14ac:dyDescent="0.35">
      <c r="B1247" s="88" t="s">
        <v>194</v>
      </c>
      <c r="C1247" t="s">
        <v>230</v>
      </c>
      <c r="D1247" t="s">
        <v>231</v>
      </c>
      <c r="E1247" t="s">
        <v>209</v>
      </c>
      <c r="F1247">
        <v>0</v>
      </c>
      <c r="G1247" t="s">
        <v>210</v>
      </c>
      <c r="H1247">
        <v>3</v>
      </c>
      <c r="I1247">
        <v>2026</v>
      </c>
      <c r="J1247" t="s">
        <v>73</v>
      </c>
      <c r="K1247" s="93" t="s">
        <v>17</v>
      </c>
    </row>
    <row r="1248" spans="2:11" x14ac:dyDescent="0.35">
      <c r="B1248" s="88" t="s">
        <v>194</v>
      </c>
      <c r="C1248" t="s">
        <v>230</v>
      </c>
      <c r="D1248" t="s">
        <v>231</v>
      </c>
      <c r="E1248" t="s">
        <v>269</v>
      </c>
      <c r="F1248">
        <v>0</v>
      </c>
      <c r="G1248" t="s">
        <v>210</v>
      </c>
      <c r="H1248">
        <v>3</v>
      </c>
      <c r="I1248">
        <v>2026</v>
      </c>
      <c r="J1248" t="s">
        <v>199</v>
      </c>
      <c r="K1248" s="93" t="s">
        <v>17</v>
      </c>
    </row>
    <row r="1249" spans="2:12" x14ac:dyDescent="0.35">
      <c r="B1249" s="88" t="s">
        <v>194</v>
      </c>
      <c r="C1249" t="s">
        <v>230</v>
      </c>
      <c r="D1249" t="s">
        <v>231</v>
      </c>
      <c r="E1249" t="s">
        <v>213</v>
      </c>
      <c r="F1249">
        <v>0</v>
      </c>
      <c r="G1249" t="s">
        <v>210</v>
      </c>
      <c r="H1249">
        <v>3</v>
      </c>
      <c r="I1249">
        <v>2026</v>
      </c>
      <c r="J1249" t="s">
        <v>138</v>
      </c>
      <c r="K1249" s="93" t="s">
        <v>17</v>
      </c>
    </row>
    <row r="1250" spans="2:12" x14ac:dyDescent="0.35">
      <c r="B1250" s="88" t="s">
        <v>194</v>
      </c>
      <c r="C1250" t="s">
        <v>230</v>
      </c>
      <c r="D1250" t="s">
        <v>231</v>
      </c>
      <c r="E1250" t="s">
        <v>270</v>
      </c>
      <c r="F1250">
        <v>0</v>
      </c>
      <c r="G1250" t="s">
        <v>210</v>
      </c>
      <c r="H1250">
        <v>3</v>
      </c>
      <c r="I1250">
        <v>2026</v>
      </c>
      <c r="J1250" t="s">
        <v>25</v>
      </c>
      <c r="K1250" s="93" t="s">
        <v>17</v>
      </c>
    </row>
    <row r="1251" spans="2:12" x14ac:dyDescent="0.35">
      <c r="B1251" s="88" t="s">
        <v>194</v>
      </c>
      <c r="C1251" t="s">
        <v>230</v>
      </c>
      <c r="D1251" t="s">
        <v>231</v>
      </c>
      <c r="E1251" t="s">
        <v>271</v>
      </c>
      <c r="F1251">
        <v>2853.2519559350985</v>
      </c>
      <c r="G1251" t="s">
        <v>210</v>
      </c>
      <c r="H1251">
        <v>3</v>
      </c>
      <c r="I1251">
        <v>2026</v>
      </c>
      <c r="J1251" s="92" t="s">
        <v>35</v>
      </c>
      <c r="K1251" s="93" t="s">
        <v>26</v>
      </c>
      <c r="L1251" t="s">
        <v>162</v>
      </c>
    </row>
    <row r="1252" spans="2:12" x14ac:dyDescent="0.35">
      <c r="B1252" s="88" t="s">
        <v>194</v>
      </c>
      <c r="C1252" t="s">
        <v>230</v>
      </c>
      <c r="D1252" t="s">
        <v>231</v>
      </c>
      <c r="E1252" t="s">
        <v>216</v>
      </c>
      <c r="F1252">
        <v>75.332836148185379</v>
      </c>
      <c r="G1252" t="s">
        <v>210</v>
      </c>
      <c r="H1252">
        <v>3</v>
      </c>
      <c r="I1252">
        <v>2026</v>
      </c>
      <c r="J1252" t="s">
        <v>142</v>
      </c>
      <c r="K1252" s="93" t="s">
        <v>13</v>
      </c>
    </row>
    <row r="1253" spans="2:12" x14ac:dyDescent="0.35">
      <c r="B1253" s="88" t="s">
        <v>194</v>
      </c>
      <c r="C1253" t="s">
        <v>230</v>
      </c>
      <c r="D1253" t="s">
        <v>231</v>
      </c>
      <c r="E1253" t="s">
        <v>217</v>
      </c>
      <c r="F1253">
        <v>3776.3870802935016</v>
      </c>
      <c r="G1253" t="s">
        <v>218</v>
      </c>
      <c r="H1253">
        <v>3</v>
      </c>
      <c r="I1253">
        <v>2026</v>
      </c>
      <c r="J1253" s="92" t="s">
        <v>35</v>
      </c>
      <c r="K1253" s="93" t="s">
        <v>26</v>
      </c>
      <c r="L1253" t="s">
        <v>165</v>
      </c>
    </row>
    <row r="1254" spans="2:12" x14ac:dyDescent="0.35">
      <c r="B1254" s="88" t="s">
        <v>194</v>
      </c>
      <c r="C1254" t="s">
        <v>230</v>
      </c>
      <c r="D1254" t="s">
        <v>231</v>
      </c>
      <c r="E1254" t="s">
        <v>219</v>
      </c>
      <c r="F1254">
        <v>0</v>
      </c>
      <c r="G1254" t="s">
        <v>218</v>
      </c>
      <c r="H1254">
        <v>3</v>
      </c>
      <c r="I1254">
        <v>2026</v>
      </c>
      <c r="J1254" s="92" t="s">
        <v>35</v>
      </c>
      <c r="K1254" s="93" t="s">
        <v>26</v>
      </c>
      <c r="L1254" t="s">
        <v>220</v>
      </c>
    </row>
    <row r="1255" spans="2:12" x14ac:dyDescent="0.35">
      <c r="B1255" s="88" t="s">
        <v>194</v>
      </c>
      <c r="C1255" t="s">
        <v>230</v>
      </c>
      <c r="D1255" t="s">
        <v>231</v>
      </c>
      <c r="E1255" t="s">
        <v>221</v>
      </c>
      <c r="F1255">
        <v>9614.6279762333306</v>
      </c>
      <c r="G1255" t="s">
        <v>218</v>
      </c>
      <c r="H1255">
        <v>3</v>
      </c>
      <c r="I1255">
        <v>2026</v>
      </c>
      <c r="J1255" s="92" t="s">
        <v>35</v>
      </c>
      <c r="K1255" s="93" t="s">
        <v>26</v>
      </c>
      <c r="L1255" t="s">
        <v>164</v>
      </c>
    </row>
    <row r="1256" spans="2:12" x14ac:dyDescent="0.35">
      <c r="B1256" s="88" t="s">
        <v>194</v>
      </c>
      <c r="C1256" t="s">
        <v>230</v>
      </c>
      <c r="D1256" t="s">
        <v>231</v>
      </c>
      <c r="E1256" t="s">
        <v>222</v>
      </c>
      <c r="F1256">
        <v>3398.7483722641518</v>
      </c>
      <c r="G1256" t="s">
        <v>218</v>
      </c>
      <c r="H1256">
        <v>3</v>
      </c>
      <c r="I1256">
        <v>2026</v>
      </c>
      <c r="J1256" s="92" t="s">
        <v>35</v>
      </c>
      <c r="K1256" s="93" t="s">
        <v>26</v>
      </c>
      <c r="L1256" t="s">
        <v>161</v>
      </c>
    </row>
    <row r="1257" spans="2:12" x14ac:dyDescent="0.35">
      <c r="B1257" s="88" t="s">
        <v>194</v>
      </c>
      <c r="C1257" t="s">
        <v>230</v>
      </c>
      <c r="D1257" t="s">
        <v>231</v>
      </c>
      <c r="E1257" t="s">
        <v>223</v>
      </c>
      <c r="F1257">
        <v>4315.8709489068597</v>
      </c>
      <c r="G1257" t="s">
        <v>224</v>
      </c>
      <c r="H1257">
        <v>3</v>
      </c>
      <c r="I1257">
        <v>2026</v>
      </c>
      <c r="J1257" s="92" t="s">
        <v>35</v>
      </c>
      <c r="K1257" s="93" t="s">
        <v>26</v>
      </c>
      <c r="L1257" t="s">
        <v>165</v>
      </c>
    </row>
    <row r="1258" spans="2:12" x14ac:dyDescent="0.35">
      <c r="B1258" s="88" t="s">
        <v>194</v>
      </c>
      <c r="C1258" t="s">
        <v>230</v>
      </c>
      <c r="D1258" t="s">
        <v>231</v>
      </c>
      <c r="E1258" t="s">
        <v>225</v>
      </c>
      <c r="F1258">
        <v>0</v>
      </c>
      <c r="G1258" t="s">
        <v>224</v>
      </c>
      <c r="H1258">
        <v>3</v>
      </c>
      <c r="I1258">
        <v>2026</v>
      </c>
      <c r="J1258" s="92" t="s">
        <v>35</v>
      </c>
      <c r="K1258" s="93" t="s">
        <v>26</v>
      </c>
      <c r="L1258" t="s">
        <v>220</v>
      </c>
    </row>
    <row r="1259" spans="2:12" x14ac:dyDescent="0.35">
      <c r="B1259" s="88" t="s">
        <v>194</v>
      </c>
      <c r="C1259" t="s">
        <v>230</v>
      </c>
      <c r="D1259" t="s">
        <v>231</v>
      </c>
      <c r="E1259" t="s">
        <v>226</v>
      </c>
      <c r="F1259">
        <v>10906.145167070645</v>
      </c>
      <c r="G1259" t="s">
        <v>224</v>
      </c>
      <c r="H1259">
        <v>3</v>
      </c>
      <c r="I1259">
        <v>2026</v>
      </c>
      <c r="J1259" s="92" t="s">
        <v>35</v>
      </c>
      <c r="K1259" s="93" t="s">
        <v>26</v>
      </c>
      <c r="L1259" t="s">
        <v>164</v>
      </c>
    </row>
    <row r="1260" spans="2:12" x14ac:dyDescent="0.35">
      <c r="B1260" s="88" t="s">
        <v>194</v>
      </c>
      <c r="C1260" t="s">
        <v>230</v>
      </c>
      <c r="D1260" t="s">
        <v>231</v>
      </c>
      <c r="E1260" t="s">
        <v>228</v>
      </c>
      <c r="F1260">
        <v>3812.3526715343919</v>
      </c>
      <c r="G1260" t="s">
        <v>224</v>
      </c>
      <c r="H1260">
        <v>3</v>
      </c>
      <c r="I1260">
        <v>2026</v>
      </c>
      <c r="J1260" s="92" t="s">
        <v>35</v>
      </c>
      <c r="K1260" s="93" t="s">
        <v>26</v>
      </c>
      <c r="L1260" t="s">
        <v>161</v>
      </c>
    </row>
    <row r="1261" spans="2:12" x14ac:dyDescent="0.35">
      <c r="B1261" s="88" t="s">
        <v>194</v>
      </c>
      <c r="C1261" t="s">
        <v>230</v>
      </c>
      <c r="D1261" t="s">
        <v>231</v>
      </c>
      <c r="E1261" t="s">
        <v>229</v>
      </c>
      <c r="F1261">
        <v>3803.4677708217523</v>
      </c>
      <c r="G1261" t="s">
        <v>224</v>
      </c>
      <c r="H1261">
        <v>3</v>
      </c>
      <c r="I1261">
        <v>2026</v>
      </c>
      <c r="J1261" s="92" t="s">
        <v>35</v>
      </c>
      <c r="K1261" s="93" t="s">
        <v>26</v>
      </c>
      <c r="L1261" t="s">
        <v>162</v>
      </c>
    </row>
    <row r="1262" spans="2:12" x14ac:dyDescent="0.35">
      <c r="B1262" s="88" t="s">
        <v>194</v>
      </c>
      <c r="C1262" t="s">
        <v>230</v>
      </c>
      <c r="D1262" t="s">
        <v>231</v>
      </c>
      <c r="E1262" t="s">
        <v>272</v>
      </c>
      <c r="F1262">
        <v>896.61736308228194</v>
      </c>
      <c r="G1262" t="s">
        <v>257</v>
      </c>
      <c r="H1262">
        <v>3</v>
      </c>
      <c r="I1262">
        <v>2026</v>
      </c>
      <c r="J1262" t="s">
        <v>113</v>
      </c>
      <c r="K1262" s="93" t="s">
        <v>26</v>
      </c>
    </row>
    <row r="1263" spans="2:12" x14ac:dyDescent="0.35">
      <c r="B1263" s="88" t="s">
        <v>194</v>
      </c>
      <c r="C1263" t="s">
        <v>230</v>
      </c>
      <c r="D1263" t="s">
        <v>231</v>
      </c>
      <c r="E1263" t="s">
        <v>273</v>
      </c>
      <c r="F1263">
        <v>1078.9116869412242</v>
      </c>
      <c r="G1263" t="s">
        <v>257</v>
      </c>
      <c r="H1263">
        <v>3</v>
      </c>
      <c r="I1263">
        <v>2026</v>
      </c>
      <c r="J1263" t="s">
        <v>140</v>
      </c>
      <c r="K1263" s="93" t="s">
        <v>26</v>
      </c>
    </row>
    <row r="1264" spans="2:12" x14ac:dyDescent="0.35">
      <c r="B1264" s="88" t="s">
        <v>194</v>
      </c>
      <c r="C1264" t="s">
        <v>230</v>
      </c>
      <c r="D1264" t="s">
        <v>231</v>
      </c>
      <c r="E1264" t="s">
        <v>274</v>
      </c>
      <c r="F1264">
        <v>533.90324967400261</v>
      </c>
      <c r="G1264" t="s">
        <v>257</v>
      </c>
      <c r="H1264">
        <v>3</v>
      </c>
      <c r="I1264">
        <v>2026</v>
      </c>
      <c r="J1264" t="s">
        <v>124</v>
      </c>
      <c r="K1264" s="93" t="s">
        <v>26</v>
      </c>
    </row>
    <row r="1265" spans="2:11" x14ac:dyDescent="0.35">
      <c r="B1265" s="88" t="s">
        <v>194</v>
      </c>
      <c r="C1265" t="s">
        <v>230</v>
      </c>
      <c r="D1265" t="s">
        <v>231</v>
      </c>
      <c r="E1265" t="s">
        <v>275</v>
      </c>
      <c r="F1265">
        <v>540.18889919766434</v>
      </c>
      <c r="G1265" t="s">
        <v>257</v>
      </c>
      <c r="H1265">
        <v>3</v>
      </c>
      <c r="I1265">
        <v>2026</v>
      </c>
      <c r="J1265" t="s">
        <v>112</v>
      </c>
      <c r="K1265" s="93" t="s">
        <v>26</v>
      </c>
    </row>
    <row r="1266" spans="2:11" x14ac:dyDescent="0.35">
      <c r="B1266" s="88" t="s">
        <v>183</v>
      </c>
      <c r="C1266" s="89" t="s">
        <v>208</v>
      </c>
      <c r="D1266" s="89" t="s">
        <v>18</v>
      </c>
      <c r="E1266" s="89" t="s">
        <v>285</v>
      </c>
      <c r="F1266" s="90">
        <v>0</v>
      </c>
      <c r="G1266" s="89" t="s">
        <v>212</v>
      </c>
      <c r="H1266" s="91">
        <v>1</v>
      </c>
      <c r="I1266" s="91">
        <v>2026</v>
      </c>
      <c r="J1266" s="89" t="s">
        <v>10</v>
      </c>
      <c r="K1266" s="89" t="s">
        <v>8</v>
      </c>
    </row>
    <row r="1267" spans="2:11" x14ac:dyDescent="0.35">
      <c r="B1267" s="88" t="s">
        <v>194</v>
      </c>
      <c r="C1267" s="89" t="s">
        <v>230</v>
      </c>
      <c r="D1267" s="89" t="s">
        <v>231</v>
      </c>
      <c r="E1267" s="89" t="s">
        <v>283</v>
      </c>
      <c r="F1267" s="90">
        <v>51128.677754219454</v>
      </c>
      <c r="G1267" s="89" t="s">
        <v>187</v>
      </c>
      <c r="H1267" s="91">
        <v>1</v>
      </c>
      <c r="I1267" s="91">
        <v>2026</v>
      </c>
      <c r="J1267" s="89" t="s">
        <v>10</v>
      </c>
      <c r="K1267" s="89" t="s">
        <v>8</v>
      </c>
    </row>
    <row r="1268" spans="2:11" x14ac:dyDescent="0.35">
      <c r="B1268" s="88" t="s">
        <v>194</v>
      </c>
      <c r="C1268" t="s">
        <v>230</v>
      </c>
      <c r="D1268" t="s">
        <v>231</v>
      </c>
      <c r="E1268" t="s">
        <v>261</v>
      </c>
      <c r="F1268">
        <v>1542.17718873338</v>
      </c>
      <c r="G1268" t="s">
        <v>257</v>
      </c>
      <c r="H1268">
        <v>3</v>
      </c>
      <c r="I1268">
        <v>2026</v>
      </c>
      <c r="J1268" t="s">
        <v>117</v>
      </c>
      <c r="K1268" s="93" t="s">
        <v>26</v>
      </c>
    </row>
    <row r="1269" spans="2:11" x14ac:dyDescent="0.35">
      <c r="B1269" s="88" t="s">
        <v>194</v>
      </c>
      <c r="C1269" t="s">
        <v>230</v>
      </c>
      <c r="D1269" t="s">
        <v>231</v>
      </c>
      <c r="E1269" t="s">
        <v>276</v>
      </c>
      <c r="F1269">
        <v>880.94036196210402</v>
      </c>
      <c r="G1269" t="s">
        <v>257</v>
      </c>
      <c r="H1269">
        <v>3</v>
      </c>
      <c r="I1269">
        <v>2026</v>
      </c>
      <c r="J1269" t="s">
        <v>98</v>
      </c>
      <c r="K1269" s="93" t="s">
        <v>26</v>
      </c>
    </row>
    <row r="1270" spans="2:11" x14ac:dyDescent="0.35">
      <c r="B1270" s="88" t="s">
        <v>194</v>
      </c>
      <c r="C1270" t="s">
        <v>230</v>
      </c>
      <c r="D1270" t="s">
        <v>231</v>
      </c>
      <c r="E1270" t="s">
        <v>262</v>
      </c>
      <c r="F1270">
        <v>0</v>
      </c>
      <c r="G1270" t="s">
        <v>257</v>
      </c>
      <c r="H1270">
        <v>3</v>
      </c>
      <c r="I1270">
        <v>2026</v>
      </c>
      <c r="J1270" t="s">
        <v>73</v>
      </c>
      <c r="K1270" s="93" t="s">
        <v>17</v>
      </c>
    </row>
    <row r="1271" spans="2:11" x14ac:dyDescent="0.35">
      <c r="B1271" s="88" t="s">
        <v>194</v>
      </c>
      <c r="C1271" t="s">
        <v>230</v>
      </c>
      <c r="D1271" t="s">
        <v>231</v>
      </c>
      <c r="E1271" t="s">
        <v>277</v>
      </c>
      <c r="F1271">
        <v>0</v>
      </c>
      <c r="G1271" t="s">
        <v>257</v>
      </c>
      <c r="H1271">
        <v>3</v>
      </c>
      <c r="I1271">
        <v>2026</v>
      </c>
      <c r="J1271" t="s">
        <v>199</v>
      </c>
      <c r="K1271" s="93" t="s">
        <v>17</v>
      </c>
    </row>
    <row r="1272" spans="2:11" x14ac:dyDescent="0.35">
      <c r="B1272" s="88" t="s">
        <v>194</v>
      </c>
      <c r="C1272" t="s">
        <v>230</v>
      </c>
      <c r="D1272" t="s">
        <v>231</v>
      </c>
      <c r="E1272" t="s">
        <v>263</v>
      </c>
      <c r="F1272">
        <v>0</v>
      </c>
      <c r="G1272" t="s">
        <v>257</v>
      </c>
      <c r="H1272">
        <v>3</v>
      </c>
      <c r="I1272">
        <v>2026</v>
      </c>
      <c r="J1272" t="s">
        <v>138</v>
      </c>
      <c r="K1272" s="93" t="s">
        <v>17</v>
      </c>
    </row>
    <row r="1273" spans="2:11" x14ac:dyDescent="0.35">
      <c r="B1273" s="88" t="s">
        <v>194</v>
      </c>
      <c r="C1273" t="s">
        <v>230</v>
      </c>
      <c r="D1273" t="s">
        <v>231</v>
      </c>
      <c r="E1273" t="s">
        <v>264</v>
      </c>
      <c r="F1273">
        <v>8304.046509421154</v>
      </c>
      <c r="G1273" t="s">
        <v>257</v>
      </c>
      <c r="H1273">
        <v>3</v>
      </c>
      <c r="I1273">
        <v>2026</v>
      </c>
      <c r="J1273" t="s">
        <v>202</v>
      </c>
      <c r="K1273" s="93" t="s">
        <v>17</v>
      </c>
    </row>
    <row r="1274" spans="2:11" x14ac:dyDescent="0.35">
      <c r="B1274" s="88" t="s">
        <v>194</v>
      </c>
      <c r="C1274" t="s">
        <v>230</v>
      </c>
      <c r="D1274" t="s">
        <v>231</v>
      </c>
      <c r="E1274" t="s">
        <v>278</v>
      </c>
      <c r="F1274">
        <v>1372.3838944645317</v>
      </c>
      <c r="G1274" t="s">
        <v>257</v>
      </c>
      <c r="H1274">
        <v>3</v>
      </c>
      <c r="I1274">
        <v>2026</v>
      </c>
      <c r="J1274" t="s">
        <v>115</v>
      </c>
      <c r="K1274" s="93" t="s">
        <v>26</v>
      </c>
    </row>
    <row r="1275" spans="2:11" x14ac:dyDescent="0.35">
      <c r="B1275" s="88" t="s">
        <v>194</v>
      </c>
      <c r="C1275" t="s">
        <v>230</v>
      </c>
      <c r="D1275" t="s">
        <v>231</v>
      </c>
      <c r="E1275" t="s">
        <v>279</v>
      </c>
      <c r="F1275">
        <v>3245.1146788925557</v>
      </c>
      <c r="G1275" t="s">
        <v>257</v>
      </c>
      <c r="H1275">
        <v>3</v>
      </c>
      <c r="I1275">
        <v>2026</v>
      </c>
      <c r="J1275" t="s">
        <v>114</v>
      </c>
      <c r="K1275" s="93" t="s">
        <v>26</v>
      </c>
    </row>
    <row r="1276" spans="2:11" x14ac:dyDescent="0.35">
      <c r="B1276" s="88" t="s">
        <v>194</v>
      </c>
      <c r="C1276" t="s">
        <v>230</v>
      </c>
      <c r="D1276" t="s">
        <v>231</v>
      </c>
      <c r="E1276" t="s">
        <v>265</v>
      </c>
      <c r="F1276">
        <v>0</v>
      </c>
      <c r="G1276" t="s">
        <v>257</v>
      </c>
      <c r="H1276">
        <v>3</v>
      </c>
      <c r="I1276">
        <v>2026</v>
      </c>
      <c r="J1276" t="s">
        <v>141</v>
      </c>
      <c r="K1276" s="93" t="s">
        <v>17</v>
      </c>
    </row>
    <row r="1277" spans="2:11" x14ac:dyDescent="0.35">
      <c r="B1277" s="88" t="s">
        <v>194</v>
      </c>
      <c r="C1277" t="s">
        <v>230</v>
      </c>
      <c r="D1277" t="s">
        <v>231</v>
      </c>
      <c r="E1277" t="s">
        <v>266</v>
      </c>
      <c r="F1277">
        <v>126</v>
      </c>
      <c r="G1277" t="s">
        <v>257</v>
      </c>
      <c r="H1277">
        <v>3</v>
      </c>
      <c r="I1277">
        <v>2026</v>
      </c>
      <c r="J1277" t="s">
        <v>142</v>
      </c>
      <c r="K1277" s="93" t="s">
        <v>13</v>
      </c>
    </row>
    <row r="1278" spans="2:11" x14ac:dyDescent="0.35">
      <c r="B1278" s="88" t="s">
        <v>194</v>
      </c>
      <c r="C1278" t="s">
        <v>230</v>
      </c>
      <c r="D1278" t="s">
        <v>231</v>
      </c>
      <c r="E1278" t="s">
        <v>267</v>
      </c>
      <c r="F1278">
        <v>3880</v>
      </c>
      <c r="G1278" t="s">
        <v>257</v>
      </c>
      <c r="H1278">
        <v>3</v>
      </c>
      <c r="I1278">
        <v>2026</v>
      </c>
      <c r="J1278" t="s">
        <v>128</v>
      </c>
      <c r="K1278" s="93" t="s">
        <v>13</v>
      </c>
    </row>
    <row r="1279" spans="2:11" x14ac:dyDescent="0.35">
      <c r="B1279" s="88" t="s">
        <v>194</v>
      </c>
      <c r="C1279" t="s">
        <v>234</v>
      </c>
      <c r="D1279" t="s">
        <v>244</v>
      </c>
      <c r="E1279" t="s">
        <v>186</v>
      </c>
      <c r="F1279">
        <v>2681.0500962680039</v>
      </c>
      <c r="G1279" t="s">
        <v>187</v>
      </c>
      <c r="H1279">
        <v>3</v>
      </c>
      <c r="I1279">
        <v>2026</v>
      </c>
      <c r="J1279" t="s">
        <v>113</v>
      </c>
      <c r="K1279" s="93" t="s">
        <v>26</v>
      </c>
    </row>
    <row r="1280" spans="2:11" x14ac:dyDescent="0.35">
      <c r="B1280" s="88" t="s">
        <v>194</v>
      </c>
      <c r="C1280" t="s">
        <v>234</v>
      </c>
      <c r="D1280" t="s">
        <v>244</v>
      </c>
      <c r="E1280" t="s">
        <v>188</v>
      </c>
      <c r="F1280">
        <v>3226.1435047326768</v>
      </c>
      <c r="G1280" t="s">
        <v>187</v>
      </c>
      <c r="H1280">
        <v>3</v>
      </c>
      <c r="I1280">
        <v>2026</v>
      </c>
      <c r="J1280" t="s">
        <v>140</v>
      </c>
      <c r="K1280" s="93" t="s">
        <v>26</v>
      </c>
    </row>
    <row r="1281" spans="2:11" x14ac:dyDescent="0.35">
      <c r="B1281" s="88" t="s">
        <v>194</v>
      </c>
      <c r="C1281" t="s">
        <v>234</v>
      </c>
      <c r="D1281" t="s">
        <v>244</v>
      </c>
      <c r="E1281" t="s">
        <v>189</v>
      </c>
      <c r="F1281">
        <v>1596.4684801725441</v>
      </c>
      <c r="G1281" t="s">
        <v>187</v>
      </c>
      <c r="H1281">
        <v>3</v>
      </c>
      <c r="I1281">
        <v>2026</v>
      </c>
      <c r="J1281" t="s">
        <v>124</v>
      </c>
      <c r="K1281" s="93" t="s">
        <v>26</v>
      </c>
    </row>
    <row r="1282" spans="2:11" x14ac:dyDescent="0.35">
      <c r="B1282" s="88" t="s">
        <v>194</v>
      </c>
      <c r="C1282" t="s">
        <v>234</v>
      </c>
      <c r="D1282" t="s">
        <v>244</v>
      </c>
      <c r="E1282" t="s">
        <v>190</v>
      </c>
      <c r="F1282">
        <v>1534.2134543794375</v>
      </c>
      <c r="G1282" t="s">
        <v>187</v>
      </c>
      <c r="H1282">
        <v>3</v>
      </c>
      <c r="I1282">
        <v>2026</v>
      </c>
      <c r="J1282" t="s">
        <v>112</v>
      </c>
      <c r="K1282" s="93" t="s">
        <v>26</v>
      </c>
    </row>
    <row r="1283" spans="2:11" x14ac:dyDescent="0.35">
      <c r="B1283" s="88" t="s">
        <v>194</v>
      </c>
      <c r="C1283" s="89" t="s">
        <v>230</v>
      </c>
      <c r="D1283" s="89" t="s">
        <v>231</v>
      </c>
      <c r="E1283" s="89" t="s">
        <v>285</v>
      </c>
      <c r="F1283" s="90">
        <v>7225.3049961127335</v>
      </c>
      <c r="G1283" s="89" t="s">
        <v>212</v>
      </c>
      <c r="H1283" s="91">
        <v>1</v>
      </c>
      <c r="I1283" s="91">
        <v>2026</v>
      </c>
      <c r="J1283" s="89" t="s">
        <v>10</v>
      </c>
      <c r="K1283" s="89" t="s">
        <v>8</v>
      </c>
    </row>
    <row r="1284" spans="2:11" x14ac:dyDescent="0.35">
      <c r="B1284" s="88" t="s">
        <v>183</v>
      </c>
      <c r="C1284" s="89" t="s">
        <v>232</v>
      </c>
      <c r="D1284" s="89" t="s">
        <v>233</v>
      </c>
      <c r="E1284" s="89" t="s">
        <v>283</v>
      </c>
      <c r="F1284" s="90">
        <v>0</v>
      </c>
      <c r="G1284" s="89" t="s">
        <v>187</v>
      </c>
      <c r="H1284" s="91">
        <v>1</v>
      </c>
      <c r="I1284" s="91">
        <v>2026</v>
      </c>
      <c r="J1284" s="89" t="s">
        <v>10</v>
      </c>
      <c r="K1284" s="89" t="s">
        <v>8</v>
      </c>
    </row>
    <row r="1285" spans="2:11" x14ac:dyDescent="0.35">
      <c r="B1285" s="88" t="s">
        <v>194</v>
      </c>
      <c r="C1285" t="s">
        <v>234</v>
      </c>
      <c r="D1285" t="s">
        <v>244</v>
      </c>
      <c r="E1285" t="s">
        <v>195</v>
      </c>
      <c r="F1285">
        <v>4427.898759521031</v>
      </c>
      <c r="G1285" t="s">
        <v>187</v>
      </c>
      <c r="H1285">
        <v>3</v>
      </c>
      <c r="I1285">
        <v>2026</v>
      </c>
      <c r="J1285" t="s">
        <v>117</v>
      </c>
      <c r="K1285" s="93" t="s">
        <v>26</v>
      </c>
    </row>
    <row r="1286" spans="2:11" x14ac:dyDescent="0.35">
      <c r="B1286" s="88" t="s">
        <v>194</v>
      </c>
      <c r="C1286" t="s">
        <v>234</v>
      </c>
      <c r="D1286" t="s">
        <v>244</v>
      </c>
      <c r="E1286" t="s">
        <v>196</v>
      </c>
      <c r="F1286">
        <v>2634.1729922846976</v>
      </c>
      <c r="G1286" t="s">
        <v>187</v>
      </c>
      <c r="H1286">
        <v>3</v>
      </c>
      <c r="I1286">
        <v>2026</v>
      </c>
      <c r="J1286" t="s">
        <v>98</v>
      </c>
      <c r="K1286" s="93" t="s">
        <v>26</v>
      </c>
    </row>
    <row r="1287" spans="2:11" x14ac:dyDescent="0.35">
      <c r="B1287" s="88" t="s">
        <v>194</v>
      </c>
      <c r="C1287" t="s">
        <v>234</v>
      </c>
      <c r="D1287" t="s">
        <v>244</v>
      </c>
      <c r="E1287" t="s">
        <v>197</v>
      </c>
      <c r="F1287">
        <v>0</v>
      </c>
      <c r="G1287" t="s">
        <v>187</v>
      </c>
      <c r="H1287">
        <v>3</v>
      </c>
      <c r="I1287">
        <v>2026</v>
      </c>
      <c r="J1287" t="s">
        <v>73</v>
      </c>
      <c r="K1287" s="93" t="s">
        <v>17</v>
      </c>
    </row>
    <row r="1288" spans="2:11" x14ac:dyDescent="0.35">
      <c r="B1288" s="88" t="s">
        <v>194</v>
      </c>
      <c r="C1288" t="s">
        <v>234</v>
      </c>
      <c r="D1288" t="s">
        <v>244</v>
      </c>
      <c r="E1288" t="s">
        <v>198</v>
      </c>
      <c r="F1288">
        <v>0</v>
      </c>
      <c r="G1288" t="s">
        <v>187</v>
      </c>
      <c r="H1288">
        <v>3</v>
      </c>
      <c r="I1288">
        <v>2026</v>
      </c>
      <c r="J1288" t="s">
        <v>199</v>
      </c>
      <c r="K1288" s="93" t="s">
        <v>17</v>
      </c>
    </row>
    <row r="1289" spans="2:11" x14ac:dyDescent="0.35">
      <c r="B1289" s="88" t="s">
        <v>194</v>
      </c>
      <c r="C1289" t="s">
        <v>234</v>
      </c>
      <c r="D1289" t="s">
        <v>244</v>
      </c>
      <c r="E1289" t="s">
        <v>200</v>
      </c>
      <c r="F1289">
        <v>0</v>
      </c>
      <c r="G1289" t="s">
        <v>187</v>
      </c>
      <c r="H1289">
        <v>3</v>
      </c>
      <c r="I1289">
        <v>2026</v>
      </c>
      <c r="J1289" t="s">
        <v>138</v>
      </c>
      <c r="K1289" s="93" t="s">
        <v>17</v>
      </c>
    </row>
    <row r="1290" spans="2:11" x14ac:dyDescent="0.35">
      <c r="B1290" s="88" t="s">
        <v>194</v>
      </c>
      <c r="C1290" t="s">
        <v>234</v>
      </c>
      <c r="D1290" t="s">
        <v>244</v>
      </c>
      <c r="E1290" t="s">
        <v>201</v>
      </c>
      <c r="F1290">
        <v>0</v>
      </c>
      <c r="G1290" t="s">
        <v>187</v>
      </c>
      <c r="H1290">
        <v>3</v>
      </c>
      <c r="I1290">
        <v>2026</v>
      </c>
      <c r="J1290" t="s">
        <v>202</v>
      </c>
      <c r="K1290" s="93" t="s">
        <v>17</v>
      </c>
    </row>
    <row r="1291" spans="2:11" x14ac:dyDescent="0.35">
      <c r="B1291" s="88" t="s">
        <v>194</v>
      </c>
      <c r="C1291" t="s">
        <v>234</v>
      </c>
      <c r="D1291" t="s">
        <v>244</v>
      </c>
      <c r="E1291" t="s">
        <v>203</v>
      </c>
      <c r="F1291">
        <v>4022.6288744243816</v>
      </c>
      <c r="G1291" t="s">
        <v>187</v>
      </c>
      <c r="H1291">
        <v>3</v>
      </c>
      <c r="I1291">
        <v>2026</v>
      </c>
      <c r="J1291" t="s">
        <v>115</v>
      </c>
      <c r="K1291" s="93" t="s">
        <v>26</v>
      </c>
    </row>
    <row r="1292" spans="2:11" x14ac:dyDescent="0.35">
      <c r="B1292" s="88" t="s">
        <v>194</v>
      </c>
      <c r="C1292" t="s">
        <v>234</v>
      </c>
      <c r="D1292" t="s">
        <v>244</v>
      </c>
      <c r="E1292" t="s">
        <v>204</v>
      </c>
      <c r="F1292">
        <v>9622.4368377841602</v>
      </c>
      <c r="G1292" t="s">
        <v>187</v>
      </c>
      <c r="H1292">
        <v>3</v>
      </c>
      <c r="I1292">
        <v>2026</v>
      </c>
      <c r="J1292" t="s">
        <v>114</v>
      </c>
      <c r="K1292" s="93" t="s">
        <v>26</v>
      </c>
    </row>
    <row r="1293" spans="2:11" x14ac:dyDescent="0.35">
      <c r="B1293" s="88" t="s">
        <v>194</v>
      </c>
      <c r="C1293" t="s">
        <v>234</v>
      </c>
      <c r="D1293" t="s">
        <v>244</v>
      </c>
      <c r="E1293" t="s">
        <v>205</v>
      </c>
      <c r="F1293">
        <v>33960.76219694622</v>
      </c>
      <c r="G1293" t="s">
        <v>187</v>
      </c>
      <c r="H1293">
        <v>3</v>
      </c>
      <c r="I1293">
        <v>2026</v>
      </c>
      <c r="J1293" t="s">
        <v>141</v>
      </c>
      <c r="K1293" s="93" t="s">
        <v>17</v>
      </c>
    </row>
    <row r="1294" spans="2:11" x14ac:dyDescent="0.35">
      <c r="B1294" s="88" t="s">
        <v>194</v>
      </c>
      <c r="C1294" t="s">
        <v>234</v>
      </c>
      <c r="D1294" t="s">
        <v>244</v>
      </c>
      <c r="E1294" t="s">
        <v>206</v>
      </c>
      <c r="F1294">
        <v>10653.338665232222</v>
      </c>
      <c r="G1294" t="s">
        <v>187</v>
      </c>
      <c r="H1294">
        <v>3</v>
      </c>
      <c r="I1294">
        <v>2026</v>
      </c>
      <c r="J1294" t="s">
        <v>142</v>
      </c>
      <c r="K1294" s="93" t="s">
        <v>13</v>
      </c>
    </row>
    <row r="1295" spans="2:11" x14ac:dyDescent="0.35">
      <c r="B1295" s="88" t="s">
        <v>194</v>
      </c>
      <c r="C1295" t="s">
        <v>234</v>
      </c>
      <c r="D1295" t="s">
        <v>244</v>
      </c>
      <c r="E1295" t="s">
        <v>207</v>
      </c>
      <c r="F1295">
        <v>22003.652091248132</v>
      </c>
      <c r="G1295" t="s">
        <v>187</v>
      </c>
      <c r="H1295">
        <v>3</v>
      </c>
      <c r="I1295">
        <v>2026</v>
      </c>
      <c r="J1295" t="s">
        <v>128</v>
      </c>
      <c r="K1295" s="93" t="s">
        <v>13</v>
      </c>
    </row>
    <row r="1296" spans="2:11" x14ac:dyDescent="0.35">
      <c r="B1296" s="88" t="s">
        <v>183</v>
      </c>
      <c r="C1296" s="89" t="s">
        <v>232</v>
      </c>
      <c r="D1296" s="89" t="s">
        <v>233</v>
      </c>
      <c r="E1296" s="89" t="s">
        <v>285</v>
      </c>
      <c r="F1296" s="90">
        <v>0</v>
      </c>
      <c r="G1296" s="89" t="s">
        <v>212</v>
      </c>
      <c r="H1296" s="91">
        <v>1</v>
      </c>
      <c r="I1296" s="91">
        <v>2026</v>
      </c>
      <c r="J1296" s="89" t="s">
        <v>10</v>
      </c>
      <c r="K1296" s="89" t="s">
        <v>8</v>
      </c>
    </row>
    <row r="1297" spans="2:12" x14ac:dyDescent="0.35">
      <c r="B1297" s="88" t="s">
        <v>194</v>
      </c>
      <c r="C1297" t="s">
        <v>234</v>
      </c>
      <c r="D1297" t="s">
        <v>244</v>
      </c>
      <c r="E1297" t="s">
        <v>209</v>
      </c>
      <c r="F1297">
        <v>0</v>
      </c>
      <c r="G1297" t="s">
        <v>210</v>
      </c>
      <c r="H1297">
        <v>3</v>
      </c>
      <c r="I1297">
        <v>2026</v>
      </c>
      <c r="J1297" t="s">
        <v>73</v>
      </c>
      <c r="K1297" s="93" t="s">
        <v>17</v>
      </c>
    </row>
    <row r="1298" spans="2:12" x14ac:dyDescent="0.35">
      <c r="B1298" s="88" t="s">
        <v>194</v>
      </c>
      <c r="C1298" t="s">
        <v>234</v>
      </c>
      <c r="D1298" t="s">
        <v>244</v>
      </c>
      <c r="E1298" t="s">
        <v>269</v>
      </c>
      <c r="F1298">
        <v>0</v>
      </c>
      <c r="G1298" t="s">
        <v>210</v>
      </c>
      <c r="H1298">
        <v>3</v>
      </c>
      <c r="I1298">
        <v>2026</v>
      </c>
      <c r="J1298" t="s">
        <v>199</v>
      </c>
      <c r="K1298" s="93" t="s">
        <v>17</v>
      </c>
    </row>
    <row r="1299" spans="2:12" x14ac:dyDescent="0.35">
      <c r="B1299" s="88" t="s">
        <v>194</v>
      </c>
      <c r="C1299" t="s">
        <v>234</v>
      </c>
      <c r="D1299" t="s">
        <v>244</v>
      </c>
      <c r="E1299" t="s">
        <v>213</v>
      </c>
      <c r="F1299">
        <v>0</v>
      </c>
      <c r="G1299" t="s">
        <v>210</v>
      </c>
      <c r="H1299">
        <v>3</v>
      </c>
      <c r="I1299">
        <v>2026</v>
      </c>
      <c r="J1299" t="s">
        <v>138</v>
      </c>
      <c r="K1299" s="93" t="s">
        <v>17</v>
      </c>
    </row>
    <row r="1300" spans="2:12" x14ac:dyDescent="0.35">
      <c r="B1300" s="88" t="s">
        <v>194</v>
      </c>
      <c r="C1300" t="s">
        <v>234</v>
      </c>
      <c r="D1300" t="s">
        <v>244</v>
      </c>
      <c r="E1300" t="s">
        <v>270</v>
      </c>
      <c r="F1300">
        <v>0</v>
      </c>
      <c r="G1300" t="s">
        <v>210</v>
      </c>
      <c r="H1300">
        <v>3</v>
      </c>
      <c r="I1300">
        <v>2026</v>
      </c>
      <c r="J1300" t="s">
        <v>25</v>
      </c>
      <c r="K1300" s="93" t="s">
        <v>17</v>
      </c>
    </row>
    <row r="1301" spans="2:12" x14ac:dyDescent="0.35">
      <c r="B1301" s="88" t="s">
        <v>194</v>
      </c>
      <c r="C1301" t="s">
        <v>234</v>
      </c>
      <c r="D1301" t="s">
        <v>244</v>
      </c>
      <c r="E1301" t="s">
        <v>271</v>
      </c>
      <c r="F1301">
        <v>2499.4033971132567</v>
      </c>
      <c r="G1301" t="s">
        <v>210</v>
      </c>
      <c r="H1301">
        <v>3</v>
      </c>
      <c r="I1301">
        <v>2026</v>
      </c>
      <c r="J1301" s="92" t="s">
        <v>35</v>
      </c>
      <c r="K1301" s="93" t="s">
        <v>26</v>
      </c>
      <c r="L1301" t="s">
        <v>162</v>
      </c>
    </row>
    <row r="1302" spans="2:12" x14ac:dyDescent="0.35">
      <c r="B1302" s="88" t="s">
        <v>194</v>
      </c>
      <c r="C1302" t="s">
        <v>234</v>
      </c>
      <c r="D1302" t="s">
        <v>244</v>
      </c>
      <c r="E1302" t="s">
        <v>216</v>
      </c>
      <c r="F1302">
        <v>1495.712098964882</v>
      </c>
      <c r="G1302" t="s">
        <v>210</v>
      </c>
      <c r="H1302">
        <v>3</v>
      </c>
      <c r="I1302">
        <v>2026</v>
      </c>
      <c r="J1302" t="s">
        <v>142</v>
      </c>
      <c r="K1302" s="93" t="s">
        <v>13</v>
      </c>
    </row>
    <row r="1303" spans="2:12" x14ac:dyDescent="0.35">
      <c r="B1303" s="88" t="s">
        <v>194</v>
      </c>
      <c r="C1303" t="s">
        <v>234</v>
      </c>
      <c r="D1303" t="s">
        <v>244</v>
      </c>
      <c r="E1303" t="s">
        <v>217</v>
      </c>
      <c r="F1303">
        <v>3308.0551045155889</v>
      </c>
      <c r="G1303" t="s">
        <v>218</v>
      </c>
      <c r="H1303">
        <v>3</v>
      </c>
      <c r="I1303">
        <v>2026</v>
      </c>
      <c r="J1303" s="92" t="s">
        <v>35</v>
      </c>
      <c r="K1303" s="93" t="s">
        <v>26</v>
      </c>
      <c r="L1303" t="s">
        <v>165</v>
      </c>
    </row>
    <row r="1304" spans="2:12" x14ac:dyDescent="0.35">
      <c r="B1304" s="88" t="s">
        <v>194</v>
      </c>
      <c r="C1304" t="s">
        <v>234</v>
      </c>
      <c r="D1304" t="s">
        <v>244</v>
      </c>
      <c r="E1304" t="s">
        <v>219</v>
      </c>
      <c r="F1304">
        <v>0</v>
      </c>
      <c r="G1304" t="s">
        <v>218</v>
      </c>
      <c r="H1304">
        <v>3</v>
      </c>
      <c r="I1304">
        <v>2026</v>
      </c>
      <c r="J1304" s="92" t="s">
        <v>35</v>
      </c>
      <c r="K1304" s="93" t="s">
        <v>26</v>
      </c>
      <c r="L1304" t="s">
        <v>220</v>
      </c>
    </row>
    <row r="1305" spans="2:12" x14ac:dyDescent="0.35">
      <c r="B1305" s="88" t="s">
        <v>194</v>
      </c>
      <c r="C1305" t="s">
        <v>234</v>
      </c>
      <c r="D1305" t="s">
        <v>244</v>
      </c>
      <c r="E1305" t="s">
        <v>221</v>
      </c>
      <c r="F1305">
        <v>8422.261404496996</v>
      </c>
      <c r="G1305" t="s">
        <v>218</v>
      </c>
      <c r="H1305">
        <v>3</v>
      </c>
      <c r="I1305">
        <v>2026</v>
      </c>
      <c r="J1305" s="92" t="s">
        <v>35</v>
      </c>
      <c r="K1305" s="93" t="s">
        <v>26</v>
      </c>
      <c r="L1305" t="s">
        <v>164</v>
      </c>
    </row>
    <row r="1306" spans="2:12" x14ac:dyDescent="0.35">
      <c r="B1306" s="88" t="s">
        <v>194</v>
      </c>
      <c r="C1306" t="s">
        <v>234</v>
      </c>
      <c r="D1306" t="s">
        <v>244</v>
      </c>
      <c r="E1306" t="s">
        <v>222</v>
      </c>
      <c r="F1306">
        <v>2977.2495940640297</v>
      </c>
      <c r="G1306" t="s">
        <v>218</v>
      </c>
      <c r="H1306">
        <v>3</v>
      </c>
      <c r="I1306">
        <v>2026</v>
      </c>
      <c r="J1306" s="92" t="s">
        <v>35</v>
      </c>
      <c r="K1306" s="93" t="s">
        <v>26</v>
      </c>
      <c r="L1306" t="s">
        <v>161</v>
      </c>
    </row>
    <row r="1307" spans="2:12" x14ac:dyDescent="0.35">
      <c r="B1307" s="88" t="s">
        <v>194</v>
      </c>
      <c r="C1307" t="s">
        <v>234</v>
      </c>
      <c r="D1307" t="s">
        <v>244</v>
      </c>
      <c r="E1307" t="s">
        <v>223</v>
      </c>
      <c r="F1307">
        <v>3780.6344051606729</v>
      </c>
      <c r="G1307" t="s">
        <v>224</v>
      </c>
      <c r="H1307">
        <v>3</v>
      </c>
      <c r="I1307">
        <v>2026</v>
      </c>
      <c r="J1307" s="92" t="s">
        <v>35</v>
      </c>
      <c r="K1307" s="93" t="s">
        <v>26</v>
      </c>
      <c r="L1307" t="s">
        <v>165</v>
      </c>
    </row>
    <row r="1308" spans="2:12" x14ac:dyDescent="0.35">
      <c r="B1308" s="88" t="s">
        <v>194</v>
      </c>
      <c r="C1308" t="s">
        <v>234</v>
      </c>
      <c r="D1308" t="s">
        <v>244</v>
      </c>
      <c r="E1308" t="s">
        <v>225</v>
      </c>
      <c r="F1308">
        <v>0</v>
      </c>
      <c r="G1308" t="s">
        <v>224</v>
      </c>
      <c r="H1308">
        <v>3</v>
      </c>
      <c r="I1308">
        <v>2026</v>
      </c>
      <c r="J1308" s="92" t="s">
        <v>35</v>
      </c>
      <c r="K1308" s="93" t="s">
        <v>26</v>
      </c>
      <c r="L1308" t="s">
        <v>220</v>
      </c>
    </row>
    <row r="1309" spans="2:12" x14ac:dyDescent="0.35">
      <c r="B1309" s="88" t="s">
        <v>194</v>
      </c>
      <c r="C1309" t="s">
        <v>234</v>
      </c>
      <c r="D1309" t="s">
        <v>244</v>
      </c>
      <c r="E1309" t="s">
        <v>226</v>
      </c>
      <c r="F1309">
        <v>9553.6099513697263</v>
      </c>
      <c r="G1309" t="s">
        <v>224</v>
      </c>
      <c r="H1309">
        <v>3</v>
      </c>
      <c r="I1309">
        <v>2026</v>
      </c>
      <c r="J1309" s="92" t="s">
        <v>35</v>
      </c>
      <c r="K1309" s="93" t="s">
        <v>26</v>
      </c>
      <c r="L1309" t="s">
        <v>164</v>
      </c>
    </row>
    <row r="1310" spans="2:12" x14ac:dyDescent="0.35">
      <c r="B1310" s="88" t="s">
        <v>194</v>
      </c>
      <c r="C1310" t="s">
        <v>234</v>
      </c>
      <c r="D1310" t="s">
        <v>244</v>
      </c>
      <c r="E1310" t="s">
        <v>228</v>
      </c>
      <c r="F1310">
        <v>3339.5603912252609</v>
      </c>
      <c r="G1310" t="s">
        <v>224</v>
      </c>
      <c r="H1310">
        <v>3</v>
      </c>
      <c r="I1310">
        <v>2026</v>
      </c>
      <c r="J1310" s="92" t="s">
        <v>35</v>
      </c>
      <c r="K1310" s="93" t="s">
        <v>26</v>
      </c>
      <c r="L1310" t="s">
        <v>161</v>
      </c>
    </row>
    <row r="1311" spans="2:12" x14ac:dyDescent="0.35">
      <c r="B1311" s="88" t="s">
        <v>194</v>
      </c>
      <c r="C1311" t="s">
        <v>234</v>
      </c>
      <c r="D1311" t="s">
        <v>244</v>
      </c>
      <c r="E1311" t="s">
        <v>229</v>
      </c>
      <c r="F1311">
        <v>3331.7773593139036</v>
      </c>
      <c r="G1311" t="s">
        <v>224</v>
      </c>
      <c r="H1311">
        <v>3</v>
      </c>
      <c r="I1311">
        <v>2026</v>
      </c>
      <c r="J1311" s="92" t="s">
        <v>35</v>
      </c>
      <c r="K1311" s="93" t="s">
        <v>26</v>
      </c>
      <c r="L1311" t="s">
        <v>162</v>
      </c>
    </row>
    <row r="1312" spans="2:12" x14ac:dyDescent="0.35">
      <c r="B1312" s="88" t="s">
        <v>194</v>
      </c>
      <c r="C1312" t="s">
        <v>234</v>
      </c>
      <c r="D1312" t="s">
        <v>244</v>
      </c>
      <c r="E1312" t="s">
        <v>272</v>
      </c>
      <c r="F1312">
        <v>785.42256968825518</v>
      </c>
      <c r="G1312" t="s">
        <v>257</v>
      </c>
      <c r="H1312">
        <v>3</v>
      </c>
      <c r="I1312">
        <v>2026</v>
      </c>
      <c r="J1312" t="s">
        <v>113</v>
      </c>
      <c r="K1312" s="93" t="s">
        <v>26</v>
      </c>
    </row>
    <row r="1313" spans="2:11" x14ac:dyDescent="0.35">
      <c r="B1313" s="88" t="s">
        <v>194</v>
      </c>
      <c r="C1313" t="s">
        <v>234</v>
      </c>
      <c r="D1313" t="s">
        <v>244</v>
      </c>
      <c r="E1313" t="s">
        <v>273</v>
      </c>
      <c r="F1313">
        <v>945.10950213028752</v>
      </c>
      <c r="G1313" t="s">
        <v>257</v>
      </c>
      <c r="H1313">
        <v>3</v>
      </c>
      <c r="I1313">
        <v>2026</v>
      </c>
      <c r="J1313" t="s">
        <v>140</v>
      </c>
      <c r="K1313" s="93" t="s">
        <v>26</v>
      </c>
    </row>
    <row r="1314" spans="2:11" x14ac:dyDescent="0.35">
      <c r="B1314" s="88" t="s">
        <v>194</v>
      </c>
      <c r="C1314" t="s">
        <v>234</v>
      </c>
      <c r="D1314" t="s">
        <v>244</v>
      </c>
      <c r="E1314" t="s">
        <v>274</v>
      </c>
      <c r="F1314">
        <v>467.69076708743449</v>
      </c>
      <c r="G1314" t="s">
        <v>257</v>
      </c>
      <c r="H1314">
        <v>3</v>
      </c>
      <c r="I1314">
        <v>2026</v>
      </c>
      <c r="J1314" t="s">
        <v>124</v>
      </c>
      <c r="K1314" s="93" t="s">
        <v>26</v>
      </c>
    </row>
    <row r="1315" spans="2:11" x14ac:dyDescent="0.35">
      <c r="B1315" s="88" t="s">
        <v>194</v>
      </c>
      <c r="C1315" t="s">
        <v>234</v>
      </c>
      <c r="D1315" t="s">
        <v>244</v>
      </c>
      <c r="E1315" t="s">
        <v>275</v>
      </c>
      <c r="F1315">
        <v>473.19689623940934</v>
      </c>
      <c r="G1315" t="s">
        <v>257</v>
      </c>
      <c r="H1315">
        <v>3</v>
      </c>
      <c r="I1315">
        <v>2026</v>
      </c>
      <c r="J1315" t="s">
        <v>112</v>
      </c>
      <c r="K1315" s="93" t="s">
        <v>26</v>
      </c>
    </row>
    <row r="1316" spans="2:11" x14ac:dyDescent="0.35">
      <c r="B1316" s="88" t="s">
        <v>194</v>
      </c>
      <c r="C1316" s="89" t="s">
        <v>234</v>
      </c>
      <c r="D1316" t="s">
        <v>235</v>
      </c>
      <c r="E1316" s="89" t="s">
        <v>283</v>
      </c>
      <c r="F1316" s="90">
        <v>20415.108953762818</v>
      </c>
      <c r="G1316" s="89" t="s">
        <v>187</v>
      </c>
      <c r="H1316" s="91">
        <v>1</v>
      </c>
      <c r="I1316" s="91">
        <v>2026</v>
      </c>
      <c r="J1316" s="89" t="s">
        <v>10</v>
      </c>
      <c r="K1316" s="89" t="s">
        <v>8</v>
      </c>
    </row>
    <row r="1317" spans="2:11" x14ac:dyDescent="0.35">
      <c r="B1317" s="88" t="s">
        <v>194</v>
      </c>
      <c r="C1317" s="89" t="s">
        <v>234</v>
      </c>
      <c r="D1317" t="s">
        <v>235</v>
      </c>
      <c r="E1317" s="89" t="s">
        <v>285</v>
      </c>
      <c r="F1317" s="90">
        <v>2884.9834417561333</v>
      </c>
      <c r="G1317" s="89" t="s">
        <v>212</v>
      </c>
      <c r="H1317" s="91">
        <v>1</v>
      </c>
      <c r="I1317" s="91">
        <v>2026</v>
      </c>
      <c r="J1317" s="89" t="s">
        <v>10</v>
      </c>
      <c r="K1317" s="89" t="s">
        <v>8</v>
      </c>
    </row>
    <row r="1318" spans="2:11" x14ac:dyDescent="0.35">
      <c r="B1318" s="88" t="s">
        <v>194</v>
      </c>
      <c r="C1318" t="s">
        <v>234</v>
      </c>
      <c r="D1318" t="s">
        <v>244</v>
      </c>
      <c r="E1318" t="s">
        <v>261</v>
      </c>
      <c r="F1318">
        <v>1350.9227239651664</v>
      </c>
      <c r="G1318" t="s">
        <v>257</v>
      </c>
      <c r="H1318">
        <v>3</v>
      </c>
      <c r="I1318">
        <v>2026</v>
      </c>
      <c r="J1318" t="s">
        <v>117</v>
      </c>
      <c r="K1318" s="93" t="s">
        <v>26</v>
      </c>
    </row>
    <row r="1319" spans="2:11" x14ac:dyDescent="0.35">
      <c r="B1319" s="88" t="s">
        <v>194</v>
      </c>
      <c r="C1319" t="s">
        <v>234</v>
      </c>
      <c r="D1319" t="s">
        <v>244</v>
      </c>
      <c r="E1319" t="s">
        <v>276</v>
      </c>
      <c r="F1319">
        <v>771.68976569426684</v>
      </c>
      <c r="G1319" t="s">
        <v>257</v>
      </c>
      <c r="H1319">
        <v>3</v>
      </c>
      <c r="I1319">
        <v>2026</v>
      </c>
      <c r="J1319" t="s">
        <v>98</v>
      </c>
      <c r="K1319" s="93" t="s">
        <v>26</v>
      </c>
    </row>
    <row r="1320" spans="2:11" x14ac:dyDescent="0.35">
      <c r="B1320" s="88" t="s">
        <v>194</v>
      </c>
      <c r="C1320" t="s">
        <v>234</v>
      </c>
      <c r="D1320" t="s">
        <v>244</v>
      </c>
      <c r="E1320" t="s">
        <v>262</v>
      </c>
      <c r="F1320">
        <v>0</v>
      </c>
      <c r="G1320" t="s">
        <v>257</v>
      </c>
      <c r="H1320">
        <v>3</v>
      </c>
      <c r="I1320">
        <v>2026</v>
      </c>
      <c r="J1320" t="s">
        <v>73</v>
      </c>
      <c r="K1320" s="93" t="s">
        <v>17</v>
      </c>
    </row>
    <row r="1321" spans="2:11" x14ac:dyDescent="0.35">
      <c r="B1321" s="88" t="s">
        <v>194</v>
      </c>
      <c r="C1321" t="s">
        <v>234</v>
      </c>
      <c r="D1321" t="s">
        <v>244</v>
      </c>
      <c r="E1321" t="s">
        <v>277</v>
      </c>
      <c r="F1321">
        <v>0</v>
      </c>
      <c r="G1321" t="s">
        <v>257</v>
      </c>
      <c r="H1321">
        <v>3</v>
      </c>
      <c r="I1321">
        <v>2026</v>
      </c>
      <c r="J1321" t="s">
        <v>199</v>
      </c>
      <c r="K1321" s="93" t="s">
        <v>17</v>
      </c>
    </row>
    <row r="1322" spans="2:11" x14ac:dyDescent="0.35">
      <c r="B1322" s="88" t="s">
        <v>194</v>
      </c>
      <c r="C1322" t="s">
        <v>234</v>
      </c>
      <c r="D1322" t="s">
        <v>244</v>
      </c>
      <c r="E1322" t="s">
        <v>263</v>
      </c>
      <c r="F1322">
        <v>0</v>
      </c>
      <c r="G1322" t="s">
        <v>257</v>
      </c>
      <c r="H1322">
        <v>3</v>
      </c>
      <c r="I1322">
        <v>2026</v>
      </c>
      <c r="J1322" t="s">
        <v>138</v>
      </c>
      <c r="K1322" s="93" t="s">
        <v>17</v>
      </c>
    </row>
    <row r="1323" spans="2:11" x14ac:dyDescent="0.35">
      <c r="B1323" s="88" t="s">
        <v>194</v>
      </c>
      <c r="C1323" t="s">
        <v>234</v>
      </c>
      <c r="D1323" t="s">
        <v>244</v>
      </c>
      <c r="E1323" t="s">
        <v>264</v>
      </c>
      <c r="F1323">
        <v>0</v>
      </c>
      <c r="G1323" t="s">
        <v>257</v>
      </c>
      <c r="H1323">
        <v>3</v>
      </c>
      <c r="I1323">
        <v>2026</v>
      </c>
      <c r="J1323" t="s">
        <v>202</v>
      </c>
      <c r="K1323" s="93" t="s">
        <v>17</v>
      </c>
    </row>
    <row r="1324" spans="2:11" x14ac:dyDescent="0.35">
      <c r="B1324" s="88" t="s">
        <v>194</v>
      </c>
      <c r="C1324" t="s">
        <v>234</v>
      </c>
      <c r="D1324" t="s">
        <v>244</v>
      </c>
      <c r="E1324" t="s">
        <v>278</v>
      </c>
      <c r="F1324">
        <v>1202.1864948985933</v>
      </c>
      <c r="G1324" t="s">
        <v>257</v>
      </c>
      <c r="H1324">
        <v>3</v>
      </c>
      <c r="I1324">
        <v>2026</v>
      </c>
      <c r="J1324" t="s">
        <v>115</v>
      </c>
      <c r="K1324" s="93" t="s">
        <v>26</v>
      </c>
    </row>
    <row r="1325" spans="2:11" x14ac:dyDescent="0.35">
      <c r="B1325" s="88" t="s">
        <v>194</v>
      </c>
      <c r="C1325" t="s">
        <v>234</v>
      </c>
      <c r="D1325" t="s">
        <v>244</v>
      </c>
      <c r="E1325" t="s">
        <v>279</v>
      </c>
      <c r="F1325">
        <v>2842.6689187313546</v>
      </c>
      <c r="G1325" t="s">
        <v>257</v>
      </c>
      <c r="H1325">
        <v>3</v>
      </c>
      <c r="I1325">
        <v>2026</v>
      </c>
      <c r="J1325" t="s">
        <v>114</v>
      </c>
      <c r="K1325" s="93" t="s">
        <v>26</v>
      </c>
    </row>
    <row r="1326" spans="2:11" x14ac:dyDescent="0.35">
      <c r="B1326" s="88" t="s">
        <v>194</v>
      </c>
      <c r="C1326" t="s">
        <v>234</v>
      </c>
      <c r="D1326" t="s">
        <v>244</v>
      </c>
      <c r="E1326" t="s">
        <v>265</v>
      </c>
      <c r="F1326">
        <v>9948.9185787414335</v>
      </c>
      <c r="G1326" t="s">
        <v>257</v>
      </c>
      <c r="H1326">
        <v>3</v>
      </c>
      <c r="I1326">
        <v>2026</v>
      </c>
      <c r="J1326" t="s">
        <v>141</v>
      </c>
      <c r="K1326" s="93" t="s">
        <v>17</v>
      </c>
    </row>
    <row r="1327" spans="2:11" x14ac:dyDescent="0.35">
      <c r="B1327" s="88" t="s">
        <v>194</v>
      </c>
      <c r="C1327" t="s">
        <v>234</v>
      </c>
      <c r="D1327" t="s">
        <v>244</v>
      </c>
      <c r="E1327" t="s">
        <v>266</v>
      </c>
      <c r="F1327">
        <v>2510</v>
      </c>
      <c r="G1327" t="s">
        <v>257</v>
      </c>
      <c r="H1327">
        <v>3</v>
      </c>
      <c r="I1327">
        <v>2026</v>
      </c>
      <c r="J1327" t="s">
        <v>142</v>
      </c>
      <c r="K1327" s="93" t="s">
        <v>13</v>
      </c>
    </row>
    <row r="1328" spans="2:11" x14ac:dyDescent="0.35">
      <c r="B1328" s="88" t="s">
        <v>194</v>
      </c>
      <c r="C1328" t="s">
        <v>234</v>
      </c>
      <c r="D1328" t="s">
        <v>244</v>
      </c>
      <c r="E1328" t="s">
        <v>267</v>
      </c>
      <c r="F1328">
        <v>3895</v>
      </c>
      <c r="G1328" t="s">
        <v>257</v>
      </c>
      <c r="H1328">
        <v>3</v>
      </c>
      <c r="I1328">
        <v>2026</v>
      </c>
      <c r="J1328" t="s">
        <v>128</v>
      </c>
      <c r="K1328" s="93" t="s">
        <v>13</v>
      </c>
    </row>
    <row r="1329" spans="2:11" x14ac:dyDescent="0.35">
      <c r="B1329" s="88" t="s">
        <v>194</v>
      </c>
      <c r="C1329" t="s">
        <v>234</v>
      </c>
      <c r="D1329" t="s">
        <v>258</v>
      </c>
      <c r="E1329" t="s">
        <v>186</v>
      </c>
      <c r="F1329">
        <v>1177.1064329373062</v>
      </c>
      <c r="G1329" t="s">
        <v>187</v>
      </c>
      <c r="H1329">
        <v>3</v>
      </c>
      <c r="I1329">
        <v>2026</v>
      </c>
      <c r="J1329" t="s">
        <v>113</v>
      </c>
      <c r="K1329" s="93" t="s">
        <v>26</v>
      </c>
    </row>
    <row r="1330" spans="2:11" x14ac:dyDescent="0.35">
      <c r="B1330" s="88" t="s">
        <v>194</v>
      </c>
      <c r="C1330" t="s">
        <v>234</v>
      </c>
      <c r="D1330" t="s">
        <v>258</v>
      </c>
      <c r="E1330" t="s">
        <v>188</v>
      </c>
      <c r="F1330">
        <v>1416.4279430234608</v>
      </c>
      <c r="G1330" t="s">
        <v>187</v>
      </c>
      <c r="H1330">
        <v>3</v>
      </c>
      <c r="I1330">
        <v>2026</v>
      </c>
      <c r="J1330" t="s">
        <v>140</v>
      </c>
      <c r="K1330" s="93" t="s">
        <v>26</v>
      </c>
    </row>
    <row r="1331" spans="2:11" x14ac:dyDescent="0.35">
      <c r="B1331" s="88" t="s">
        <v>194</v>
      </c>
      <c r="C1331" t="s">
        <v>234</v>
      </c>
      <c r="D1331" t="s">
        <v>258</v>
      </c>
      <c r="E1331" t="s">
        <v>189</v>
      </c>
      <c r="F1331">
        <v>700.92435818658998</v>
      </c>
      <c r="G1331" t="s">
        <v>187</v>
      </c>
      <c r="H1331">
        <v>3</v>
      </c>
      <c r="I1331">
        <v>2026</v>
      </c>
      <c r="J1331" t="s">
        <v>124</v>
      </c>
      <c r="K1331" s="93" t="s">
        <v>26</v>
      </c>
    </row>
    <row r="1332" spans="2:11" x14ac:dyDescent="0.35">
      <c r="B1332" s="88" t="s">
        <v>194</v>
      </c>
      <c r="C1332" t="s">
        <v>234</v>
      </c>
      <c r="D1332" t="s">
        <v>258</v>
      </c>
      <c r="E1332" t="s">
        <v>190</v>
      </c>
      <c r="F1332">
        <v>673.59148908214854</v>
      </c>
      <c r="G1332" t="s">
        <v>187</v>
      </c>
      <c r="H1332">
        <v>3</v>
      </c>
      <c r="I1332">
        <v>2026</v>
      </c>
      <c r="J1332" t="s">
        <v>112</v>
      </c>
      <c r="K1332" s="93" t="s">
        <v>26</v>
      </c>
    </row>
    <row r="1333" spans="2:11" x14ac:dyDescent="0.35">
      <c r="B1333" s="88" t="s">
        <v>194</v>
      </c>
      <c r="C1333" s="89" t="s">
        <v>234</v>
      </c>
      <c r="D1333" s="89" t="s">
        <v>239</v>
      </c>
      <c r="E1333" s="89" t="s">
        <v>283</v>
      </c>
      <c r="F1333" s="90">
        <v>14563.596629257347</v>
      </c>
      <c r="G1333" s="89" t="s">
        <v>187</v>
      </c>
      <c r="H1333" s="91">
        <v>1</v>
      </c>
      <c r="I1333" s="91">
        <v>2026</v>
      </c>
      <c r="J1333" s="89" t="s">
        <v>10</v>
      </c>
      <c r="K1333" s="89" t="s">
        <v>8</v>
      </c>
    </row>
    <row r="1334" spans="2:11" x14ac:dyDescent="0.35">
      <c r="B1334" s="88" t="s">
        <v>194</v>
      </c>
      <c r="C1334" s="89" t="s">
        <v>234</v>
      </c>
      <c r="D1334" s="89" t="s">
        <v>239</v>
      </c>
      <c r="E1334" s="89" t="s">
        <v>285</v>
      </c>
      <c r="F1334" s="90">
        <v>2058.0705801268205</v>
      </c>
      <c r="G1334" s="89" t="s">
        <v>212</v>
      </c>
      <c r="H1334" s="91">
        <v>1</v>
      </c>
      <c r="I1334" s="91">
        <v>2026</v>
      </c>
      <c r="J1334" s="89" t="s">
        <v>10</v>
      </c>
      <c r="K1334" s="89" t="s">
        <v>8</v>
      </c>
    </row>
    <row r="1335" spans="2:11" x14ac:dyDescent="0.35">
      <c r="B1335" s="88" t="s">
        <v>194</v>
      </c>
      <c r="C1335" t="s">
        <v>234</v>
      </c>
      <c r="D1335" t="s">
        <v>258</v>
      </c>
      <c r="E1335" t="s">
        <v>195</v>
      </c>
      <c r="F1335">
        <v>1944.0547274676173</v>
      </c>
      <c r="G1335" t="s">
        <v>187</v>
      </c>
      <c r="H1335">
        <v>3</v>
      </c>
      <c r="I1335">
        <v>2026</v>
      </c>
      <c r="J1335" t="s">
        <v>117</v>
      </c>
      <c r="K1335" s="93" t="s">
        <v>26</v>
      </c>
    </row>
    <row r="1336" spans="2:11" x14ac:dyDescent="0.35">
      <c r="B1336" s="88" t="s">
        <v>194</v>
      </c>
      <c r="C1336" t="s">
        <v>234</v>
      </c>
      <c r="D1336" t="s">
        <v>258</v>
      </c>
      <c r="E1336" t="s">
        <v>196</v>
      </c>
      <c r="F1336">
        <v>1156.5251910078734</v>
      </c>
      <c r="G1336" t="s">
        <v>187</v>
      </c>
      <c r="H1336">
        <v>3</v>
      </c>
      <c r="I1336">
        <v>2026</v>
      </c>
      <c r="J1336" t="s">
        <v>98</v>
      </c>
      <c r="K1336" s="93" t="s">
        <v>26</v>
      </c>
    </row>
    <row r="1337" spans="2:11" x14ac:dyDescent="0.35">
      <c r="B1337" s="88" t="s">
        <v>194</v>
      </c>
      <c r="C1337" t="s">
        <v>234</v>
      </c>
      <c r="D1337" t="s">
        <v>258</v>
      </c>
      <c r="E1337" t="s">
        <v>197</v>
      </c>
      <c r="F1337">
        <v>0</v>
      </c>
      <c r="G1337" t="s">
        <v>187</v>
      </c>
      <c r="H1337">
        <v>3</v>
      </c>
      <c r="I1337">
        <v>2026</v>
      </c>
      <c r="J1337" t="s">
        <v>73</v>
      </c>
      <c r="K1337" s="93" t="s">
        <v>17</v>
      </c>
    </row>
    <row r="1338" spans="2:11" x14ac:dyDescent="0.35">
      <c r="B1338" s="88" t="s">
        <v>194</v>
      </c>
      <c r="C1338" t="s">
        <v>234</v>
      </c>
      <c r="D1338" t="s">
        <v>258</v>
      </c>
      <c r="E1338" t="s">
        <v>198</v>
      </c>
      <c r="F1338">
        <v>0</v>
      </c>
      <c r="G1338" t="s">
        <v>187</v>
      </c>
      <c r="H1338">
        <v>3</v>
      </c>
      <c r="I1338">
        <v>2026</v>
      </c>
      <c r="J1338" t="s">
        <v>199</v>
      </c>
      <c r="K1338" s="93" t="s">
        <v>17</v>
      </c>
    </row>
    <row r="1339" spans="2:11" x14ac:dyDescent="0.35">
      <c r="B1339" s="88" t="s">
        <v>194</v>
      </c>
      <c r="C1339" t="s">
        <v>234</v>
      </c>
      <c r="D1339" t="s">
        <v>258</v>
      </c>
      <c r="E1339" t="s">
        <v>200</v>
      </c>
      <c r="F1339">
        <v>0</v>
      </c>
      <c r="G1339" t="s">
        <v>187</v>
      </c>
      <c r="H1339">
        <v>3</v>
      </c>
      <c r="I1339">
        <v>2026</v>
      </c>
      <c r="J1339" t="s">
        <v>138</v>
      </c>
      <c r="K1339" s="93" t="s">
        <v>17</v>
      </c>
    </row>
    <row r="1340" spans="2:11" x14ac:dyDescent="0.35">
      <c r="B1340" s="88" t="s">
        <v>194</v>
      </c>
      <c r="C1340" t="s">
        <v>234</v>
      </c>
      <c r="D1340" t="s">
        <v>258</v>
      </c>
      <c r="E1340" t="s">
        <v>201</v>
      </c>
      <c r="F1340">
        <v>0</v>
      </c>
      <c r="G1340" t="s">
        <v>187</v>
      </c>
      <c r="H1340">
        <v>3</v>
      </c>
      <c r="I1340">
        <v>2026</v>
      </c>
      <c r="J1340" t="s">
        <v>202</v>
      </c>
      <c r="K1340" s="93" t="s">
        <v>17</v>
      </c>
    </row>
    <row r="1341" spans="2:11" x14ac:dyDescent="0.35">
      <c r="B1341" s="88" t="s">
        <v>194</v>
      </c>
      <c r="C1341" t="s">
        <v>234</v>
      </c>
      <c r="D1341" t="s">
        <v>258</v>
      </c>
      <c r="E1341" t="s">
        <v>203</v>
      </c>
      <c r="F1341">
        <v>1766.122286187586</v>
      </c>
      <c r="G1341" t="s">
        <v>187</v>
      </c>
      <c r="H1341">
        <v>3</v>
      </c>
      <c r="I1341">
        <v>2026</v>
      </c>
      <c r="J1341" t="s">
        <v>115</v>
      </c>
      <c r="K1341" s="93" t="s">
        <v>26</v>
      </c>
    </row>
    <row r="1342" spans="2:11" x14ac:dyDescent="0.35">
      <c r="B1342" s="88" t="s">
        <v>194</v>
      </c>
      <c r="C1342" t="s">
        <v>234</v>
      </c>
      <c r="D1342" t="s">
        <v>258</v>
      </c>
      <c r="E1342" t="s">
        <v>204</v>
      </c>
      <c r="F1342">
        <v>4224.6999852987483</v>
      </c>
      <c r="G1342" t="s">
        <v>187</v>
      </c>
      <c r="H1342">
        <v>3</v>
      </c>
      <c r="I1342">
        <v>2026</v>
      </c>
      <c r="J1342" t="s">
        <v>114</v>
      </c>
      <c r="K1342" s="93" t="s">
        <v>26</v>
      </c>
    </row>
    <row r="1343" spans="2:11" x14ac:dyDescent="0.35">
      <c r="B1343" s="88" t="s">
        <v>194</v>
      </c>
      <c r="C1343" t="s">
        <v>234</v>
      </c>
      <c r="D1343" t="s">
        <v>258</v>
      </c>
      <c r="E1343" t="s">
        <v>205</v>
      </c>
      <c r="F1343">
        <v>14910.363556848451</v>
      </c>
      <c r="G1343" t="s">
        <v>187</v>
      </c>
      <c r="H1343">
        <v>3</v>
      </c>
      <c r="I1343">
        <v>2026</v>
      </c>
      <c r="J1343" t="s">
        <v>141</v>
      </c>
      <c r="K1343" s="93" t="s">
        <v>17</v>
      </c>
    </row>
    <row r="1344" spans="2:11" x14ac:dyDescent="0.35">
      <c r="B1344" s="88" t="s">
        <v>194</v>
      </c>
      <c r="C1344" t="s">
        <v>234</v>
      </c>
      <c r="D1344" t="s">
        <v>258</v>
      </c>
      <c r="E1344" t="s">
        <v>206</v>
      </c>
      <c r="F1344">
        <v>0</v>
      </c>
      <c r="G1344" t="s">
        <v>187</v>
      </c>
      <c r="H1344">
        <v>3</v>
      </c>
      <c r="I1344">
        <v>2026</v>
      </c>
      <c r="J1344" t="s">
        <v>142</v>
      </c>
      <c r="K1344" s="93" t="s">
        <v>13</v>
      </c>
    </row>
    <row r="1345" spans="2:12" x14ac:dyDescent="0.35">
      <c r="B1345" s="88" t="s">
        <v>194</v>
      </c>
      <c r="C1345" t="s">
        <v>234</v>
      </c>
      <c r="D1345" t="s">
        <v>258</v>
      </c>
      <c r="E1345" t="s">
        <v>207</v>
      </c>
      <c r="F1345">
        <v>13284.303344590046</v>
      </c>
      <c r="G1345" t="s">
        <v>187</v>
      </c>
      <c r="H1345">
        <v>3</v>
      </c>
      <c r="I1345">
        <v>2026</v>
      </c>
      <c r="J1345" t="s">
        <v>128</v>
      </c>
      <c r="K1345" s="93" t="s">
        <v>13</v>
      </c>
    </row>
    <row r="1346" spans="2:12" x14ac:dyDescent="0.35">
      <c r="B1346" s="88" t="s">
        <v>194</v>
      </c>
      <c r="C1346" s="89" t="s">
        <v>240</v>
      </c>
      <c r="D1346" s="89" t="s">
        <v>241</v>
      </c>
      <c r="E1346" s="89" t="s">
        <v>283</v>
      </c>
      <c r="F1346" s="90">
        <v>14381.998063850999</v>
      </c>
      <c r="G1346" s="89" t="s">
        <v>187</v>
      </c>
      <c r="H1346" s="91">
        <v>1</v>
      </c>
      <c r="I1346" s="91">
        <v>2026</v>
      </c>
      <c r="J1346" s="89" t="s">
        <v>10</v>
      </c>
      <c r="K1346" s="89" t="s">
        <v>8</v>
      </c>
    </row>
    <row r="1347" spans="2:12" x14ac:dyDescent="0.35">
      <c r="B1347" s="88" t="s">
        <v>194</v>
      </c>
      <c r="C1347" t="s">
        <v>234</v>
      </c>
      <c r="D1347" t="s">
        <v>258</v>
      </c>
      <c r="E1347" t="s">
        <v>209</v>
      </c>
      <c r="F1347">
        <v>0</v>
      </c>
      <c r="G1347" t="s">
        <v>210</v>
      </c>
      <c r="H1347">
        <v>3</v>
      </c>
      <c r="I1347">
        <v>2026</v>
      </c>
      <c r="J1347" t="s">
        <v>73</v>
      </c>
      <c r="K1347" s="93" t="s">
        <v>17</v>
      </c>
    </row>
    <row r="1348" spans="2:12" x14ac:dyDescent="0.35">
      <c r="B1348" s="88" t="s">
        <v>194</v>
      </c>
      <c r="C1348" t="s">
        <v>234</v>
      </c>
      <c r="D1348" t="s">
        <v>258</v>
      </c>
      <c r="E1348" t="s">
        <v>269</v>
      </c>
      <c r="F1348">
        <v>0</v>
      </c>
      <c r="G1348" t="s">
        <v>210</v>
      </c>
      <c r="H1348">
        <v>3</v>
      </c>
      <c r="I1348">
        <v>2026</v>
      </c>
      <c r="J1348" t="s">
        <v>199</v>
      </c>
      <c r="K1348" s="93" t="s">
        <v>17</v>
      </c>
    </row>
    <row r="1349" spans="2:12" x14ac:dyDescent="0.35">
      <c r="B1349" s="88" t="s">
        <v>194</v>
      </c>
      <c r="C1349" t="s">
        <v>234</v>
      </c>
      <c r="D1349" t="s">
        <v>258</v>
      </c>
      <c r="E1349" t="s">
        <v>213</v>
      </c>
      <c r="F1349">
        <v>0</v>
      </c>
      <c r="G1349" t="s">
        <v>210</v>
      </c>
      <c r="H1349">
        <v>3</v>
      </c>
      <c r="I1349">
        <v>2026</v>
      </c>
      <c r="J1349" t="s">
        <v>138</v>
      </c>
      <c r="K1349" s="93" t="s">
        <v>17</v>
      </c>
    </row>
    <row r="1350" spans="2:12" x14ac:dyDescent="0.35">
      <c r="B1350" s="88" t="s">
        <v>194</v>
      </c>
      <c r="C1350" t="s">
        <v>234</v>
      </c>
      <c r="D1350" t="s">
        <v>258</v>
      </c>
      <c r="E1350" t="s">
        <v>270</v>
      </c>
      <c r="F1350">
        <v>0</v>
      </c>
      <c r="G1350" t="s">
        <v>210</v>
      </c>
      <c r="H1350">
        <v>3</v>
      </c>
      <c r="I1350">
        <v>2026</v>
      </c>
      <c r="J1350" t="s">
        <v>25</v>
      </c>
      <c r="K1350" s="93" t="s">
        <v>17</v>
      </c>
    </row>
    <row r="1351" spans="2:12" x14ac:dyDescent="0.35">
      <c r="B1351" s="88" t="s">
        <v>194</v>
      </c>
      <c r="C1351" t="s">
        <v>234</v>
      </c>
      <c r="D1351" t="s">
        <v>258</v>
      </c>
      <c r="E1351" t="s">
        <v>271</v>
      </c>
      <c r="F1351">
        <v>1097.3550331426836</v>
      </c>
      <c r="G1351" t="s">
        <v>210</v>
      </c>
      <c r="H1351">
        <v>3</v>
      </c>
      <c r="I1351">
        <v>2026</v>
      </c>
      <c r="J1351" s="92" t="s">
        <v>35</v>
      </c>
      <c r="K1351" s="93" t="s">
        <v>26</v>
      </c>
      <c r="L1351" t="s">
        <v>162</v>
      </c>
    </row>
    <row r="1352" spans="2:12" x14ac:dyDescent="0.35">
      <c r="B1352" s="88" t="s">
        <v>194</v>
      </c>
      <c r="C1352" t="s">
        <v>234</v>
      </c>
      <c r="D1352" t="s">
        <v>258</v>
      </c>
      <c r="E1352" t="s">
        <v>216</v>
      </c>
      <c r="F1352">
        <v>0</v>
      </c>
      <c r="G1352" t="s">
        <v>210</v>
      </c>
      <c r="H1352">
        <v>3</v>
      </c>
      <c r="I1352">
        <v>2026</v>
      </c>
      <c r="J1352" t="s">
        <v>142</v>
      </c>
      <c r="K1352" s="93" t="s">
        <v>13</v>
      </c>
    </row>
    <row r="1353" spans="2:12" x14ac:dyDescent="0.35">
      <c r="B1353" s="88" t="s">
        <v>194</v>
      </c>
      <c r="C1353" t="s">
        <v>234</v>
      </c>
      <c r="D1353" t="s">
        <v>258</v>
      </c>
      <c r="E1353" t="s">
        <v>217</v>
      </c>
      <c r="F1353">
        <v>1452.3909677990387</v>
      </c>
      <c r="G1353" t="s">
        <v>218</v>
      </c>
      <c r="H1353">
        <v>3</v>
      </c>
      <c r="I1353">
        <v>2026</v>
      </c>
      <c r="J1353" s="92" t="s">
        <v>35</v>
      </c>
      <c r="K1353" s="93" t="s">
        <v>26</v>
      </c>
      <c r="L1353" t="s">
        <v>165</v>
      </c>
    </row>
    <row r="1354" spans="2:12" x14ac:dyDescent="0.35">
      <c r="B1354" s="88" t="s">
        <v>194</v>
      </c>
      <c r="C1354" t="s">
        <v>234</v>
      </c>
      <c r="D1354" t="s">
        <v>258</v>
      </c>
      <c r="E1354" t="s">
        <v>219</v>
      </c>
      <c r="F1354">
        <v>0</v>
      </c>
      <c r="G1354" t="s">
        <v>218</v>
      </c>
      <c r="H1354">
        <v>3</v>
      </c>
      <c r="I1354">
        <v>2026</v>
      </c>
      <c r="J1354" s="92" t="s">
        <v>35</v>
      </c>
      <c r="K1354" s="93" t="s">
        <v>26</v>
      </c>
      <c r="L1354" t="s">
        <v>220</v>
      </c>
    </row>
    <row r="1355" spans="2:12" x14ac:dyDescent="0.35">
      <c r="B1355" s="88" t="s">
        <v>194</v>
      </c>
      <c r="C1355" t="s">
        <v>234</v>
      </c>
      <c r="D1355" t="s">
        <v>258</v>
      </c>
      <c r="E1355" t="s">
        <v>221</v>
      </c>
      <c r="F1355">
        <v>3697.7668164101283</v>
      </c>
      <c r="G1355" t="s">
        <v>218</v>
      </c>
      <c r="H1355">
        <v>3</v>
      </c>
      <c r="I1355">
        <v>2026</v>
      </c>
      <c r="J1355" s="92" t="s">
        <v>35</v>
      </c>
      <c r="K1355" s="93" t="s">
        <v>26</v>
      </c>
      <c r="L1355" t="s">
        <v>164</v>
      </c>
    </row>
    <row r="1356" spans="2:12" x14ac:dyDescent="0.35">
      <c r="B1356" s="88" t="s">
        <v>194</v>
      </c>
      <c r="C1356" t="s">
        <v>234</v>
      </c>
      <c r="D1356" t="s">
        <v>258</v>
      </c>
      <c r="E1356" t="s">
        <v>222</v>
      </c>
      <c r="F1356">
        <v>1307.1518710191349</v>
      </c>
      <c r="G1356" t="s">
        <v>218</v>
      </c>
      <c r="H1356">
        <v>3</v>
      </c>
      <c r="I1356">
        <v>2026</v>
      </c>
      <c r="J1356" s="92" t="s">
        <v>35</v>
      </c>
      <c r="K1356" s="93" t="s">
        <v>26</v>
      </c>
      <c r="L1356" t="s">
        <v>161</v>
      </c>
    </row>
    <row r="1357" spans="2:12" x14ac:dyDescent="0.35">
      <c r="B1357" s="88" t="s">
        <v>194</v>
      </c>
      <c r="C1357" t="s">
        <v>234</v>
      </c>
      <c r="D1357" t="s">
        <v>258</v>
      </c>
      <c r="E1357" t="s">
        <v>223</v>
      </c>
      <c r="F1357">
        <v>1659.87539177033</v>
      </c>
      <c r="G1357" t="s">
        <v>224</v>
      </c>
      <c r="H1357">
        <v>3</v>
      </c>
      <c r="I1357">
        <v>2026</v>
      </c>
      <c r="J1357" s="92" t="s">
        <v>35</v>
      </c>
      <c r="K1357" s="93" t="s">
        <v>26</v>
      </c>
      <c r="L1357" t="s">
        <v>165</v>
      </c>
    </row>
    <row r="1358" spans="2:12" x14ac:dyDescent="0.35">
      <c r="B1358" s="88" t="s">
        <v>194</v>
      </c>
      <c r="C1358" t="s">
        <v>234</v>
      </c>
      <c r="D1358" t="s">
        <v>258</v>
      </c>
      <c r="E1358" t="s">
        <v>225</v>
      </c>
      <c r="F1358">
        <v>0</v>
      </c>
      <c r="G1358" t="s">
        <v>224</v>
      </c>
      <c r="H1358">
        <v>3</v>
      </c>
      <c r="I1358">
        <v>2026</v>
      </c>
      <c r="J1358" s="92" t="s">
        <v>35</v>
      </c>
      <c r="K1358" s="93" t="s">
        <v>26</v>
      </c>
      <c r="L1358" t="s">
        <v>220</v>
      </c>
    </row>
    <row r="1359" spans="2:12" x14ac:dyDescent="0.35">
      <c r="B1359" s="88" t="s">
        <v>194</v>
      </c>
      <c r="C1359" t="s">
        <v>234</v>
      </c>
      <c r="D1359" t="s">
        <v>258</v>
      </c>
      <c r="E1359" t="s">
        <v>226</v>
      </c>
      <c r="F1359">
        <v>4194.481761898056</v>
      </c>
      <c r="G1359" t="s">
        <v>224</v>
      </c>
      <c r="H1359">
        <v>3</v>
      </c>
      <c r="I1359">
        <v>2026</v>
      </c>
      <c r="J1359" s="92" t="s">
        <v>35</v>
      </c>
      <c r="K1359" s="93" t="s">
        <v>26</v>
      </c>
      <c r="L1359" t="s">
        <v>164</v>
      </c>
    </row>
    <row r="1360" spans="2:12" x14ac:dyDescent="0.35">
      <c r="B1360" s="88" t="s">
        <v>194</v>
      </c>
      <c r="C1360" t="s">
        <v>234</v>
      </c>
      <c r="D1360" t="s">
        <v>258</v>
      </c>
      <c r="E1360" t="s">
        <v>228</v>
      </c>
      <c r="F1360">
        <v>1466.2232627304584</v>
      </c>
      <c r="G1360" t="s">
        <v>224</v>
      </c>
      <c r="H1360">
        <v>3</v>
      </c>
      <c r="I1360">
        <v>2026</v>
      </c>
      <c r="J1360" s="92" t="s">
        <v>35</v>
      </c>
      <c r="K1360" s="93" t="s">
        <v>26</v>
      </c>
      <c r="L1360" t="s">
        <v>161</v>
      </c>
    </row>
    <row r="1361" spans="2:12" x14ac:dyDescent="0.35">
      <c r="B1361" s="88" t="s">
        <v>194</v>
      </c>
      <c r="C1361" t="s">
        <v>234</v>
      </c>
      <c r="D1361" t="s">
        <v>258</v>
      </c>
      <c r="E1361" t="s">
        <v>229</v>
      </c>
      <c r="F1361">
        <v>1462.8061475697352</v>
      </c>
      <c r="G1361" t="s">
        <v>224</v>
      </c>
      <c r="H1361">
        <v>3</v>
      </c>
      <c r="I1361">
        <v>2026</v>
      </c>
      <c r="J1361" s="92" t="s">
        <v>35</v>
      </c>
      <c r="K1361" s="93" t="s">
        <v>26</v>
      </c>
      <c r="L1361" t="s">
        <v>162</v>
      </c>
    </row>
    <row r="1362" spans="2:12" x14ac:dyDescent="0.35">
      <c r="B1362" s="88" t="s">
        <v>194</v>
      </c>
      <c r="C1362" t="s">
        <v>234</v>
      </c>
      <c r="D1362" t="s">
        <v>258</v>
      </c>
      <c r="E1362" t="s">
        <v>272</v>
      </c>
      <c r="F1362">
        <v>344.83725635754672</v>
      </c>
      <c r="G1362" t="s">
        <v>257</v>
      </c>
      <c r="H1362">
        <v>3</v>
      </c>
      <c r="I1362">
        <v>2026</v>
      </c>
      <c r="J1362" t="s">
        <v>113</v>
      </c>
      <c r="K1362" s="93" t="s">
        <v>26</v>
      </c>
    </row>
    <row r="1363" spans="2:12" x14ac:dyDescent="0.35">
      <c r="B1363" s="88" t="s">
        <v>194</v>
      </c>
      <c r="C1363" t="s">
        <v>234</v>
      </c>
      <c r="D1363" t="s">
        <v>258</v>
      </c>
      <c r="E1363" t="s">
        <v>273</v>
      </c>
      <c r="F1363">
        <v>414.94729111414887</v>
      </c>
      <c r="G1363" t="s">
        <v>257</v>
      </c>
      <c r="H1363">
        <v>3</v>
      </c>
      <c r="I1363">
        <v>2026</v>
      </c>
      <c r="J1363" t="s">
        <v>140</v>
      </c>
      <c r="K1363" s="93" t="s">
        <v>26</v>
      </c>
    </row>
    <row r="1364" spans="2:12" x14ac:dyDescent="0.35">
      <c r="B1364" s="88" t="s">
        <v>194</v>
      </c>
      <c r="C1364" t="s">
        <v>234</v>
      </c>
      <c r="D1364" t="s">
        <v>258</v>
      </c>
      <c r="E1364" t="s">
        <v>274</v>
      </c>
      <c r="F1364">
        <v>205.33812901531516</v>
      </c>
      <c r="G1364" t="s">
        <v>257</v>
      </c>
      <c r="H1364">
        <v>3</v>
      </c>
      <c r="I1364">
        <v>2026</v>
      </c>
      <c r="J1364" t="s">
        <v>124</v>
      </c>
      <c r="K1364" s="93" t="s">
        <v>26</v>
      </c>
    </row>
    <row r="1365" spans="2:12" x14ac:dyDescent="0.35">
      <c r="B1365" s="88" t="s">
        <v>194</v>
      </c>
      <c r="C1365" t="s">
        <v>234</v>
      </c>
      <c r="D1365" t="s">
        <v>258</v>
      </c>
      <c r="E1365" t="s">
        <v>275</v>
      </c>
      <c r="F1365">
        <v>207.75557733319448</v>
      </c>
      <c r="G1365" t="s">
        <v>257</v>
      </c>
      <c r="H1365">
        <v>3</v>
      </c>
      <c r="I1365">
        <v>2026</v>
      </c>
      <c r="J1365" t="s">
        <v>112</v>
      </c>
      <c r="K1365" s="93" t="s">
        <v>26</v>
      </c>
    </row>
    <row r="1366" spans="2:12" x14ac:dyDescent="0.35">
      <c r="B1366" s="88" t="s">
        <v>194</v>
      </c>
      <c r="C1366" s="89" t="s">
        <v>240</v>
      </c>
      <c r="D1366" s="89" t="s">
        <v>241</v>
      </c>
      <c r="E1366" s="89" t="s">
        <v>285</v>
      </c>
      <c r="F1366" s="90">
        <v>2032.407780313674</v>
      </c>
      <c r="G1366" s="89" t="s">
        <v>212</v>
      </c>
      <c r="H1366" s="91">
        <v>1</v>
      </c>
      <c r="I1366" s="91">
        <v>2026</v>
      </c>
      <c r="J1366" s="89" t="s">
        <v>10</v>
      </c>
      <c r="K1366" s="89" t="s">
        <v>8</v>
      </c>
    </row>
    <row r="1367" spans="2:12" x14ac:dyDescent="0.35">
      <c r="B1367" s="88" t="s">
        <v>194</v>
      </c>
      <c r="C1367" s="89" t="s">
        <v>184</v>
      </c>
      <c r="D1367" s="89" t="s">
        <v>242</v>
      </c>
      <c r="E1367" s="89" t="s">
        <v>283</v>
      </c>
      <c r="F1367" s="90">
        <v>14071.820355421094</v>
      </c>
      <c r="G1367" s="89" t="s">
        <v>187</v>
      </c>
      <c r="H1367" s="91">
        <v>1</v>
      </c>
      <c r="I1367" s="91">
        <v>2026</v>
      </c>
      <c r="J1367" s="89" t="s">
        <v>10</v>
      </c>
      <c r="K1367" s="89" t="s">
        <v>8</v>
      </c>
    </row>
    <row r="1368" spans="2:12" x14ac:dyDescent="0.35">
      <c r="B1368" s="88" t="s">
        <v>194</v>
      </c>
      <c r="C1368" t="s">
        <v>234</v>
      </c>
      <c r="D1368" t="s">
        <v>258</v>
      </c>
      <c r="E1368" t="s">
        <v>261</v>
      </c>
      <c r="F1368">
        <v>593.11828264384212</v>
      </c>
      <c r="G1368" t="s">
        <v>257</v>
      </c>
      <c r="H1368">
        <v>3</v>
      </c>
      <c r="I1368">
        <v>2026</v>
      </c>
      <c r="J1368" t="s">
        <v>117</v>
      </c>
      <c r="K1368" s="93" t="s">
        <v>26</v>
      </c>
    </row>
    <row r="1369" spans="2:12" x14ac:dyDescent="0.35">
      <c r="B1369" s="88" t="s">
        <v>194</v>
      </c>
      <c r="C1369" t="s">
        <v>234</v>
      </c>
      <c r="D1369" t="s">
        <v>258</v>
      </c>
      <c r="E1369" t="s">
        <v>276</v>
      </c>
      <c r="F1369">
        <v>338.80791287527001</v>
      </c>
      <c r="G1369" t="s">
        <v>257</v>
      </c>
      <c r="H1369">
        <v>3</v>
      </c>
      <c r="I1369">
        <v>2026</v>
      </c>
      <c r="J1369" t="s">
        <v>98</v>
      </c>
      <c r="K1369" s="93" t="s">
        <v>26</v>
      </c>
    </row>
    <row r="1370" spans="2:12" x14ac:dyDescent="0.35">
      <c r="B1370" s="88" t="s">
        <v>194</v>
      </c>
      <c r="C1370" t="s">
        <v>234</v>
      </c>
      <c r="D1370" t="s">
        <v>258</v>
      </c>
      <c r="E1370" t="s">
        <v>262</v>
      </c>
      <c r="F1370">
        <v>0</v>
      </c>
      <c r="G1370" t="s">
        <v>257</v>
      </c>
      <c r="H1370">
        <v>3</v>
      </c>
      <c r="I1370">
        <v>2026</v>
      </c>
      <c r="J1370" t="s">
        <v>73</v>
      </c>
      <c r="K1370" s="93" t="s">
        <v>17</v>
      </c>
    </row>
    <row r="1371" spans="2:12" x14ac:dyDescent="0.35">
      <c r="B1371" s="88" t="s">
        <v>194</v>
      </c>
      <c r="C1371" t="s">
        <v>234</v>
      </c>
      <c r="D1371" t="s">
        <v>258</v>
      </c>
      <c r="E1371" t="s">
        <v>277</v>
      </c>
      <c r="F1371">
        <v>0</v>
      </c>
      <c r="G1371" t="s">
        <v>257</v>
      </c>
      <c r="H1371">
        <v>3</v>
      </c>
      <c r="I1371">
        <v>2026</v>
      </c>
      <c r="J1371" t="s">
        <v>199</v>
      </c>
      <c r="K1371" s="93" t="s">
        <v>17</v>
      </c>
    </row>
    <row r="1372" spans="2:12" x14ac:dyDescent="0.35">
      <c r="B1372" s="88" t="s">
        <v>194</v>
      </c>
      <c r="C1372" t="s">
        <v>234</v>
      </c>
      <c r="D1372" t="s">
        <v>258</v>
      </c>
      <c r="E1372" t="s">
        <v>263</v>
      </c>
      <c r="F1372">
        <v>0</v>
      </c>
      <c r="G1372" t="s">
        <v>257</v>
      </c>
      <c r="H1372">
        <v>3</v>
      </c>
      <c r="I1372">
        <v>2026</v>
      </c>
      <c r="J1372" t="s">
        <v>138</v>
      </c>
      <c r="K1372" s="93" t="s">
        <v>17</v>
      </c>
    </row>
    <row r="1373" spans="2:12" x14ac:dyDescent="0.35">
      <c r="B1373" s="88" t="s">
        <v>194</v>
      </c>
      <c r="C1373" t="s">
        <v>234</v>
      </c>
      <c r="D1373" t="s">
        <v>258</v>
      </c>
      <c r="E1373" t="s">
        <v>264</v>
      </c>
      <c r="F1373">
        <v>0</v>
      </c>
      <c r="G1373" t="s">
        <v>257</v>
      </c>
      <c r="H1373">
        <v>3</v>
      </c>
      <c r="I1373">
        <v>2026</v>
      </c>
      <c r="J1373" t="s">
        <v>202</v>
      </c>
      <c r="K1373" s="93" t="s">
        <v>17</v>
      </c>
    </row>
    <row r="1374" spans="2:12" x14ac:dyDescent="0.35">
      <c r="B1374" s="88" t="s">
        <v>194</v>
      </c>
      <c r="C1374" t="s">
        <v>234</v>
      </c>
      <c r="D1374" t="s">
        <v>258</v>
      </c>
      <c r="E1374" t="s">
        <v>278</v>
      </c>
      <c r="F1374">
        <v>527.81611902936618</v>
      </c>
      <c r="G1374" t="s">
        <v>257</v>
      </c>
      <c r="H1374">
        <v>3</v>
      </c>
      <c r="I1374">
        <v>2026</v>
      </c>
      <c r="J1374" t="s">
        <v>115</v>
      </c>
      <c r="K1374" s="93" t="s">
        <v>26</v>
      </c>
    </row>
    <row r="1375" spans="2:12" x14ac:dyDescent="0.35">
      <c r="B1375" s="88" t="s">
        <v>194</v>
      </c>
      <c r="C1375" t="s">
        <v>234</v>
      </c>
      <c r="D1375" t="s">
        <v>258</v>
      </c>
      <c r="E1375" t="s">
        <v>279</v>
      </c>
      <c r="F1375">
        <v>1248.0646578023241</v>
      </c>
      <c r="G1375" t="s">
        <v>257</v>
      </c>
      <c r="H1375">
        <v>3</v>
      </c>
      <c r="I1375">
        <v>2026</v>
      </c>
      <c r="J1375" t="s">
        <v>114</v>
      </c>
      <c r="K1375" s="93" t="s">
        <v>26</v>
      </c>
    </row>
    <row r="1376" spans="2:12" x14ac:dyDescent="0.35">
      <c r="B1376" s="88" t="s">
        <v>194</v>
      </c>
      <c r="C1376" t="s">
        <v>234</v>
      </c>
      <c r="D1376" t="s">
        <v>258</v>
      </c>
      <c r="E1376" t="s">
        <v>265</v>
      </c>
      <c r="F1376">
        <v>4368.0407449706126</v>
      </c>
      <c r="G1376" t="s">
        <v>257</v>
      </c>
      <c r="H1376">
        <v>3</v>
      </c>
      <c r="I1376">
        <v>2026</v>
      </c>
      <c r="J1376" t="s">
        <v>141</v>
      </c>
      <c r="K1376" s="93" t="s">
        <v>17</v>
      </c>
    </row>
    <row r="1377" spans="2:11" x14ac:dyDescent="0.35">
      <c r="B1377" s="88" t="s">
        <v>194</v>
      </c>
      <c r="C1377" t="s">
        <v>234</v>
      </c>
      <c r="D1377" t="s">
        <v>258</v>
      </c>
      <c r="E1377" t="s">
        <v>266</v>
      </c>
      <c r="F1377">
        <v>0</v>
      </c>
      <c r="G1377" t="s">
        <v>257</v>
      </c>
      <c r="H1377">
        <v>3</v>
      </c>
      <c r="I1377">
        <v>2026</v>
      </c>
      <c r="J1377" t="s">
        <v>142</v>
      </c>
      <c r="K1377" s="93" t="s">
        <v>13</v>
      </c>
    </row>
    <row r="1378" spans="2:11" x14ac:dyDescent="0.35">
      <c r="B1378" s="88" t="s">
        <v>194</v>
      </c>
      <c r="C1378" t="s">
        <v>234</v>
      </c>
      <c r="D1378" t="s">
        <v>258</v>
      </c>
      <c r="E1378" t="s">
        <v>267</v>
      </c>
      <c r="F1378">
        <v>2351</v>
      </c>
      <c r="G1378" t="s">
        <v>257</v>
      </c>
      <c r="H1378">
        <v>3</v>
      </c>
      <c r="I1378">
        <v>2026</v>
      </c>
      <c r="J1378" t="s">
        <v>128</v>
      </c>
      <c r="K1378" s="93" t="s">
        <v>13</v>
      </c>
    </row>
    <row r="1379" spans="2:11" x14ac:dyDescent="0.35">
      <c r="B1379" s="88" t="s">
        <v>194</v>
      </c>
      <c r="C1379" t="s">
        <v>234</v>
      </c>
      <c r="D1379" t="s">
        <v>249</v>
      </c>
      <c r="E1379" t="s">
        <v>186</v>
      </c>
      <c r="F1379">
        <v>487.53964261862035</v>
      </c>
      <c r="G1379" t="s">
        <v>187</v>
      </c>
      <c r="H1379">
        <v>3</v>
      </c>
      <c r="I1379">
        <v>2026</v>
      </c>
      <c r="J1379" t="s">
        <v>113</v>
      </c>
      <c r="K1379" s="93" t="s">
        <v>26</v>
      </c>
    </row>
    <row r="1380" spans="2:11" x14ac:dyDescent="0.35">
      <c r="B1380" s="88" t="s">
        <v>194</v>
      </c>
      <c r="C1380" t="s">
        <v>234</v>
      </c>
      <c r="D1380" t="s">
        <v>249</v>
      </c>
      <c r="E1380" t="s">
        <v>188</v>
      </c>
      <c r="F1380">
        <v>586.662984598153</v>
      </c>
      <c r="G1380" t="s">
        <v>187</v>
      </c>
      <c r="H1380">
        <v>3</v>
      </c>
      <c r="I1380">
        <v>2026</v>
      </c>
      <c r="J1380" t="s">
        <v>140</v>
      </c>
      <c r="K1380" s="93" t="s">
        <v>26</v>
      </c>
    </row>
    <row r="1381" spans="2:11" x14ac:dyDescent="0.35">
      <c r="B1381" s="88" t="s">
        <v>194</v>
      </c>
      <c r="C1381" t="s">
        <v>234</v>
      </c>
      <c r="D1381" t="s">
        <v>249</v>
      </c>
      <c r="E1381" t="s">
        <v>189</v>
      </c>
      <c r="F1381">
        <v>290.31224495158011</v>
      </c>
      <c r="G1381" t="s">
        <v>187</v>
      </c>
      <c r="H1381">
        <v>3</v>
      </c>
      <c r="I1381">
        <v>2026</v>
      </c>
      <c r="J1381" t="s">
        <v>124</v>
      </c>
      <c r="K1381" s="93" t="s">
        <v>26</v>
      </c>
    </row>
    <row r="1382" spans="2:11" x14ac:dyDescent="0.35">
      <c r="B1382" s="88" t="s">
        <v>194</v>
      </c>
      <c r="C1382" t="s">
        <v>234</v>
      </c>
      <c r="D1382" t="s">
        <v>249</v>
      </c>
      <c r="E1382" t="s">
        <v>190</v>
      </c>
      <c r="F1382">
        <v>278.99138486446964</v>
      </c>
      <c r="G1382" t="s">
        <v>187</v>
      </c>
      <c r="H1382">
        <v>3</v>
      </c>
      <c r="I1382">
        <v>2026</v>
      </c>
      <c r="J1382" t="s">
        <v>112</v>
      </c>
      <c r="K1382" s="93" t="s">
        <v>26</v>
      </c>
    </row>
    <row r="1383" spans="2:11" x14ac:dyDescent="0.35">
      <c r="B1383" s="88" t="s">
        <v>194</v>
      </c>
      <c r="C1383" s="89" t="s">
        <v>184</v>
      </c>
      <c r="D1383" s="89" t="s">
        <v>242</v>
      </c>
      <c r="E1383" s="89" t="s">
        <v>285</v>
      </c>
      <c r="F1383" s="90">
        <v>1988.5746783278432</v>
      </c>
      <c r="G1383" s="89" t="s">
        <v>212</v>
      </c>
      <c r="H1383" s="91">
        <v>1</v>
      </c>
      <c r="I1383" s="91">
        <v>2026</v>
      </c>
      <c r="J1383" s="89" t="s">
        <v>10</v>
      </c>
      <c r="K1383" s="89" t="s">
        <v>8</v>
      </c>
    </row>
    <row r="1384" spans="2:11" x14ac:dyDescent="0.35">
      <c r="B1384" s="88" t="s">
        <v>194</v>
      </c>
      <c r="C1384" s="89" t="s">
        <v>240</v>
      </c>
      <c r="D1384" s="89" t="s">
        <v>243</v>
      </c>
      <c r="E1384" s="89" t="s">
        <v>283</v>
      </c>
      <c r="F1384" s="90">
        <v>11845.706325939895</v>
      </c>
      <c r="G1384" s="89" t="s">
        <v>187</v>
      </c>
      <c r="H1384" s="91">
        <v>1</v>
      </c>
      <c r="I1384" s="91">
        <v>2026</v>
      </c>
      <c r="J1384" s="89" t="s">
        <v>10</v>
      </c>
      <c r="K1384" s="89" t="s">
        <v>8</v>
      </c>
    </row>
    <row r="1385" spans="2:11" x14ac:dyDescent="0.35">
      <c r="B1385" s="88" t="s">
        <v>194</v>
      </c>
      <c r="C1385" t="s">
        <v>234</v>
      </c>
      <c r="D1385" t="s">
        <v>249</v>
      </c>
      <c r="E1385" t="s">
        <v>195</v>
      </c>
      <c r="F1385">
        <v>805.19800125082008</v>
      </c>
      <c r="G1385" t="s">
        <v>187</v>
      </c>
      <c r="H1385">
        <v>3</v>
      </c>
      <c r="I1385">
        <v>2026</v>
      </c>
      <c r="J1385" t="s">
        <v>117</v>
      </c>
      <c r="K1385" s="93" t="s">
        <v>26</v>
      </c>
    </row>
    <row r="1386" spans="2:11" x14ac:dyDescent="0.35">
      <c r="B1386" s="88" t="s">
        <v>194</v>
      </c>
      <c r="C1386" t="s">
        <v>234</v>
      </c>
      <c r="D1386" t="s">
        <v>249</v>
      </c>
      <c r="E1386" t="s">
        <v>196</v>
      </c>
      <c r="F1386">
        <v>479.01520417010715</v>
      </c>
      <c r="G1386" t="s">
        <v>187</v>
      </c>
      <c r="H1386">
        <v>3</v>
      </c>
      <c r="I1386">
        <v>2026</v>
      </c>
      <c r="J1386" t="s">
        <v>98</v>
      </c>
      <c r="K1386" s="93" t="s">
        <v>26</v>
      </c>
    </row>
    <row r="1387" spans="2:11" x14ac:dyDescent="0.35">
      <c r="B1387" s="88" t="s">
        <v>194</v>
      </c>
      <c r="C1387" t="s">
        <v>234</v>
      </c>
      <c r="D1387" t="s">
        <v>249</v>
      </c>
      <c r="E1387" t="s">
        <v>197</v>
      </c>
      <c r="F1387">
        <v>0</v>
      </c>
      <c r="G1387" t="s">
        <v>187</v>
      </c>
      <c r="H1387">
        <v>3</v>
      </c>
      <c r="I1387">
        <v>2026</v>
      </c>
      <c r="J1387" t="s">
        <v>73</v>
      </c>
      <c r="K1387" s="93" t="s">
        <v>17</v>
      </c>
    </row>
    <row r="1388" spans="2:11" x14ac:dyDescent="0.35">
      <c r="B1388" s="88" t="s">
        <v>194</v>
      </c>
      <c r="C1388" t="s">
        <v>234</v>
      </c>
      <c r="D1388" t="s">
        <v>249</v>
      </c>
      <c r="E1388" t="s">
        <v>198</v>
      </c>
      <c r="F1388">
        <v>0</v>
      </c>
      <c r="G1388" t="s">
        <v>187</v>
      </c>
      <c r="H1388">
        <v>3</v>
      </c>
      <c r="I1388">
        <v>2026</v>
      </c>
      <c r="J1388" t="s">
        <v>199</v>
      </c>
      <c r="K1388" s="93" t="s">
        <v>17</v>
      </c>
    </row>
    <row r="1389" spans="2:11" x14ac:dyDescent="0.35">
      <c r="B1389" s="88" t="s">
        <v>194</v>
      </c>
      <c r="C1389" t="s">
        <v>234</v>
      </c>
      <c r="D1389" t="s">
        <v>249</v>
      </c>
      <c r="E1389" t="s">
        <v>200</v>
      </c>
      <c r="F1389">
        <v>0</v>
      </c>
      <c r="G1389" t="s">
        <v>187</v>
      </c>
      <c r="H1389">
        <v>3</v>
      </c>
      <c r="I1389">
        <v>2026</v>
      </c>
      <c r="J1389" t="s">
        <v>138</v>
      </c>
      <c r="K1389" s="93" t="s">
        <v>17</v>
      </c>
    </row>
    <row r="1390" spans="2:11" x14ac:dyDescent="0.35">
      <c r="B1390" s="88" t="s">
        <v>194</v>
      </c>
      <c r="C1390" t="s">
        <v>234</v>
      </c>
      <c r="D1390" t="s">
        <v>249</v>
      </c>
      <c r="E1390" t="s">
        <v>201</v>
      </c>
      <c r="F1390">
        <v>0</v>
      </c>
      <c r="G1390" t="s">
        <v>187</v>
      </c>
      <c r="H1390">
        <v>3</v>
      </c>
      <c r="I1390">
        <v>2026</v>
      </c>
      <c r="J1390" t="s">
        <v>202</v>
      </c>
      <c r="K1390" s="93" t="s">
        <v>17</v>
      </c>
    </row>
    <row r="1391" spans="2:11" x14ac:dyDescent="0.35">
      <c r="B1391" s="88" t="s">
        <v>194</v>
      </c>
      <c r="C1391" t="s">
        <v>234</v>
      </c>
      <c r="D1391" t="s">
        <v>249</v>
      </c>
      <c r="E1391" t="s">
        <v>203</v>
      </c>
      <c r="F1391">
        <v>731.50108107049743</v>
      </c>
      <c r="G1391" t="s">
        <v>187</v>
      </c>
      <c r="H1391">
        <v>3</v>
      </c>
      <c r="I1391">
        <v>2026</v>
      </c>
      <c r="J1391" t="s">
        <v>115</v>
      </c>
      <c r="K1391" s="93" t="s">
        <v>26</v>
      </c>
    </row>
    <row r="1392" spans="2:11" x14ac:dyDescent="0.35">
      <c r="B1392" s="88" t="s">
        <v>194</v>
      </c>
      <c r="C1392" t="s">
        <v>234</v>
      </c>
      <c r="D1392" t="s">
        <v>249</v>
      </c>
      <c r="E1392" t="s">
        <v>204</v>
      </c>
      <c r="F1392">
        <v>1749.8066983320487</v>
      </c>
      <c r="G1392" t="s">
        <v>187</v>
      </c>
      <c r="H1392">
        <v>3</v>
      </c>
      <c r="I1392">
        <v>2026</v>
      </c>
      <c r="J1392" t="s">
        <v>114</v>
      </c>
      <c r="K1392" s="93" t="s">
        <v>26</v>
      </c>
    </row>
    <row r="1393" spans="2:12" x14ac:dyDescent="0.35">
      <c r="B1393" s="88" t="s">
        <v>194</v>
      </c>
      <c r="C1393" t="s">
        <v>234</v>
      </c>
      <c r="D1393" t="s">
        <v>249</v>
      </c>
      <c r="E1393" t="s">
        <v>205</v>
      </c>
      <c r="F1393">
        <v>6175.6465825098157</v>
      </c>
      <c r="G1393" t="s">
        <v>187</v>
      </c>
      <c r="H1393">
        <v>3</v>
      </c>
      <c r="I1393">
        <v>2026</v>
      </c>
      <c r="J1393" t="s">
        <v>141</v>
      </c>
      <c r="K1393" s="93" t="s">
        <v>17</v>
      </c>
    </row>
    <row r="1394" spans="2:12" x14ac:dyDescent="0.35">
      <c r="B1394" s="88" t="s">
        <v>194</v>
      </c>
      <c r="C1394" t="s">
        <v>234</v>
      </c>
      <c r="D1394" t="s">
        <v>249</v>
      </c>
      <c r="E1394" t="s">
        <v>206</v>
      </c>
      <c r="F1394">
        <v>182.62866283255238</v>
      </c>
      <c r="G1394" t="s">
        <v>187</v>
      </c>
      <c r="H1394">
        <v>3</v>
      </c>
      <c r="I1394">
        <v>2026</v>
      </c>
      <c r="J1394" t="s">
        <v>142</v>
      </c>
      <c r="K1394" s="93" t="s">
        <v>13</v>
      </c>
    </row>
    <row r="1395" spans="2:12" x14ac:dyDescent="0.35">
      <c r="B1395" s="88" t="s">
        <v>194</v>
      </c>
      <c r="C1395" t="s">
        <v>234</v>
      </c>
      <c r="D1395" t="s">
        <v>249</v>
      </c>
      <c r="E1395" t="s">
        <v>207</v>
      </c>
      <c r="F1395">
        <v>6494.0463993597305</v>
      </c>
      <c r="G1395" t="s">
        <v>187</v>
      </c>
      <c r="H1395">
        <v>3</v>
      </c>
      <c r="I1395">
        <v>2026</v>
      </c>
      <c r="J1395" t="s">
        <v>128</v>
      </c>
      <c r="K1395" s="93" t="s">
        <v>13</v>
      </c>
    </row>
    <row r="1396" spans="2:12" x14ac:dyDescent="0.35">
      <c r="B1396" s="88" t="s">
        <v>194</v>
      </c>
      <c r="C1396" s="89" t="s">
        <v>240</v>
      </c>
      <c r="D1396" s="89" t="s">
        <v>243</v>
      </c>
      <c r="E1396" s="89" t="s">
        <v>285</v>
      </c>
      <c r="F1396" s="90">
        <v>1673.9889404285334</v>
      </c>
      <c r="G1396" s="89" t="s">
        <v>212</v>
      </c>
      <c r="H1396" s="91">
        <v>1</v>
      </c>
      <c r="I1396" s="91">
        <v>2026</v>
      </c>
      <c r="J1396" s="89" t="s">
        <v>10</v>
      </c>
      <c r="K1396" s="89" t="s">
        <v>8</v>
      </c>
    </row>
    <row r="1397" spans="2:12" x14ac:dyDescent="0.35">
      <c r="B1397" s="88" t="s">
        <v>194</v>
      </c>
      <c r="C1397" t="s">
        <v>234</v>
      </c>
      <c r="D1397" t="s">
        <v>249</v>
      </c>
      <c r="E1397" t="s">
        <v>209</v>
      </c>
      <c r="F1397">
        <v>0</v>
      </c>
      <c r="G1397" t="s">
        <v>210</v>
      </c>
      <c r="H1397">
        <v>3</v>
      </c>
      <c r="I1397">
        <v>2026</v>
      </c>
      <c r="J1397" t="s">
        <v>73</v>
      </c>
      <c r="K1397" s="93" t="s">
        <v>17</v>
      </c>
    </row>
    <row r="1398" spans="2:12" x14ac:dyDescent="0.35">
      <c r="B1398" s="88" t="s">
        <v>194</v>
      </c>
      <c r="C1398" t="s">
        <v>234</v>
      </c>
      <c r="D1398" t="s">
        <v>249</v>
      </c>
      <c r="E1398" t="s">
        <v>269</v>
      </c>
      <c r="F1398">
        <v>0</v>
      </c>
      <c r="G1398" t="s">
        <v>210</v>
      </c>
      <c r="H1398">
        <v>3</v>
      </c>
      <c r="I1398">
        <v>2026</v>
      </c>
      <c r="J1398" t="s">
        <v>199</v>
      </c>
      <c r="K1398" s="93" t="s">
        <v>17</v>
      </c>
    </row>
    <row r="1399" spans="2:12" x14ac:dyDescent="0.35">
      <c r="B1399" s="88" t="s">
        <v>194</v>
      </c>
      <c r="C1399" t="s">
        <v>234</v>
      </c>
      <c r="D1399" t="s">
        <v>249</v>
      </c>
      <c r="E1399" t="s">
        <v>213</v>
      </c>
      <c r="F1399">
        <v>0</v>
      </c>
      <c r="G1399" t="s">
        <v>210</v>
      </c>
      <c r="H1399">
        <v>3</v>
      </c>
      <c r="I1399">
        <v>2026</v>
      </c>
      <c r="J1399" t="s">
        <v>138</v>
      </c>
      <c r="K1399" s="93" t="s">
        <v>17</v>
      </c>
    </row>
    <row r="1400" spans="2:12" x14ac:dyDescent="0.35">
      <c r="B1400" s="88" t="s">
        <v>194</v>
      </c>
      <c r="C1400" t="s">
        <v>234</v>
      </c>
      <c r="D1400" t="s">
        <v>249</v>
      </c>
      <c r="E1400" t="s">
        <v>270</v>
      </c>
      <c r="F1400">
        <v>0</v>
      </c>
      <c r="G1400" t="s">
        <v>210</v>
      </c>
      <c r="H1400">
        <v>3</v>
      </c>
      <c r="I1400">
        <v>2026</v>
      </c>
      <c r="J1400" t="s">
        <v>25</v>
      </c>
      <c r="K1400" s="93" t="s">
        <v>17</v>
      </c>
    </row>
    <row r="1401" spans="2:12" x14ac:dyDescent="0.35">
      <c r="B1401" s="88" t="s">
        <v>194</v>
      </c>
      <c r="C1401" t="s">
        <v>234</v>
      </c>
      <c r="D1401" t="s">
        <v>249</v>
      </c>
      <c r="E1401" t="s">
        <v>271</v>
      </c>
      <c r="F1401">
        <v>454.5078216496529</v>
      </c>
      <c r="G1401" t="s">
        <v>210</v>
      </c>
      <c r="H1401">
        <v>3</v>
      </c>
      <c r="I1401">
        <v>2026</v>
      </c>
      <c r="J1401" s="92" t="s">
        <v>35</v>
      </c>
      <c r="K1401" s="93" t="s">
        <v>26</v>
      </c>
      <c r="L1401" t="s">
        <v>162</v>
      </c>
    </row>
    <row r="1402" spans="2:12" x14ac:dyDescent="0.35">
      <c r="B1402" s="88" t="s">
        <v>194</v>
      </c>
      <c r="C1402" t="s">
        <v>234</v>
      </c>
      <c r="D1402" t="s">
        <v>249</v>
      </c>
      <c r="E1402" t="s">
        <v>216</v>
      </c>
      <c r="F1402">
        <v>25.640778839397974</v>
      </c>
      <c r="G1402" t="s">
        <v>210</v>
      </c>
      <c r="H1402">
        <v>3</v>
      </c>
      <c r="I1402">
        <v>2026</v>
      </c>
      <c r="J1402" t="s">
        <v>142</v>
      </c>
      <c r="K1402" s="93" t="s">
        <v>13</v>
      </c>
    </row>
    <row r="1403" spans="2:12" x14ac:dyDescent="0.35">
      <c r="B1403" s="88" t="s">
        <v>194</v>
      </c>
      <c r="C1403" t="s">
        <v>234</v>
      </c>
      <c r="D1403" t="s">
        <v>249</v>
      </c>
      <c r="E1403" t="s">
        <v>217</v>
      </c>
      <c r="F1403">
        <v>601.55832435329955</v>
      </c>
      <c r="G1403" t="s">
        <v>218</v>
      </c>
      <c r="H1403">
        <v>3</v>
      </c>
      <c r="I1403">
        <v>2026</v>
      </c>
      <c r="J1403" s="92" t="s">
        <v>35</v>
      </c>
      <c r="K1403" s="93" t="s">
        <v>26</v>
      </c>
      <c r="L1403" t="s">
        <v>165</v>
      </c>
    </row>
    <row r="1404" spans="2:12" x14ac:dyDescent="0.35">
      <c r="B1404" s="88" t="s">
        <v>194</v>
      </c>
      <c r="C1404" t="s">
        <v>234</v>
      </c>
      <c r="D1404" t="s">
        <v>249</v>
      </c>
      <c r="E1404" t="s">
        <v>219</v>
      </c>
      <c r="F1404">
        <v>0</v>
      </c>
      <c r="G1404" t="s">
        <v>218</v>
      </c>
      <c r="H1404">
        <v>3</v>
      </c>
      <c r="I1404">
        <v>2026</v>
      </c>
      <c r="J1404" s="92" t="s">
        <v>35</v>
      </c>
      <c r="K1404" s="93" t="s">
        <v>26</v>
      </c>
      <c r="L1404" t="s">
        <v>220</v>
      </c>
    </row>
    <row r="1405" spans="2:12" x14ac:dyDescent="0.35">
      <c r="B1405" s="88" t="s">
        <v>194</v>
      </c>
      <c r="C1405" t="s">
        <v>234</v>
      </c>
      <c r="D1405" t="s">
        <v>249</v>
      </c>
      <c r="E1405" t="s">
        <v>221</v>
      </c>
      <c r="F1405">
        <v>1531.5589667290576</v>
      </c>
      <c r="G1405" t="s">
        <v>218</v>
      </c>
      <c r="H1405">
        <v>3</v>
      </c>
      <c r="I1405">
        <v>2026</v>
      </c>
      <c r="J1405" s="92" t="s">
        <v>35</v>
      </c>
      <c r="K1405" s="93" t="s">
        <v>26</v>
      </c>
      <c r="L1405" t="s">
        <v>164</v>
      </c>
    </row>
    <row r="1406" spans="2:12" x14ac:dyDescent="0.35">
      <c r="B1406" s="88" t="s">
        <v>194</v>
      </c>
      <c r="C1406" t="s">
        <v>234</v>
      </c>
      <c r="D1406" t="s">
        <v>249</v>
      </c>
      <c r="E1406" t="s">
        <v>222</v>
      </c>
      <c r="F1406">
        <v>541.40249191796966</v>
      </c>
      <c r="G1406" t="s">
        <v>218</v>
      </c>
      <c r="H1406">
        <v>3</v>
      </c>
      <c r="I1406">
        <v>2026</v>
      </c>
      <c r="J1406" s="92" t="s">
        <v>35</v>
      </c>
      <c r="K1406" s="93" t="s">
        <v>26</v>
      </c>
      <c r="L1406" t="s">
        <v>161</v>
      </c>
    </row>
    <row r="1407" spans="2:12" x14ac:dyDescent="0.35">
      <c r="B1407" s="88" t="s">
        <v>194</v>
      </c>
      <c r="C1407" t="s">
        <v>234</v>
      </c>
      <c r="D1407" t="s">
        <v>249</v>
      </c>
      <c r="E1407" t="s">
        <v>223</v>
      </c>
      <c r="F1407">
        <v>687.49522783234238</v>
      </c>
      <c r="G1407" t="s">
        <v>224</v>
      </c>
      <c r="H1407">
        <v>3</v>
      </c>
      <c r="I1407">
        <v>2026</v>
      </c>
      <c r="J1407" s="92" t="s">
        <v>35</v>
      </c>
      <c r="K1407" s="93" t="s">
        <v>26</v>
      </c>
      <c r="L1407" t="s">
        <v>165</v>
      </c>
    </row>
    <row r="1408" spans="2:12" x14ac:dyDescent="0.35">
      <c r="B1408" s="88" t="s">
        <v>194</v>
      </c>
      <c r="C1408" t="s">
        <v>234</v>
      </c>
      <c r="D1408" t="s">
        <v>249</v>
      </c>
      <c r="E1408" t="s">
        <v>225</v>
      </c>
      <c r="F1408">
        <v>0</v>
      </c>
      <c r="G1408" t="s">
        <v>224</v>
      </c>
      <c r="H1408">
        <v>3</v>
      </c>
      <c r="I1408">
        <v>2026</v>
      </c>
      <c r="J1408" s="92" t="s">
        <v>35</v>
      </c>
      <c r="K1408" s="93" t="s">
        <v>26</v>
      </c>
      <c r="L1408" t="s">
        <v>220</v>
      </c>
    </row>
    <row r="1409" spans="2:12" x14ac:dyDescent="0.35">
      <c r="B1409" s="88" t="s">
        <v>194</v>
      </c>
      <c r="C1409" t="s">
        <v>234</v>
      </c>
      <c r="D1409" t="s">
        <v>249</v>
      </c>
      <c r="E1409" t="s">
        <v>226</v>
      </c>
      <c r="F1409">
        <v>1737.2907682299758</v>
      </c>
      <c r="G1409" t="s">
        <v>224</v>
      </c>
      <c r="H1409">
        <v>3</v>
      </c>
      <c r="I1409">
        <v>2026</v>
      </c>
      <c r="J1409" s="92" t="s">
        <v>35</v>
      </c>
      <c r="K1409" s="93" t="s">
        <v>26</v>
      </c>
      <c r="L1409" t="s">
        <v>164</v>
      </c>
    </row>
    <row r="1410" spans="2:12" x14ac:dyDescent="0.35">
      <c r="B1410" s="88" t="s">
        <v>194</v>
      </c>
      <c r="C1410" t="s">
        <v>234</v>
      </c>
      <c r="D1410" t="s">
        <v>249</v>
      </c>
      <c r="E1410" t="s">
        <v>228</v>
      </c>
      <c r="F1410">
        <v>607.28745125190244</v>
      </c>
      <c r="G1410" t="s">
        <v>224</v>
      </c>
      <c r="H1410">
        <v>3</v>
      </c>
      <c r="I1410">
        <v>2026</v>
      </c>
      <c r="J1410" s="92" t="s">
        <v>35</v>
      </c>
      <c r="K1410" s="93" t="s">
        <v>26</v>
      </c>
      <c r="L1410" t="s">
        <v>161</v>
      </c>
    </row>
    <row r="1411" spans="2:12" x14ac:dyDescent="0.35">
      <c r="B1411" s="88" t="s">
        <v>194</v>
      </c>
      <c r="C1411" t="s">
        <v>234</v>
      </c>
      <c r="D1411" t="s">
        <v>249</v>
      </c>
      <c r="E1411" t="s">
        <v>229</v>
      </c>
      <c r="F1411">
        <v>605.87213394700223</v>
      </c>
      <c r="G1411" t="s">
        <v>224</v>
      </c>
      <c r="H1411">
        <v>3</v>
      </c>
      <c r="I1411">
        <v>2026</v>
      </c>
      <c r="J1411" s="92" t="s">
        <v>35</v>
      </c>
      <c r="K1411" s="93" t="s">
        <v>26</v>
      </c>
      <c r="L1411" t="s">
        <v>162</v>
      </c>
    </row>
    <row r="1412" spans="2:12" x14ac:dyDescent="0.35">
      <c r="B1412" s="88" t="s">
        <v>194</v>
      </c>
      <c r="C1412" t="s">
        <v>234</v>
      </c>
      <c r="D1412" t="s">
        <v>249</v>
      </c>
      <c r="E1412" t="s">
        <v>272</v>
      </c>
      <c r="F1412">
        <v>142.82636473799494</v>
      </c>
      <c r="G1412" t="s">
        <v>257</v>
      </c>
      <c r="H1412">
        <v>3</v>
      </c>
      <c r="I1412">
        <v>2026</v>
      </c>
      <c r="J1412" t="s">
        <v>113</v>
      </c>
      <c r="K1412" s="93" t="s">
        <v>26</v>
      </c>
    </row>
    <row r="1413" spans="2:12" x14ac:dyDescent="0.35">
      <c r="B1413" s="88" t="s">
        <v>194</v>
      </c>
      <c r="C1413" t="s">
        <v>234</v>
      </c>
      <c r="D1413" t="s">
        <v>249</v>
      </c>
      <c r="E1413" t="s">
        <v>273</v>
      </c>
      <c r="F1413">
        <v>171.86487844649443</v>
      </c>
      <c r="G1413" t="s">
        <v>257</v>
      </c>
      <c r="H1413">
        <v>3</v>
      </c>
      <c r="I1413">
        <v>2026</v>
      </c>
      <c r="J1413" t="s">
        <v>140</v>
      </c>
      <c r="K1413" s="93" t="s">
        <v>26</v>
      </c>
    </row>
    <row r="1414" spans="2:12" x14ac:dyDescent="0.35">
      <c r="B1414" s="88" t="s">
        <v>194</v>
      </c>
      <c r="C1414" t="s">
        <v>234</v>
      </c>
      <c r="D1414" t="s">
        <v>249</v>
      </c>
      <c r="E1414" t="s">
        <v>274</v>
      </c>
      <c r="F1414">
        <v>85.047940640585125</v>
      </c>
      <c r="G1414" t="s">
        <v>257</v>
      </c>
      <c r="H1414">
        <v>3</v>
      </c>
      <c r="I1414">
        <v>2026</v>
      </c>
      <c r="J1414" t="s">
        <v>124</v>
      </c>
      <c r="K1414" s="93" t="s">
        <v>26</v>
      </c>
    </row>
    <row r="1415" spans="2:12" x14ac:dyDescent="0.35">
      <c r="B1415" s="88" t="s">
        <v>194</v>
      </c>
      <c r="C1415" t="s">
        <v>234</v>
      </c>
      <c r="D1415" t="s">
        <v>249</v>
      </c>
      <c r="E1415" t="s">
        <v>275</v>
      </c>
      <c r="F1415">
        <v>86.049211091556003</v>
      </c>
      <c r="G1415" t="s">
        <v>257</v>
      </c>
      <c r="H1415">
        <v>3</v>
      </c>
      <c r="I1415">
        <v>2026</v>
      </c>
      <c r="J1415" t="s">
        <v>112</v>
      </c>
      <c r="K1415" s="93" t="s">
        <v>26</v>
      </c>
    </row>
    <row r="1416" spans="2:12" x14ac:dyDescent="0.35">
      <c r="B1416" s="88" t="s">
        <v>194</v>
      </c>
      <c r="C1416" s="89" t="s">
        <v>234</v>
      </c>
      <c r="D1416" s="89" t="s">
        <v>244</v>
      </c>
      <c r="E1416" s="89" t="s">
        <v>283</v>
      </c>
      <c r="F1416" s="90">
        <v>7976.9044008096962</v>
      </c>
      <c r="G1416" s="89" t="s">
        <v>187</v>
      </c>
      <c r="H1416" s="91">
        <v>1</v>
      </c>
      <c r="I1416" s="91">
        <v>2026</v>
      </c>
      <c r="J1416" s="89" t="s">
        <v>10</v>
      </c>
      <c r="K1416" s="89" t="s">
        <v>8</v>
      </c>
    </row>
    <row r="1417" spans="2:12" x14ac:dyDescent="0.35">
      <c r="B1417" s="88" t="s">
        <v>194</v>
      </c>
      <c r="C1417" s="89" t="s">
        <v>234</v>
      </c>
      <c r="D1417" s="89" t="s">
        <v>244</v>
      </c>
      <c r="E1417" s="89" t="s">
        <v>285</v>
      </c>
      <c r="F1417" s="90">
        <v>1127.264966595533</v>
      </c>
      <c r="G1417" s="89" t="s">
        <v>212</v>
      </c>
      <c r="H1417" s="91">
        <v>1</v>
      </c>
      <c r="I1417" s="91">
        <v>2026</v>
      </c>
      <c r="J1417" s="89" t="s">
        <v>10</v>
      </c>
      <c r="K1417" s="89" t="s">
        <v>8</v>
      </c>
    </row>
    <row r="1418" spans="2:12" x14ac:dyDescent="0.35">
      <c r="B1418" s="88" t="s">
        <v>194</v>
      </c>
      <c r="C1418" t="s">
        <v>234</v>
      </c>
      <c r="D1418" t="s">
        <v>249</v>
      </c>
      <c r="E1418" t="s">
        <v>261</v>
      </c>
      <c r="F1418">
        <v>245.66060252441932</v>
      </c>
      <c r="G1418" t="s">
        <v>257</v>
      </c>
      <c r="H1418">
        <v>3</v>
      </c>
      <c r="I1418">
        <v>2026</v>
      </c>
      <c r="J1418" t="s">
        <v>117</v>
      </c>
      <c r="K1418" s="93" t="s">
        <v>26</v>
      </c>
    </row>
    <row r="1419" spans="2:12" x14ac:dyDescent="0.35">
      <c r="B1419" s="88" t="s">
        <v>194</v>
      </c>
      <c r="C1419" t="s">
        <v>234</v>
      </c>
      <c r="D1419" t="s">
        <v>249</v>
      </c>
      <c r="E1419" t="s">
        <v>276</v>
      </c>
      <c r="F1419">
        <v>140.32910205696547</v>
      </c>
      <c r="G1419" t="s">
        <v>257</v>
      </c>
      <c r="H1419">
        <v>3</v>
      </c>
      <c r="I1419">
        <v>2026</v>
      </c>
      <c r="J1419" t="s">
        <v>98</v>
      </c>
      <c r="K1419" s="93" t="s">
        <v>26</v>
      </c>
    </row>
    <row r="1420" spans="2:12" x14ac:dyDescent="0.35">
      <c r="B1420" s="88" t="s">
        <v>194</v>
      </c>
      <c r="C1420" t="s">
        <v>234</v>
      </c>
      <c r="D1420" t="s">
        <v>249</v>
      </c>
      <c r="E1420" t="s">
        <v>262</v>
      </c>
      <c r="F1420">
        <v>0</v>
      </c>
      <c r="G1420" t="s">
        <v>257</v>
      </c>
      <c r="H1420">
        <v>3</v>
      </c>
      <c r="I1420">
        <v>2026</v>
      </c>
      <c r="J1420" t="s">
        <v>73</v>
      </c>
      <c r="K1420" s="93" t="s">
        <v>17</v>
      </c>
    </row>
    <row r="1421" spans="2:12" x14ac:dyDescent="0.35">
      <c r="B1421" s="88" t="s">
        <v>194</v>
      </c>
      <c r="C1421" t="s">
        <v>234</v>
      </c>
      <c r="D1421" t="s">
        <v>249</v>
      </c>
      <c r="E1421" t="s">
        <v>277</v>
      </c>
      <c r="F1421">
        <v>0</v>
      </c>
      <c r="G1421" t="s">
        <v>257</v>
      </c>
      <c r="H1421">
        <v>3</v>
      </c>
      <c r="I1421">
        <v>2026</v>
      </c>
      <c r="J1421" t="s">
        <v>199</v>
      </c>
      <c r="K1421" s="93" t="s">
        <v>17</v>
      </c>
    </row>
    <row r="1422" spans="2:12" x14ac:dyDescent="0.35">
      <c r="B1422" s="88" t="s">
        <v>194</v>
      </c>
      <c r="C1422" t="s">
        <v>234</v>
      </c>
      <c r="D1422" t="s">
        <v>249</v>
      </c>
      <c r="E1422" t="s">
        <v>263</v>
      </c>
      <c r="F1422">
        <v>0</v>
      </c>
      <c r="G1422" t="s">
        <v>257</v>
      </c>
      <c r="H1422">
        <v>3</v>
      </c>
      <c r="I1422">
        <v>2026</v>
      </c>
      <c r="J1422" t="s">
        <v>138</v>
      </c>
      <c r="K1422" s="93" t="s">
        <v>17</v>
      </c>
    </row>
    <row r="1423" spans="2:12" x14ac:dyDescent="0.35">
      <c r="B1423" s="88" t="s">
        <v>194</v>
      </c>
      <c r="C1423" t="s">
        <v>234</v>
      </c>
      <c r="D1423" t="s">
        <v>249</v>
      </c>
      <c r="E1423" t="s">
        <v>264</v>
      </c>
      <c r="F1423">
        <v>0</v>
      </c>
      <c r="G1423" t="s">
        <v>257</v>
      </c>
      <c r="H1423">
        <v>3</v>
      </c>
      <c r="I1423">
        <v>2026</v>
      </c>
      <c r="J1423" t="s">
        <v>202</v>
      </c>
      <c r="K1423" s="93" t="s">
        <v>17</v>
      </c>
    </row>
    <row r="1424" spans="2:12" x14ac:dyDescent="0.35">
      <c r="B1424" s="88" t="s">
        <v>194</v>
      </c>
      <c r="C1424" t="s">
        <v>234</v>
      </c>
      <c r="D1424" t="s">
        <v>249</v>
      </c>
      <c r="E1424" t="s">
        <v>278</v>
      </c>
      <c r="F1424">
        <v>218.613436168036</v>
      </c>
      <c r="G1424" t="s">
        <v>257</v>
      </c>
      <c r="H1424">
        <v>3</v>
      </c>
      <c r="I1424">
        <v>2026</v>
      </c>
      <c r="J1424" t="s">
        <v>115</v>
      </c>
      <c r="K1424" s="93" t="s">
        <v>26</v>
      </c>
    </row>
    <row r="1425" spans="2:11" x14ac:dyDescent="0.35">
      <c r="B1425" s="88" t="s">
        <v>194</v>
      </c>
      <c r="C1425" t="s">
        <v>234</v>
      </c>
      <c r="D1425" t="s">
        <v>249</v>
      </c>
      <c r="E1425" t="s">
        <v>279</v>
      </c>
      <c r="F1425">
        <v>516.92946381364641</v>
      </c>
      <c r="G1425" t="s">
        <v>257</v>
      </c>
      <c r="H1425">
        <v>3</v>
      </c>
      <c r="I1425">
        <v>2026</v>
      </c>
      <c r="J1425" t="s">
        <v>114</v>
      </c>
      <c r="K1425" s="93" t="s">
        <v>26</v>
      </c>
    </row>
    <row r="1426" spans="2:11" x14ac:dyDescent="0.35">
      <c r="B1426" s="88" t="s">
        <v>194</v>
      </c>
      <c r="C1426" t="s">
        <v>234</v>
      </c>
      <c r="D1426" t="s">
        <v>249</v>
      </c>
      <c r="E1426" t="s">
        <v>265</v>
      </c>
      <c r="F1426">
        <v>1809.1762683111331</v>
      </c>
      <c r="G1426" t="s">
        <v>257</v>
      </c>
      <c r="H1426">
        <v>3</v>
      </c>
      <c r="I1426">
        <v>2026</v>
      </c>
      <c r="J1426" t="s">
        <v>141</v>
      </c>
      <c r="K1426" s="93" t="s">
        <v>17</v>
      </c>
    </row>
    <row r="1427" spans="2:11" x14ac:dyDescent="0.35">
      <c r="B1427" s="88" t="s">
        <v>194</v>
      </c>
      <c r="C1427" t="s">
        <v>234</v>
      </c>
      <c r="D1427" t="s">
        <v>249</v>
      </c>
      <c r="E1427" t="s">
        <v>266</v>
      </c>
      <c r="F1427">
        <v>43</v>
      </c>
      <c r="G1427" t="s">
        <v>257</v>
      </c>
      <c r="H1427">
        <v>3</v>
      </c>
      <c r="I1427">
        <v>2026</v>
      </c>
      <c r="J1427" t="s">
        <v>142</v>
      </c>
      <c r="K1427" s="93" t="s">
        <v>13</v>
      </c>
    </row>
    <row r="1428" spans="2:11" x14ac:dyDescent="0.35">
      <c r="B1428" s="88" t="s">
        <v>194</v>
      </c>
      <c r="C1428" t="s">
        <v>234</v>
      </c>
      <c r="D1428" t="s">
        <v>249</v>
      </c>
      <c r="E1428" t="s">
        <v>267</v>
      </c>
      <c r="F1428">
        <v>1149</v>
      </c>
      <c r="G1428" t="s">
        <v>257</v>
      </c>
      <c r="H1428">
        <v>3</v>
      </c>
      <c r="I1428">
        <v>2026</v>
      </c>
      <c r="J1428" t="s">
        <v>128</v>
      </c>
      <c r="K1428" s="93" t="s">
        <v>13</v>
      </c>
    </row>
    <row r="1429" spans="2:11" x14ac:dyDescent="0.35">
      <c r="B1429" s="88" t="s">
        <v>194</v>
      </c>
      <c r="C1429" t="s">
        <v>234</v>
      </c>
      <c r="D1429" t="s">
        <v>239</v>
      </c>
      <c r="E1429" t="s">
        <v>186</v>
      </c>
      <c r="F1429">
        <v>891.48563609745725</v>
      </c>
      <c r="G1429" t="s">
        <v>187</v>
      </c>
      <c r="H1429">
        <v>3</v>
      </c>
      <c r="I1429">
        <v>2026</v>
      </c>
      <c r="J1429" t="s">
        <v>113</v>
      </c>
      <c r="K1429" s="93" t="s">
        <v>26</v>
      </c>
    </row>
    <row r="1430" spans="2:11" x14ac:dyDescent="0.35">
      <c r="B1430" s="88" t="s">
        <v>194</v>
      </c>
      <c r="C1430" t="s">
        <v>234</v>
      </c>
      <c r="D1430" t="s">
        <v>239</v>
      </c>
      <c r="E1430" t="s">
        <v>188</v>
      </c>
      <c r="F1430">
        <v>1072.7366110994117</v>
      </c>
      <c r="G1430" t="s">
        <v>187</v>
      </c>
      <c r="H1430">
        <v>3</v>
      </c>
      <c r="I1430">
        <v>2026</v>
      </c>
      <c r="J1430" t="s">
        <v>140</v>
      </c>
      <c r="K1430" s="93" t="s">
        <v>26</v>
      </c>
    </row>
    <row r="1431" spans="2:11" x14ac:dyDescent="0.35">
      <c r="B1431" s="88" t="s">
        <v>194</v>
      </c>
      <c r="C1431" t="s">
        <v>234</v>
      </c>
      <c r="D1431" t="s">
        <v>239</v>
      </c>
      <c r="E1431" t="s">
        <v>189</v>
      </c>
      <c r="F1431">
        <v>530.84749163668448</v>
      </c>
      <c r="G1431" t="s">
        <v>187</v>
      </c>
      <c r="H1431">
        <v>3</v>
      </c>
      <c r="I1431">
        <v>2026</v>
      </c>
      <c r="J1431" t="s">
        <v>124</v>
      </c>
      <c r="K1431" s="93" t="s">
        <v>26</v>
      </c>
    </row>
    <row r="1432" spans="2:11" x14ac:dyDescent="0.35">
      <c r="B1432" s="88" t="s">
        <v>194</v>
      </c>
      <c r="C1432" t="s">
        <v>234</v>
      </c>
      <c r="D1432" t="s">
        <v>239</v>
      </c>
      <c r="E1432" t="s">
        <v>190</v>
      </c>
      <c r="F1432">
        <v>510.14684850185978</v>
      </c>
      <c r="G1432" t="s">
        <v>187</v>
      </c>
      <c r="H1432">
        <v>3</v>
      </c>
      <c r="I1432">
        <v>2026</v>
      </c>
      <c r="J1432" t="s">
        <v>112</v>
      </c>
      <c r="K1432" s="93" t="s">
        <v>26</v>
      </c>
    </row>
    <row r="1433" spans="2:11" x14ac:dyDescent="0.35">
      <c r="B1433" s="88" t="s">
        <v>194</v>
      </c>
      <c r="C1433" s="89" t="s">
        <v>230</v>
      </c>
      <c r="D1433" s="89" t="s">
        <v>245</v>
      </c>
      <c r="E1433" s="89" t="s">
        <v>283</v>
      </c>
      <c r="F1433" s="90">
        <v>6696.2368055628249</v>
      </c>
      <c r="G1433" s="89" t="s">
        <v>187</v>
      </c>
      <c r="H1433" s="91">
        <v>1</v>
      </c>
      <c r="I1433" s="91">
        <v>2026</v>
      </c>
      <c r="J1433" s="89" t="s">
        <v>10</v>
      </c>
      <c r="K1433" s="89" t="s">
        <v>8</v>
      </c>
    </row>
    <row r="1434" spans="2:11" x14ac:dyDescent="0.35">
      <c r="B1434" s="88" t="s">
        <v>194</v>
      </c>
      <c r="C1434" s="89" t="s">
        <v>230</v>
      </c>
      <c r="D1434" s="89" t="s">
        <v>245</v>
      </c>
      <c r="E1434" s="89" t="s">
        <v>285</v>
      </c>
      <c r="F1434" s="90">
        <v>946.2860252120297</v>
      </c>
      <c r="G1434" s="89" t="s">
        <v>212</v>
      </c>
      <c r="H1434" s="91">
        <v>1</v>
      </c>
      <c r="I1434" s="91">
        <v>2026</v>
      </c>
      <c r="J1434" s="89" t="s">
        <v>10</v>
      </c>
      <c r="K1434" s="89" t="s">
        <v>8</v>
      </c>
    </row>
    <row r="1435" spans="2:11" x14ac:dyDescent="0.35">
      <c r="B1435" s="88" t="s">
        <v>194</v>
      </c>
      <c r="C1435" t="s">
        <v>234</v>
      </c>
      <c r="D1435" t="s">
        <v>239</v>
      </c>
      <c r="E1435" t="s">
        <v>195</v>
      </c>
      <c r="F1435">
        <v>1472.3365847215991</v>
      </c>
      <c r="G1435" t="s">
        <v>187</v>
      </c>
      <c r="H1435">
        <v>3</v>
      </c>
      <c r="I1435">
        <v>2026</v>
      </c>
      <c r="J1435" t="s">
        <v>117</v>
      </c>
      <c r="K1435" s="93" t="s">
        <v>26</v>
      </c>
    </row>
    <row r="1436" spans="2:11" x14ac:dyDescent="0.35">
      <c r="B1436" s="88" t="s">
        <v>194</v>
      </c>
      <c r="C1436" t="s">
        <v>234</v>
      </c>
      <c r="D1436" t="s">
        <v>239</v>
      </c>
      <c r="E1436" t="s">
        <v>196</v>
      </c>
      <c r="F1436">
        <v>875.89836120052917</v>
      </c>
      <c r="G1436" t="s">
        <v>187</v>
      </c>
      <c r="H1436">
        <v>3</v>
      </c>
      <c r="I1436">
        <v>2026</v>
      </c>
      <c r="J1436" t="s">
        <v>98</v>
      </c>
      <c r="K1436" s="93" t="s">
        <v>26</v>
      </c>
    </row>
    <row r="1437" spans="2:11" x14ac:dyDescent="0.35">
      <c r="B1437" s="88" t="s">
        <v>194</v>
      </c>
      <c r="C1437" t="s">
        <v>234</v>
      </c>
      <c r="D1437" t="s">
        <v>239</v>
      </c>
      <c r="E1437" t="s">
        <v>197</v>
      </c>
      <c r="F1437">
        <v>0</v>
      </c>
      <c r="G1437" t="s">
        <v>187</v>
      </c>
      <c r="H1437">
        <v>3</v>
      </c>
      <c r="I1437">
        <v>2026</v>
      </c>
      <c r="J1437" t="s">
        <v>73</v>
      </c>
      <c r="K1437" s="93" t="s">
        <v>17</v>
      </c>
    </row>
    <row r="1438" spans="2:11" x14ac:dyDescent="0.35">
      <c r="B1438" s="88" t="s">
        <v>194</v>
      </c>
      <c r="C1438" t="s">
        <v>234</v>
      </c>
      <c r="D1438" t="s">
        <v>239</v>
      </c>
      <c r="E1438" t="s">
        <v>198</v>
      </c>
      <c r="F1438">
        <v>0</v>
      </c>
      <c r="G1438" t="s">
        <v>187</v>
      </c>
      <c r="H1438">
        <v>3</v>
      </c>
      <c r="I1438">
        <v>2026</v>
      </c>
      <c r="J1438" t="s">
        <v>199</v>
      </c>
      <c r="K1438" s="93" t="s">
        <v>17</v>
      </c>
    </row>
    <row r="1439" spans="2:11" x14ac:dyDescent="0.35">
      <c r="B1439" s="88" t="s">
        <v>194</v>
      </c>
      <c r="C1439" t="s">
        <v>234</v>
      </c>
      <c r="D1439" t="s">
        <v>239</v>
      </c>
      <c r="E1439" t="s">
        <v>200</v>
      </c>
      <c r="F1439">
        <v>0</v>
      </c>
      <c r="G1439" t="s">
        <v>187</v>
      </c>
      <c r="H1439">
        <v>3</v>
      </c>
      <c r="I1439">
        <v>2026</v>
      </c>
      <c r="J1439" t="s">
        <v>138</v>
      </c>
      <c r="K1439" s="93" t="s">
        <v>17</v>
      </c>
    </row>
    <row r="1440" spans="2:11" x14ac:dyDescent="0.35">
      <c r="B1440" s="88" t="s">
        <v>194</v>
      </c>
      <c r="C1440" t="s">
        <v>234</v>
      </c>
      <c r="D1440" t="s">
        <v>239</v>
      </c>
      <c r="E1440" t="s">
        <v>201</v>
      </c>
      <c r="F1440">
        <v>0</v>
      </c>
      <c r="G1440" t="s">
        <v>187</v>
      </c>
      <c r="H1440">
        <v>3</v>
      </c>
      <c r="I1440">
        <v>2026</v>
      </c>
      <c r="J1440" t="s">
        <v>202</v>
      </c>
      <c r="K1440" s="93" t="s">
        <v>17</v>
      </c>
    </row>
    <row r="1441" spans="2:12" x14ac:dyDescent="0.35">
      <c r="B1441" s="88" t="s">
        <v>194</v>
      </c>
      <c r="C1441" t="s">
        <v>234</v>
      </c>
      <c r="D1441" t="s">
        <v>239</v>
      </c>
      <c r="E1441" t="s">
        <v>203</v>
      </c>
      <c r="F1441">
        <v>1337.5788337159597</v>
      </c>
      <c r="G1441" t="s">
        <v>187</v>
      </c>
      <c r="H1441">
        <v>3</v>
      </c>
      <c r="I1441">
        <v>2026</v>
      </c>
      <c r="J1441" t="s">
        <v>115</v>
      </c>
      <c r="K1441" s="93" t="s">
        <v>26</v>
      </c>
    </row>
    <row r="1442" spans="2:12" x14ac:dyDescent="0.35">
      <c r="B1442" s="88" t="s">
        <v>194</v>
      </c>
      <c r="C1442" t="s">
        <v>234</v>
      </c>
      <c r="D1442" t="s">
        <v>239</v>
      </c>
      <c r="E1442" t="s">
        <v>204</v>
      </c>
      <c r="F1442">
        <v>3199.5911740256097</v>
      </c>
      <c r="G1442" t="s">
        <v>187</v>
      </c>
      <c r="H1442">
        <v>3</v>
      </c>
      <c r="I1442">
        <v>2026</v>
      </c>
      <c r="J1442" t="s">
        <v>114</v>
      </c>
      <c r="K1442" s="93" t="s">
        <v>26</v>
      </c>
    </row>
    <row r="1443" spans="2:12" x14ac:dyDescent="0.35">
      <c r="B1443" s="88" t="s">
        <v>194</v>
      </c>
      <c r="C1443" t="s">
        <v>234</v>
      </c>
      <c r="D1443" t="s">
        <v>239</v>
      </c>
      <c r="E1443" t="s">
        <v>205</v>
      </c>
      <c r="F1443">
        <v>11292.415509744607</v>
      </c>
      <c r="G1443" t="s">
        <v>187</v>
      </c>
      <c r="H1443">
        <v>3</v>
      </c>
      <c r="I1443">
        <v>2026</v>
      </c>
      <c r="J1443" t="s">
        <v>141</v>
      </c>
      <c r="K1443" s="93" t="s">
        <v>17</v>
      </c>
    </row>
    <row r="1444" spans="2:12" x14ac:dyDescent="0.35">
      <c r="B1444" s="88" t="s">
        <v>194</v>
      </c>
      <c r="C1444" t="s">
        <v>234</v>
      </c>
      <c r="D1444" t="s">
        <v>239</v>
      </c>
      <c r="E1444" t="s">
        <v>206</v>
      </c>
      <c r="F1444">
        <v>239.44606320565126</v>
      </c>
      <c r="G1444" t="s">
        <v>187</v>
      </c>
      <c r="H1444">
        <v>3</v>
      </c>
      <c r="I1444">
        <v>2026</v>
      </c>
      <c r="J1444" t="s">
        <v>142</v>
      </c>
      <c r="K1444" s="93" t="s">
        <v>13</v>
      </c>
    </row>
    <row r="1445" spans="2:12" x14ac:dyDescent="0.35">
      <c r="B1445" s="88" t="s">
        <v>194</v>
      </c>
      <c r="C1445" t="s">
        <v>234</v>
      </c>
      <c r="D1445" t="s">
        <v>239</v>
      </c>
      <c r="E1445" t="s">
        <v>207</v>
      </c>
      <c r="F1445">
        <v>14286.901319053817</v>
      </c>
      <c r="G1445" t="s">
        <v>187</v>
      </c>
      <c r="H1445">
        <v>3</v>
      </c>
      <c r="I1445">
        <v>2026</v>
      </c>
      <c r="J1445" t="s">
        <v>128</v>
      </c>
      <c r="K1445" s="93" t="s">
        <v>13</v>
      </c>
    </row>
    <row r="1446" spans="2:12" x14ac:dyDescent="0.35">
      <c r="B1446" s="88" t="s">
        <v>194</v>
      </c>
      <c r="C1446" s="89" t="s">
        <v>234</v>
      </c>
      <c r="D1446" s="89" t="s">
        <v>246</v>
      </c>
      <c r="E1446" s="89" t="s">
        <v>283</v>
      </c>
      <c r="F1446" s="90">
        <v>6224.1946144062931</v>
      </c>
      <c r="G1446" s="89" t="s">
        <v>187</v>
      </c>
      <c r="H1446" s="91">
        <v>1</v>
      </c>
      <c r="I1446" s="91">
        <v>2026</v>
      </c>
      <c r="J1446" s="89" t="s">
        <v>10</v>
      </c>
      <c r="K1446" s="89" t="s">
        <v>8</v>
      </c>
    </row>
    <row r="1447" spans="2:12" x14ac:dyDescent="0.35">
      <c r="B1447" s="88" t="s">
        <v>194</v>
      </c>
      <c r="C1447" t="s">
        <v>234</v>
      </c>
      <c r="D1447" t="s">
        <v>239</v>
      </c>
      <c r="E1447" t="s">
        <v>209</v>
      </c>
      <c r="F1447">
        <v>0</v>
      </c>
      <c r="G1447" t="s">
        <v>210</v>
      </c>
      <c r="H1447">
        <v>3</v>
      </c>
      <c r="I1447">
        <v>2026</v>
      </c>
      <c r="J1447" t="s">
        <v>73</v>
      </c>
      <c r="K1447" s="93" t="s">
        <v>17</v>
      </c>
    </row>
    <row r="1448" spans="2:12" x14ac:dyDescent="0.35">
      <c r="B1448" s="88" t="s">
        <v>194</v>
      </c>
      <c r="C1448" t="s">
        <v>234</v>
      </c>
      <c r="D1448" t="s">
        <v>239</v>
      </c>
      <c r="E1448" t="s">
        <v>269</v>
      </c>
      <c r="F1448">
        <v>0</v>
      </c>
      <c r="G1448" t="s">
        <v>210</v>
      </c>
      <c r="H1448">
        <v>3</v>
      </c>
      <c r="I1448">
        <v>2026</v>
      </c>
      <c r="J1448" t="s">
        <v>199</v>
      </c>
      <c r="K1448" s="93" t="s">
        <v>17</v>
      </c>
    </row>
    <row r="1449" spans="2:12" x14ac:dyDescent="0.35">
      <c r="B1449" s="88" t="s">
        <v>194</v>
      </c>
      <c r="C1449" t="s">
        <v>234</v>
      </c>
      <c r="D1449" t="s">
        <v>239</v>
      </c>
      <c r="E1449" t="s">
        <v>213</v>
      </c>
      <c r="F1449">
        <v>0</v>
      </c>
      <c r="G1449" t="s">
        <v>210</v>
      </c>
      <c r="H1449">
        <v>3</v>
      </c>
      <c r="I1449">
        <v>2026</v>
      </c>
      <c r="J1449" t="s">
        <v>138</v>
      </c>
      <c r="K1449" s="93" t="s">
        <v>17</v>
      </c>
    </row>
    <row r="1450" spans="2:12" x14ac:dyDescent="0.35">
      <c r="B1450" s="88" t="s">
        <v>194</v>
      </c>
      <c r="C1450" t="s">
        <v>234</v>
      </c>
      <c r="D1450" t="s">
        <v>239</v>
      </c>
      <c r="E1450" t="s">
        <v>270</v>
      </c>
      <c r="F1450">
        <v>0</v>
      </c>
      <c r="G1450" t="s">
        <v>210</v>
      </c>
      <c r="H1450">
        <v>3</v>
      </c>
      <c r="I1450">
        <v>2026</v>
      </c>
      <c r="J1450" t="s">
        <v>25</v>
      </c>
      <c r="K1450" s="93" t="s">
        <v>17</v>
      </c>
    </row>
    <row r="1451" spans="2:12" x14ac:dyDescent="0.35">
      <c r="B1451" s="88" t="s">
        <v>194</v>
      </c>
      <c r="C1451" t="s">
        <v>234</v>
      </c>
      <c r="D1451" t="s">
        <v>239</v>
      </c>
      <c r="E1451" t="s">
        <v>271</v>
      </c>
      <c r="F1451">
        <v>831.08563709468353</v>
      </c>
      <c r="G1451" t="s">
        <v>210</v>
      </c>
      <c r="H1451">
        <v>3</v>
      </c>
      <c r="I1451">
        <v>2026</v>
      </c>
      <c r="J1451" s="92" t="s">
        <v>35</v>
      </c>
      <c r="K1451" s="93" t="s">
        <v>26</v>
      </c>
      <c r="L1451" t="s">
        <v>162</v>
      </c>
    </row>
    <row r="1452" spans="2:12" x14ac:dyDescent="0.35">
      <c r="B1452" s="88" t="s">
        <v>194</v>
      </c>
      <c r="C1452" t="s">
        <v>234</v>
      </c>
      <c r="D1452" t="s">
        <v>239</v>
      </c>
      <c r="E1452" t="s">
        <v>216</v>
      </c>
      <c r="F1452">
        <v>33.617853054368815</v>
      </c>
      <c r="G1452" t="s">
        <v>210</v>
      </c>
      <c r="H1452">
        <v>3</v>
      </c>
      <c r="I1452">
        <v>2026</v>
      </c>
      <c r="J1452" t="s">
        <v>142</v>
      </c>
      <c r="K1452" s="93" t="s">
        <v>13</v>
      </c>
    </row>
    <row r="1453" spans="2:12" x14ac:dyDescent="0.35">
      <c r="B1453" s="88" t="s">
        <v>194</v>
      </c>
      <c r="C1453" t="s">
        <v>234</v>
      </c>
      <c r="D1453" t="s">
        <v>239</v>
      </c>
      <c r="E1453" t="s">
        <v>217</v>
      </c>
      <c r="F1453">
        <v>1099.9733325384766</v>
      </c>
      <c r="G1453" t="s">
        <v>218</v>
      </c>
      <c r="H1453">
        <v>3</v>
      </c>
      <c r="I1453">
        <v>2026</v>
      </c>
      <c r="J1453" s="92" t="s">
        <v>35</v>
      </c>
      <c r="K1453" s="93" t="s">
        <v>26</v>
      </c>
      <c r="L1453" t="s">
        <v>165</v>
      </c>
    </row>
    <row r="1454" spans="2:12" x14ac:dyDescent="0.35">
      <c r="B1454" s="88" t="s">
        <v>194</v>
      </c>
      <c r="C1454" t="s">
        <v>234</v>
      </c>
      <c r="D1454" t="s">
        <v>239</v>
      </c>
      <c r="E1454" t="s">
        <v>219</v>
      </c>
      <c r="F1454">
        <v>0</v>
      </c>
      <c r="G1454" t="s">
        <v>218</v>
      </c>
      <c r="H1454">
        <v>3</v>
      </c>
      <c r="I1454">
        <v>2026</v>
      </c>
      <c r="J1454" s="92" t="s">
        <v>35</v>
      </c>
      <c r="K1454" s="93" t="s">
        <v>26</v>
      </c>
      <c r="L1454" t="s">
        <v>220</v>
      </c>
    </row>
    <row r="1455" spans="2:12" x14ac:dyDescent="0.35">
      <c r="B1455" s="88" t="s">
        <v>194</v>
      </c>
      <c r="C1455" t="s">
        <v>234</v>
      </c>
      <c r="D1455" t="s">
        <v>239</v>
      </c>
      <c r="E1455" t="s">
        <v>221</v>
      </c>
      <c r="F1455">
        <v>2800.5165125480439</v>
      </c>
      <c r="G1455" t="s">
        <v>218</v>
      </c>
      <c r="H1455">
        <v>3</v>
      </c>
      <c r="I1455">
        <v>2026</v>
      </c>
      <c r="J1455" s="92" t="s">
        <v>35</v>
      </c>
      <c r="K1455" s="93" t="s">
        <v>26</v>
      </c>
      <c r="L1455" t="s">
        <v>164</v>
      </c>
    </row>
    <row r="1456" spans="2:12" x14ac:dyDescent="0.35">
      <c r="B1456" s="88" t="s">
        <v>194</v>
      </c>
      <c r="C1456" t="s">
        <v>234</v>
      </c>
      <c r="D1456" t="s">
        <v>239</v>
      </c>
      <c r="E1456" t="s">
        <v>222</v>
      </c>
      <c r="F1456">
        <v>989.97599928462898</v>
      </c>
      <c r="G1456" t="s">
        <v>218</v>
      </c>
      <c r="H1456">
        <v>3</v>
      </c>
      <c r="I1456">
        <v>2026</v>
      </c>
      <c r="J1456" s="92" t="s">
        <v>35</v>
      </c>
      <c r="K1456" s="93" t="s">
        <v>26</v>
      </c>
      <c r="L1456" t="s">
        <v>161</v>
      </c>
    </row>
    <row r="1457" spans="2:12" x14ac:dyDescent="0.35">
      <c r="B1457" s="88" t="s">
        <v>194</v>
      </c>
      <c r="C1457" t="s">
        <v>234</v>
      </c>
      <c r="D1457" t="s">
        <v>239</v>
      </c>
      <c r="E1457" t="s">
        <v>223</v>
      </c>
      <c r="F1457">
        <v>1257.1123800439734</v>
      </c>
      <c r="G1457" t="s">
        <v>224</v>
      </c>
      <c r="H1457">
        <v>3</v>
      </c>
      <c r="I1457">
        <v>2026</v>
      </c>
      <c r="J1457" s="92" t="s">
        <v>35</v>
      </c>
      <c r="K1457" s="93" t="s">
        <v>26</v>
      </c>
      <c r="L1457" t="s">
        <v>165</v>
      </c>
    </row>
    <row r="1458" spans="2:12" x14ac:dyDescent="0.35">
      <c r="B1458" s="88" t="s">
        <v>194</v>
      </c>
      <c r="C1458" t="s">
        <v>234</v>
      </c>
      <c r="D1458" t="s">
        <v>239</v>
      </c>
      <c r="E1458" t="s">
        <v>225</v>
      </c>
      <c r="F1458">
        <v>0</v>
      </c>
      <c r="G1458" t="s">
        <v>224</v>
      </c>
      <c r="H1458">
        <v>3</v>
      </c>
      <c r="I1458">
        <v>2026</v>
      </c>
      <c r="J1458" s="92" t="s">
        <v>35</v>
      </c>
      <c r="K1458" s="93" t="s">
        <v>26</v>
      </c>
      <c r="L1458" t="s">
        <v>220</v>
      </c>
    </row>
    <row r="1459" spans="2:12" x14ac:dyDescent="0.35">
      <c r="B1459" s="88" t="s">
        <v>194</v>
      </c>
      <c r="C1459" t="s">
        <v>234</v>
      </c>
      <c r="D1459" t="s">
        <v>239</v>
      </c>
      <c r="E1459" t="s">
        <v>226</v>
      </c>
      <c r="F1459">
        <v>3176.7052978156912</v>
      </c>
      <c r="G1459" t="s">
        <v>224</v>
      </c>
      <c r="H1459">
        <v>3</v>
      </c>
      <c r="I1459">
        <v>2026</v>
      </c>
      <c r="J1459" s="92" t="s">
        <v>35</v>
      </c>
      <c r="K1459" s="93" t="s">
        <v>26</v>
      </c>
      <c r="L1459" t="s">
        <v>164</v>
      </c>
    </row>
    <row r="1460" spans="2:12" x14ac:dyDescent="0.35">
      <c r="B1460" s="88" t="s">
        <v>194</v>
      </c>
      <c r="C1460" t="s">
        <v>234</v>
      </c>
      <c r="D1460" t="s">
        <v>239</v>
      </c>
      <c r="E1460" t="s">
        <v>228</v>
      </c>
      <c r="F1460">
        <v>1110.4492690388431</v>
      </c>
      <c r="G1460" t="s">
        <v>224</v>
      </c>
      <c r="H1460">
        <v>3</v>
      </c>
      <c r="I1460">
        <v>2026</v>
      </c>
      <c r="J1460" s="92" t="s">
        <v>35</v>
      </c>
      <c r="K1460" s="93" t="s">
        <v>26</v>
      </c>
      <c r="L1460" t="s">
        <v>161</v>
      </c>
    </row>
    <row r="1461" spans="2:12" x14ac:dyDescent="0.35">
      <c r="B1461" s="88" t="s">
        <v>194</v>
      </c>
      <c r="C1461" t="s">
        <v>234</v>
      </c>
      <c r="D1461" t="s">
        <v>239</v>
      </c>
      <c r="E1461" t="s">
        <v>229</v>
      </c>
      <c r="F1461">
        <v>1107.8613050302924</v>
      </c>
      <c r="G1461" t="s">
        <v>224</v>
      </c>
      <c r="H1461">
        <v>3</v>
      </c>
      <c r="I1461">
        <v>2026</v>
      </c>
      <c r="J1461" s="92" t="s">
        <v>35</v>
      </c>
      <c r="K1461" s="93" t="s">
        <v>26</v>
      </c>
      <c r="L1461" t="s">
        <v>162</v>
      </c>
    </row>
    <row r="1462" spans="2:12" x14ac:dyDescent="0.35">
      <c r="B1462" s="88" t="s">
        <v>194</v>
      </c>
      <c r="C1462" t="s">
        <v>234</v>
      </c>
      <c r="D1462" t="s">
        <v>239</v>
      </c>
      <c r="E1462" t="s">
        <v>272</v>
      </c>
      <c r="F1462">
        <v>261.16369109197007</v>
      </c>
      <c r="G1462" t="s">
        <v>257</v>
      </c>
      <c r="H1462">
        <v>3</v>
      </c>
      <c r="I1462">
        <v>2026</v>
      </c>
      <c r="J1462" t="s">
        <v>113</v>
      </c>
      <c r="K1462" s="93" t="s">
        <v>26</v>
      </c>
    </row>
    <row r="1463" spans="2:12" x14ac:dyDescent="0.35">
      <c r="B1463" s="88" t="s">
        <v>194</v>
      </c>
      <c r="C1463" t="s">
        <v>234</v>
      </c>
      <c r="D1463" t="s">
        <v>239</v>
      </c>
      <c r="E1463" t="s">
        <v>273</v>
      </c>
      <c r="F1463">
        <v>314.26176887227666</v>
      </c>
      <c r="G1463" t="s">
        <v>257</v>
      </c>
      <c r="H1463">
        <v>3</v>
      </c>
      <c r="I1463">
        <v>2026</v>
      </c>
      <c r="J1463" t="s">
        <v>140</v>
      </c>
      <c r="K1463" s="93" t="s">
        <v>26</v>
      </c>
    </row>
    <row r="1464" spans="2:12" x14ac:dyDescent="0.35">
      <c r="B1464" s="88" t="s">
        <v>194</v>
      </c>
      <c r="C1464" t="s">
        <v>234</v>
      </c>
      <c r="D1464" t="s">
        <v>239</v>
      </c>
      <c r="E1464" t="s">
        <v>274</v>
      </c>
      <c r="F1464">
        <v>155.51354358287642</v>
      </c>
      <c r="G1464" t="s">
        <v>257</v>
      </c>
      <c r="H1464">
        <v>3</v>
      </c>
      <c r="I1464">
        <v>2026</v>
      </c>
      <c r="J1464" t="s">
        <v>124</v>
      </c>
      <c r="K1464" s="93" t="s">
        <v>26</v>
      </c>
    </row>
    <row r="1465" spans="2:12" x14ac:dyDescent="0.35">
      <c r="B1465" s="88" t="s">
        <v>194</v>
      </c>
      <c r="C1465" t="s">
        <v>234</v>
      </c>
      <c r="D1465" t="s">
        <v>239</v>
      </c>
      <c r="E1465" t="s">
        <v>275</v>
      </c>
      <c r="F1465">
        <v>157.34440644378151</v>
      </c>
      <c r="G1465" t="s">
        <v>257</v>
      </c>
      <c r="H1465">
        <v>3</v>
      </c>
      <c r="I1465">
        <v>2026</v>
      </c>
      <c r="J1465" t="s">
        <v>112</v>
      </c>
      <c r="K1465" s="93" t="s">
        <v>26</v>
      </c>
    </row>
    <row r="1466" spans="2:12" x14ac:dyDescent="0.35">
      <c r="B1466" s="88" t="s">
        <v>194</v>
      </c>
      <c r="C1466" s="89" t="s">
        <v>234</v>
      </c>
      <c r="D1466" s="89" t="s">
        <v>246</v>
      </c>
      <c r="E1466" s="89" t="s">
        <v>285</v>
      </c>
      <c r="F1466" s="90">
        <v>879.5788668823227</v>
      </c>
      <c r="G1466" s="89" t="s">
        <v>212</v>
      </c>
      <c r="H1466" s="91">
        <v>1</v>
      </c>
      <c r="I1466" s="91">
        <v>2026</v>
      </c>
      <c r="J1466" s="89" t="s">
        <v>10</v>
      </c>
      <c r="K1466" s="89" t="s">
        <v>8</v>
      </c>
    </row>
    <row r="1467" spans="2:12" x14ac:dyDescent="0.35">
      <c r="B1467" s="88" t="s">
        <v>194</v>
      </c>
      <c r="C1467" s="89" t="s">
        <v>234</v>
      </c>
      <c r="D1467" s="89" t="s">
        <v>247</v>
      </c>
      <c r="E1467" s="89" t="s">
        <v>283</v>
      </c>
      <c r="F1467" s="90">
        <v>5581.7176064599034</v>
      </c>
      <c r="G1467" s="89" t="s">
        <v>187</v>
      </c>
      <c r="H1467" s="91">
        <v>1</v>
      </c>
      <c r="I1467" s="91">
        <v>2026</v>
      </c>
      <c r="J1467" s="89" t="s">
        <v>10</v>
      </c>
      <c r="K1467" s="89" t="s">
        <v>8</v>
      </c>
    </row>
    <row r="1468" spans="2:12" x14ac:dyDescent="0.35">
      <c r="B1468" s="88" t="s">
        <v>194</v>
      </c>
      <c r="C1468" t="s">
        <v>234</v>
      </c>
      <c r="D1468" t="s">
        <v>239</v>
      </c>
      <c r="E1468" t="s">
        <v>261</v>
      </c>
      <c r="F1468">
        <v>449.20018673616323</v>
      </c>
      <c r="G1468" t="s">
        <v>257</v>
      </c>
      <c r="H1468">
        <v>3</v>
      </c>
      <c r="I1468">
        <v>2026</v>
      </c>
      <c r="J1468" t="s">
        <v>117</v>
      </c>
      <c r="K1468" s="93" t="s">
        <v>26</v>
      </c>
    </row>
    <row r="1469" spans="2:12" x14ac:dyDescent="0.35">
      <c r="B1469" s="88" t="s">
        <v>194</v>
      </c>
      <c r="C1469" t="s">
        <v>234</v>
      </c>
      <c r="D1469" t="s">
        <v>239</v>
      </c>
      <c r="E1469" t="s">
        <v>276</v>
      </c>
      <c r="F1469">
        <v>256.59734691174606</v>
      </c>
      <c r="G1469" t="s">
        <v>257</v>
      </c>
      <c r="H1469">
        <v>3</v>
      </c>
      <c r="I1469">
        <v>2026</v>
      </c>
      <c r="J1469" t="s">
        <v>98</v>
      </c>
      <c r="K1469" s="93" t="s">
        <v>26</v>
      </c>
    </row>
    <row r="1470" spans="2:12" x14ac:dyDescent="0.35">
      <c r="B1470" s="88" t="s">
        <v>194</v>
      </c>
      <c r="C1470" t="s">
        <v>234</v>
      </c>
      <c r="D1470" t="s">
        <v>239</v>
      </c>
      <c r="E1470" t="s">
        <v>262</v>
      </c>
      <c r="F1470">
        <v>0</v>
      </c>
      <c r="G1470" t="s">
        <v>257</v>
      </c>
      <c r="H1470">
        <v>3</v>
      </c>
      <c r="I1470">
        <v>2026</v>
      </c>
      <c r="J1470" t="s">
        <v>73</v>
      </c>
      <c r="K1470" s="93" t="s">
        <v>17</v>
      </c>
    </row>
    <row r="1471" spans="2:12" x14ac:dyDescent="0.35">
      <c r="B1471" s="88" t="s">
        <v>194</v>
      </c>
      <c r="C1471" t="s">
        <v>234</v>
      </c>
      <c r="D1471" t="s">
        <v>239</v>
      </c>
      <c r="E1471" t="s">
        <v>277</v>
      </c>
      <c r="F1471">
        <v>0</v>
      </c>
      <c r="G1471" t="s">
        <v>257</v>
      </c>
      <c r="H1471">
        <v>3</v>
      </c>
      <c r="I1471">
        <v>2026</v>
      </c>
      <c r="J1471" t="s">
        <v>199</v>
      </c>
      <c r="K1471" s="93" t="s">
        <v>17</v>
      </c>
    </row>
    <row r="1472" spans="2:12" x14ac:dyDescent="0.35">
      <c r="B1472" s="88" t="s">
        <v>194</v>
      </c>
      <c r="C1472" t="s">
        <v>234</v>
      </c>
      <c r="D1472" t="s">
        <v>239</v>
      </c>
      <c r="E1472" t="s">
        <v>263</v>
      </c>
      <c r="F1472">
        <v>0</v>
      </c>
      <c r="G1472" t="s">
        <v>257</v>
      </c>
      <c r="H1472">
        <v>3</v>
      </c>
      <c r="I1472">
        <v>2026</v>
      </c>
      <c r="J1472" t="s">
        <v>138</v>
      </c>
      <c r="K1472" s="93" t="s">
        <v>17</v>
      </c>
    </row>
    <row r="1473" spans="2:11" x14ac:dyDescent="0.35">
      <c r="B1473" s="88" t="s">
        <v>194</v>
      </c>
      <c r="C1473" t="s">
        <v>234</v>
      </c>
      <c r="D1473" t="s">
        <v>239</v>
      </c>
      <c r="E1473" t="s">
        <v>264</v>
      </c>
      <c r="F1473">
        <v>0</v>
      </c>
      <c r="G1473" t="s">
        <v>257</v>
      </c>
      <c r="H1473">
        <v>3</v>
      </c>
      <c r="I1473">
        <v>2026</v>
      </c>
      <c r="J1473" t="s">
        <v>202</v>
      </c>
      <c r="K1473" s="93" t="s">
        <v>17</v>
      </c>
    </row>
    <row r="1474" spans="2:11" x14ac:dyDescent="0.35">
      <c r="B1474" s="88" t="s">
        <v>194</v>
      </c>
      <c r="C1474" t="s">
        <v>234</v>
      </c>
      <c r="D1474" t="s">
        <v>239</v>
      </c>
      <c r="E1474" t="s">
        <v>278</v>
      </c>
      <c r="F1474">
        <v>399.74336682641086</v>
      </c>
      <c r="G1474" t="s">
        <v>257</v>
      </c>
      <c r="H1474">
        <v>3</v>
      </c>
      <c r="I1474">
        <v>2026</v>
      </c>
      <c r="J1474" t="s">
        <v>115</v>
      </c>
      <c r="K1474" s="93" t="s">
        <v>26</v>
      </c>
    </row>
    <row r="1475" spans="2:11" x14ac:dyDescent="0.35">
      <c r="B1475" s="88" t="s">
        <v>194</v>
      </c>
      <c r="C1475" t="s">
        <v>234</v>
      </c>
      <c r="D1475" t="s">
        <v>239</v>
      </c>
      <c r="E1475" t="s">
        <v>279</v>
      </c>
      <c r="F1475">
        <v>945.22609359566707</v>
      </c>
      <c r="G1475" t="s">
        <v>257</v>
      </c>
      <c r="H1475">
        <v>3</v>
      </c>
      <c r="I1475">
        <v>2026</v>
      </c>
      <c r="J1475" t="s">
        <v>114</v>
      </c>
      <c r="K1475" s="93" t="s">
        <v>26</v>
      </c>
    </row>
    <row r="1476" spans="2:11" x14ac:dyDescent="0.35">
      <c r="B1476" s="88" t="s">
        <v>194</v>
      </c>
      <c r="C1476" t="s">
        <v>234</v>
      </c>
      <c r="D1476" t="s">
        <v>239</v>
      </c>
      <c r="E1476" t="s">
        <v>265</v>
      </c>
      <c r="F1476">
        <v>3308.1507950922378</v>
      </c>
      <c r="G1476" t="s">
        <v>257</v>
      </c>
      <c r="H1476">
        <v>3</v>
      </c>
      <c r="I1476">
        <v>2026</v>
      </c>
      <c r="J1476" t="s">
        <v>141</v>
      </c>
      <c r="K1476" s="93" t="s">
        <v>17</v>
      </c>
    </row>
    <row r="1477" spans="2:11" x14ac:dyDescent="0.35">
      <c r="B1477" s="88" t="s">
        <v>194</v>
      </c>
      <c r="C1477" t="s">
        <v>234</v>
      </c>
      <c r="D1477" t="s">
        <v>239</v>
      </c>
      <c r="E1477" t="s">
        <v>266</v>
      </c>
      <c r="F1477">
        <v>56</v>
      </c>
      <c r="G1477" t="s">
        <v>257</v>
      </c>
      <c r="H1477">
        <v>3</v>
      </c>
      <c r="I1477">
        <v>2026</v>
      </c>
      <c r="J1477" t="s">
        <v>142</v>
      </c>
      <c r="K1477" s="93" t="s">
        <v>13</v>
      </c>
    </row>
    <row r="1478" spans="2:11" x14ac:dyDescent="0.35">
      <c r="B1478" s="88" t="s">
        <v>194</v>
      </c>
      <c r="C1478" t="s">
        <v>234</v>
      </c>
      <c r="D1478" t="s">
        <v>239</v>
      </c>
      <c r="E1478" t="s">
        <v>267</v>
      </c>
      <c r="F1478">
        <v>2529</v>
      </c>
      <c r="G1478" t="s">
        <v>257</v>
      </c>
      <c r="H1478">
        <v>3</v>
      </c>
      <c r="I1478">
        <v>2026</v>
      </c>
      <c r="J1478" t="s">
        <v>128</v>
      </c>
      <c r="K1478" s="93" t="s">
        <v>13</v>
      </c>
    </row>
    <row r="1479" spans="2:11" x14ac:dyDescent="0.35">
      <c r="B1479" s="88" t="s">
        <v>183</v>
      </c>
      <c r="C1479" t="s">
        <v>232</v>
      </c>
      <c r="D1479" t="s">
        <v>233</v>
      </c>
      <c r="E1479" t="s">
        <v>186</v>
      </c>
      <c r="F1479">
        <v>1661.8798845508875</v>
      </c>
      <c r="G1479" t="s">
        <v>187</v>
      </c>
      <c r="H1479">
        <v>3</v>
      </c>
      <c r="I1479">
        <v>2026</v>
      </c>
      <c r="J1479" t="s">
        <v>113</v>
      </c>
      <c r="K1479" s="93" t="s">
        <v>26</v>
      </c>
    </row>
    <row r="1480" spans="2:11" x14ac:dyDescent="0.35">
      <c r="B1480" s="88" t="s">
        <v>183</v>
      </c>
      <c r="C1480" t="s">
        <v>232</v>
      </c>
      <c r="D1480" t="s">
        <v>233</v>
      </c>
      <c r="E1480" t="s">
        <v>188</v>
      </c>
      <c r="F1480">
        <v>1999.7623329205378</v>
      </c>
      <c r="G1480" t="s">
        <v>187</v>
      </c>
      <c r="H1480">
        <v>3</v>
      </c>
      <c r="I1480">
        <v>2026</v>
      </c>
      <c r="J1480" t="s">
        <v>140</v>
      </c>
      <c r="K1480" s="93" t="s">
        <v>26</v>
      </c>
    </row>
    <row r="1481" spans="2:11" x14ac:dyDescent="0.35">
      <c r="B1481" s="88" t="s">
        <v>183</v>
      </c>
      <c r="C1481" t="s">
        <v>232</v>
      </c>
      <c r="D1481" t="s">
        <v>233</v>
      </c>
      <c r="E1481" t="s">
        <v>189</v>
      </c>
      <c r="F1481">
        <v>989.58943632251498</v>
      </c>
      <c r="G1481" t="s">
        <v>187</v>
      </c>
      <c r="H1481">
        <v>3</v>
      </c>
      <c r="I1481">
        <v>2026</v>
      </c>
      <c r="J1481" t="s">
        <v>124</v>
      </c>
      <c r="K1481" s="93" t="s">
        <v>26</v>
      </c>
    </row>
    <row r="1482" spans="2:11" x14ac:dyDescent="0.35">
      <c r="B1482" s="88" t="s">
        <v>183</v>
      </c>
      <c r="C1482" t="s">
        <v>232</v>
      </c>
      <c r="D1482" t="s">
        <v>233</v>
      </c>
      <c r="E1482" t="s">
        <v>190</v>
      </c>
      <c r="F1482">
        <v>950.99993916176595</v>
      </c>
      <c r="G1482" t="s">
        <v>187</v>
      </c>
      <c r="H1482">
        <v>3</v>
      </c>
      <c r="I1482">
        <v>2026</v>
      </c>
      <c r="J1482" t="s">
        <v>112</v>
      </c>
      <c r="K1482" s="93" t="s">
        <v>26</v>
      </c>
    </row>
    <row r="1483" spans="2:11" x14ac:dyDescent="0.35">
      <c r="B1483" s="88" t="s">
        <v>194</v>
      </c>
      <c r="C1483" s="89" t="s">
        <v>234</v>
      </c>
      <c r="D1483" s="89" t="s">
        <v>247</v>
      </c>
      <c r="E1483" s="89" t="s">
        <v>285</v>
      </c>
      <c r="F1483" s="90">
        <v>788.78652608059883</v>
      </c>
      <c r="G1483" s="89" t="s">
        <v>212</v>
      </c>
      <c r="H1483" s="91">
        <v>1</v>
      </c>
      <c r="I1483" s="91">
        <v>2026</v>
      </c>
      <c r="J1483" s="89" t="s">
        <v>10</v>
      </c>
      <c r="K1483" s="89" t="s">
        <v>8</v>
      </c>
    </row>
    <row r="1484" spans="2:11" x14ac:dyDescent="0.35">
      <c r="B1484" s="88" t="s">
        <v>194</v>
      </c>
      <c r="C1484" s="89" t="s">
        <v>184</v>
      </c>
      <c r="D1484" s="89" t="s">
        <v>248</v>
      </c>
      <c r="E1484" s="89" t="s">
        <v>283</v>
      </c>
      <c r="F1484" s="90">
        <v>5249.5098207862657</v>
      </c>
      <c r="G1484" s="89" t="s">
        <v>187</v>
      </c>
      <c r="H1484" s="91">
        <v>1</v>
      </c>
      <c r="I1484" s="91">
        <v>2026</v>
      </c>
      <c r="J1484" s="89" t="s">
        <v>10</v>
      </c>
      <c r="K1484" s="89" t="s">
        <v>8</v>
      </c>
    </row>
    <row r="1485" spans="2:11" x14ac:dyDescent="0.35">
      <c r="B1485" s="88" t="s">
        <v>183</v>
      </c>
      <c r="C1485" t="s">
        <v>232</v>
      </c>
      <c r="D1485" t="s">
        <v>233</v>
      </c>
      <c r="E1485" t="s">
        <v>195</v>
      </c>
      <c r="F1485">
        <v>0</v>
      </c>
      <c r="G1485" t="s">
        <v>187</v>
      </c>
      <c r="H1485">
        <v>3</v>
      </c>
      <c r="I1485">
        <v>2026</v>
      </c>
      <c r="J1485" t="s">
        <v>117</v>
      </c>
      <c r="K1485" s="93" t="s">
        <v>26</v>
      </c>
    </row>
    <row r="1486" spans="2:11" x14ac:dyDescent="0.35">
      <c r="B1486" s="88" t="s">
        <v>183</v>
      </c>
      <c r="C1486" t="s">
        <v>232</v>
      </c>
      <c r="D1486" t="s">
        <v>233</v>
      </c>
      <c r="E1486" t="s">
        <v>196</v>
      </c>
      <c r="F1486">
        <v>1632.8225699321495</v>
      </c>
      <c r="G1486" t="s">
        <v>187</v>
      </c>
      <c r="H1486">
        <v>3</v>
      </c>
      <c r="I1486">
        <v>2026</v>
      </c>
      <c r="J1486" t="s">
        <v>98</v>
      </c>
      <c r="K1486" s="93" t="s">
        <v>26</v>
      </c>
    </row>
    <row r="1487" spans="2:11" x14ac:dyDescent="0.35">
      <c r="B1487" s="88" t="s">
        <v>183</v>
      </c>
      <c r="C1487" t="s">
        <v>232</v>
      </c>
      <c r="D1487" t="s">
        <v>233</v>
      </c>
      <c r="E1487" t="s">
        <v>197</v>
      </c>
      <c r="F1487">
        <v>0</v>
      </c>
      <c r="G1487" t="s">
        <v>187</v>
      </c>
      <c r="H1487">
        <v>3</v>
      </c>
      <c r="I1487">
        <v>2026</v>
      </c>
      <c r="J1487" t="s">
        <v>73</v>
      </c>
      <c r="K1487" s="93" t="s">
        <v>17</v>
      </c>
    </row>
    <row r="1488" spans="2:11" x14ac:dyDescent="0.35">
      <c r="B1488" s="88" t="s">
        <v>183</v>
      </c>
      <c r="C1488" t="s">
        <v>232</v>
      </c>
      <c r="D1488" t="s">
        <v>233</v>
      </c>
      <c r="E1488" t="s">
        <v>198</v>
      </c>
      <c r="F1488">
        <v>0</v>
      </c>
      <c r="G1488" t="s">
        <v>187</v>
      </c>
      <c r="H1488">
        <v>3</v>
      </c>
      <c r="I1488">
        <v>2026</v>
      </c>
      <c r="J1488" t="s">
        <v>199</v>
      </c>
      <c r="K1488" s="93" t="s">
        <v>17</v>
      </c>
    </row>
    <row r="1489" spans="2:12" x14ac:dyDescent="0.35">
      <c r="B1489" s="88" t="s">
        <v>183</v>
      </c>
      <c r="C1489" t="s">
        <v>232</v>
      </c>
      <c r="D1489" t="s">
        <v>233</v>
      </c>
      <c r="E1489" t="s">
        <v>200</v>
      </c>
      <c r="F1489">
        <v>11077.539174167479</v>
      </c>
      <c r="G1489" t="s">
        <v>187</v>
      </c>
      <c r="H1489">
        <v>3</v>
      </c>
      <c r="I1489">
        <v>2026</v>
      </c>
      <c r="J1489" t="s">
        <v>138</v>
      </c>
      <c r="K1489" s="93" t="s">
        <v>17</v>
      </c>
    </row>
    <row r="1490" spans="2:12" x14ac:dyDescent="0.35">
      <c r="B1490" s="88" t="s">
        <v>183</v>
      </c>
      <c r="C1490" t="s">
        <v>232</v>
      </c>
      <c r="D1490" t="s">
        <v>233</v>
      </c>
      <c r="E1490" t="s">
        <v>201</v>
      </c>
      <c r="F1490">
        <v>0</v>
      </c>
      <c r="G1490" t="s">
        <v>187</v>
      </c>
      <c r="H1490">
        <v>3</v>
      </c>
      <c r="I1490">
        <v>2026</v>
      </c>
      <c r="J1490" t="s">
        <v>202</v>
      </c>
      <c r="K1490" s="93" t="s">
        <v>17</v>
      </c>
    </row>
    <row r="1491" spans="2:12" x14ac:dyDescent="0.35">
      <c r="B1491" s="88" t="s">
        <v>183</v>
      </c>
      <c r="C1491" t="s">
        <v>232</v>
      </c>
      <c r="D1491" t="s">
        <v>233</v>
      </c>
      <c r="E1491" t="s">
        <v>203</v>
      </c>
      <c r="F1491">
        <v>2493.4729935576693</v>
      </c>
      <c r="G1491" t="s">
        <v>187</v>
      </c>
      <c r="H1491">
        <v>3</v>
      </c>
      <c r="I1491">
        <v>2026</v>
      </c>
      <c r="J1491" t="s">
        <v>115</v>
      </c>
      <c r="K1491" s="93" t="s">
        <v>26</v>
      </c>
    </row>
    <row r="1492" spans="2:12" x14ac:dyDescent="0.35">
      <c r="B1492" s="88" t="s">
        <v>183</v>
      </c>
      <c r="C1492" t="s">
        <v>232</v>
      </c>
      <c r="D1492" t="s">
        <v>233</v>
      </c>
      <c r="E1492" t="s">
        <v>204</v>
      </c>
      <c r="F1492">
        <v>5964.5786713701218</v>
      </c>
      <c r="G1492" t="s">
        <v>187</v>
      </c>
      <c r="H1492">
        <v>3</v>
      </c>
      <c r="I1492">
        <v>2026</v>
      </c>
      <c r="J1492" t="s">
        <v>114</v>
      </c>
      <c r="K1492" s="93" t="s">
        <v>26</v>
      </c>
    </row>
    <row r="1493" spans="2:12" x14ac:dyDescent="0.35">
      <c r="B1493" s="88" t="s">
        <v>183</v>
      </c>
      <c r="C1493" t="s">
        <v>232</v>
      </c>
      <c r="D1493" t="s">
        <v>233</v>
      </c>
      <c r="E1493" t="s">
        <v>205</v>
      </c>
      <c r="F1493">
        <v>0</v>
      </c>
      <c r="G1493" t="s">
        <v>187</v>
      </c>
      <c r="H1493">
        <v>3</v>
      </c>
      <c r="I1493">
        <v>2026</v>
      </c>
      <c r="J1493" t="s">
        <v>141</v>
      </c>
      <c r="K1493" s="93" t="s">
        <v>17</v>
      </c>
    </row>
    <row r="1494" spans="2:12" x14ac:dyDescent="0.35">
      <c r="B1494" s="88" t="s">
        <v>183</v>
      </c>
      <c r="C1494" t="s">
        <v>232</v>
      </c>
      <c r="D1494" t="s">
        <v>233</v>
      </c>
      <c r="E1494" t="s">
        <v>206</v>
      </c>
      <c r="F1494">
        <v>10247.496583508784</v>
      </c>
      <c r="G1494" t="s">
        <v>187</v>
      </c>
      <c r="H1494">
        <v>3</v>
      </c>
      <c r="I1494">
        <v>2026</v>
      </c>
      <c r="J1494" t="s">
        <v>142</v>
      </c>
      <c r="K1494" s="93" t="s">
        <v>13</v>
      </c>
    </row>
    <row r="1495" spans="2:12" x14ac:dyDescent="0.35">
      <c r="B1495" s="88" t="s">
        <v>183</v>
      </c>
      <c r="C1495" t="s">
        <v>232</v>
      </c>
      <c r="D1495" t="s">
        <v>233</v>
      </c>
      <c r="E1495" t="s">
        <v>207</v>
      </c>
      <c r="F1495">
        <v>0</v>
      </c>
      <c r="G1495" t="s">
        <v>187</v>
      </c>
      <c r="H1495">
        <v>3</v>
      </c>
      <c r="I1495">
        <v>2026</v>
      </c>
      <c r="J1495" t="s">
        <v>128</v>
      </c>
      <c r="K1495" s="93" t="s">
        <v>13</v>
      </c>
    </row>
    <row r="1496" spans="2:12" x14ac:dyDescent="0.35">
      <c r="B1496" s="88" t="s">
        <v>194</v>
      </c>
      <c r="C1496" s="89" t="s">
        <v>184</v>
      </c>
      <c r="D1496" s="89" t="s">
        <v>248</v>
      </c>
      <c r="E1496" s="89" t="s">
        <v>285</v>
      </c>
      <c r="F1496" s="90">
        <v>741.84021964346039</v>
      </c>
      <c r="G1496" s="89" t="s">
        <v>212</v>
      </c>
      <c r="H1496" s="91">
        <v>1</v>
      </c>
      <c r="I1496" s="91">
        <v>2026</v>
      </c>
      <c r="J1496" s="89" t="s">
        <v>10</v>
      </c>
      <c r="K1496" s="89" t="s">
        <v>8</v>
      </c>
    </row>
    <row r="1497" spans="2:12" x14ac:dyDescent="0.35">
      <c r="B1497" s="88" t="s">
        <v>183</v>
      </c>
      <c r="C1497" t="s">
        <v>232</v>
      </c>
      <c r="D1497" t="s">
        <v>233</v>
      </c>
      <c r="E1497" t="s">
        <v>209</v>
      </c>
      <c r="F1497">
        <v>0</v>
      </c>
      <c r="G1497" t="s">
        <v>210</v>
      </c>
      <c r="H1497">
        <v>3</v>
      </c>
      <c r="I1497">
        <v>2026</v>
      </c>
      <c r="J1497" t="s">
        <v>73</v>
      </c>
      <c r="K1497" s="93" t="s">
        <v>17</v>
      </c>
    </row>
    <row r="1498" spans="2:12" x14ac:dyDescent="0.35">
      <c r="B1498" s="88" t="s">
        <v>183</v>
      </c>
      <c r="C1498" t="s">
        <v>232</v>
      </c>
      <c r="D1498" t="s">
        <v>233</v>
      </c>
      <c r="E1498" t="s">
        <v>269</v>
      </c>
      <c r="F1498">
        <v>0</v>
      </c>
      <c r="G1498" t="s">
        <v>210</v>
      </c>
      <c r="H1498">
        <v>3</v>
      </c>
      <c r="I1498">
        <v>2026</v>
      </c>
      <c r="J1498" t="s">
        <v>199</v>
      </c>
      <c r="K1498" s="93" t="s">
        <v>17</v>
      </c>
    </row>
    <row r="1499" spans="2:12" x14ac:dyDescent="0.35">
      <c r="B1499" s="88" t="s">
        <v>183</v>
      </c>
      <c r="C1499" t="s">
        <v>232</v>
      </c>
      <c r="D1499" t="s">
        <v>233</v>
      </c>
      <c r="E1499" t="s">
        <v>213</v>
      </c>
      <c r="F1499">
        <v>11049.504796227848</v>
      </c>
      <c r="G1499" t="s">
        <v>210</v>
      </c>
      <c r="H1499">
        <v>3</v>
      </c>
      <c r="I1499">
        <v>2026</v>
      </c>
      <c r="J1499" t="s">
        <v>138</v>
      </c>
      <c r="K1499" s="93" t="s">
        <v>17</v>
      </c>
    </row>
    <row r="1500" spans="2:12" x14ac:dyDescent="0.35">
      <c r="B1500" s="88" t="s">
        <v>183</v>
      </c>
      <c r="C1500" t="s">
        <v>232</v>
      </c>
      <c r="D1500" t="s">
        <v>233</v>
      </c>
      <c r="E1500" t="s">
        <v>270</v>
      </c>
      <c r="F1500">
        <v>25129.867903617775</v>
      </c>
      <c r="G1500" t="s">
        <v>210</v>
      </c>
      <c r="H1500">
        <v>3</v>
      </c>
      <c r="I1500">
        <v>2026</v>
      </c>
      <c r="J1500" t="s">
        <v>25</v>
      </c>
      <c r="K1500" s="93" t="s">
        <v>17</v>
      </c>
    </row>
    <row r="1501" spans="2:12" x14ac:dyDescent="0.35">
      <c r="B1501" s="88" t="s">
        <v>183</v>
      </c>
      <c r="C1501" t="s">
        <v>232</v>
      </c>
      <c r="D1501" t="s">
        <v>233</v>
      </c>
      <c r="E1501" t="s">
        <v>271</v>
      </c>
      <c r="F1501">
        <v>1549.2840789594334</v>
      </c>
      <c r="G1501" t="s">
        <v>210</v>
      </c>
      <c r="H1501">
        <v>3</v>
      </c>
      <c r="I1501">
        <v>2026</v>
      </c>
      <c r="J1501" s="92" t="s">
        <v>35</v>
      </c>
      <c r="K1501" s="93" t="s">
        <v>26</v>
      </c>
      <c r="L1501" t="s">
        <v>162</v>
      </c>
    </row>
    <row r="1502" spans="2:12" x14ac:dyDescent="0.35">
      <c r="B1502" s="88" t="s">
        <v>183</v>
      </c>
      <c r="C1502" t="s">
        <v>232</v>
      </c>
      <c r="D1502" t="s">
        <v>233</v>
      </c>
      <c r="E1502" t="s">
        <v>216</v>
      </c>
      <c r="F1502">
        <v>1438.7325049636236</v>
      </c>
      <c r="G1502" t="s">
        <v>210</v>
      </c>
      <c r="H1502">
        <v>3</v>
      </c>
      <c r="I1502">
        <v>2026</v>
      </c>
      <c r="J1502" t="s">
        <v>142</v>
      </c>
      <c r="K1502" s="93" t="s">
        <v>13</v>
      </c>
    </row>
    <row r="1503" spans="2:12" x14ac:dyDescent="0.35">
      <c r="B1503" s="88" t="s">
        <v>183</v>
      </c>
      <c r="C1503" t="s">
        <v>232</v>
      </c>
      <c r="D1503" t="s">
        <v>233</v>
      </c>
      <c r="E1503" t="s">
        <v>217</v>
      </c>
      <c r="F1503">
        <v>2050.5361846214414</v>
      </c>
      <c r="G1503" t="s">
        <v>218</v>
      </c>
      <c r="H1503">
        <v>3</v>
      </c>
      <c r="I1503">
        <v>2026</v>
      </c>
      <c r="J1503" s="92" t="s">
        <v>35</v>
      </c>
      <c r="K1503" s="93" t="s">
        <v>26</v>
      </c>
      <c r="L1503" t="s">
        <v>165</v>
      </c>
    </row>
    <row r="1504" spans="2:12" x14ac:dyDescent="0.35">
      <c r="B1504" s="88" t="s">
        <v>183</v>
      </c>
      <c r="C1504" t="s">
        <v>232</v>
      </c>
      <c r="D1504" t="s">
        <v>233</v>
      </c>
      <c r="E1504" t="s">
        <v>219</v>
      </c>
      <c r="F1504">
        <v>4700.0896745722757</v>
      </c>
      <c r="G1504" t="s">
        <v>218</v>
      </c>
      <c r="H1504">
        <v>3</v>
      </c>
      <c r="I1504">
        <v>2026</v>
      </c>
      <c r="J1504" s="92" t="s">
        <v>35</v>
      </c>
      <c r="K1504" s="93" t="s">
        <v>26</v>
      </c>
      <c r="L1504" t="s">
        <v>220</v>
      </c>
    </row>
    <row r="1505" spans="2:12" x14ac:dyDescent="0.35">
      <c r="B1505" s="88" t="s">
        <v>183</v>
      </c>
      <c r="C1505" t="s">
        <v>232</v>
      </c>
      <c r="D1505" t="s">
        <v>233</v>
      </c>
      <c r="E1505" t="s">
        <v>221</v>
      </c>
      <c r="F1505">
        <v>0</v>
      </c>
      <c r="G1505" t="s">
        <v>218</v>
      </c>
      <c r="H1505">
        <v>3</v>
      </c>
      <c r="I1505">
        <v>2026</v>
      </c>
      <c r="J1505" s="92" t="s">
        <v>35</v>
      </c>
      <c r="K1505" s="93" t="s">
        <v>26</v>
      </c>
      <c r="L1505" t="s">
        <v>164</v>
      </c>
    </row>
    <row r="1506" spans="2:12" x14ac:dyDescent="0.35">
      <c r="B1506" s="88" t="s">
        <v>183</v>
      </c>
      <c r="C1506" t="s">
        <v>232</v>
      </c>
      <c r="D1506" t="s">
        <v>233</v>
      </c>
      <c r="E1506" t="s">
        <v>222</v>
      </c>
      <c r="F1506">
        <v>1845.4825661592974</v>
      </c>
      <c r="G1506" t="s">
        <v>218</v>
      </c>
      <c r="H1506">
        <v>3</v>
      </c>
      <c r="I1506">
        <v>2026</v>
      </c>
      <c r="J1506" s="92" t="s">
        <v>35</v>
      </c>
      <c r="K1506" s="93" t="s">
        <v>26</v>
      </c>
      <c r="L1506" t="s">
        <v>161</v>
      </c>
    </row>
    <row r="1507" spans="2:12" x14ac:dyDescent="0.35">
      <c r="B1507" s="88" t="s">
        <v>183</v>
      </c>
      <c r="C1507" t="s">
        <v>232</v>
      </c>
      <c r="D1507" t="s">
        <v>233</v>
      </c>
      <c r="E1507" t="s">
        <v>223</v>
      </c>
      <c r="F1507">
        <v>2343.4699252816476</v>
      </c>
      <c r="G1507" t="s">
        <v>224</v>
      </c>
      <c r="H1507">
        <v>3</v>
      </c>
      <c r="I1507">
        <v>2026</v>
      </c>
      <c r="J1507" s="92" t="s">
        <v>35</v>
      </c>
      <c r="K1507" s="93" t="s">
        <v>26</v>
      </c>
      <c r="L1507" t="s">
        <v>165</v>
      </c>
    </row>
    <row r="1508" spans="2:12" x14ac:dyDescent="0.35">
      <c r="B1508" s="88" t="s">
        <v>183</v>
      </c>
      <c r="C1508" t="s">
        <v>232</v>
      </c>
      <c r="D1508" t="s">
        <v>233</v>
      </c>
      <c r="E1508" t="s">
        <v>225</v>
      </c>
      <c r="F1508">
        <v>5331.4450039924322</v>
      </c>
      <c r="G1508" t="s">
        <v>224</v>
      </c>
      <c r="H1508">
        <v>3</v>
      </c>
      <c r="I1508">
        <v>2026</v>
      </c>
      <c r="J1508" s="92" t="s">
        <v>35</v>
      </c>
      <c r="K1508" s="93" t="s">
        <v>26</v>
      </c>
      <c r="L1508" t="s">
        <v>220</v>
      </c>
    </row>
    <row r="1509" spans="2:12" x14ac:dyDescent="0.35">
      <c r="B1509" s="88" t="s">
        <v>183</v>
      </c>
      <c r="C1509" t="s">
        <v>232</v>
      </c>
      <c r="D1509" t="s">
        <v>233</v>
      </c>
      <c r="E1509" t="s">
        <v>226</v>
      </c>
      <c r="F1509">
        <v>0</v>
      </c>
      <c r="G1509" t="s">
        <v>224</v>
      </c>
      <c r="H1509">
        <v>3</v>
      </c>
      <c r="I1509">
        <v>2026</v>
      </c>
      <c r="J1509" s="92" t="s">
        <v>35</v>
      </c>
      <c r="K1509" s="93" t="s">
        <v>26</v>
      </c>
      <c r="L1509" t="s">
        <v>164</v>
      </c>
    </row>
    <row r="1510" spans="2:12" x14ac:dyDescent="0.35">
      <c r="B1510" s="88" t="s">
        <v>183</v>
      </c>
      <c r="C1510" t="s">
        <v>232</v>
      </c>
      <c r="D1510" t="s">
        <v>233</v>
      </c>
      <c r="E1510" t="s">
        <v>228</v>
      </c>
      <c r="F1510">
        <v>2070.0651006654552</v>
      </c>
      <c r="G1510" t="s">
        <v>224</v>
      </c>
      <c r="H1510">
        <v>3</v>
      </c>
      <c r="I1510">
        <v>2026</v>
      </c>
      <c r="J1510" s="92" t="s">
        <v>35</v>
      </c>
      <c r="K1510" s="93" t="s">
        <v>26</v>
      </c>
      <c r="L1510" t="s">
        <v>161</v>
      </c>
    </row>
    <row r="1511" spans="2:12" x14ac:dyDescent="0.35">
      <c r="B1511" s="88" t="s">
        <v>183</v>
      </c>
      <c r="C1511" t="s">
        <v>232</v>
      </c>
      <c r="D1511" t="s">
        <v>233</v>
      </c>
      <c r="E1511" t="s">
        <v>229</v>
      </c>
      <c r="F1511">
        <v>2065.2406983940064</v>
      </c>
      <c r="G1511" t="s">
        <v>224</v>
      </c>
      <c r="H1511">
        <v>3</v>
      </c>
      <c r="I1511">
        <v>2026</v>
      </c>
      <c r="J1511" s="92" t="s">
        <v>35</v>
      </c>
      <c r="K1511" s="93" t="s">
        <v>26</v>
      </c>
      <c r="L1511" t="s">
        <v>162</v>
      </c>
    </row>
    <row r="1512" spans="2:12" x14ac:dyDescent="0.35">
      <c r="B1512" s="88" t="s">
        <v>183</v>
      </c>
      <c r="C1512" t="s">
        <v>232</v>
      </c>
      <c r="D1512" t="s">
        <v>233</v>
      </c>
      <c r="E1512" t="s">
        <v>272</v>
      </c>
      <c r="F1512">
        <v>486.85325621259875</v>
      </c>
      <c r="G1512" t="s">
        <v>257</v>
      </c>
      <c r="H1512">
        <v>3</v>
      </c>
      <c r="I1512">
        <v>2026</v>
      </c>
      <c r="J1512" t="s">
        <v>113</v>
      </c>
      <c r="K1512" s="93" t="s">
        <v>26</v>
      </c>
    </row>
    <row r="1513" spans="2:12" x14ac:dyDescent="0.35">
      <c r="B1513" s="88" t="s">
        <v>183</v>
      </c>
      <c r="C1513" t="s">
        <v>232</v>
      </c>
      <c r="D1513" t="s">
        <v>233</v>
      </c>
      <c r="E1513" t="s">
        <v>273</v>
      </c>
      <c r="F1513">
        <v>585.83704663876699</v>
      </c>
      <c r="G1513" t="s">
        <v>257</v>
      </c>
      <c r="H1513">
        <v>3</v>
      </c>
      <c r="I1513">
        <v>2026</v>
      </c>
      <c r="J1513" t="s">
        <v>140</v>
      </c>
      <c r="K1513" s="93" t="s">
        <v>26</v>
      </c>
    </row>
    <row r="1514" spans="2:12" x14ac:dyDescent="0.35">
      <c r="B1514" s="88" t="s">
        <v>183</v>
      </c>
      <c r="C1514" t="s">
        <v>232</v>
      </c>
      <c r="D1514" t="s">
        <v>233</v>
      </c>
      <c r="E1514" t="s">
        <v>274</v>
      </c>
      <c r="F1514">
        <v>289.90352664230352</v>
      </c>
      <c r="G1514" t="s">
        <v>257</v>
      </c>
      <c r="H1514">
        <v>3</v>
      </c>
      <c r="I1514">
        <v>2026</v>
      </c>
      <c r="J1514" t="s">
        <v>124</v>
      </c>
      <c r="K1514" s="93" t="s">
        <v>26</v>
      </c>
    </row>
    <row r="1515" spans="2:12" x14ac:dyDescent="0.35">
      <c r="B1515" s="88" t="s">
        <v>183</v>
      </c>
      <c r="C1515" t="s">
        <v>232</v>
      </c>
      <c r="D1515" t="s">
        <v>233</v>
      </c>
      <c r="E1515" t="s">
        <v>275</v>
      </c>
      <c r="F1515">
        <v>293.31656442632095</v>
      </c>
      <c r="G1515" t="s">
        <v>257</v>
      </c>
      <c r="H1515">
        <v>3</v>
      </c>
      <c r="I1515">
        <v>2026</v>
      </c>
      <c r="J1515" t="s">
        <v>112</v>
      </c>
      <c r="K1515" s="93" t="s">
        <v>26</v>
      </c>
    </row>
    <row r="1516" spans="2:12" x14ac:dyDescent="0.35">
      <c r="B1516" s="88" t="s">
        <v>194</v>
      </c>
      <c r="C1516" s="89" t="s">
        <v>234</v>
      </c>
      <c r="D1516" s="89" t="s">
        <v>249</v>
      </c>
      <c r="E1516" s="89" t="s">
        <v>283</v>
      </c>
      <c r="F1516" s="90">
        <v>4864.023427976289</v>
      </c>
      <c r="G1516" s="89" t="s">
        <v>187</v>
      </c>
      <c r="H1516" s="91">
        <v>1</v>
      </c>
      <c r="I1516" s="91">
        <v>2026</v>
      </c>
      <c r="J1516" s="89" t="s">
        <v>10</v>
      </c>
      <c r="K1516" s="89" t="s">
        <v>8</v>
      </c>
    </row>
    <row r="1517" spans="2:12" x14ac:dyDescent="0.35">
      <c r="B1517" s="88" t="s">
        <v>194</v>
      </c>
      <c r="C1517" s="89" t="s">
        <v>234</v>
      </c>
      <c r="D1517" s="89" t="s">
        <v>249</v>
      </c>
      <c r="E1517" s="89" t="s">
        <v>285</v>
      </c>
      <c r="F1517" s="90">
        <v>687.36478858904513</v>
      </c>
      <c r="G1517" s="89" t="s">
        <v>212</v>
      </c>
      <c r="H1517" s="91">
        <v>1</v>
      </c>
      <c r="I1517" s="91">
        <v>2026</v>
      </c>
      <c r="J1517" s="89" t="s">
        <v>10</v>
      </c>
      <c r="K1517" s="89" t="s">
        <v>8</v>
      </c>
    </row>
    <row r="1518" spans="2:12" x14ac:dyDescent="0.35">
      <c r="B1518" s="88" t="s">
        <v>183</v>
      </c>
      <c r="C1518" t="s">
        <v>232</v>
      </c>
      <c r="D1518" t="s">
        <v>233</v>
      </c>
      <c r="E1518" t="s">
        <v>261</v>
      </c>
      <c r="F1518">
        <v>0</v>
      </c>
      <c r="G1518" t="s">
        <v>257</v>
      </c>
      <c r="H1518">
        <v>3</v>
      </c>
      <c r="I1518">
        <v>2026</v>
      </c>
      <c r="J1518" t="s">
        <v>117</v>
      </c>
      <c r="K1518" s="93" t="s">
        <v>26</v>
      </c>
    </row>
    <row r="1519" spans="2:12" x14ac:dyDescent="0.35">
      <c r="B1519" s="88" t="s">
        <v>183</v>
      </c>
      <c r="C1519" t="s">
        <v>232</v>
      </c>
      <c r="D1519" t="s">
        <v>233</v>
      </c>
      <c r="E1519" t="s">
        <v>276</v>
      </c>
      <c r="F1519">
        <v>478.3408189598008</v>
      </c>
      <c r="G1519" t="s">
        <v>257</v>
      </c>
      <c r="H1519">
        <v>3</v>
      </c>
      <c r="I1519">
        <v>2026</v>
      </c>
      <c r="J1519" t="s">
        <v>98</v>
      </c>
      <c r="K1519" s="93" t="s">
        <v>26</v>
      </c>
    </row>
    <row r="1520" spans="2:12" x14ac:dyDescent="0.35">
      <c r="B1520" s="88" t="s">
        <v>183</v>
      </c>
      <c r="C1520" t="s">
        <v>232</v>
      </c>
      <c r="D1520" t="s">
        <v>233</v>
      </c>
      <c r="E1520" t="s">
        <v>262</v>
      </c>
      <c r="F1520">
        <v>0</v>
      </c>
      <c r="G1520" t="s">
        <v>257</v>
      </c>
      <c r="H1520">
        <v>3</v>
      </c>
      <c r="I1520">
        <v>2026</v>
      </c>
      <c r="J1520" t="s">
        <v>73</v>
      </c>
      <c r="K1520" s="93" t="s">
        <v>17</v>
      </c>
    </row>
    <row r="1521" spans="2:11" x14ac:dyDescent="0.35">
      <c r="B1521" s="88" t="s">
        <v>183</v>
      </c>
      <c r="C1521" t="s">
        <v>232</v>
      </c>
      <c r="D1521" t="s">
        <v>233</v>
      </c>
      <c r="E1521" t="s">
        <v>277</v>
      </c>
      <c r="F1521">
        <v>0</v>
      </c>
      <c r="G1521" t="s">
        <v>257</v>
      </c>
      <c r="H1521">
        <v>3</v>
      </c>
      <c r="I1521">
        <v>2026</v>
      </c>
      <c r="J1521" t="s">
        <v>199</v>
      </c>
      <c r="K1521" s="93" t="s">
        <v>17</v>
      </c>
    </row>
    <row r="1522" spans="2:11" x14ac:dyDescent="0.35">
      <c r="B1522" s="88" t="s">
        <v>183</v>
      </c>
      <c r="C1522" t="s">
        <v>232</v>
      </c>
      <c r="D1522" t="s">
        <v>233</v>
      </c>
      <c r="E1522" t="s">
        <v>263</v>
      </c>
      <c r="F1522">
        <v>3245.2020557571877</v>
      </c>
      <c r="G1522" t="s">
        <v>257</v>
      </c>
      <c r="H1522">
        <v>3</v>
      </c>
      <c r="I1522">
        <v>2026</v>
      </c>
      <c r="J1522" t="s">
        <v>138</v>
      </c>
      <c r="K1522" s="93" t="s">
        <v>17</v>
      </c>
    </row>
    <row r="1523" spans="2:11" x14ac:dyDescent="0.35">
      <c r="B1523" s="88" t="s">
        <v>183</v>
      </c>
      <c r="C1523" t="s">
        <v>232</v>
      </c>
      <c r="D1523" t="s">
        <v>233</v>
      </c>
      <c r="E1523" t="s">
        <v>264</v>
      </c>
      <c r="F1523">
        <v>0</v>
      </c>
      <c r="G1523" t="s">
        <v>257</v>
      </c>
      <c r="H1523">
        <v>3</v>
      </c>
      <c r="I1523">
        <v>2026</v>
      </c>
      <c r="J1523" t="s">
        <v>202</v>
      </c>
      <c r="K1523" s="93" t="s">
        <v>17</v>
      </c>
    </row>
    <row r="1524" spans="2:11" x14ac:dyDescent="0.35">
      <c r="B1524" s="88" t="s">
        <v>183</v>
      </c>
      <c r="C1524" t="s">
        <v>232</v>
      </c>
      <c r="D1524" t="s">
        <v>233</v>
      </c>
      <c r="E1524" t="s">
        <v>278</v>
      </c>
      <c r="F1524">
        <v>745.18919140367927</v>
      </c>
      <c r="G1524" t="s">
        <v>257</v>
      </c>
      <c r="H1524">
        <v>3</v>
      </c>
      <c r="I1524">
        <v>2026</v>
      </c>
      <c r="J1524" t="s">
        <v>115</v>
      </c>
      <c r="K1524" s="93" t="s">
        <v>26</v>
      </c>
    </row>
    <row r="1525" spans="2:11" x14ac:dyDescent="0.35">
      <c r="B1525" s="88" t="s">
        <v>183</v>
      </c>
      <c r="C1525" t="s">
        <v>232</v>
      </c>
      <c r="D1525" t="s">
        <v>233</v>
      </c>
      <c r="E1525" t="s">
        <v>279</v>
      </c>
      <c r="F1525">
        <v>1762.0611793318094</v>
      </c>
      <c r="G1525" t="s">
        <v>257</v>
      </c>
      <c r="H1525">
        <v>3</v>
      </c>
      <c r="I1525">
        <v>2026</v>
      </c>
      <c r="J1525" t="s">
        <v>114</v>
      </c>
      <c r="K1525" s="93" t="s">
        <v>26</v>
      </c>
    </row>
    <row r="1526" spans="2:11" x14ac:dyDescent="0.35">
      <c r="B1526" s="88" t="s">
        <v>183</v>
      </c>
      <c r="C1526" t="s">
        <v>232</v>
      </c>
      <c r="D1526" t="s">
        <v>233</v>
      </c>
      <c r="E1526" t="s">
        <v>265</v>
      </c>
      <c r="F1526">
        <v>0</v>
      </c>
      <c r="G1526" t="s">
        <v>257</v>
      </c>
      <c r="H1526">
        <v>3</v>
      </c>
      <c r="I1526">
        <v>2026</v>
      </c>
      <c r="J1526" t="s">
        <v>141</v>
      </c>
      <c r="K1526" s="93" t="s">
        <v>17</v>
      </c>
    </row>
    <row r="1527" spans="2:11" x14ac:dyDescent="0.35">
      <c r="B1527" s="88" t="s">
        <v>183</v>
      </c>
      <c r="C1527" t="s">
        <v>232</v>
      </c>
      <c r="D1527" t="s">
        <v>233</v>
      </c>
      <c r="E1527" t="s">
        <v>266</v>
      </c>
      <c r="F1527">
        <v>2415</v>
      </c>
      <c r="G1527" t="s">
        <v>257</v>
      </c>
      <c r="H1527">
        <v>3</v>
      </c>
      <c r="I1527">
        <v>2026</v>
      </c>
      <c r="J1527" t="s">
        <v>142</v>
      </c>
      <c r="K1527" s="93" t="s">
        <v>13</v>
      </c>
    </row>
    <row r="1528" spans="2:11" x14ac:dyDescent="0.35">
      <c r="B1528" s="88" t="s">
        <v>183</v>
      </c>
      <c r="C1528" t="s">
        <v>232</v>
      </c>
      <c r="D1528" t="s">
        <v>233</v>
      </c>
      <c r="E1528" t="s">
        <v>267</v>
      </c>
      <c r="F1528">
        <v>0</v>
      </c>
      <c r="G1528" t="s">
        <v>257</v>
      </c>
      <c r="H1528">
        <v>3</v>
      </c>
      <c r="I1528">
        <v>2026</v>
      </c>
      <c r="J1528" t="s">
        <v>128</v>
      </c>
      <c r="K1528" s="93" t="s">
        <v>13</v>
      </c>
    </row>
    <row r="1529" spans="2:11" x14ac:dyDescent="0.35">
      <c r="B1529" s="88" t="s">
        <v>183</v>
      </c>
      <c r="C1529" t="s">
        <v>259</v>
      </c>
      <c r="D1529" t="s">
        <v>260</v>
      </c>
      <c r="E1529" t="s">
        <v>186</v>
      </c>
      <c r="F1529">
        <v>14043.708571548852</v>
      </c>
      <c r="G1529" t="s">
        <v>187</v>
      </c>
      <c r="H1529">
        <v>3</v>
      </c>
      <c r="I1529">
        <v>2026</v>
      </c>
      <c r="J1529" t="s">
        <v>113</v>
      </c>
      <c r="K1529" s="93" t="s">
        <v>26</v>
      </c>
    </row>
    <row r="1530" spans="2:11" x14ac:dyDescent="0.35">
      <c r="B1530" s="88" t="s">
        <v>183</v>
      </c>
      <c r="C1530" t="s">
        <v>259</v>
      </c>
      <c r="D1530" t="s">
        <v>260</v>
      </c>
      <c r="E1530" t="s">
        <v>188</v>
      </c>
      <c r="F1530">
        <v>16898.982698431439</v>
      </c>
      <c r="G1530" t="s">
        <v>187</v>
      </c>
      <c r="H1530">
        <v>3</v>
      </c>
      <c r="I1530">
        <v>2026</v>
      </c>
      <c r="J1530" t="s">
        <v>140</v>
      </c>
      <c r="K1530" s="93" t="s">
        <v>26</v>
      </c>
    </row>
    <row r="1531" spans="2:11" x14ac:dyDescent="0.35">
      <c r="B1531" s="88" t="s">
        <v>183</v>
      </c>
      <c r="C1531" t="s">
        <v>259</v>
      </c>
      <c r="D1531" t="s">
        <v>260</v>
      </c>
      <c r="E1531" t="s">
        <v>189</v>
      </c>
      <c r="F1531">
        <v>8362.5211294692417</v>
      </c>
      <c r="G1531" t="s">
        <v>187</v>
      </c>
      <c r="H1531">
        <v>3</v>
      </c>
      <c r="I1531">
        <v>2026</v>
      </c>
      <c r="J1531" t="s">
        <v>124</v>
      </c>
      <c r="K1531" s="93" t="s">
        <v>26</v>
      </c>
    </row>
    <row r="1532" spans="2:11" x14ac:dyDescent="0.35">
      <c r="B1532" s="88" t="s">
        <v>183</v>
      </c>
      <c r="C1532" t="s">
        <v>259</v>
      </c>
      <c r="D1532" t="s">
        <v>260</v>
      </c>
      <c r="E1532" t="s">
        <v>190</v>
      </c>
      <c r="F1532">
        <v>8036.4207553771457</v>
      </c>
      <c r="G1532" t="s">
        <v>187</v>
      </c>
      <c r="H1532">
        <v>3</v>
      </c>
      <c r="I1532">
        <v>2026</v>
      </c>
      <c r="J1532" t="s">
        <v>112</v>
      </c>
      <c r="K1532" s="93" t="s">
        <v>26</v>
      </c>
    </row>
    <row r="1533" spans="2:11" x14ac:dyDescent="0.35">
      <c r="B1533" s="88" t="s">
        <v>194</v>
      </c>
      <c r="C1533" s="89" t="s">
        <v>240</v>
      </c>
      <c r="D1533" s="89" t="s">
        <v>250</v>
      </c>
      <c r="E1533" s="89" t="s">
        <v>283</v>
      </c>
      <c r="F1533" s="90">
        <v>3147.9411169612613</v>
      </c>
      <c r="G1533" s="89" t="s">
        <v>187</v>
      </c>
      <c r="H1533" s="91">
        <v>1</v>
      </c>
      <c r="I1533" s="91">
        <v>2026</v>
      </c>
      <c r="J1533" s="89" t="s">
        <v>10</v>
      </c>
      <c r="K1533" s="89" t="s">
        <v>8</v>
      </c>
    </row>
    <row r="1534" spans="2:11" x14ac:dyDescent="0.35">
      <c r="B1534" s="88" t="s">
        <v>194</v>
      </c>
      <c r="C1534" s="89" t="s">
        <v>240</v>
      </c>
      <c r="D1534" s="89" t="s">
        <v>250</v>
      </c>
      <c r="E1534" s="89" t="s">
        <v>285</v>
      </c>
      <c r="F1534" s="90">
        <v>444.85474060537109</v>
      </c>
      <c r="G1534" s="89" t="s">
        <v>212</v>
      </c>
      <c r="H1534" s="91">
        <v>1</v>
      </c>
      <c r="I1534" s="91">
        <v>2026</v>
      </c>
      <c r="J1534" s="89" t="s">
        <v>10</v>
      </c>
      <c r="K1534" s="89" t="s">
        <v>8</v>
      </c>
    </row>
    <row r="1535" spans="2:11" x14ac:dyDescent="0.35">
      <c r="B1535" s="88" t="s">
        <v>183</v>
      </c>
      <c r="C1535" t="s">
        <v>259</v>
      </c>
      <c r="D1535" t="s">
        <v>260</v>
      </c>
      <c r="E1535" t="s">
        <v>195</v>
      </c>
      <c r="F1535">
        <v>23193.941750508777</v>
      </c>
      <c r="G1535" t="s">
        <v>187</v>
      </c>
      <c r="H1535">
        <v>3</v>
      </c>
      <c r="I1535">
        <v>2026</v>
      </c>
      <c r="J1535" t="s">
        <v>117</v>
      </c>
      <c r="K1535" s="93" t="s">
        <v>26</v>
      </c>
    </row>
    <row r="1536" spans="2:11" x14ac:dyDescent="0.35">
      <c r="B1536" s="88" t="s">
        <v>183</v>
      </c>
      <c r="C1536" t="s">
        <v>259</v>
      </c>
      <c r="D1536" t="s">
        <v>260</v>
      </c>
      <c r="E1536" t="s">
        <v>196</v>
      </c>
      <c r="F1536">
        <v>13798.159863624247</v>
      </c>
      <c r="G1536" t="s">
        <v>187</v>
      </c>
      <c r="H1536">
        <v>3</v>
      </c>
      <c r="I1536">
        <v>2026</v>
      </c>
      <c r="J1536" t="s">
        <v>98</v>
      </c>
      <c r="K1536" s="93" t="s">
        <v>26</v>
      </c>
    </row>
    <row r="1537" spans="2:12" x14ac:dyDescent="0.35">
      <c r="B1537" s="88" t="s">
        <v>183</v>
      </c>
      <c r="C1537" t="s">
        <v>259</v>
      </c>
      <c r="D1537" t="s">
        <v>260</v>
      </c>
      <c r="E1537" t="s">
        <v>197</v>
      </c>
      <c r="F1537">
        <v>0</v>
      </c>
      <c r="G1537" t="s">
        <v>187</v>
      </c>
      <c r="H1537">
        <v>3</v>
      </c>
      <c r="I1537">
        <v>2026</v>
      </c>
      <c r="J1537" t="s">
        <v>73</v>
      </c>
      <c r="K1537" s="93" t="s">
        <v>17</v>
      </c>
    </row>
    <row r="1538" spans="2:12" x14ac:dyDescent="0.35">
      <c r="B1538" s="88" t="s">
        <v>183</v>
      </c>
      <c r="C1538" t="s">
        <v>259</v>
      </c>
      <c r="D1538" t="s">
        <v>260</v>
      </c>
      <c r="E1538" t="s">
        <v>198</v>
      </c>
      <c r="F1538">
        <v>0</v>
      </c>
      <c r="G1538" t="s">
        <v>187</v>
      </c>
      <c r="H1538">
        <v>3</v>
      </c>
      <c r="I1538">
        <v>2026</v>
      </c>
      <c r="J1538" t="s">
        <v>199</v>
      </c>
      <c r="K1538" s="93" t="s">
        <v>17</v>
      </c>
    </row>
    <row r="1539" spans="2:12" x14ac:dyDescent="0.35">
      <c r="B1539" s="88" t="s">
        <v>183</v>
      </c>
      <c r="C1539" t="s">
        <v>259</v>
      </c>
      <c r="D1539" t="s">
        <v>260</v>
      </c>
      <c r="E1539" t="s">
        <v>200</v>
      </c>
      <c r="F1539">
        <v>0</v>
      </c>
      <c r="G1539" t="s">
        <v>187</v>
      </c>
      <c r="H1539">
        <v>3</v>
      </c>
      <c r="I1539">
        <v>2026</v>
      </c>
      <c r="J1539" t="s">
        <v>138</v>
      </c>
      <c r="K1539" s="93" t="s">
        <v>17</v>
      </c>
    </row>
    <row r="1540" spans="2:12" x14ac:dyDescent="0.35">
      <c r="B1540" s="88" t="s">
        <v>183</v>
      </c>
      <c r="C1540" t="s">
        <v>259</v>
      </c>
      <c r="D1540" t="s">
        <v>260</v>
      </c>
      <c r="E1540" t="s">
        <v>201</v>
      </c>
      <c r="F1540">
        <v>0</v>
      </c>
      <c r="G1540" t="s">
        <v>187</v>
      </c>
      <c r="H1540">
        <v>3</v>
      </c>
      <c r="I1540">
        <v>2026</v>
      </c>
      <c r="J1540" t="s">
        <v>202</v>
      </c>
      <c r="K1540" s="93" t="s">
        <v>17</v>
      </c>
    </row>
    <row r="1541" spans="2:12" x14ac:dyDescent="0.35">
      <c r="B1541" s="88" t="s">
        <v>183</v>
      </c>
      <c r="C1541" t="s">
        <v>259</v>
      </c>
      <c r="D1541" t="s">
        <v>260</v>
      </c>
      <c r="E1541" t="s">
        <v>203</v>
      </c>
      <c r="F1541">
        <v>21071.082439880847</v>
      </c>
      <c r="G1541" t="s">
        <v>187</v>
      </c>
      <c r="H1541">
        <v>3</v>
      </c>
      <c r="I1541">
        <v>2026</v>
      </c>
      <c r="J1541" t="s">
        <v>115</v>
      </c>
      <c r="K1541" s="93" t="s">
        <v>26</v>
      </c>
    </row>
    <row r="1542" spans="2:12" x14ac:dyDescent="0.35">
      <c r="B1542" s="88" t="s">
        <v>183</v>
      </c>
      <c r="C1542" t="s">
        <v>259</v>
      </c>
      <c r="D1542" t="s">
        <v>260</v>
      </c>
      <c r="E1542" t="s">
        <v>204</v>
      </c>
      <c r="F1542">
        <v>50403.645529072004</v>
      </c>
      <c r="G1542" t="s">
        <v>187</v>
      </c>
      <c r="H1542">
        <v>3</v>
      </c>
      <c r="I1542">
        <v>2026</v>
      </c>
      <c r="J1542" t="s">
        <v>114</v>
      </c>
      <c r="K1542" s="93" t="s">
        <v>26</v>
      </c>
    </row>
    <row r="1543" spans="2:12" x14ac:dyDescent="0.35">
      <c r="B1543" s="88" t="s">
        <v>183</v>
      </c>
      <c r="C1543" t="s">
        <v>259</v>
      </c>
      <c r="D1543" t="s">
        <v>260</v>
      </c>
      <c r="E1543" t="s">
        <v>205</v>
      </c>
      <c r="F1543">
        <v>0</v>
      </c>
      <c r="G1543" t="s">
        <v>187</v>
      </c>
      <c r="H1543">
        <v>3</v>
      </c>
      <c r="I1543">
        <v>2026</v>
      </c>
      <c r="J1543" t="s">
        <v>141</v>
      </c>
      <c r="K1543" s="93" t="s">
        <v>17</v>
      </c>
    </row>
    <row r="1544" spans="2:12" x14ac:dyDescent="0.35">
      <c r="B1544" s="88" t="s">
        <v>183</v>
      </c>
      <c r="C1544" t="s">
        <v>259</v>
      </c>
      <c r="D1544" t="s">
        <v>260</v>
      </c>
      <c r="E1544" t="s">
        <v>206</v>
      </c>
      <c r="F1544">
        <v>86596.424293101925</v>
      </c>
      <c r="G1544" t="s">
        <v>187</v>
      </c>
      <c r="H1544">
        <v>3</v>
      </c>
      <c r="I1544">
        <v>2026</v>
      </c>
      <c r="J1544" t="s">
        <v>142</v>
      </c>
      <c r="K1544" s="93" t="s">
        <v>13</v>
      </c>
    </row>
    <row r="1545" spans="2:12" x14ac:dyDescent="0.35">
      <c r="B1545" s="88" t="s">
        <v>183</v>
      </c>
      <c r="C1545" t="s">
        <v>259</v>
      </c>
      <c r="D1545" t="s">
        <v>260</v>
      </c>
      <c r="E1545" t="s">
        <v>207</v>
      </c>
      <c r="F1545">
        <v>0</v>
      </c>
      <c r="G1545" t="s">
        <v>187</v>
      </c>
      <c r="H1545">
        <v>3</v>
      </c>
      <c r="I1545">
        <v>2026</v>
      </c>
      <c r="J1545" t="s">
        <v>128</v>
      </c>
      <c r="K1545" s="93" t="s">
        <v>13</v>
      </c>
    </row>
    <row r="1546" spans="2:12" x14ac:dyDescent="0.35">
      <c r="B1546" s="88" t="s">
        <v>194</v>
      </c>
      <c r="C1546" s="89" t="s">
        <v>240</v>
      </c>
      <c r="D1546" s="89" t="s">
        <v>251</v>
      </c>
      <c r="E1546" s="89" t="s">
        <v>283</v>
      </c>
      <c r="F1546" s="90">
        <v>2082.3160090309316</v>
      </c>
      <c r="G1546" s="89" t="s">
        <v>187</v>
      </c>
      <c r="H1546" s="91">
        <v>1</v>
      </c>
      <c r="I1546" s="91">
        <v>2026</v>
      </c>
      <c r="J1546" s="89" t="s">
        <v>10</v>
      </c>
      <c r="K1546" s="89" t="s">
        <v>8</v>
      </c>
    </row>
    <row r="1547" spans="2:12" x14ac:dyDescent="0.35">
      <c r="B1547" s="88" t="s">
        <v>183</v>
      </c>
      <c r="C1547" t="s">
        <v>259</v>
      </c>
      <c r="D1547" t="s">
        <v>260</v>
      </c>
      <c r="E1547" t="s">
        <v>209</v>
      </c>
      <c r="F1547">
        <v>0</v>
      </c>
      <c r="G1547" t="s">
        <v>210</v>
      </c>
      <c r="H1547">
        <v>3</v>
      </c>
      <c r="I1547">
        <v>2026</v>
      </c>
      <c r="J1547" t="s">
        <v>73</v>
      </c>
      <c r="K1547" s="93" t="s">
        <v>17</v>
      </c>
    </row>
    <row r="1548" spans="2:12" x14ac:dyDescent="0.35">
      <c r="B1548" s="88" t="s">
        <v>183</v>
      </c>
      <c r="C1548" t="s">
        <v>259</v>
      </c>
      <c r="D1548" t="s">
        <v>260</v>
      </c>
      <c r="E1548" t="s">
        <v>269</v>
      </c>
      <c r="F1548">
        <v>0</v>
      </c>
      <c r="G1548" t="s">
        <v>210</v>
      </c>
      <c r="H1548">
        <v>3</v>
      </c>
      <c r="I1548">
        <v>2026</v>
      </c>
      <c r="J1548" t="s">
        <v>199</v>
      </c>
      <c r="K1548" s="93" t="s">
        <v>17</v>
      </c>
    </row>
    <row r="1549" spans="2:12" x14ac:dyDescent="0.35">
      <c r="B1549" s="88" t="s">
        <v>183</v>
      </c>
      <c r="C1549" t="s">
        <v>259</v>
      </c>
      <c r="D1549" t="s">
        <v>260</v>
      </c>
      <c r="E1549" t="s">
        <v>213</v>
      </c>
      <c r="F1549">
        <v>0</v>
      </c>
      <c r="G1549" t="s">
        <v>210</v>
      </c>
      <c r="H1549">
        <v>3</v>
      </c>
      <c r="I1549">
        <v>2026</v>
      </c>
      <c r="J1549" t="s">
        <v>138</v>
      </c>
      <c r="K1549" s="93" t="s">
        <v>17</v>
      </c>
    </row>
    <row r="1550" spans="2:12" x14ac:dyDescent="0.35">
      <c r="B1550" s="88" t="s">
        <v>183</v>
      </c>
      <c r="C1550" t="s">
        <v>259</v>
      </c>
      <c r="D1550" t="s">
        <v>260</v>
      </c>
      <c r="E1550" t="s">
        <v>270</v>
      </c>
      <c r="F1550">
        <v>0</v>
      </c>
      <c r="G1550" t="s">
        <v>210</v>
      </c>
      <c r="H1550">
        <v>3</v>
      </c>
      <c r="I1550">
        <v>2026</v>
      </c>
      <c r="J1550" t="s">
        <v>25</v>
      </c>
      <c r="K1550" s="93" t="s">
        <v>17</v>
      </c>
    </row>
    <row r="1551" spans="2:12" x14ac:dyDescent="0.35">
      <c r="B1551" s="88" t="s">
        <v>183</v>
      </c>
      <c r="C1551" t="s">
        <v>259</v>
      </c>
      <c r="D1551" t="s">
        <v>260</v>
      </c>
      <c r="E1551" t="s">
        <v>271</v>
      </c>
      <c r="F1551">
        <v>13092.218217279067</v>
      </c>
      <c r="G1551" t="s">
        <v>210</v>
      </c>
      <c r="H1551">
        <v>3</v>
      </c>
      <c r="I1551">
        <v>2026</v>
      </c>
      <c r="J1551" s="92" t="s">
        <v>35</v>
      </c>
      <c r="K1551" s="93" t="s">
        <v>26</v>
      </c>
      <c r="L1551" t="s">
        <v>162</v>
      </c>
    </row>
    <row r="1552" spans="2:12" x14ac:dyDescent="0.35">
      <c r="B1552" s="88" t="s">
        <v>183</v>
      </c>
      <c r="C1552" t="s">
        <v>259</v>
      </c>
      <c r="D1552" t="s">
        <v>260</v>
      </c>
      <c r="E1552" t="s">
        <v>216</v>
      </c>
      <c r="F1552">
        <v>12158.002633014541</v>
      </c>
      <c r="G1552" t="s">
        <v>210</v>
      </c>
      <c r="H1552">
        <v>3</v>
      </c>
      <c r="I1552">
        <v>2026</v>
      </c>
      <c r="J1552" t="s">
        <v>142</v>
      </c>
      <c r="K1552" s="93" t="s">
        <v>13</v>
      </c>
    </row>
    <row r="1553" spans="2:12" x14ac:dyDescent="0.35">
      <c r="B1553" s="88" t="s">
        <v>183</v>
      </c>
      <c r="C1553" t="s">
        <v>259</v>
      </c>
      <c r="D1553" t="s">
        <v>260</v>
      </c>
      <c r="E1553" t="s">
        <v>217</v>
      </c>
      <c r="F1553">
        <v>17328.046906363186</v>
      </c>
      <c r="G1553" t="s">
        <v>218</v>
      </c>
      <c r="H1553">
        <v>3</v>
      </c>
      <c r="I1553">
        <v>2026</v>
      </c>
      <c r="J1553" s="92" t="s">
        <v>35</v>
      </c>
      <c r="K1553" s="93" t="s">
        <v>26</v>
      </c>
      <c r="L1553" t="s">
        <v>165</v>
      </c>
    </row>
    <row r="1554" spans="2:12" x14ac:dyDescent="0.35">
      <c r="B1554" s="88" t="s">
        <v>183</v>
      </c>
      <c r="C1554" t="s">
        <v>259</v>
      </c>
      <c r="D1554" t="s">
        <v>260</v>
      </c>
      <c r="E1554" t="s">
        <v>219</v>
      </c>
      <c r="F1554">
        <v>0</v>
      </c>
      <c r="G1554" t="s">
        <v>218</v>
      </c>
      <c r="H1554">
        <v>3</v>
      </c>
      <c r="I1554">
        <v>2026</v>
      </c>
      <c r="J1554" s="92" t="s">
        <v>35</v>
      </c>
      <c r="K1554" s="93" t="s">
        <v>26</v>
      </c>
      <c r="L1554" t="s">
        <v>220</v>
      </c>
    </row>
    <row r="1555" spans="2:12" x14ac:dyDescent="0.35">
      <c r="B1555" s="88" t="s">
        <v>183</v>
      </c>
      <c r="C1555" t="s">
        <v>259</v>
      </c>
      <c r="D1555" t="s">
        <v>260</v>
      </c>
      <c r="E1555" t="s">
        <v>221</v>
      </c>
      <c r="F1555">
        <v>0</v>
      </c>
      <c r="G1555" t="s">
        <v>218</v>
      </c>
      <c r="H1555">
        <v>3</v>
      </c>
      <c r="I1555">
        <v>2026</v>
      </c>
      <c r="J1555" s="92" t="s">
        <v>35</v>
      </c>
      <c r="K1555" s="93" t="s">
        <v>26</v>
      </c>
      <c r="L1555" t="s">
        <v>164</v>
      </c>
    </row>
    <row r="1556" spans="2:12" x14ac:dyDescent="0.35">
      <c r="B1556" s="88" t="s">
        <v>183</v>
      </c>
      <c r="C1556" t="s">
        <v>259</v>
      </c>
      <c r="D1556" t="s">
        <v>260</v>
      </c>
      <c r="E1556" t="s">
        <v>222</v>
      </c>
      <c r="F1556">
        <v>15595.242215726867</v>
      </c>
      <c r="G1556" t="s">
        <v>218</v>
      </c>
      <c r="H1556">
        <v>3</v>
      </c>
      <c r="I1556">
        <v>2026</v>
      </c>
      <c r="J1556" s="92" t="s">
        <v>35</v>
      </c>
      <c r="K1556" s="93" t="s">
        <v>26</v>
      </c>
      <c r="L1556" t="s">
        <v>161</v>
      </c>
    </row>
    <row r="1557" spans="2:12" x14ac:dyDescent="0.35">
      <c r="B1557" s="88" t="s">
        <v>183</v>
      </c>
      <c r="C1557" t="s">
        <v>259</v>
      </c>
      <c r="D1557" t="s">
        <v>260</v>
      </c>
      <c r="E1557" t="s">
        <v>223</v>
      </c>
      <c r="F1557">
        <v>19803.482178700786</v>
      </c>
      <c r="G1557" t="s">
        <v>224</v>
      </c>
      <c r="H1557">
        <v>3</v>
      </c>
      <c r="I1557">
        <v>2026</v>
      </c>
      <c r="J1557" s="92" t="s">
        <v>35</v>
      </c>
      <c r="K1557" s="93" t="s">
        <v>26</v>
      </c>
      <c r="L1557" t="s">
        <v>165</v>
      </c>
    </row>
    <row r="1558" spans="2:12" x14ac:dyDescent="0.35">
      <c r="B1558" s="88" t="s">
        <v>183</v>
      </c>
      <c r="C1558" t="s">
        <v>259</v>
      </c>
      <c r="D1558" t="s">
        <v>260</v>
      </c>
      <c r="E1558" t="s">
        <v>225</v>
      </c>
      <c r="F1558">
        <v>0</v>
      </c>
      <c r="G1558" t="s">
        <v>224</v>
      </c>
      <c r="H1558">
        <v>3</v>
      </c>
      <c r="I1558">
        <v>2026</v>
      </c>
      <c r="J1558" s="92" t="s">
        <v>35</v>
      </c>
      <c r="K1558" s="93" t="s">
        <v>26</v>
      </c>
      <c r="L1558" t="s">
        <v>220</v>
      </c>
    </row>
    <row r="1559" spans="2:12" x14ac:dyDescent="0.35">
      <c r="B1559" s="88" t="s">
        <v>183</v>
      </c>
      <c r="C1559" t="s">
        <v>259</v>
      </c>
      <c r="D1559" t="s">
        <v>260</v>
      </c>
      <c r="E1559" t="s">
        <v>226</v>
      </c>
      <c r="F1559">
        <v>0</v>
      </c>
      <c r="G1559" t="s">
        <v>224</v>
      </c>
      <c r="H1559">
        <v>3</v>
      </c>
      <c r="I1559">
        <v>2026</v>
      </c>
      <c r="J1559" s="92" t="s">
        <v>35</v>
      </c>
      <c r="K1559" s="93" t="s">
        <v>26</v>
      </c>
      <c r="L1559" t="s">
        <v>164</v>
      </c>
    </row>
    <row r="1560" spans="2:12" x14ac:dyDescent="0.35">
      <c r="B1560" s="88" t="s">
        <v>183</v>
      </c>
      <c r="C1560" t="s">
        <v>259</v>
      </c>
      <c r="D1560" t="s">
        <v>260</v>
      </c>
      <c r="E1560" t="s">
        <v>228</v>
      </c>
      <c r="F1560">
        <v>17493.075924519027</v>
      </c>
      <c r="G1560" t="s">
        <v>224</v>
      </c>
      <c r="H1560">
        <v>3</v>
      </c>
      <c r="I1560">
        <v>2026</v>
      </c>
      <c r="J1560" s="92" t="s">
        <v>35</v>
      </c>
      <c r="K1560" s="93" t="s">
        <v>26</v>
      </c>
      <c r="L1560" t="s">
        <v>161</v>
      </c>
    </row>
    <row r="1561" spans="2:12" x14ac:dyDescent="0.35">
      <c r="B1561" s="88" t="s">
        <v>183</v>
      </c>
      <c r="C1561" t="s">
        <v>259</v>
      </c>
      <c r="D1561" t="s">
        <v>260</v>
      </c>
      <c r="E1561" t="s">
        <v>229</v>
      </c>
      <c r="F1561">
        <v>17452.307334585432</v>
      </c>
      <c r="G1561" t="s">
        <v>224</v>
      </c>
      <c r="H1561">
        <v>3</v>
      </c>
      <c r="I1561">
        <v>2026</v>
      </c>
      <c r="J1561" s="92" t="s">
        <v>35</v>
      </c>
      <c r="K1561" s="93" t="s">
        <v>26</v>
      </c>
      <c r="L1561" t="s">
        <v>162</v>
      </c>
    </row>
    <row r="1562" spans="2:12" x14ac:dyDescent="0.35">
      <c r="B1562" s="88" t="s">
        <v>183</v>
      </c>
      <c r="C1562" t="s">
        <v>259</v>
      </c>
      <c r="D1562" t="s">
        <v>260</v>
      </c>
      <c r="E1562" t="s">
        <v>272</v>
      </c>
      <c r="F1562">
        <v>4114.1512758649578</v>
      </c>
      <c r="G1562" t="s">
        <v>257</v>
      </c>
      <c r="H1562">
        <v>3</v>
      </c>
      <c r="I1562">
        <v>2026</v>
      </c>
      <c r="J1562" t="s">
        <v>113</v>
      </c>
      <c r="K1562" s="93" t="s">
        <v>26</v>
      </c>
    </row>
    <row r="1563" spans="2:12" x14ac:dyDescent="0.35">
      <c r="B1563" s="88" t="s">
        <v>183</v>
      </c>
      <c r="C1563" t="s">
        <v>259</v>
      </c>
      <c r="D1563" t="s">
        <v>260</v>
      </c>
      <c r="E1563" t="s">
        <v>273</v>
      </c>
      <c r="F1563">
        <v>4950.6133565333439</v>
      </c>
      <c r="G1563" t="s">
        <v>257</v>
      </c>
      <c r="H1563">
        <v>3</v>
      </c>
      <c r="I1563">
        <v>2026</v>
      </c>
      <c r="J1563" t="s">
        <v>140</v>
      </c>
      <c r="K1563" s="93" t="s">
        <v>26</v>
      </c>
    </row>
    <row r="1564" spans="2:12" x14ac:dyDescent="0.35">
      <c r="B1564" s="88" t="s">
        <v>183</v>
      </c>
      <c r="C1564" t="s">
        <v>259</v>
      </c>
      <c r="D1564" t="s">
        <v>260</v>
      </c>
      <c r="E1564" t="s">
        <v>274</v>
      </c>
      <c r="F1564">
        <v>2449.8284622591768</v>
      </c>
      <c r="G1564" t="s">
        <v>257</v>
      </c>
      <c r="H1564">
        <v>3</v>
      </c>
      <c r="I1564">
        <v>2026</v>
      </c>
      <c r="J1564" t="s">
        <v>124</v>
      </c>
      <c r="K1564" s="93" t="s">
        <v>26</v>
      </c>
    </row>
    <row r="1565" spans="2:12" x14ac:dyDescent="0.35">
      <c r="B1565" s="88" t="s">
        <v>183</v>
      </c>
      <c r="C1565" t="s">
        <v>259</v>
      </c>
      <c r="D1565" t="s">
        <v>260</v>
      </c>
      <c r="E1565" t="s">
        <v>275</v>
      </c>
      <c r="F1565">
        <v>2478.6703228701676</v>
      </c>
      <c r="G1565" t="s">
        <v>257</v>
      </c>
      <c r="H1565">
        <v>3</v>
      </c>
      <c r="I1565">
        <v>2026</v>
      </c>
      <c r="J1565" t="s">
        <v>112</v>
      </c>
      <c r="K1565" s="93" t="s">
        <v>26</v>
      </c>
    </row>
    <row r="1566" spans="2:12" x14ac:dyDescent="0.35">
      <c r="B1566" s="88" t="s">
        <v>194</v>
      </c>
      <c r="C1566" s="89" t="s">
        <v>240</v>
      </c>
      <c r="D1566" s="89" t="s">
        <v>251</v>
      </c>
      <c r="E1566" s="89" t="s">
        <v>285</v>
      </c>
      <c r="F1566" s="90">
        <v>294.26476342418385</v>
      </c>
      <c r="G1566" s="89" t="s">
        <v>212</v>
      </c>
      <c r="H1566" s="91">
        <v>1</v>
      </c>
      <c r="I1566" s="91">
        <v>2026</v>
      </c>
      <c r="J1566" s="89" t="s">
        <v>10</v>
      </c>
      <c r="K1566" s="89" t="s">
        <v>8</v>
      </c>
    </row>
    <row r="1567" spans="2:12" x14ac:dyDescent="0.35">
      <c r="B1567" s="88" t="s">
        <v>194</v>
      </c>
      <c r="C1567" s="89" t="s">
        <v>234</v>
      </c>
      <c r="D1567" s="89" t="s">
        <v>252</v>
      </c>
      <c r="E1567" s="89" t="s">
        <v>283</v>
      </c>
      <c r="F1567" s="90">
        <v>987.22124987920802</v>
      </c>
      <c r="G1567" s="89" t="s">
        <v>187</v>
      </c>
      <c r="H1567" s="91">
        <v>1</v>
      </c>
      <c r="I1567" s="91">
        <v>2026</v>
      </c>
      <c r="J1567" s="89" t="s">
        <v>10</v>
      </c>
      <c r="K1567" s="89" t="s">
        <v>8</v>
      </c>
    </row>
    <row r="1568" spans="2:12" x14ac:dyDescent="0.35">
      <c r="B1568" s="88" t="s">
        <v>183</v>
      </c>
      <c r="C1568" t="s">
        <v>259</v>
      </c>
      <c r="D1568" t="s">
        <v>260</v>
      </c>
      <c r="E1568" t="s">
        <v>261</v>
      </c>
      <c r="F1568">
        <v>7076.3187396082312</v>
      </c>
      <c r="G1568" t="s">
        <v>257</v>
      </c>
      <c r="H1568">
        <v>3</v>
      </c>
      <c r="I1568">
        <v>2026</v>
      </c>
      <c r="J1568" t="s">
        <v>117</v>
      </c>
      <c r="K1568" s="93" t="s">
        <v>26</v>
      </c>
    </row>
    <row r="1569" spans="2:11" x14ac:dyDescent="0.35">
      <c r="B1569" s="88" t="s">
        <v>183</v>
      </c>
      <c r="C1569" t="s">
        <v>259</v>
      </c>
      <c r="D1569" t="s">
        <v>260</v>
      </c>
      <c r="E1569" t="s">
        <v>276</v>
      </c>
      <c r="F1569">
        <v>4042.2169627276412</v>
      </c>
      <c r="G1569" t="s">
        <v>257</v>
      </c>
      <c r="H1569">
        <v>3</v>
      </c>
      <c r="I1569">
        <v>2026</v>
      </c>
      <c r="J1569" t="s">
        <v>98</v>
      </c>
      <c r="K1569" s="93" t="s">
        <v>26</v>
      </c>
    </row>
    <row r="1570" spans="2:11" x14ac:dyDescent="0.35">
      <c r="B1570" s="88" t="s">
        <v>183</v>
      </c>
      <c r="C1570" t="s">
        <v>259</v>
      </c>
      <c r="D1570" t="s">
        <v>260</v>
      </c>
      <c r="E1570" t="s">
        <v>262</v>
      </c>
      <c r="F1570">
        <v>0</v>
      </c>
      <c r="G1570" t="s">
        <v>257</v>
      </c>
      <c r="H1570">
        <v>3</v>
      </c>
      <c r="I1570">
        <v>2026</v>
      </c>
      <c r="J1570" t="s">
        <v>73</v>
      </c>
      <c r="K1570" s="93" t="s">
        <v>17</v>
      </c>
    </row>
    <row r="1571" spans="2:11" x14ac:dyDescent="0.35">
      <c r="B1571" s="88" t="s">
        <v>183</v>
      </c>
      <c r="C1571" t="s">
        <v>259</v>
      </c>
      <c r="D1571" t="s">
        <v>260</v>
      </c>
      <c r="E1571" t="s">
        <v>277</v>
      </c>
      <c r="F1571">
        <v>0</v>
      </c>
      <c r="G1571" t="s">
        <v>257</v>
      </c>
      <c r="H1571">
        <v>3</v>
      </c>
      <c r="I1571">
        <v>2026</v>
      </c>
      <c r="J1571" t="s">
        <v>199</v>
      </c>
      <c r="K1571" s="93" t="s">
        <v>17</v>
      </c>
    </row>
    <row r="1572" spans="2:11" x14ac:dyDescent="0.35">
      <c r="B1572" s="88" t="s">
        <v>183</v>
      </c>
      <c r="C1572" t="s">
        <v>259</v>
      </c>
      <c r="D1572" t="s">
        <v>260</v>
      </c>
      <c r="E1572" t="s">
        <v>263</v>
      </c>
      <c r="F1572">
        <v>0</v>
      </c>
      <c r="G1572" t="s">
        <v>257</v>
      </c>
      <c r="H1572">
        <v>3</v>
      </c>
      <c r="I1572">
        <v>2026</v>
      </c>
      <c r="J1572" t="s">
        <v>138</v>
      </c>
      <c r="K1572" s="93" t="s">
        <v>17</v>
      </c>
    </row>
    <row r="1573" spans="2:11" x14ac:dyDescent="0.35">
      <c r="B1573" s="88" t="s">
        <v>183</v>
      </c>
      <c r="C1573" t="s">
        <v>259</v>
      </c>
      <c r="D1573" t="s">
        <v>260</v>
      </c>
      <c r="E1573" t="s">
        <v>264</v>
      </c>
      <c r="F1573">
        <v>0</v>
      </c>
      <c r="G1573" t="s">
        <v>257</v>
      </c>
      <c r="H1573">
        <v>3</v>
      </c>
      <c r="I1573">
        <v>2026</v>
      </c>
      <c r="J1573" t="s">
        <v>202</v>
      </c>
      <c r="K1573" s="93" t="s">
        <v>17</v>
      </c>
    </row>
    <row r="1574" spans="2:11" x14ac:dyDescent="0.35">
      <c r="B1574" s="88" t="s">
        <v>183</v>
      </c>
      <c r="C1574" t="s">
        <v>259</v>
      </c>
      <c r="D1574" t="s">
        <v>260</v>
      </c>
      <c r="E1574" t="s">
        <v>278</v>
      </c>
      <c r="F1574">
        <v>6297.2179469935454</v>
      </c>
      <c r="G1574" t="s">
        <v>257</v>
      </c>
      <c r="H1574">
        <v>3</v>
      </c>
      <c r="I1574">
        <v>2026</v>
      </c>
      <c r="J1574" t="s">
        <v>115</v>
      </c>
      <c r="K1574" s="93" t="s">
        <v>26</v>
      </c>
    </row>
    <row r="1575" spans="2:11" x14ac:dyDescent="0.35">
      <c r="B1575" s="88" t="s">
        <v>183</v>
      </c>
      <c r="C1575" t="s">
        <v>259</v>
      </c>
      <c r="D1575" t="s">
        <v>260</v>
      </c>
      <c r="E1575" t="s">
        <v>279</v>
      </c>
      <c r="F1575">
        <v>14890.29015744</v>
      </c>
      <c r="G1575" t="s">
        <v>257</v>
      </c>
      <c r="H1575">
        <v>3</v>
      </c>
      <c r="I1575">
        <v>2026</v>
      </c>
      <c r="J1575" t="s">
        <v>114</v>
      </c>
      <c r="K1575" s="93" t="s">
        <v>26</v>
      </c>
    </row>
    <row r="1576" spans="2:11" x14ac:dyDescent="0.35">
      <c r="B1576" s="88" t="s">
        <v>183</v>
      </c>
      <c r="C1576" t="s">
        <v>259</v>
      </c>
      <c r="D1576" t="s">
        <v>260</v>
      </c>
      <c r="E1576" t="s">
        <v>265</v>
      </c>
      <c r="F1576">
        <v>0</v>
      </c>
      <c r="G1576" t="s">
        <v>257</v>
      </c>
      <c r="H1576">
        <v>3</v>
      </c>
      <c r="I1576">
        <v>2026</v>
      </c>
      <c r="J1576" t="s">
        <v>141</v>
      </c>
      <c r="K1576" s="93" t="s">
        <v>17</v>
      </c>
    </row>
    <row r="1577" spans="2:11" x14ac:dyDescent="0.35">
      <c r="B1577" s="88" t="s">
        <v>183</v>
      </c>
      <c r="C1577" t="s">
        <v>259</v>
      </c>
      <c r="D1577" t="s">
        <v>260</v>
      </c>
      <c r="E1577" t="s">
        <v>266</v>
      </c>
      <c r="F1577">
        <v>20406</v>
      </c>
      <c r="G1577" t="s">
        <v>257</v>
      </c>
      <c r="H1577">
        <v>3</v>
      </c>
      <c r="I1577">
        <v>2026</v>
      </c>
      <c r="J1577" t="s">
        <v>142</v>
      </c>
      <c r="K1577" s="93" t="s">
        <v>13</v>
      </c>
    </row>
    <row r="1578" spans="2:11" x14ac:dyDescent="0.35">
      <c r="B1578" s="88" t="s">
        <v>183</v>
      </c>
      <c r="C1578" t="s">
        <v>259</v>
      </c>
      <c r="D1578" t="s">
        <v>260</v>
      </c>
      <c r="E1578" t="s">
        <v>267</v>
      </c>
      <c r="F1578">
        <v>0</v>
      </c>
      <c r="G1578" t="s">
        <v>257</v>
      </c>
      <c r="H1578">
        <v>3</v>
      </c>
      <c r="I1578">
        <v>2026</v>
      </c>
      <c r="J1578" t="s">
        <v>128</v>
      </c>
      <c r="K1578" s="93" t="s">
        <v>13</v>
      </c>
    </row>
    <row r="1579" spans="2:11" x14ac:dyDescent="0.35">
      <c r="B1579" s="88" t="s">
        <v>183</v>
      </c>
      <c r="C1579" t="s">
        <v>191</v>
      </c>
      <c r="D1579" t="s">
        <v>192</v>
      </c>
      <c r="E1579" t="s">
        <v>186</v>
      </c>
      <c r="F1579">
        <v>16823.036655580356</v>
      </c>
      <c r="G1579" t="s">
        <v>187</v>
      </c>
      <c r="H1579">
        <v>3</v>
      </c>
      <c r="I1579">
        <v>2026</v>
      </c>
      <c r="J1579" t="s">
        <v>113</v>
      </c>
      <c r="K1579" s="93" t="s">
        <v>26</v>
      </c>
    </row>
    <row r="1580" spans="2:11" x14ac:dyDescent="0.35">
      <c r="B1580" s="88" t="s">
        <v>183</v>
      </c>
      <c r="C1580" t="s">
        <v>191</v>
      </c>
      <c r="D1580" t="s">
        <v>192</v>
      </c>
      <c r="E1580" t="s">
        <v>188</v>
      </c>
      <c r="F1580">
        <v>20243.385422685136</v>
      </c>
      <c r="G1580" t="s">
        <v>187</v>
      </c>
      <c r="H1580">
        <v>3</v>
      </c>
      <c r="I1580">
        <v>2026</v>
      </c>
      <c r="J1580" t="s">
        <v>140</v>
      </c>
      <c r="K1580" s="93" t="s">
        <v>26</v>
      </c>
    </row>
    <row r="1581" spans="2:11" x14ac:dyDescent="0.35">
      <c r="B1581" s="88" t="s">
        <v>183</v>
      </c>
      <c r="C1581" t="s">
        <v>191</v>
      </c>
      <c r="D1581" t="s">
        <v>192</v>
      </c>
      <c r="E1581" t="s">
        <v>189</v>
      </c>
      <c r="F1581">
        <v>10017.510601091222</v>
      </c>
      <c r="G1581" t="s">
        <v>187</v>
      </c>
      <c r="H1581">
        <v>3</v>
      </c>
      <c r="I1581">
        <v>2026</v>
      </c>
      <c r="J1581" t="s">
        <v>124</v>
      </c>
      <c r="K1581" s="93" t="s">
        <v>26</v>
      </c>
    </row>
    <row r="1582" spans="2:11" x14ac:dyDescent="0.35">
      <c r="B1582" s="88" t="s">
        <v>183</v>
      </c>
      <c r="C1582" t="s">
        <v>191</v>
      </c>
      <c r="D1582" t="s">
        <v>192</v>
      </c>
      <c r="E1582" t="s">
        <v>190</v>
      </c>
      <c r="F1582">
        <v>9626.8731481136019</v>
      </c>
      <c r="G1582" t="s">
        <v>187</v>
      </c>
      <c r="H1582">
        <v>3</v>
      </c>
      <c r="I1582">
        <v>2026</v>
      </c>
      <c r="J1582" t="s">
        <v>112</v>
      </c>
      <c r="K1582" s="93" t="s">
        <v>26</v>
      </c>
    </row>
    <row r="1583" spans="2:11" x14ac:dyDescent="0.35">
      <c r="B1583" s="88" t="s">
        <v>194</v>
      </c>
      <c r="C1583" s="89" t="s">
        <v>234</v>
      </c>
      <c r="D1583" s="89" t="s">
        <v>252</v>
      </c>
      <c r="E1583" s="89" t="s">
        <v>285</v>
      </c>
      <c r="F1583" s="90">
        <v>139.51025026130748</v>
      </c>
      <c r="G1583" s="89" t="s">
        <v>212</v>
      </c>
      <c r="H1583" s="91">
        <v>1</v>
      </c>
      <c r="I1583" s="91">
        <v>2026</v>
      </c>
      <c r="J1583" s="89" t="s">
        <v>10</v>
      </c>
      <c r="K1583" s="89" t="s">
        <v>8</v>
      </c>
    </row>
    <row r="1584" spans="2:11" x14ac:dyDescent="0.35">
      <c r="B1584" s="88" t="s">
        <v>194</v>
      </c>
      <c r="C1584" s="89" t="s">
        <v>184</v>
      </c>
      <c r="D1584" s="89" t="s">
        <v>253</v>
      </c>
      <c r="E1584" s="89" t="s">
        <v>283</v>
      </c>
      <c r="F1584" s="90">
        <v>736.49839276702835</v>
      </c>
      <c r="G1584" s="89" t="s">
        <v>187</v>
      </c>
      <c r="H1584" s="91">
        <v>1</v>
      </c>
      <c r="I1584" s="91">
        <v>2026</v>
      </c>
      <c r="J1584" s="89" t="s">
        <v>10</v>
      </c>
      <c r="K1584" s="89" t="s">
        <v>8</v>
      </c>
    </row>
    <row r="1585" spans="2:11" x14ac:dyDescent="0.35">
      <c r="B1585" s="88" t="s">
        <v>183</v>
      </c>
      <c r="C1585" t="s">
        <v>191</v>
      </c>
      <c r="D1585" t="s">
        <v>192</v>
      </c>
      <c r="E1585" t="s">
        <v>195</v>
      </c>
      <c r="F1585">
        <v>27784.151904625516</v>
      </c>
      <c r="G1585" t="s">
        <v>187</v>
      </c>
      <c r="H1585">
        <v>3</v>
      </c>
      <c r="I1585">
        <v>2026</v>
      </c>
      <c r="J1585" t="s">
        <v>117</v>
      </c>
      <c r="K1585" s="93" t="s">
        <v>26</v>
      </c>
    </row>
    <row r="1586" spans="2:11" x14ac:dyDescent="0.35">
      <c r="B1586" s="88" t="s">
        <v>183</v>
      </c>
      <c r="C1586" t="s">
        <v>191</v>
      </c>
      <c r="D1586" t="s">
        <v>192</v>
      </c>
      <c r="E1586" t="s">
        <v>196</v>
      </c>
      <c r="F1586">
        <v>16528.892491800514</v>
      </c>
      <c r="G1586" t="s">
        <v>187</v>
      </c>
      <c r="H1586">
        <v>3</v>
      </c>
      <c r="I1586">
        <v>2026</v>
      </c>
      <c r="J1586" t="s">
        <v>98</v>
      </c>
      <c r="K1586" s="93" t="s">
        <v>26</v>
      </c>
    </row>
    <row r="1587" spans="2:11" x14ac:dyDescent="0.35">
      <c r="B1587" s="88" t="s">
        <v>183</v>
      </c>
      <c r="C1587" t="s">
        <v>191</v>
      </c>
      <c r="D1587" t="s">
        <v>192</v>
      </c>
      <c r="E1587" t="s">
        <v>197</v>
      </c>
      <c r="F1587">
        <v>103229.3187826404</v>
      </c>
      <c r="G1587" t="s">
        <v>187</v>
      </c>
      <c r="H1587">
        <v>3</v>
      </c>
      <c r="I1587">
        <v>2026</v>
      </c>
      <c r="J1587" t="s">
        <v>73</v>
      </c>
      <c r="K1587" s="93" t="s">
        <v>17</v>
      </c>
    </row>
    <row r="1588" spans="2:11" x14ac:dyDescent="0.35">
      <c r="B1588" s="88" t="s">
        <v>183</v>
      </c>
      <c r="C1588" t="s">
        <v>191</v>
      </c>
      <c r="D1588" t="s">
        <v>192</v>
      </c>
      <c r="E1588" t="s">
        <v>198</v>
      </c>
      <c r="F1588">
        <v>0</v>
      </c>
      <c r="G1588" t="s">
        <v>187</v>
      </c>
      <c r="H1588">
        <v>3</v>
      </c>
      <c r="I1588">
        <v>2026</v>
      </c>
      <c r="J1588" t="s">
        <v>199</v>
      </c>
      <c r="K1588" s="93" t="s">
        <v>17</v>
      </c>
    </row>
    <row r="1589" spans="2:11" x14ac:dyDescent="0.35">
      <c r="B1589" s="88" t="s">
        <v>183</v>
      </c>
      <c r="C1589" t="s">
        <v>191</v>
      </c>
      <c r="D1589" t="s">
        <v>192</v>
      </c>
      <c r="E1589" t="s">
        <v>200</v>
      </c>
      <c r="F1589">
        <v>0</v>
      </c>
      <c r="G1589" t="s">
        <v>187</v>
      </c>
      <c r="H1589">
        <v>3</v>
      </c>
      <c r="I1589">
        <v>2026</v>
      </c>
      <c r="J1589" t="s">
        <v>138</v>
      </c>
      <c r="K1589" s="93" t="s">
        <v>17</v>
      </c>
    </row>
    <row r="1590" spans="2:11" x14ac:dyDescent="0.35">
      <c r="B1590" s="88" t="s">
        <v>183</v>
      </c>
      <c r="C1590" t="s">
        <v>191</v>
      </c>
      <c r="D1590" t="s">
        <v>192</v>
      </c>
      <c r="E1590" t="s">
        <v>201</v>
      </c>
      <c r="F1590">
        <v>0</v>
      </c>
      <c r="G1590" t="s">
        <v>187</v>
      </c>
      <c r="H1590">
        <v>3</v>
      </c>
      <c r="I1590">
        <v>2026</v>
      </c>
      <c r="J1590" t="s">
        <v>202</v>
      </c>
      <c r="K1590" s="93" t="s">
        <v>17</v>
      </c>
    </row>
    <row r="1591" spans="2:11" x14ac:dyDescent="0.35">
      <c r="B1591" s="88" t="s">
        <v>183</v>
      </c>
      <c r="C1591" t="s">
        <v>191</v>
      </c>
      <c r="D1591" t="s">
        <v>192</v>
      </c>
      <c r="E1591" t="s">
        <v>203</v>
      </c>
      <c r="F1591">
        <v>25241.166922034488</v>
      </c>
      <c r="G1591" t="s">
        <v>187</v>
      </c>
      <c r="H1591">
        <v>3</v>
      </c>
      <c r="I1591">
        <v>2026</v>
      </c>
      <c r="J1591" t="s">
        <v>115</v>
      </c>
      <c r="K1591" s="93" t="s">
        <v>26</v>
      </c>
    </row>
    <row r="1592" spans="2:11" x14ac:dyDescent="0.35">
      <c r="B1592" s="88" t="s">
        <v>183</v>
      </c>
      <c r="C1592" t="s">
        <v>191</v>
      </c>
      <c r="D1592" t="s">
        <v>192</v>
      </c>
      <c r="E1592" t="s">
        <v>204</v>
      </c>
      <c r="F1592">
        <v>60378.80749165528</v>
      </c>
      <c r="G1592" t="s">
        <v>187</v>
      </c>
      <c r="H1592">
        <v>3</v>
      </c>
      <c r="I1592">
        <v>2026</v>
      </c>
      <c r="J1592" t="s">
        <v>114</v>
      </c>
      <c r="K1592" s="93" t="s">
        <v>26</v>
      </c>
    </row>
    <row r="1593" spans="2:11" x14ac:dyDescent="0.35">
      <c r="B1593" s="88" t="s">
        <v>183</v>
      </c>
      <c r="C1593" t="s">
        <v>191</v>
      </c>
      <c r="D1593" t="s">
        <v>192</v>
      </c>
      <c r="E1593" t="s">
        <v>205</v>
      </c>
      <c r="F1593">
        <v>0</v>
      </c>
      <c r="G1593" t="s">
        <v>187</v>
      </c>
      <c r="H1593">
        <v>3</v>
      </c>
      <c r="I1593">
        <v>2026</v>
      </c>
      <c r="J1593" t="s">
        <v>141</v>
      </c>
      <c r="K1593" s="93" t="s">
        <v>17</v>
      </c>
    </row>
    <row r="1594" spans="2:11" x14ac:dyDescent="0.35">
      <c r="B1594" s="88" t="s">
        <v>183</v>
      </c>
      <c r="C1594" t="s">
        <v>191</v>
      </c>
      <c r="D1594" t="s">
        <v>192</v>
      </c>
      <c r="E1594" t="s">
        <v>206</v>
      </c>
      <c r="F1594">
        <v>103734.33859745594</v>
      </c>
      <c r="G1594" t="s">
        <v>187</v>
      </c>
      <c r="H1594">
        <v>3</v>
      </c>
      <c r="I1594">
        <v>2026</v>
      </c>
      <c r="J1594" t="s">
        <v>142</v>
      </c>
      <c r="K1594" s="93" t="s">
        <v>13</v>
      </c>
    </row>
    <row r="1595" spans="2:11" x14ac:dyDescent="0.35">
      <c r="B1595" s="88" t="s">
        <v>183</v>
      </c>
      <c r="C1595" t="s">
        <v>191</v>
      </c>
      <c r="D1595" t="s">
        <v>192</v>
      </c>
      <c r="E1595" t="s">
        <v>207</v>
      </c>
      <c r="F1595">
        <v>0</v>
      </c>
      <c r="G1595" t="s">
        <v>187</v>
      </c>
      <c r="H1595">
        <v>3</v>
      </c>
      <c r="I1595">
        <v>2026</v>
      </c>
      <c r="J1595" t="s">
        <v>128</v>
      </c>
      <c r="K1595" s="93" t="s">
        <v>13</v>
      </c>
    </row>
    <row r="1596" spans="2:11" x14ac:dyDescent="0.35">
      <c r="B1596" s="88" t="s">
        <v>194</v>
      </c>
      <c r="C1596" s="89" t="s">
        <v>184</v>
      </c>
      <c r="D1596" s="89" t="s">
        <v>253</v>
      </c>
      <c r="E1596" s="89" t="s">
        <v>285</v>
      </c>
      <c r="F1596" s="90">
        <v>104.07907559176907</v>
      </c>
      <c r="G1596" s="89" t="s">
        <v>212</v>
      </c>
      <c r="H1596" s="91">
        <v>1</v>
      </c>
      <c r="I1596" s="91">
        <v>2026</v>
      </c>
      <c r="J1596" s="89" t="s">
        <v>10</v>
      </c>
      <c r="K1596" s="89" t="s">
        <v>8</v>
      </c>
    </row>
    <row r="1597" spans="2:11" x14ac:dyDescent="0.35">
      <c r="B1597" s="88" t="s">
        <v>183</v>
      </c>
      <c r="C1597" t="s">
        <v>191</v>
      </c>
      <c r="D1597" t="s">
        <v>192</v>
      </c>
      <c r="E1597" t="s">
        <v>209</v>
      </c>
      <c r="F1597">
        <v>44385.020429808203</v>
      </c>
      <c r="G1597" t="s">
        <v>210</v>
      </c>
      <c r="H1597">
        <v>3</v>
      </c>
      <c r="I1597">
        <v>2026</v>
      </c>
      <c r="J1597" t="s">
        <v>73</v>
      </c>
      <c r="K1597" s="93" t="s">
        <v>17</v>
      </c>
    </row>
    <row r="1598" spans="2:11" x14ac:dyDescent="0.35">
      <c r="B1598" s="88" t="s">
        <v>183</v>
      </c>
      <c r="C1598" t="s">
        <v>191</v>
      </c>
      <c r="D1598" t="s">
        <v>192</v>
      </c>
      <c r="E1598" t="s">
        <v>269</v>
      </c>
      <c r="F1598">
        <v>0</v>
      </c>
      <c r="G1598" t="s">
        <v>210</v>
      </c>
      <c r="H1598">
        <v>3</v>
      </c>
      <c r="I1598">
        <v>2026</v>
      </c>
      <c r="J1598" t="s">
        <v>199</v>
      </c>
      <c r="K1598" s="93" t="s">
        <v>17</v>
      </c>
    </row>
    <row r="1599" spans="2:11" x14ac:dyDescent="0.35">
      <c r="B1599" s="88" t="s">
        <v>183</v>
      </c>
      <c r="C1599" t="s">
        <v>191</v>
      </c>
      <c r="D1599" t="s">
        <v>192</v>
      </c>
      <c r="E1599" t="s">
        <v>213</v>
      </c>
      <c r="F1599">
        <v>0</v>
      </c>
      <c r="G1599" t="s">
        <v>210</v>
      </c>
      <c r="H1599">
        <v>3</v>
      </c>
      <c r="I1599">
        <v>2026</v>
      </c>
      <c r="J1599" t="s">
        <v>138</v>
      </c>
      <c r="K1599" s="93" t="s">
        <v>17</v>
      </c>
    </row>
    <row r="1600" spans="2:11" x14ac:dyDescent="0.35">
      <c r="B1600" s="88" t="s">
        <v>183</v>
      </c>
      <c r="C1600" t="s">
        <v>191</v>
      </c>
      <c r="D1600" t="s">
        <v>192</v>
      </c>
      <c r="E1600" t="s">
        <v>270</v>
      </c>
      <c r="F1600">
        <v>0</v>
      </c>
      <c r="G1600" t="s">
        <v>210</v>
      </c>
      <c r="H1600">
        <v>3</v>
      </c>
      <c r="I1600">
        <v>2026</v>
      </c>
      <c r="J1600" t="s">
        <v>25</v>
      </c>
      <c r="K1600" s="93" t="s">
        <v>17</v>
      </c>
    </row>
    <row r="1601" spans="2:12" x14ac:dyDescent="0.35">
      <c r="B1601" s="88" t="s">
        <v>183</v>
      </c>
      <c r="C1601" t="s">
        <v>191</v>
      </c>
      <c r="D1601" t="s">
        <v>192</v>
      </c>
      <c r="E1601" t="s">
        <v>271</v>
      </c>
      <c r="F1601">
        <v>15683.241064852973</v>
      </c>
      <c r="G1601" t="s">
        <v>210</v>
      </c>
      <c r="H1601">
        <v>3</v>
      </c>
      <c r="I1601">
        <v>2026</v>
      </c>
      <c r="J1601" s="92" t="s">
        <v>35</v>
      </c>
      <c r="K1601" s="93" t="s">
        <v>26</v>
      </c>
      <c r="L1601" t="s">
        <v>162</v>
      </c>
    </row>
    <row r="1602" spans="2:12" x14ac:dyDescent="0.35">
      <c r="B1602" s="88" t="s">
        <v>183</v>
      </c>
      <c r="C1602" t="s">
        <v>191</v>
      </c>
      <c r="D1602" t="s">
        <v>192</v>
      </c>
      <c r="E1602" t="s">
        <v>216</v>
      </c>
      <c r="F1602">
        <v>14564.1390172545</v>
      </c>
      <c r="G1602" t="s">
        <v>210</v>
      </c>
      <c r="H1602">
        <v>3</v>
      </c>
      <c r="I1602">
        <v>2026</v>
      </c>
      <c r="J1602" t="s">
        <v>142</v>
      </c>
      <c r="K1602" s="93" t="s">
        <v>13</v>
      </c>
    </row>
    <row r="1603" spans="2:12" x14ac:dyDescent="0.35">
      <c r="B1603" s="88" t="s">
        <v>183</v>
      </c>
      <c r="C1603" t="s">
        <v>191</v>
      </c>
      <c r="D1603" t="s">
        <v>192</v>
      </c>
      <c r="E1603" t="s">
        <v>217</v>
      </c>
      <c r="F1603">
        <v>20757.36382524588</v>
      </c>
      <c r="G1603" t="s">
        <v>218</v>
      </c>
      <c r="H1603">
        <v>3</v>
      </c>
      <c r="I1603">
        <v>2026</v>
      </c>
      <c r="J1603" s="92" t="s">
        <v>35</v>
      </c>
      <c r="K1603" s="93" t="s">
        <v>26</v>
      </c>
      <c r="L1603" t="s">
        <v>165</v>
      </c>
    </row>
    <row r="1604" spans="2:12" x14ac:dyDescent="0.35">
      <c r="B1604" s="88" t="s">
        <v>183</v>
      </c>
      <c r="C1604" t="s">
        <v>191</v>
      </c>
      <c r="D1604" t="s">
        <v>192</v>
      </c>
      <c r="E1604" t="s">
        <v>219</v>
      </c>
      <c r="F1604">
        <v>47578.517325403598</v>
      </c>
      <c r="G1604" t="s">
        <v>218</v>
      </c>
      <c r="H1604">
        <v>3</v>
      </c>
      <c r="I1604">
        <v>2026</v>
      </c>
      <c r="J1604" s="92" t="s">
        <v>35</v>
      </c>
      <c r="K1604" s="93" t="s">
        <v>26</v>
      </c>
      <c r="L1604" t="s">
        <v>220</v>
      </c>
    </row>
    <row r="1605" spans="2:12" x14ac:dyDescent="0.35">
      <c r="B1605" s="88" t="s">
        <v>183</v>
      </c>
      <c r="C1605" t="s">
        <v>191</v>
      </c>
      <c r="D1605" t="s">
        <v>192</v>
      </c>
      <c r="E1605" t="s">
        <v>221</v>
      </c>
      <c r="F1605">
        <v>0</v>
      </c>
      <c r="G1605" t="s">
        <v>218</v>
      </c>
      <c r="H1605">
        <v>3</v>
      </c>
      <c r="I1605">
        <v>2026</v>
      </c>
      <c r="J1605" s="92" t="s">
        <v>35</v>
      </c>
      <c r="K1605" s="93" t="s">
        <v>26</v>
      </c>
      <c r="L1605" t="s">
        <v>164</v>
      </c>
    </row>
    <row r="1606" spans="2:12" x14ac:dyDescent="0.35">
      <c r="B1606" s="88" t="s">
        <v>183</v>
      </c>
      <c r="C1606" t="s">
        <v>191</v>
      </c>
      <c r="D1606" t="s">
        <v>192</v>
      </c>
      <c r="E1606" t="s">
        <v>222</v>
      </c>
      <c r="F1606">
        <v>18681.627442721292</v>
      </c>
      <c r="G1606" t="s">
        <v>218</v>
      </c>
      <c r="H1606">
        <v>3</v>
      </c>
      <c r="I1606">
        <v>2026</v>
      </c>
      <c r="J1606" s="92" t="s">
        <v>35</v>
      </c>
      <c r="K1606" s="93" t="s">
        <v>26</v>
      </c>
      <c r="L1606" t="s">
        <v>161</v>
      </c>
    </row>
    <row r="1607" spans="2:12" x14ac:dyDescent="0.35">
      <c r="B1607" s="88" t="s">
        <v>183</v>
      </c>
      <c r="C1607" t="s">
        <v>191</v>
      </c>
      <c r="D1607" t="s">
        <v>192</v>
      </c>
      <c r="E1607" t="s">
        <v>223</v>
      </c>
      <c r="F1607">
        <v>23722.701514566721</v>
      </c>
      <c r="G1607" t="s">
        <v>224</v>
      </c>
      <c r="H1607">
        <v>3</v>
      </c>
      <c r="I1607">
        <v>2026</v>
      </c>
      <c r="J1607" s="92" t="s">
        <v>35</v>
      </c>
      <c r="K1607" s="93" t="s">
        <v>26</v>
      </c>
      <c r="L1607" t="s">
        <v>165</v>
      </c>
    </row>
    <row r="1608" spans="2:12" x14ac:dyDescent="0.35">
      <c r="B1608" s="88" t="s">
        <v>183</v>
      </c>
      <c r="C1608" t="s">
        <v>191</v>
      </c>
      <c r="D1608" t="s">
        <v>192</v>
      </c>
      <c r="E1608" t="s">
        <v>225</v>
      </c>
      <c r="F1608">
        <v>53969.661443741395</v>
      </c>
      <c r="G1608" t="s">
        <v>224</v>
      </c>
      <c r="H1608">
        <v>3</v>
      </c>
      <c r="I1608">
        <v>2026</v>
      </c>
      <c r="J1608" s="92" t="s">
        <v>35</v>
      </c>
      <c r="K1608" s="93" t="s">
        <v>26</v>
      </c>
      <c r="L1608" t="s">
        <v>220</v>
      </c>
    </row>
    <row r="1609" spans="2:12" x14ac:dyDescent="0.35">
      <c r="B1609" s="88" t="s">
        <v>183</v>
      </c>
      <c r="C1609" t="s">
        <v>191</v>
      </c>
      <c r="D1609" t="s">
        <v>192</v>
      </c>
      <c r="E1609" t="s">
        <v>226</v>
      </c>
      <c r="F1609">
        <v>0</v>
      </c>
      <c r="G1609" t="s">
        <v>224</v>
      </c>
      <c r="H1609">
        <v>3</v>
      </c>
      <c r="I1609">
        <v>2026</v>
      </c>
      <c r="J1609" s="92" t="s">
        <v>35</v>
      </c>
      <c r="K1609" s="93" t="s">
        <v>26</v>
      </c>
      <c r="L1609" t="s">
        <v>164</v>
      </c>
    </row>
    <row r="1610" spans="2:12" x14ac:dyDescent="0.35">
      <c r="B1610" s="88" t="s">
        <v>183</v>
      </c>
      <c r="C1610" t="s">
        <v>191</v>
      </c>
      <c r="D1610" t="s">
        <v>192</v>
      </c>
      <c r="E1610" t="s">
        <v>228</v>
      </c>
      <c r="F1610">
        <v>20955.053004533936</v>
      </c>
      <c r="G1610" t="s">
        <v>224</v>
      </c>
      <c r="H1610">
        <v>3</v>
      </c>
      <c r="I1610">
        <v>2026</v>
      </c>
      <c r="J1610" s="92" t="s">
        <v>35</v>
      </c>
      <c r="K1610" s="93" t="s">
        <v>26</v>
      </c>
      <c r="L1610" t="s">
        <v>161</v>
      </c>
    </row>
    <row r="1611" spans="2:12" x14ac:dyDescent="0.35">
      <c r="B1611" s="88" t="s">
        <v>183</v>
      </c>
      <c r="C1611" t="s">
        <v>191</v>
      </c>
      <c r="D1611" t="s">
        <v>192</v>
      </c>
      <c r="E1611" t="s">
        <v>229</v>
      </c>
      <c r="F1611">
        <v>20906.216083762269</v>
      </c>
      <c r="G1611" t="s">
        <v>224</v>
      </c>
      <c r="H1611">
        <v>3</v>
      </c>
      <c r="I1611">
        <v>2026</v>
      </c>
      <c r="J1611" s="92" t="s">
        <v>35</v>
      </c>
      <c r="K1611" s="93" t="s">
        <v>26</v>
      </c>
      <c r="L1611" t="s">
        <v>162</v>
      </c>
    </row>
    <row r="1612" spans="2:12" x14ac:dyDescent="0.35">
      <c r="B1612" s="88" t="s">
        <v>183</v>
      </c>
      <c r="C1612" t="s">
        <v>191</v>
      </c>
      <c r="D1612" t="s">
        <v>192</v>
      </c>
      <c r="E1612" t="s">
        <v>272</v>
      </c>
      <c r="F1612">
        <v>4928.3647099240225</v>
      </c>
      <c r="G1612" t="s">
        <v>257</v>
      </c>
      <c r="H1612">
        <v>3</v>
      </c>
      <c r="I1612">
        <v>2026</v>
      </c>
      <c r="J1612" t="s">
        <v>113</v>
      </c>
      <c r="K1612" s="93" t="s">
        <v>26</v>
      </c>
    </row>
    <row r="1613" spans="2:12" x14ac:dyDescent="0.35">
      <c r="B1613" s="88" t="s">
        <v>183</v>
      </c>
      <c r="C1613" t="s">
        <v>191</v>
      </c>
      <c r="D1613" t="s">
        <v>192</v>
      </c>
      <c r="E1613" t="s">
        <v>273</v>
      </c>
      <c r="F1613">
        <v>5930.3672915352217</v>
      </c>
      <c r="G1613" t="s">
        <v>257</v>
      </c>
      <c r="H1613">
        <v>3</v>
      </c>
      <c r="I1613">
        <v>2026</v>
      </c>
      <c r="J1613" t="s">
        <v>140</v>
      </c>
      <c r="K1613" s="93" t="s">
        <v>26</v>
      </c>
    </row>
    <row r="1614" spans="2:12" x14ac:dyDescent="0.35">
      <c r="B1614" s="88" t="s">
        <v>183</v>
      </c>
      <c r="C1614" t="s">
        <v>191</v>
      </c>
      <c r="D1614" t="s">
        <v>192</v>
      </c>
      <c r="E1614" t="s">
        <v>274</v>
      </c>
      <c r="F1614">
        <v>2934.6631490178261</v>
      </c>
      <c r="G1614" t="s">
        <v>257</v>
      </c>
      <c r="H1614">
        <v>3</v>
      </c>
      <c r="I1614">
        <v>2026</v>
      </c>
      <c r="J1614" t="s">
        <v>124</v>
      </c>
      <c r="K1614" s="93" t="s">
        <v>26</v>
      </c>
    </row>
    <row r="1615" spans="2:12" x14ac:dyDescent="0.35">
      <c r="B1615" s="88" t="s">
        <v>183</v>
      </c>
      <c r="C1615" t="s">
        <v>191</v>
      </c>
      <c r="D1615" t="s">
        <v>192</v>
      </c>
      <c r="E1615" t="s">
        <v>275</v>
      </c>
      <c r="F1615">
        <v>2969.2129743578939</v>
      </c>
      <c r="G1615" t="s">
        <v>257</v>
      </c>
      <c r="H1615">
        <v>3</v>
      </c>
      <c r="I1615">
        <v>2026</v>
      </c>
      <c r="J1615" t="s">
        <v>112</v>
      </c>
      <c r="K1615" s="93" t="s">
        <v>26</v>
      </c>
    </row>
    <row r="1616" spans="2:12" x14ac:dyDescent="0.35">
      <c r="B1616" s="88" t="s">
        <v>194</v>
      </c>
      <c r="C1616" s="89" t="s">
        <v>234</v>
      </c>
      <c r="D1616" s="89" t="s">
        <v>254</v>
      </c>
      <c r="E1616" s="89" t="s">
        <v>283</v>
      </c>
      <c r="F1616" s="90">
        <v>248.21531513748664</v>
      </c>
      <c r="G1616" s="89" t="s">
        <v>187</v>
      </c>
      <c r="H1616" s="91">
        <v>1</v>
      </c>
      <c r="I1616" s="91">
        <v>2026</v>
      </c>
      <c r="J1616" s="89" t="s">
        <v>10</v>
      </c>
      <c r="K1616" s="89" t="s">
        <v>8</v>
      </c>
    </row>
    <row r="1617" spans="2:11" x14ac:dyDescent="0.35">
      <c r="B1617" s="88" t="s">
        <v>194</v>
      </c>
      <c r="C1617" s="89" t="s">
        <v>234</v>
      </c>
      <c r="D1617" s="89" t="s">
        <v>254</v>
      </c>
      <c r="E1617" s="89" t="s">
        <v>285</v>
      </c>
      <c r="F1617" s="90">
        <v>35.076818633874687</v>
      </c>
      <c r="G1617" s="89" t="s">
        <v>212</v>
      </c>
      <c r="H1617" s="91">
        <v>1</v>
      </c>
      <c r="I1617" s="91">
        <v>2026</v>
      </c>
      <c r="J1617" s="89" t="s">
        <v>10</v>
      </c>
      <c r="K1617" s="89" t="s">
        <v>8</v>
      </c>
    </row>
    <row r="1618" spans="2:11" x14ac:dyDescent="0.35">
      <c r="B1618" s="88" t="s">
        <v>183</v>
      </c>
      <c r="C1618" t="s">
        <v>191</v>
      </c>
      <c r="D1618" t="s">
        <v>192</v>
      </c>
      <c r="E1618" t="s">
        <v>261</v>
      </c>
      <c r="F1618">
        <v>8476.7616001497681</v>
      </c>
      <c r="G1618" t="s">
        <v>257</v>
      </c>
      <c r="H1618">
        <v>3</v>
      </c>
      <c r="I1618">
        <v>2026</v>
      </c>
      <c r="J1618" t="s">
        <v>117</v>
      </c>
      <c r="K1618" s="93" t="s">
        <v>26</v>
      </c>
    </row>
    <row r="1619" spans="2:11" x14ac:dyDescent="0.35">
      <c r="B1619" s="88" t="s">
        <v>183</v>
      </c>
      <c r="C1619" t="s">
        <v>191</v>
      </c>
      <c r="D1619" t="s">
        <v>192</v>
      </c>
      <c r="E1619" t="s">
        <v>276</v>
      </c>
      <c r="F1619">
        <v>4842.1941958794123</v>
      </c>
      <c r="G1619" t="s">
        <v>257</v>
      </c>
      <c r="H1619">
        <v>3</v>
      </c>
      <c r="I1619">
        <v>2026</v>
      </c>
      <c r="J1619" t="s">
        <v>98</v>
      </c>
      <c r="K1619" s="93" t="s">
        <v>26</v>
      </c>
    </row>
    <row r="1620" spans="2:11" x14ac:dyDescent="0.35">
      <c r="B1620" s="88" t="s">
        <v>183</v>
      </c>
      <c r="C1620" t="s">
        <v>191</v>
      </c>
      <c r="D1620" t="s">
        <v>192</v>
      </c>
      <c r="E1620" t="s">
        <v>262</v>
      </c>
      <c r="F1620">
        <v>30241.373310513725</v>
      </c>
      <c r="G1620" t="s">
        <v>257</v>
      </c>
      <c r="H1620">
        <v>3</v>
      </c>
      <c r="I1620">
        <v>2026</v>
      </c>
      <c r="J1620" t="s">
        <v>73</v>
      </c>
      <c r="K1620" s="93" t="s">
        <v>17</v>
      </c>
    </row>
    <row r="1621" spans="2:11" x14ac:dyDescent="0.35">
      <c r="B1621" s="88" t="s">
        <v>183</v>
      </c>
      <c r="C1621" t="s">
        <v>191</v>
      </c>
      <c r="D1621" t="s">
        <v>192</v>
      </c>
      <c r="E1621" t="s">
        <v>277</v>
      </c>
      <c r="F1621">
        <v>0</v>
      </c>
      <c r="G1621" t="s">
        <v>257</v>
      </c>
      <c r="H1621">
        <v>3</v>
      </c>
      <c r="I1621">
        <v>2026</v>
      </c>
      <c r="J1621" t="s">
        <v>199</v>
      </c>
      <c r="K1621" s="93" t="s">
        <v>17</v>
      </c>
    </row>
    <row r="1622" spans="2:11" x14ac:dyDescent="0.35">
      <c r="B1622" s="88" t="s">
        <v>183</v>
      </c>
      <c r="C1622" t="s">
        <v>191</v>
      </c>
      <c r="D1622" t="s">
        <v>192</v>
      </c>
      <c r="E1622" t="s">
        <v>263</v>
      </c>
      <c r="F1622">
        <v>0</v>
      </c>
      <c r="G1622" t="s">
        <v>257</v>
      </c>
      <c r="H1622">
        <v>3</v>
      </c>
      <c r="I1622">
        <v>2026</v>
      </c>
      <c r="J1622" t="s">
        <v>138</v>
      </c>
      <c r="K1622" s="93" t="s">
        <v>17</v>
      </c>
    </row>
    <row r="1623" spans="2:11" x14ac:dyDescent="0.35">
      <c r="B1623" s="88" t="s">
        <v>183</v>
      </c>
      <c r="C1623" t="s">
        <v>191</v>
      </c>
      <c r="D1623" t="s">
        <v>192</v>
      </c>
      <c r="E1623" t="s">
        <v>264</v>
      </c>
      <c r="F1623">
        <v>0</v>
      </c>
      <c r="G1623" t="s">
        <v>257</v>
      </c>
      <c r="H1623">
        <v>3</v>
      </c>
      <c r="I1623">
        <v>2026</v>
      </c>
      <c r="J1623" t="s">
        <v>202</v>
      </c>
      <c r="K1623" s="93" t="s">
        <v>17</v>
      </c>
    </row>
    <row r="1624" spans="2:11" x14ac:dyDescent="0.35">
      <c r="B1624" s="88" t="s">
        <v>183</v>
      </c>
      <c r="C1624" t="s">
        <v>191</v>
      </c>
      <c r="D1624" t="s">
        <v>192</v>
      </c>
      <c r="E1624" t="s">
        <v>278</v>
      </c>
      <c r="F1624">
        <v>7543.4724247319782</v>
      </c>
      <c r="G1624" t="s">
        <v>257</v>
      </c>
      <c r="H1624">
        <v>3</v>
      </c>
      <c r="I1624">
        <v>2026</v>
      </c>
      <c r="J1624" t="s">
        <v>115</v>
      </c>
      <c r="K1624" s="93" t="s">
        <v>26</v>
      </c>
    </row>
    <row r="1625" spans="2:11" x14ac:dyDescent="0.35">
      <c r="B1625" s="88" t="s">
        <v>183</v>
      </c>
      <c r="C1625" t="s">
        <v>191</v>
      </c>
      <c r="D1625" t="s">
        <v>192</v>
      </c>
      <c r="E1625" t="s">
        <v>279</v>
      </c>
      <c r="F1625">
        <v>17837.161448816179</v>
      </c>
      <c r="G1625" t="s">
        <v>257</v>
      </c>
      <c r="H1625">
        <v>3</v>
      </c>
      <c r="I1625">
        <v>2026</v>
      </c>
      <c r="J1625" t="s">
        <v>114</v>
      </c>
      <c r="K1625" s="93" t="s">
        <v>26</v>
      </c>
    </row>
    <row r="1626" spans="2:11" x14ac:dyDescent="0.35">
      <c r="B1626" s="88" t="s">
        <v>183</v>
      </c>
      <c r="C1626" t="s">
        <v>191</v>
      </c>
      <c r="D1626" t="s">
        <v>192</v>
      </c>
      <c r="E1626" t="s">
        <v>265</v>
      </c>
      <c r="F1626">
        <v>0</v>
      </c>
      <c r="G1626" t="s">
        <v>257</v>
      </c>
      <c r="H1626">
        <v>3</v>
      </c>
      <c r="I1626">
        <v>2026</v>
      </c>
      <c r="J1626" t="s">
        <v>141</v>
      </c>
      <c r="K1626" s="93" t="s">
        <v>17</v>
      </c>
    </row>
    <row r="1627" spans="2:11" x14ac:dyDescent="0.35">
      <c r="B1627" s="88" t="s">
        <v>183</v>
      </c>
      <c r="C1627" t="s">
        <v>191</v>
      </c>
      <c r="D1627" t="s">
        <v>192</v>
      </c>
      <c r="E1627" t="s">
        <v>266</v>
      </c>
      <c r="F1627">
        <v>24445</v>
      </c>
      <c r="G1627" t="s">
        <v>257</v>
      </c>
      <c r="H1627">
        <v>3</v>
      </c>
      <c r="I1627">
        <v>2026</v>
      </c>
      <c r="J1627" t="s">
        <v>142</v>
      </c>
      <c r="K1627" s="93" t="s">
        <v>13</v>
      </c>
    </row>
    <row r="1628" spans="2:11" x14ac:dyDescent="0.35">
      <c r="B1628" s="88" t="s">
        <v>183</v>
      </c>
      <c r="C1628" t="s">
        <v>191</v>
      </c>
      <c r="D1628" t="s">
        <v>192</v>
      </c>
      <c r="E1628" t="s">
        <v>267</v>
      </c>
      <c r="F1628">
        <v>0</v>
      </c>
      <c r="G1628" t="s">
        <v>257</v>
      </c>
      <c r="H1628">
        <v>3</v>
      </c>
      <c r="I1628">
        <v>2026</v>
      </c>
      <c r="J1628" t="s">
        <v>128</v>
      </c>
      <c r="K1628" s="93" t="s">
        <v>13</v>
      </c>
    </row>
    <row r="1629" spans="2:11" x14ac:dyDescent="0.35">
      <c r="B1629" s="88" t="s">
        <v>194</v>
      </c>
      <c r="C1629" t="s">
        <v>184</v>
      </c>
      <c r="D1629" t="s">
        <v>248</v>
      </c>
      <c r="E1629" t="s">
        <v>186</v>
      </c>
      <c r="F1629">
        <v>82.271286300813429</v>
      </c>
      <c r="G1629" t="s">
        <v>187</v>
      </c>
      <c r="H1629">
        <v>3</v>
      </c>
      <c r="I1629">
        <v>2026</v>
      </c>
      <c r="J1629" t="s">
        <v>113</v>
      </c>
      <c r="K1629" s="93" t="s">
        <v>26</v>
      </c>
    </row>
    <row r="1630" spans="2:11" x14ac:dyDescent="0.35">
      <c r="B1630" s="88" t="s">
        <v>194</v>
      </c>
      <c r="C1630" t="s">
        <v>184</v>
      </c>
      <c r="D1630" t="s">
        <v>248</v>
      </c>
      <c r="E1630" t="s">
        <v>188</v>
      </c>
      <c r="F1630">
        <v>98.998141174173639</v>
      </c>
      <c r="G1630" t="s">
        <v>187</v>
      </c>
      <c r="H1630">
        <v>3</v>
      </c>
      <c r="I1630">
        <v>2026</v>
      </c>
      <c r="J1630" t="s">
        <v>140</v>
      </c>
      <c r="K1630" s="93" t="s">
        <v>26</v>
      </c>
    </row>
    <row r="1631" spans="2:11" x14ac:dyDescent="0.35">
      <c r="B1631" s="88" t="s">
        <v>194</v>
      </c>
      <c r="C1631" t="s">
        <v>184</v>
      </c>
      <c r="D1631" t="s">
        <v>248</v>
      </c>
      <c r="E1631" t="s">
        <v>189</v>
      </c>
      <c r="F1631">
        <v>48.989578965842064</v>
      </c>
      <c r="G1631" t="s">
        <v>187</v>
      </c>
      <c r="H1631">
        <v>3</v>
      </c>
      <c r="I1631">
        <v>2026</v>
      </c>
      <c r="J1631" t="s">
        <v>124</v>
      </c>
      <c r="K1631" s="93" t="s">
        <v>26</v>
      </c>
    </row>
    <row r="1632" spans="2:11" x14ac:dyDescent="0.35">
      <c r="B1632" s="88" t="s">
        <v>194</v>
      </c>
      <c r="C1632" t="s">
        <v>184</v>
      </c>
      <c r="D1632" t="s">
        <v>248</v>
      </c>
      <c r="E1632" t="s">
        <v>190</v>
      </c>
      <c r="F1632">
        <v>47.079207705782927</v>
      </c>
      <c r="G1632" t="s">
        <v>187</v>
      </c>
      <c r="H1632">
        <v>3</v>
      </c>
      <c r="I1632">
        <v>2026</v>
      </c>
      <c r="J1632" t="s">
        <v>112</v>
      </c>
      <c r="K1632" s="93" t="s">
        <v>26</v>
      </c>
    </row>
    <row r="1633" spans="2:11" x14ac:dyDescent="0.35">
      <c r="B1633" s="88" t="s">
        <v>194</v>
      </c>
      <c r="C1633" s="89" t="s">
        <v>234</v>
      </c>
      <c r="D1633" s="89" t="s">
        <v>255</v>
      </c>
      <c r="E1633" s="89" t="s">
        <v>283</v>
      </c>
      <c r="F1633" s="90">
        <v>102.76503105885472</v>
      </c>
      <c r="G1633" s="89" t="s">
        <v>187</v>
      </c>
      <c r="H1633" s="91">
        <v>1</v>
      </c>
      <c r="I1633" s="91">
        <v>2026</v>
      </c>
      <c r="J1633" s="89" t="s">
        <v>10</v>
      </c>
      <c r="K1633" s="89" t="s">
        <v>8</v>
      </c>
    </row>
    <row r="1634" spans="2:11" x14ac:dyDescent="0.35">
      <c r="B1634" s="88" t="s">
        <v>194</v>
      </c>
      <c r="C1634" s="89" t="s">
        <v>234</v>
      </c>
      <c r="D1634" s="89" t="s">
        <v>255</v>
      </c>
      <c r="E1634" s="89" t="s">
        <v>285</v>
      </c>
      <c r="F1634" s="90">
        <v>14.522352717677055</v>
      </c>
      <c r="G1634" s="89" t="s">
        <v>212</v>
      </c>
      <c r="H1634" s="91">
        <v>1</v>
      </c>
      <c r="I1634" s="91">
        <v>2026</v>
      </c>
      <c r="J1634" s="89" t="s">
        <v>10</v>
      </c>
      <c r="K1634" s="89" t="s">
        <v>8</v>
      </c>
    </row>
    <row r="1635" spans="2:11" x14ac:dyDescent="0.35">
      <c r="B1635" s="88" t="s">
        <v>194</v>
      </c>
      <c r="C1635" t="s">
        <v>184</v>
      </c>
      <c r="D1635" t="s">
        <v>248</v>
      </c>
      <c r="E1635" t="s">
        <v>195</v>
      </c>
      <c r="F1635">
        <v>0</v>
      </c>
      <c r="G1635" t="s">
        <v>187</v>
      </c>
      <c r="H1635">
        <v>3</v>
      </c>
      <c r="I1635">
        <v>2026</v>
      </c>
      <c r="J1635" t="s">
        <v>117</v>
      </c>
      <c r="K1635" s="93" t="s">
        <v>26</v>
      </c>
    </row>
    <row r="1636" spans="2:11" x14ac:dyDescent="0.35">
      <c r="B1636" s="88" t="s">
        <v>194</v>
      </c>
      <c r="C1636" t="s">
        <v>184</v>
      </c>
      <c r="D1636" t="s">
        <v>248</v>
      </c>
      <c r="E1636" t="s">
        <v>196</v>
      </c>
      <c r="F1636">
        <v>80.832805293639396</v>
      </c>
      <c r="G1636" t="s">
        <v>187</v>
      </c>
      <c r="H1636">
        <v>3</v>
      </c>
      <c r="I1636">
        <v>2026</v>
      </c>
      <c r="J1636" t="s">
        <v>98</v>
      </c>
      <c r="K1636" s="93" t="s">
        <v>26</v>
      </c>
    </row>
    <row r="1637" spans="2:11" x14ac:dyDescent="0.35">
      <c r="B1637" s="88" t="s">
        <v>194</v>
      </c>
      <c r="C1637" t="s">
        <v>184</v>
      </c>
      <c r="D1637" t="s">
        <v>248</v>
      </c>
      <c r="E1637" t="s">
        <v>197</v>
      </c>
      <c r="F1637">
        <v>0</v>
      </c>
      <c r="G1637" t="s">
        <v>187</v>
      </c>
      <c r="H1637">
        <v>3</v>
      </c>
      <c r="I1637">
        <v>2026</v>
      </c>
      <c r="J1637" t="s">
        <v>73</v>
      </c>
      <c r="K1637" s="93" t="s">
        <v>17</v>
      </c>
    </row>
    <row r="1638" spans="2:11" x14ac:dyDescent="0.35">
      <c r="B1638" s="88" t="s">
        <v>194</v>
      </c>
      <c r="C1638" t="s">
        <v>184</v>
      </c>
      <c r="D1638" t="s">
        <v>248</v>
      </c>
      <c r="E1638" t="s">
        <v>198</v>
      </c>
      <c r="F1638">
        <v>0</v>
      </c>
      <c r="G1638" t="s">
        <v>187</v>
      </c>
      <c r="H1638">
        <v>3</v>
      </c>
      <c r="I1638">
        <v>2026</v>
      </c>
      <c r="J1638" t="s">
        <v>199</v>
      </c>
      <c r="K1638" s="93" t="s">
        <v>17</v>
      </c>
    </row>
    <row r="1639" spans="2:11" x14ac:dyDescent="0.35">
      <c r="B1639" s="88" t="s">
        <v>194</v>
      </c>
      <c r="C1639" t="s">
        <v>184</v>
      </c>
      <c r="D1639" t="s">
        <v>248</v>
      </c>
      <c r="E1639" t="s">
        <v>200</v>
      </c>
      <c r="F1639">
        <v>548.39306100193824</v>
      </c>
      <c r="G1639" t="s">
        <v>187</v>
      </c>
      <c r="H1639">
        <v>3</v>
      </c>
      <c r="I1639">
        <v>2026</v>
      </c>
      <c r="J1639" t="s">
        <v>138</v>
      </c>
      <c r="K1639" s="93" t="s">
        <v>17</v>
      </c>
    </row>
    <row r="1640" spans="2:11" x14ac:dyDescent="0.35">
      <c r="B1640" s="88" t="s">
        <v>194</v>
      </c>
      <c r="C1640" t="s">
        <v>184</v>
      </c>
      <c r="D1640" t="s">
        <v>248</v>
      </c>
      <c r="E1640" t="s">
        <v>201</v>
      </c>
      <c r="F1640">
        <v>0</v>
      </c>
      <c r="G1640" t="s">
        <v>187</v>
      </c>
      <c r="H1640">
        <v>3</v>
      </c>
      <c r="I1640">
        <v>2026</v>
      </c>
      <c r="J1640" t="s">
        <v>202</v>
      </c>
      <c r="K1640" s="93" t="s">
        <v>17</v>
      </c>
    </row>
    <row r="1641" spans="2:11" x14ac:dyDescent="0.35">
      <c r="B1641" s="88" t="s">
        <v>194</v>
      </c>
      <c r="C1641" t="s">
        <v>184</v>
      </c>
      <c r="D1641" t="s">
        <v>248</v>
      </c>
      <c r="E1641" t="s">
        <v>203</v>
      </c>
      <c r="F1641">
        <v>123.43926443984095</v>
      </c>
      <c r="G1641" t="s">
        <v>187</v>
      </c>
      <c r="H1641">
        <v>3</v>
      </c>
      <c r="I1641">
        <v>2026</v>
      </c>
      <c r="J1641" t="s">
        <v>115</v>
      </c>
      <c r="K1641" s="93" t="s">
        <v>26</v>
      </c>
    </row>
    <row r="1642" spans="2:11" x14ac:dyDescent="0.35">
      <c r="B1642" s="88" t="s">
        <v>194</v>
      </c>
      <c r="C1642" t="s">
        <v>184</v>
      </c>
      <c r="D1642" t="s">
        <v>248</v>
      </c>
      <c r="E1642" t="s">
        <v>204</v>
      </c>
      <c r="F1642">
        <v>295.27618939116581</v>
      </c>
      <c r="G1642" t="s">
        <v>187</v>
      </c>
      <c r="H1642">
        <v>3</v>
      </c>
      <c r="I1642">
        <v>2026</v>
      </c>
      <c r="J1642" t="s">
        <v>114</v>
      </c>
      <c r="K1642" s="93" t="s">
        <v>26</v>
      </c>
    </row>
    <row r="1643" spans="2:11" x14ac:dyDescent="0.35">
      <c r="B1643" s="88" t="s">
        <v>194</v>
      </c>
      <c r="C1643" t="s">
        <v>184</v>
      </c>
      <c r="D1643" t="s">
        <v>248</v>
      </c>
      <c r="E1643" t="s">
        <v>205</v>
      </c>
      <c r="F1643">
        <v>0</v>
      </c>
      <c r="G1643" t="s">
        <v>187</v>
      </c>
      <c r="H1643">
        <v>3</v>
      </c>
      <c r="I1643">
        <v>2026</v>
      </c>
      <c r="J1643" t="s">
        <v>141</v>
      </c>
      <c r="K1643" s="93" t="s">
        <v>17</v>
      </c>
    </row>
    <row r="1644" spans="2:11" x14ac:dyDescent="0.35">
      <c r="B1644" s="88" t="s">
        <v>194</v>
      </c>
      <c r="C1644" t="s">
        <v>184</v>
      </c>
      <c r="D1644" t="s">
        <v>248</v>
      </c>
      <c r="E1644" t="s">
        <v>206</v>
      </c>
      <c r="F1644">
        <v>0</v>
      </c>
      <c r="G1644" t="s">
        <v>187</v>
      </c>
      <c r="H1644">
        <v>3</v>
      </c>
      <c r="I1644">
        <v>2026</v>
      </c>
      <c r="J1644" t="s">
        <v>142</v>
      </c>
      <c r="K1644" s="93" t="s">
        <v>13</v>
      </c>
    </row>
    <row r="1645" spans="2:11" x14ac:dyDescent="0.35">
      <c r="B1645" s="88" t="s">
        <v>194</v>
      </c>
      <c r="C1645" t="s">
        <v>184</v>
      </c>
      <c r="D1645" t="s">
        <v>248</v>
      </c>
      <c r="E1645" t="s">
        <v>207</v>
      </c>
      <c r="F1645">
        <v>1898.8439764209741</v>
      </c>
      <c r="G1645" t="s">
        <v>187</v>
      </c>
      <c r="H1645">
        <v>3</v>
      </c>
      <c r="I1645">
        <v>2026</v>
      </c>
      <c r="J1645" t="s">
        <v>128</v>
      </c>
      <c r="K1645" s="93" t="s">
        <v>13</v>
      </c>
    </row>
    <row r="1646" spans="2:11" x14ac:dyDescent="0.35">
      <c r="B1646" s="88" t="s">
        <v>183</v>
      </c>
      <c r="C1646" t="s">
        <v>191</v>
      </c>
      <c r="D1646" t="s">
        <v>192</v>
      </c>
      <c r="E1646" t="s">
        <v>286</v>
      </c>
      <c r="F1646">
        <v>0</v>
      </c>
      <c r="G1646" t="s">
        <v>257</v>
      </c>
      <c r="H1646">
        <v>3</v>
      </c>
      <c r="I1646">
        <v>2026</v>
      </c>
      <c r="J1646" t="s">
        <v>10</v>
      </c>
      <c r="K1646" t="s">
        <v>8</v>
      </c>
    </row>
    <row r="1647" spans="2:11" x14ac:dyDescent="0.35">
      <c r="B1647" s="88" t="s">
        <v>194</v>
      </c>
      <c r="C1647" t="s">
        <v>184</v>
      </c>
      <c r="D1647" t="s">
        <v>248</v>
      </c>
      <c r="E1647" t="s">
        <v>209</v>
      </c>
      <c r="F1647">
        <v>0</v>
      </c>
      <c r="G1647" t="s">
        <v>210</v>
      </c>
      <c r="H1647">
        <v>3</v>
      </c>
      <c r="I1647">
        <v>2026</v>
      </c>
      <c r="J1647" t="s">
        <v>73</v>
      </c>
      <c r="K1647" s="93" t="s">
        <v>17</v>
      </c>
    </row>
    <row r="1648" spans="2:11" x14ac:dyDescent="0.35">
      <c r="B1648" s="88" t="s">
        <v>194</v>
      </c>
      <c r="C1648" t="s">
        <v>184</v>
      </c>
      <c r="D1648" t="s">
        <v>248</v>
      </c>
      <c r="E1648" t="s">
        <v>269</v>
      </c>
      <c r="F1648">
        <v>0</v>
      </c>
      <c r="G1648" t="s">
        <v>210</v>
      </c>
      <c r="H1648">
        <v>3</v>
      </c>
      <c r="I1648">
        <v>2026</v>
      </c>
      <c r="J1648" t="s">
        <v>199</v>
      </c>
      <c r="K1648" s="93" t="s">
        <v>17</v>
      </c>
    </row>
    <row r="1649" spans="2:12" x14ac:dyDescent="0.35">
      <c r="B1649" s="88" t="s">
        <v>194</v>
      </c>
      <c r="C1649" t="s">
        <v>184</v>
      </c>
      <c r="D1649" t="s">
        <v>248</v>
      </c>
      <c r="E1649" t="s">
        <v>213</v>
      </c>
      <c r="F1649">
        <v>547.00522042743125</v>
      </c>
      <c r="G1649" t="s">
        <v>210</v>
      </c>
      <c r="H1649">
        <v>3</v>
      </c>
      <c r="I1649">
        <v>2026</v>
      </c>
      <c r="J1649" t="s">
        <v>138</v>
      </c>
      <c r="K1649" s="93" t="s">
        <v>17</v>
      </c>
    </row>
    <row r="1650" spans="2:12" x14ac:dyDescent="0.35">
      <c r="B1650" s="88" t="s">
        <v>194</v>
      </c>
      <c r="C1650" t="s">
        <v>184</v>
      </c>
      <c r="D1650" t="s">
        <v>248</v>
      </c>
      <c r="E1650" t="s">
        <v>270</v>
      </c>
      <c r="F1650">
        <v>1244.0529404198664</v>
      </c>
      <c r="G1650" t="s">
        <v>210</v>
      </c>
      <c r="H1650">
        <v>3</v>
      </c>
      <c r="I1650">
        <v>2026</v>
      </c>
      <c r="J1650" t="s">
        <v>25</v>
      </c>
      <c r="K1650" s="93" t="s">
        <v>17</v>
      </c>
    </row>
    <row r="1651" spans="2:12" x14ac:dyDescent="0.35">
      <c r="B1651" s="88" t="s">
        <v>194</v>
      </c>
      <c r="C1651" t="s">
        <v>184</v>
      </c>
      <c r="D1651" t="s">
        <v>248</v>
      </c>
      <c r="E1651" t="s">
        <v>271</v>
      </c>
      <c r="F1651">
        <v>76.697236187926578</v>
      </c>
      <c r="G1651" t="s">
        <v>210</v>
      </c>
      <c r="H1651">
        <v>3</v>
      </c>
      <c r="I1651">
        <v>2026</v>
      </c>
      <c r="J1651" s="92" t="s">
        <v>35</v>
      </c>
      <c r="K1651" s="93" t="s">
        <v>26</v>
      </c>
      <c r="L1651" t="s">
        <v>162</v>
      </c>
    </row>
    <row r="1652" spans="2:12" x14ac:dyDescent="0.35">
      <c r="B1652" s="88" t="s">
        <v>194</v>
      </c>
      <c r="C1652" t="s">
        <v>184</v>
      </c>
      <c r="D1652" t="s">
        <v>248</v>
      </c>
      <c r="E1652" t="s">
        <v>216</v>
      </c>
      <c r="F1652">
        <v>0</v>
      </c>
      <c r="G1652" t="s">
        <v>210</v>
      </c>
      <c r="H1652">
        <v>3</v>
      </c>
      <c r="I1652">
        <v>2026</v>
      </c>
      <c r="J1652" t="s">
        <v>142</v>
      </c>
      <c r="K1652" s="93" t="s">
        <v>13</v>
      </c>
    </row>
    <row r="1653" spans="2:12" x14ac:dyDescent="0.35">
      <c r="B1653" s="88" t="s">
        <v>194</v>
      </c>
      <c r="C1653" t="s">
        <v>184</v>
      </c>
      <c r="D1653" t="s">
        <v>248</v>
      </c>
      <c r="E1653" t="s">
        <v>217</v>
      </c>
      <c r="F1653">
        <v>101.51169833839008</v>
      </c>
      <c r="G1653" t="s">
        <v>218</v>
      </c>
      <c r="H1653">
        <v>3</v>
      </c>
      <c r="I1653">
        <v>2026</v>
      </c>
      <c r="J1653" s="92" t="s">
        <v>35</v>
      </c>
      <c r="K1653" s="93" t="s">
        <v>26</v>
      </c>
      <c r="L1653" t="s">
        <v>165</v>
      </c>
    </row>
    <row r="1654" spans="2:12" x14ac:dyDescent="0.35">
      <c r="B1654" s="88" t="s">
        <v>194</v>
      </c>
      <c r="C1654" t="s">
        <v>184</v>
      </c>
      <c r="D1654" t="s">
        <v>248</v>
      </c>
      <c r="E1654" t="s">
        <v>219</v>
      </c>
      <c r="F1654">
        <v>0</v>
      </c>
      <c r="G1654" t="s">
        <v>218</v>
      </c>
      <c r="H1654">
        <v>3</v>
      </c>
      <c r="I1654">
        <v>2026</v>
      </c>
      <c r="J1654" s="92" t="s">
        <v>35</v>
      </c>
      <c r="K1654" s="93" t="s">
        <v>26</v>
      </c>
      <c r="L1654" t="s">
        <v>220</v>
      </c>
    </row>
    <row r="1655" spans="2:12" x14ac:dyDescent="0.35">
      <c r="B1655" s="88" t="s">
        <v>194</v>
      </c>
      <c r="C1655" t="s">
        <v>184</v>
      </c>
      <c r="D1655" t="s">
        <v>248</v>
      </c>
      <c r="E1655" t="s">
        <v>221</v>
      </c>
      <c r="F1655">
        <v>258.44734504371542</v>
      </c>
      <c r="G1655" t="s">
        <v>218</v>
      </c>
      <c r="H1655">
        <v>3</v>
      </c>
      <c r="I1655">
        <v>2026</v>
      </c>
      <c r="J1655" s="92" t="s">
        <v>35</v>
      </c>
      <c r="K1655" s="93" t="s">
        <v>26</v>
      </c>
      <c r="L1655" t="s">
        <v>164</v>
      </c>
    </row>
    <row r="1656" spans="2:12" x14ac:dyDescent="0.35">
      <c r="B1656" s="88" t="s">
        <v>194</v>
      </c>
      <c r="C1656" t="s">
        <v>184</v>
      </c>
      <c r="D1656" t="s">
        <v>248</v>
      </c>
      <c r="E1656" t="s">
        <v>222</v>
      </c>
      <c r="F1656">
        <v>91.36052850455107</v>
      </c>
      <c r="G1656" t="s">
        <v>218</v>
      </c>
      <c r="H1656">
        <v>3</v>
      </c>
      <c r="I1656">
        <v>2026</v>
      </c>
      <c r="J1656" s="92" t="s">
        <v>35</v>
      </c>
      <c r="K1656" s="93" t="s">
        <v>26</v>
      </c>
      <c r="L1656" t="s">
        <v>161</v>
      </c>
    </row>
    <row r="1657" spans="2:12" x14ac:dyDescent="0.35">
      <c r="B1657" s="88" t="s">
        <v>194</v>
      </c>
      <c r="C1657" t="s">
        <v>184</v>
      </c>
      <c r="D1657" t="s">
        <v>248</v>
      </c>
      <c r="E1657" t="s">
        <v>223</v>
      </c>
      <c r="F1657">
        <v>116.01336952958866</v>
      </c>
      <c r="G1657" t="s">
        <v>224</v>
      </c>
      <c r="H1657">
        <v>3</v>
      </c>
      <c r="I1657">
        <v>2026</v>
      </c>
      <c r="J1657" s="92" t="s">
        <v>35</v>
      </c>
      <c r="K1657" s="93" t="s">
        <v>26</v>
      </c>
      <c r="L1657" t="s">
        <v>165</v>
      </c>
    </row>
    <row r="1658" spans="2:12" x14ac:dyDescent="0.35">
      <c r="B1658" s="88" t="s">
        <v>194</v>
      </c>
      <c r="C1658" t="s">
        <v>184</v>
      </c>
      <c r="D1658" t="s">
        <v>248</v>
      </c>
      <c r="E1658" t="s">
        <v>225</v>
      </c>
      <c r="F1658">
        <v>0</v>
      </c>
      <c r="G1658" t="s">
        <v>224</v>
      </c>
      <c r="H1658">
        <v>3</v>
      </c>
      <c r="I1658">
        <v>2026</v>
      </c>
      <c r="J1658" s="92" t="s">
        <v>35</v>
      </c>
      <c r="K1658" s="93" t="s">
        <v>26</v>
      </c>
      <c r="L1658" t="s">
        <v>220</v>
      </c>
    </row>
    <row r="1659" spans="2:12" x14ac:dyDescent="0.35">
      <c r="B1659" s="88" t="s">
        <v>194</v>
      </c>
      <c r="C1659" t="s">
        <v>184</v>
      </c>
      <c r="D1659" t="s">
        <v>248</v>
      </c>
      <c r="E1659" t="s">
        <v>226</v>
      </c>
      <c r="F1659">
        <v>293.16415258690108</v>
      </c>
      <c r="G1659" t="s">
        <v>224</v>
      </c>
      <c r="H1659">
        <v>3</v>
      </c>
      <c r="I1659">
        <v>2026</v>
      </c>
      <c r="J1659" s="92" t="s">
        <v>35</v>
      </c>
      <c r="K1659" s="93" t="s">
        <v>26</v>
      </c>
      <c r="L1659" t="s">
        <v>164</v>
      </c>
    </row>
    <row r="1660" spans="2:12" x14ac:dyDescent="0.35">
      <c r="B1660" s="88" t="s">
        <v>194</v>
      </c>
      <c r="C1660" t="s">
        <v>184</v>
      </c>
      <c r="D1660" t="s">
        <v>248</v>
      </c>
      <c r="E1660" t="s">
        <v>228</v>
      </c>
      <c r="F1660">
        <v>102.47847641780332</v>
      </c>
      <c r="G1660" t="s">
        <v>224</v>
      </c>
      <c r="H1660">
        <v>3</v>
      </c>
      <c r="I1660">
        <v>2026</v>
      </c>
      <c r="J1660" s="92" t="s">
        <v>35</v>
      </c>
      <c r="K1660" s="93" t="s">
        <v>26</v>
      </c>
      <c r="L1660" t="s">
        <v>161</v>
      </c>
    </row>
    <row r="1661" spans="2:12" x14ac:dyDescent="0.35">
      <c r="B1661" s="88" t="s">
        <v>194</v>
      </c>
      <c r="C1661" t="s">
        <v>184</v>
      </c>
      <c r="D1661" t="s">
        <v>248</v>
      </c>
      <c r="E1661" t="s">
        <v>229</v>
      </c>
      <c r="F1661">
        <v>102.23964460799903</v>
      </c>
      <c r="G1661" t="s">
        <v>224</v>
      </c>
      <c r="H1661">
        <v>3</v>
      </c>
      <c r="I1661">
        <v>2026</v>
      </c>
      <c r="J1661" s="92" t="s">
        <v>35</v>
      </c>
      <c r="K1661" s="93" t="s">
        <v>26</v>
      </c>
      <c r="L1661" t="s">
        <v>162</v>
      </c>
    </row>
    <row r="1662" spans="2:12" x14ac:dyDescent="0.35">
      <c r="B1662" s="88" t="s">
        <v>194</v>
      </c>
      <c r="C1662" t="s">
        <v>184</v>
      </c>
      <c r="D1662" t="s">
        <v>248</v>
      </c>
      <c r="E1662" t="s">
        <v>272</v>
      </c>
      <c r="F1662">
        <v>24.101647778939412</v>
      </c>
      <c r="G1662" t="s">
        <v>257</v>
      </c>
      <c r="H1662">
        <v>3</v>
      </c>
      <c r="I1662">
        <v>2026</v>
      </c>
      <c r="J1662" t="s">
        <v>113</v>
      </c>
      <c r="K1662" s="93" t="s">
        <v>26</v>
      </c>
    </row>
    <row r="1663" spans="2:12" x14ac:dyDescent="0.35">
      <c r="B1663" s="88" t="s">
        <v>194</v>
      </c>
      <c r="C1663" t="s">
        <v>184</v>
      </c>
      <c r="D1663" t="s">
        <v>248</v>
      </c>
      <c r="E1663" t="s">
        <v>273</v>
      </c>
      <c r="F1663">
        <v>29.001835714899496</v>
      </c>
      <c r="G1663" t="s">
        <v>257</v>
      </c>
      <c r="H1663">
        <v>3</v>
      </c>
      <c r="I1663">
        <v>2026</v>
      </c>
      <c r="J1663" t="s">
        <v>140</v>
      </c>
      <c r="K1663" s="93" t="s">
        <v>26</v>
      </c>
    </row>
    <row r="1664" spans="2:12" x14ac:dyDescent="0.35">
      <c r="B1664" s="88" t="s">
        <v>194</v>
      </c>
      <c r="C1664" t="s">
        <v>184</v>
      </c>
      <c r="D1664" t="s">
        <v>248</v>
      </c>
      <c r="E1664" t="s">
        <v>274</v>
      </c>
      <c r="F1664">
        <v>14.351660587341399</v>
      </c>
      <c r="G1664" t="s">
        <v>257</v>
      </c>
      <c r="H1664">
        <v>3</v>
      </c>
      <c r="I1664">
        <v>2026</v>
      </c>
      <c r="J1664" t="s">
        <v>124</v>
      </c>
      <c r="K1664" s="93" t="s">
        <v>26</v>
      </c>
    </row>
    <row r="1665" spans="2:11" x14ac:dyDescent="0.35">
      <c r="B1665" s="88" t="s">
        <v>194</v>
      </c>
      <c r="C1665" t="s">
        <v>184</v>
      </c>
      <c r="D1665" t="s">
        <v>248</v>
      </c>
      <c r="E1665" t="s">
        <v>275</v>
      </c>
      <c r="F1665">
        <v>14.520622863914278</v>
      </c>
      <c r="G1665" t="s">
        <v>257</v>
      </c>
      <c r="H1665">
        <v>3</v>
      </c>
      <c r="I1665">
        <v>2026</v>
      </c>
      <c r="J1665" t="s">
        <v>112</v>
      </c>
      <c r="K1665" s="93" t="s">
        <v>26</v>
      </c>
    </row>
    <row r="1666" spans="2:11" x14ac:dyDescent="0.35">
      <c r="B1666" s="88" t="s">
        <v>183</v>
      </c>
      <c r="C1666" s="89" t="s">
        <v>191</v>
      </c>
      <c r="D1666" t="s">
        <v>192</v>
      </c>
      <c r="E1666" s="89" t="s">
        <v>283</v>
      </c>
      <c r="F1666" s="90">
        <v>0</v>
      </c>
      <c r="G1666" s="89" t="s">
        <v>187</v>
      </c>
      <c r="H1666" s="91">
        <v>1</v>
      </c>
      <c r="I1666" s="91">
        <v>2026</v>
      </c>
      <c r="J1666" s="89" t="s">
        <v>10</v>
      </c>
      <c r="K1666" s="89" t="s">
        <v>8</v>
      </c>
    </row>
    <row r="1667" spans="2:11" x14ac:dyDescent="0.35">
      <c r="B1667" s="88" t="s">
        <v>183</v>
      </c>
      <c r="C1667" s="89" t="s">
        <v>191</v>
      </c>
      <c r="D1667" t="s">
        <v>192</v>
      </c>
      <c r="E1667" s="89" t="s">
        <v>285</v>
      </c>
      <c r="F1667" s="90">
        <v>0</v>
      </c>
      <c r="G1667" s="89" t="s">
        <v>212</v>
      </c>
      <c r="H1667" s="91">
        <v>1</v>
      </c>
      <c r="I1667" s="91">
        <v>2026</v>
      </c>
      <c r="J1667" s="89" t="s">
        <v>10</v>
      </c>
      <c r="K1667" s="89" t="s">
        <v>8</v>
      </c>
    </row>
    <row r="1668" spans="2:11" x14ac:dyDescent="0.35">
      <c r="B1668" s="88" t="s">
        <v>194</v>
      </c>
      <c r="C1668" t="s">
        <v>184</v>
      </c>
      <c r="D1668" t="s">
        <v>248</v>
      </c>
      <c r="E1668" t="s">
        <v>261</v>
      </c>
      <c r="F1668">
        <v>0</v>
      </c>
      <c r="G1668" t="s">
        <v>257</v>
      </c>
      <c r="H1668">
        <v>3</v>
      </c>
      <c r="I1668">
        <v>2026</v>
      </c>
      <c r="J1668" t="s">
        <v>117</v>
      </c>
      <c r="K1668" s="93" t="s">
        <v>26</v>
      </c>
    </row>
    <row r="1669" spans="2:11" x14ac:dyDescent="0.35">
      <c r="B1669" s="88" t="s">
        <v>194</v>
      </c>
      <c r="C1669" t="s">
        <v>184</v>
      </c>
      <c r="D1669" t="s">
        <v>248</v>
      </c>
      <c r="E1669" t="s">
        <v>276</v>
      </c>
      <c r="F1669">
        <v>23.680239969113305</v>
      </c>
      <c r="G1669" t="s">
        <v>257</v>
      </c>
      <c r="H1669">
        <v>3</v>
      </c>
      <c r="I1669">
        <v>2026</v>
      </c>
      <c r="J1669" t="s">
        <v>98</v>
      </c>
      <c r="K1669" s="93" t="s">
        <v>26</v>
      </c>
    </row>
    <row r="1670" spans="2:11" x14ac:dyDescent="0.35">
      <c r="B1670" s="88" t="s">
        <v>194</v>
      </c>
      <c r="C1670" t="s">
        <v>184</v>
      </c>
      <c r="D1670" t="s">
        <v>248</v>
      </c>
      <c r="E1670" t="s">
        <v>262</v>
      </c>
      <c r="F1670">
        <v>0</v>
      </c>
      <c r="G1670" t="s">
        <v>257</v>
      </c>
      <c r="H1670">
        <v>3</v>
      </c>
      <c r="I1670">
        <v>2026</v>
      </c>
      <c r="J1670" t="s">
        <v>73</v>
      </c>
      <c r="K1670" s="93" t="s">
        <v>17</v>
      </c>
    </row>
    <row r="1671" spans="2:11" x14ac:dyDescent="0.35">
      <c r="B1671" s="88" t="s">
        <v>194</v>
      </c>
      <c r="C1671" t="s">
        <v>184</v>
      </c>
      <c r="D1671" t="s">
        <v>248</v>
      </c>
      <c r="E1671" t="s">
        <v>277</v>
      </c>
      <c r="F1671">
        <v>0</v>
      </c>
      <c r="G1671" t="s">
        <v>257</v>
      </c>
      <c r="H1671">
        <v>3</v>
      </c>
      <c r="I1671">
        <v>2026</v>
      </c>
      <c r="J1671" t="s">
        <v>199</v>
      </c>
      <c r="K1671" s="93" t="s">
        <v>17</v>
      </c>
    </row>
    <row r="1672" spans="2:11" x14ac:dyDescent="0.35">
      <c r="B1672" s="88" t="s">
        <v>194</v>
      </c>
      <c r="C1672" t="s">
        <v>184</v>
      </c>
      <c r="D1672" t="s">
        <v>248</v>
      </c>
      <c r="E1672" t="s">
        <v>263</v>
      </c>
      <c r="F1672">
        <v>160.6535766604693</v>
      </c>
      <c r="G1672" t="s">
        <v>257</v>
      </c>
      <c r="H1672">
        <v>3</v>
      </c>
      <c r="I1672">
        <v>2026</v>
      </c>
      <c r="J1672" t="s">
        <v>138</v>
      </c>
      <c r="K1672" s="93" t="s">
        <v>17</v>
      </c>
    </row>
    <row r="1673" spans="2:11" x14ac:dyDescent="0.35">
      <c r="B1673" s="88" t="s">
        <v>194</v>
      </c>
      <c r="C1673" t="s">
        <v>184</v>
      </c>
      <c r="D1673" t="s">
        <v>248</v>
      </c>
      <c r="E1673" t="s">
        <v>264</v>
      </c>
      <c r="F1673">
        <v>0</v>
      </c>
      <c r="G1673" t="s">
        <v>257</v>
      </c>
      <c r="H1673">
        <v>3</v>
      </c>
      <c r="I1673">
        <v>2026</v>
      </c>
      <c r="J1673" t="s">
        <v>202</v>
      </c>
      <c r="K1673" s="93" t="s">
        <v>17</v>
      </c>
    </row>
    <row r="1674" spans="2:11" x14ac:dyDescent="0.35">
      <c r="B1674" s="88" t="s">
        <v>194</v>
      </c>
      <c r="C1674" t="s">
        <v>184</v>
      </c>
      <c r="D1674" t="s">
        <v>248</v>
      </c>
      <c r="E1674" t="s">
        <v>278</v>
      </c>
      <c r="F1674">
        <v>36.890556221403308</v>
      </c>
      <c r="G1674" t="s">
        <v>257</v>
      </c>
      <c r="H1674">
        <v>3</v>
      </c>
      <c r="I1674">
        <v>2026</v>
      </c>
      <c r="J1674" t="s">
        <v>115</v>
      </c>
      <c r="K1674" s="93" t="s">
        <v>26</v>
      </c>
    </row>
    <row r="1675" spans="2:11" x14ac:dyDescent="0.35">
      <c r="B1675" s="88" t="s">
        <v>194</v>
      </c>
      <c r="C1675" t="s">
        <v>184</v>
      </c>
      <c r="D1675" t="s">
        <v>248</v>
      </c>
      <c r="E1675" t="s">
        <v>279</v>
      </c>
      <c r="F1675">
        <v>87.230756634094917</v>
      </c>
      <c r="G1675" t="s">
        <v>257</v>
      </c>
      <c r="H1675">
        <v>3</v>
      </c>
      <c r="I1675">
        <v>2026</v>
      </c>
      <c r="J1675" t="s">
        <v>114</v>
      </c>
      <c r="K1675" s="93" t="s">
        <v>26</v>
      </c>
    </row>
    <row r="1676" spans="2:11" x14ac:dyDescent="0.35">
      <c r="B1676" s="88" t="s">
        <v>194</v>
      </c>
      <c r="C1676" t="s">
        <v>184</v>
      </c>
      <c r="D1676" t="s">
        <v>248</v>
      </c>
      <c r="E1676" t="s">
        <v>265</v>
      </c>
      <c r="F1676">
        <v>0</v>
      </c>
      <c r="G1676" t="s">
        <v>257</v>
      </c>
      <c r="H1676">
        <v>3</v>
      </c>
      <c r="I1676">
        <v>2026</v>
      </c>
      <c r="J1676" t="s">
        <v>141</v>
      </c>
      <c r="K1676" s="93" t="s">
        <v>17</v>
      </c>
    </row>
    <row r="1677" spans="2:11" x14ac:dyDescent="0.35">
      <c r="B1677" s="88" t="s">
        <v>194</v>
      </c>
      <c r="C1677" t="s">
        <v>184</v>
      </c>
      <c r="D1677" t="s">
        <v>248</v>
      </c>
      <c r="E1677" t="s">
        <v>266</v>
      </c>
      <c r="F1677">
        <v>0</v>
      </c>
      <c r="G1677" t="s">
        <v>257</v>
      </c>
      <c r="H1677">
        <v>3</v>
      </c>
      <c r="I1677">
        <v>2026</v>
      </c>
      <c r="J1677" t="s">
        <v>142</v>
      </c>
      <c r="K1677" s="93" t="s">
        <v>13</v>
      </c>
    </row>
    <row r="1678" spans="2:11" x14ac:dyDescent="0.35">
      <c r="B1678" s="88" t="s">
        <v>194</v>
      </c>
      <c r="C1678" t="s">
        <v>184</v>
      </c>
      <c r="D1678" t="s">
        <v>248</v>
      </c>
      <c r="E1678" t="s">
        <v>267</v>
      </c>
      <c r="F1678">
        <v>336</v>
      </c>
      <c r="G1678" t="s">
        <v>257</v>
      </c>
      <c r="H1678">
        <v>3</v>
      </c>
      <c r="I1678">
        <v>2026</v>
      </c>
      <c r="J1678" t="s">
        <v>128</v>
      </c>
      <c r="K1678" s="93" t="s">
        <v>13</v>
      </c>
    </row>
    <row r="1679" spans="2:11" x14ac:dyDescent="0.35">
      <c r="B1679" s="88" t="s">
        <v>194</v>
      </c>
      <c r="C1679" t="s">
        <v>240</v>
      </c>
      <c r="D1679" t="s">
        <v>250</v>
      </c>
      <c r="E1679" t="s">
        <v>186</v>
      </c>
      <c r="F1679">
        <v>31.493448395951383</v>
      </c>
      <c r="G1679" t="s">
        <v>187</v>
      </c>
      <c r="H1679">
        <v>3</v>
      </c>
      <c r="I1679">
        <v>2026</v>
      </c>
      <c r="J1679" t="s">
        <v>113</v>
      </c>
      <c r="K1679" s="93" t="s">
        <v>26</v>
      </c>
    </row>
    <row r="1680" spans="2:11" x14ac:dyDescent="0.35">
      <c r="B1680" s="88" t="s">
        <v>194</v>
      </c>
      <c r="C1680" t="s">
        <v>240</v>
      </c>
      <c r="D1680" t="s">
        <v>250</v>
      </c>
      <c r="E1680" t="s">
        <v>188</v>
      </c>
      <c r="F1680">
        <v>37.896488441473672</v>
      </c>
      <c r="G1680" t="s">
        <v>187</v>
      </c>
      <c r="H1680">
        <v>3</v>
      </c>
      <c r="I1680">
        <v>2026</v>
      </c>
      <c r="J1680" t="s">
        <v>140</v>
      </c>
      <c r="K1680" s="93" t="s">
        <v>26</v>
      </c>
    </row>
    <row r="1681" spans="2:11" x14ac:dyDescent="0.35">
      <c r="B1681" s="88" t="s">
        <v>194</v>
      </c>
      <c r="C1681" t="s">
        <v>240</v>
      </c>
      <c r="D1681" t="s">
        <v>250</v>
      </c>
      <c r="E1681" t="s">
        <v>189</v>
      </c>
      <c r="F1681">
        <v>18.753210828124342</v>
      </c>
      <c r="G1681" t="s">
        <v>187</v>
      </c>
      <c r="H1681">
        <v>3</v>
      </c>
      <c r="I1681">
        <v>2026</v>
      </c>
      <c r="J1681" t="s">
        <v>124</v>
      </c>
      <c r="K1681" s="93" t="s">
        <v>26</v>
      </c>
    </row>
    <row r="1682" spans="2:11" x14ac:dyDescent="0.35">
      <c r="B1682" s="88" t="s">
        <v>194</v>
      </c>
      <c r="C1682" t="s">
        <v>240</v>
      </c>
      <c r="D1682" t="s">
        <v>250</v>
      </c>
      <c r="E1682" t="s">
        <v>190</v>
      </c>
      <c r="F1682">
        <v>18.021920709773703</v>
      </c>
      <c r="G1682" t="s">
        <v>187</v>
      </c>
      <c r="H1682">
        <v>3</v>
      </c>
      <c r="I1682">
        <v>2026</v>
      </c>
      <c r="J1682" t="s">
        <v>112</v>
      </c>
      <c r="K1682" s="93" t="s">
        <v>26</v>
      </c>
    </row>
    <row r="1683" spans="2:11" x14ac:dyDescent="0.35">
      <c r="B1683" s="88" t="s">
        <v>194</v>
      </c>
      <c r="C1683" t="s">
        <v>240</v>
      </c>
      <c r="D1683" t="s">
        <v>241</v>
      </c>
      <c r="E1683" t="s">
        <v>283</v>
      </c>
      <c r="F1683">
        <v>9283.3326580525209</v>
      </c>
      <c r="G1683" t="s">
        <v>187</v>
      </c>
      <c r="H1683">
        <v>3</v>
      </c>
      <c r="I1683">
        <v>2026</v>
      </c>
      <c r="J1683" t="s">
        <v>10</v>
      </c>
      <c r="K1683" t="s">
        <v>8</v>
      </c>
    </row>
    <row r="1684" spans="2:11" x14ac:dyDescent="0.35">
      <c r="B1684" s="88" t="s">
        <v>194</v>
      </c>
      <c r="C1684" t="s">
        <v>240</v>
      </c>
      <c r="D1684" t="s">
        <v>241</v>
      </c>
      <c r="E1684" t="s">
        <v>284</v>
      </c>
      <c r="F1684">
        <v>1002.6949821920781</v>
      </c>
      <c r="G1684" t="s">
        <v>210</v>
      </c>
      <c r="H1684">
        <v>3</v>
      </c>
      <c r="I1684">
        <v>2026</v>
      </c>
      <c r="J1684" t="s">
        <v>10</v>
      </c>
      <c r="K1684" t="s">
        <v>8</v>
      </c>
    </row>
    <row r="1685" spans="2:11" x14ac:dyDescent="0.35">
      <c r="B1685" s="88" t="s">
        <v>194</v>
      </c>
      <c r="C1685" t="s">
        <v>240</v>
      </c>
      <c r="D1685" t="s">
        <v>250</v>
      </c>
      <c r="E1685" t="s">
        <v>195</v>
      </c>
      <c r="F1685">
        <v>52.013127721703327</v>
      </c>
      <c r="G1685" t="s">
        <v>187</v>
      </c>
      <c r="H1685">
        <v>3</v>
      </c>
      <c r="I1685">
        <v>2026</v>
      </c>
      <c r="J1685" t="s">
        <v>117</v>
      </c>
      <c r="K1685" s="93" t="s">
        <v>26</v>
      </c>
    </row>
    <row r="1686" spans="2:11" x14ac:dyDescent="0.35">
      <c r="B1686" s="88" t="s">
        <v>194</v>
      </c>
      <c r="C1686" t="s">
        <v>240</v>
      </c>
      <c r="D1686" t="s">
        <v>250</v>
      </c>
      <c r="E1686" t="s">
        <v>196</v>
      </c>
      <c r="F1686">
        <v>30.942797866405161</v>
      </c>
      <c r="G1686" t="s">
        <v>187</v>
      </c>
      <c r="H1686">
        <v>3</v>
      </c>
      <c r="I1686">
        <v>2026</v>
      </c>
      <c r="J1686" t="s">
        <v>98</v>
      </c>
      <c r="K1686" s="93" t="s">
        <v>26</v>
      </c>
    </row>
    <row r="1687" spans="2:11" x14ac:dyDescent="0.35">
      <c r="B1687" s="88" t="s">
        <v>194</v>
      </c>
      <c r="C1687" t="s">
        <v>240</v>
      </c>
      <c r="D1687" t="s">
        <v>250</v>
      </c>
      <c r="E1687" t="s">
        <v>197</v>
      </c>
      <c r="F1687">
        <v>0</v>
      </c>
      <c r="G1687" t="s">
        <v>187</v>
      </c>
      <c r="H1687">
        <v>3</v>
      </c>
      <c r="I1687">
        <v>2026</v>
      </c>
      <c r="J1687" t="s">
        <v>73</v>
      </c>
      <c r="K1687" s="93" t="s">
        <v>17</v>
      </c>
    </row>
    <row r="1688" spans="2:11" x14ac:dyDescent="0.35">
      <c r="B1688" s="88" t="s">
        <v>194</v>
      </c>
      <c r="C1688" t="s">
        <v>240</v>
      </c>
      <c r="D1688" t="s">
        <v>250</v>
      </c>
      <c r="E1688" t="s">
        <v>198</v>
      </c>
      <c r="F1688">
        <v>0</v>
      </c>
      <c r="G1688" t="s">
        <v>187</v>
      </c>
      <c r="H1688">
        <v>3</v>
      </c>
      <c r="I1688">
        <v>2026</v>
      </c>
      <c r="J1688" t="s">
        <v>199</v>
      </c>
      <c r="K1688" s="93" t="s">
        <v>17</v>
      </c>
    </row>
    <row r="1689" spans="2:11" x14ac:dyDescent="0.35">
      <c r="B1689" s="88" t="s">
        <v>194</v>
      </c>
      <c r="C1689" t="s">
        <v>240</v>
      </c>
      <c r="D1689" t="s">
        <v>250</v>
      </c>
      <c r="E1689" t="s">
        <v>200</v>
      </c>
      <c r="F1689">
        <v>0</v>
      </c>
      <c r="G1689" t="s">
        <v>187</v>
      </c>
      <c r="H1689">
        <v>3</v>
      </c>
      <c r="I1689">
        <v>2026</v>
      </c>
      <c r="J1689" t="s">
        <v>138</v>
      </c>
      <c r="K1689" s="93" t="s">
        <v>17</v>
      </c>
    </row>
    <row r="1690" spans="2:11" x14ac:dyDescent="0.35">
      <c r="B1690" s="88" t="s">
        <v>194</v>
      </c>
      <c r="C1690" t="s">
        <v>240</v>
      </c>
      <c r="D1690" t="s">
        <v>250</v>
      </c>
      <c r="E1690" t="s">
        <v>201</v>
      </c>
      <c r="F1690">
        <v>0</v>
      </c>
      <c r="G1690" t="s">
        <v>187</v>
      </c>
      <c r="H1690">
        <v>3</v>
      </c>
      <c r="I1690">
        <v>2026</v>
      </c>
      <c r="J1690" t="s">
        <v>202</v>
      </c>
      <c r="K1690" s="93" t="s">
        <v>17</v>
      </c>
    </row>
    <row r="1691" spans="2:11" x14ac:dyDescent="0.35">
      <c r="B1691" s="88" t="s">
        <v>194</v>
      </c>
      <c r="C1691" t="s">
        <v>240</v>
      </c>
      <c r="D1691" t="s">
        <v>250</v>
      </c>
      <c r="E1691" t="s">
        <v>203</v>
      </c>
      <c r="F1691">
        <v>47.252550427571109</v>
      </c>
      <c r="G1691" t="s">
        <v>187</v>
      </c>
      <c r="H1691">
        <v>3</v>
      </c>
      <c r="I1691">
        <v>2026</v>
      </c>
      <c r="J1691" t="s">
        <v>115</v>
      </c>
      <c r="K1691" s="93" t="s">
        <v>26</v>
      </c>
    </row>
    <row r="1692" spans="2:11" x14ac:dyDescent="0.35">
      <c r="B1692" s="88" t="s">
        <v>194</v>
      </c>
      <c r="C1692" t="s">
        <v>240</v>
      </c>
      <c r="D1692" t="s">
        <v>250</v>
      </c>
      <c r="E1692" t="s">
        <v>204</v>
      </c>
      <c r="F1692">
        <v>113.03172529893827</v>
      </c>
      <c r="G1692" t="s">
        <v>187</v>
      </c>
      <c r="H1692">
        <v>3</v>
      </c>
      <c r="I1692">
        <v>2026</v>
      </c>
      <c r="J1692" t="s">
        <v>114</v>
      </c>
      <c r="K1692" s="93" t="s">
        <v>26</v>
      </c>
    </row>
    <row r="1693" spans="2:11" x14ac:dyDescent="0.35">
      <c r="B1693" s="88" t="s">
        <v>194</v>
      </c>
      <c r="C1693" t="s">
        <v>240</v>
      </c>
      <c r="D1693" t="s">
        <v>250</v>
      </c>
      <c r="E1693" t="s">
        <v>205</v>
      </c>
      <c r="F1693">
        <v>398.92634353438365</v>
      </c>
      <c r="G1693" t="s">
        <v>187</v>
      </c>
      <c r="H1693">
        <v>3</v>
      </c>
      <c r="I1693">
        <v>2026</v>
      </c>
      <c r="J1693" t="s">
        <v>141</v>
      </c>
      <c r="K1693" s="93" t="s">
        <v>17</v>
      </c>
    </row>
    <row r="1694" spans="2:11" x14ac:dyDescent="0.35">
      <c r="B1694" s="88" t="s">
        <v>194</v>
      </c>
      <c r="C1694" t="s">
        <v>240</v>
      </c>
      <c r="D1694" t="s">
        <v>250</v>
      </c>
      <c r="E1694" t="s">
        <v>206</v>
      </c>
      <c r="F1694">
        <v>0</v>
      </c>
      <c r="G1694" t="s">
        <v>187</v>
      </c>
      <c r="H1694">
        <v>3</v>
      </c>
      <c r="I1694">
        <v>2026</v>
      </c>
      <c r="J1694" t="s">
        <v>142</v>
      </c>
      <c r="K1694" s="93" t="s">
        <v>13</v>
      </c>
    </row>
    <row r="1695" spans="2:11" x14ac:dyDescent="0.35">
      <c r="B1695" s="88" t="s">
        <v>194</v>
      </c>
      <c r="C1695" t="s">
        <v>240</v>
      </c>
      <c r="D1695" t="s">
        <v>250</v>
      </c>
      <c r="E1695" t="s">
        <v>207</v>
      </c>
      <c r="F1695">
        <v>129.12139039662623</v>
      </c>
      <c r="G1695" t="s">
        <v>187</v>
      </c>
      <c r="H1695">
        <v>3</v>
      </c>
      <c r="I1695">
        <v>2026</v>
      </c>
      <c r="J1695" t="s">
        <v>128</v>
      </c>
      <c r="K1695" s="93" t="s">
        <v>13</v>
      </c>
    </row>
    <row r="1696" spans="2:11" x14ac:dyDescent="0.35">
      <c r="B1696" s="88" t="s">
        <v>194</v>
      </c>
      <c r="C1696" t="s">
        <v>240</v>
      </c>
      <c r="D1696" t="s">
        <v>241</v>
      </c>
      <c r="E1696" t="s">
        <v>286</v>
      </c>
      <c r="F1696">
        <v>2785.5335843626317</v>
      </c>
      <c r="G1696" t="s">
        <v>257</v>
      </c>
      <c r="H1696">
        <v>3</v>
      </c>
      <c r="I1696">
        <v>2026</v>
      </c>
      <c r="J1696" t="s">
        <v>10</v>
      </c>
      <c r="K1696" t="s">
        <v>8</v>
      </c>
    </row>
    <row r="1697" spans="2:12" x14ac:dyDescent="0.35">
      <c r="B1697" s="88" t="s">
        <v>194</v>
      </c>
      <c r="C1697" t="s">
        <v>240</v>
      </c>
      <c r="D1697" t="s">
        <v>250</v>
      </c>
      <c r="E1697" t="s">
        <v>209</v>
      </c>
      <c r="F1697">
        <v>0</v>
      </c>
      <c r="G1697" t="s">
        <v>210</v>
      </c>
      <c r="H1697">
        <v>3</v>
      </c>
      <c r="I1697">
        <v>2026</v>
      </c>
      <c r="J1697" t="s">
        <v>73</v>
      </c>
      <c r="K1697" s="93" t="s">
        <v>17</v>
      </c>
    </row>
    <row r="1698" spans="2:12" x14ac:dyDescent="0.35">
      <c r="B1698" s="88" t="s">
        <v>194</v>
      </c>
      <c r="C1698" t="s">
        <v>240</v>
      </c>
      <c r="D1698" t="s">
        <v>250</v>
      </c>
      <c r="E1698" t="s">
        <v>269</v>
      </c>
      <c r="F1698">
        <v>0</v>
      </c>
      <c r="G1698" t="s">
        <v>210</v>
      </c>
      <c r="H1698">
        <v>3</v>
      </c>
      <c r="I1698">
        <v>2026</v>
      </c>
      <c r="J1698" t="s">
        <v>199</v>
      </c>
      <c r="K1698" s="93" t="s">
        <v>17</v>
      </c>
    </row>
    <row r="1699" spans="2:12" x14ac:dyDescent="0.35">
      <c r="B1699" s="88" t="s">
        <v>194</v>
      </c>
      <c r="C1699" t="s">
        <v>240</v>
      </c>
      <c r="D1699" t="s">
        <v>250</v>
      </c>
      <c r="E1699" t="s">
        <v>213</v>
      </c>
      <c r="F1699">
        <v>0</v>
      </c>
      <c r="G1699" t="s">
        <v>210</v>
      </c>
      <c r="H1699">
        <v>3</v>
      </c>
      <c r="I1699">
        <v>2026</v>
      </c>
      <c r="J1699" t="s">
        <v>138</v>
      </c>
      <c r="K1699" s="93" t="s">
        <v>17</v>
      </c>
    </row>
    <row r="1700" spans="2:12" x14ac:dyDescent="0.35">
      <c r="B1700" s="88" t="s">
        <v>194</v>
      </c>
      <c r="C1700" t="s">
        <v>240</v>
      </c>
      <c r="D1700" t="s">
        <v>250</v>
      </c>
      <c r="E1700" t="s">
        <v>270</v>
      </c>
      <c r="F1700">
        <v>0</v>
      </c>
      <c r="G1700" t="s">
        <v>210</v>
      </c>
      <c r="H1700">
        <v>3</v>
      </c>
      <c r="I1700">
        <v>2026</v>
      </c>
      <c r="J1700" t="s">
        <v>25</v>
      </c>
      <c r="K1700" s="93" t="s">
        <v>17</v>
      </c>
    </row>
    <row r="1701" spans="2:12" x14ac:dyDescent="0.35">
      <c r="B1701" s="88" t="s">
        <v>194</v>
      </c>
      <c r="C1701" t="s">
        <v>240</v>
      </c>
      <c r="D1701" t="s">
        <v>250</v>
      </c>
      <c r="E1701" t="s">
        <v>271</v>
      </c>
      <c r="F1701">
        <v>29.359702012738296</v>
      </c>
      <c r="G1701" t="s">
        <v>210</v>
      </c>
      <c r="H1701">
        <v>3</v>
      </c>
      <c r="I1701">
        <v>2026</v>
      </c>
      <c r="J1701" s="92" t="s">
        <v>35</v>
      </c>
      <c r="K1701" s="93" t="s">
        <v>26</v>
      </c>
      <c r="L1701" t="s">
        <v>162</v>
      </c>
    </row>
    <row r="1702" spans="2:12" x14ac:dyDescent="0.35">
      <c r="B1702" s="88" t="s">
        <v>194</v>
      </c>
      <c r="C1702" t="s">
        <v>240</v>
      </c>
      <c r="D1702" t="s">
        <v>250</v>
      </c>
      <c r="E1702" t="s">
        <v>216</v>
      </c>
      <c r="F1702">
        <v>0</v>
      </c>
      <c r="G1702" t="s">
        <v>210</v>
      </c>
      <c r="H1702">
        <v>3</v>
      </c>
      <c r="I1702">
        <v>2026</v>
      </c>
      <c r="J1702" t="s">
        <v>142</v>
      </c>
      <c r="K1702" s="93" t="s">
        <v>13</v>
      </c>
    </row>
    <row r="1703" spans="2:12" x14ac:dyDescent="0.35">
      <c r="B1703" s="88" t="s">
        <v>194</v>
      </c>
      <c r="C1703" t="s">
        <v>240</v>
      </c>
      <c r="D1703" t="s">
        <v>250</v>
      </c>
      <c r="E1703" t="s">
        <v>217</v>
      </c>
      <c r="F1703">
        <v>38.858678123935718</v>
      </c>
      <c r="G1703" t="s">
        <v>218</v>
      </c>
      <c r="H1703">
        <v>3</v>
      </c>
      <c r="I1703">
        <v>2026</v>
      </c>
      <c r="J1703" s="92" t="s">
        <v>35</v>
      </c>
      <c r="K1703" s="93" t="s">
        <v>26</v>
      </c>
      <c r="L1703" t="s">
        <v>165</v>
      </c>
    </row>
    <row r="1704" spans="2:12" x14ac:dyDescent="0.35">
      <c r="B1704" s="88" t="s">
        <v>194</v>
      </c>
      <c r="C1704" t="s">
        <v>240</v>
      </c>
      <c r="D1704" t="s">
        <v>250</v>
      </c>
      <c r="E1704" t="s">
        <v>219</v>
      </c>
      <c r="F1704">
        <v>0</v>
      </c>
      <c r="G1704" t="s">
        <v>218</v>
      </c>
      <c r="H1704">
        <v>3</v>
      </c>
      <c r="I1704">
        <v>2026</v>
      </c>
      <c r="J1704" s="92" t="s">
        <v>35</v>
      </c>
      <c r="K1704" s="93" t="s">
        <v>26</v>
      </c>
      <c r="L1704" t="s">
        <v>220</v>
      </c>
    </row>
    <row r="1705" spans="2:12" x14ac:dyDescent="0.35">
      <c r="B1705" s="88" t="s">
        <v>194</v>
      </c>
      <c r="C1705" t="s">
        <v>240</v>
      </c>
      <c r="D1705" t="s">
        <v>250</v>
      </c>
      <c r="E1705" t="s">
        <v>221</v>
      </c>
      <c r="F1705">
        <v>98.933643682734271</v>
      </c>
      <c r="G1705" t="s">
        <v>218</v>
      </c>
      <c r="H1705">
        <v>3</v>
      </c>
      <c r="I1705">
        <v>2026</v>
      </c>
      <c r="J1705" s="92" t="s">
        <v>35</v>
      </c>
      <c r="K1705" s="93" t="s">
        <v>26</v>
      </c>
      <c r="L1705" t="s">
        <v>164</v>
      </c>
    </row>
    <row r="1706" spans="2:12" x14ac:dyDescent="0.35">
      <c r="B1706" s="88" t="s">
        <v>194</v>
      </c>
      <c r="C1706" t="s">
        <v>240</v>
      </c>
      <c r="D1706" t="s">
        <v>250</v>
      </c>
      <c r="E1706" t="s">
        <v>222</v>
      </c>
      <c r="F1706">
        <v>34.972810311542148</v>
      </c>
      <c r="G1706" t="s">
        <v>218</v>
      </c>
      <c r="H1706">
        <v>3</v>
      </c>
      <c r="I1706">
        <v>2026</v>
      </c>
      <c r="J1706" s="92" t="s">
        <v>35</v>
      </c>
      <c r="K1706" s="93" t="s">
        <v>26</v>
      </c>
      <c r="L1706" t="s">
        <v>161</v>
      </c>
    </row>
    <row r="1707" spans="2:12" x14ac:dyDescent="0.35">
      <c r="B1707" s="88" t="s">
        <v>194</v>
      </c>
      <c r="C1707" t="s">
        <v>240</v>
      </c>
      <c r="D1707" t="s">
        <v>250</v>
      </c>
      <c r="E1707" t="s">
        <v>223</v>
      </c>
      <c r="F1707">
        <v>44.409917855926537</v>
      </c>
      <c r="G1707" t="s">
        <v>224</v>
      </c>
      <c r="H1707">
        <v>3</v>
      </c>
      <c r="I1707">
        <v>2026</v>
      </c>
      <c r="J1707" s="92" t="s">
        <v>35</v>
      </c>
      <c r="K1707" s="93" t="s">
        <v>26</v>
      </c>
      <c r="L1707" t="s">
        <v>165</v>
      </c>
    </row>
    <row r="1708" spans="2:12" x14ac:dyDescent="0.35">
      <c r="B1708" s="88" t="s">
        <v>194</v>
      </c>
      <c r="C1708" t="s">
        <v>240</v>
      </c>
      <c r="D1708" t="s">
        <v>250</v>
      </c>
      <c r="E1708" t="s">
        <v>225</v>
      </c>
      <c r="F1708">
        <v>0</v>
      </c>
      <c r="G1708" t="s">
        <v>224</v>
      </c>
      <c r="H1708">
        <v>3</v>
      </c>
      <c r="I1708">
        <v>2026</v>
      </c>
      <c r="J1708" s="92" t="s">
        <v>35</v>
      </c>
      <c r="K1708" s="93" t="s">
        <v>26</v>
      </c>
      <c r="L1708" t="s">
        <v>220</v>
      </c>
    </row>
    <row r="1709" spans="2:12" x14ac:dyDescent="0.35">
      <c r="B1709" s="88" t="s">
        <v>194</v>
      </c>
      <c r="C1709" t="s">
        <v>240</v>
      </c>
      <c r="D1709" t="s">
        <v>250</v>
      </c>
      <c r="E1709" t="s">
        <v>226</v>
      </c>
      <c r="F1709">
        <v>112.22323761026574</v>
      </c>
      <c r="G1709" t="s">
        <v>224</v>
      </c>
      <c r="H1709">
        <v>3</v>
      </c>
      <c r="I1709">
        <v>2026</v>
      </c>
      <c r="J1709" s="92" t="s">
        <v>35</v>
      </c>
      <c r="K1709" s="93" t="s">
        <v>26</v>
      </c>
      <c r="L1709" t="s">
        <v>164</v>
      </c>
    </row>
    <row r="1710" spans="2:12" x14ac:dyDescent="0.35">
      <c r="B1710" s="88" t="s">
        <v>194</v>
      </c>
      <c r="C1710" t="s">
        <v>240</v>
      </c>
      <c r="D1710" t="s">
        <v>250</v>
      </c>
      <c r="E1710" t="s">
        <v>228</v>
      </c>
      <c r="F1710">
        <v>39.228760772735107</v>
      </c>
      <c r="G1710" t="s">
        <v>224</v>
      </c>
      <c r="H1710">
        <v>3</v>
      </c>
      <c r="I1710">
        <v>2026</v>
      </c>
      <c r="J1710" s="92" t="s">
        <v>35</v>
      </c>
      <c r="K1710" s="93" t="s">
        <v>26</v>
      </c>
      <c r="L1710" t="s">
        <v>161</v>
      </c>
    </row>
    <row r="1711" spans="2:12" x14ac:dyDescent="0.35">
      <c r="B1711" s="88" t="s">
        <v>194</v>
      </c>
      <c r="C1711" t="s">
        <v>240</v>
      </c>
      <c r="D1711" t="s">
        <v>250</v>
      </c>
      <c r="E1711" t="s">
        <v>229</v>
      </c>
      <c r="F1711">
        <v>39.137335955942028</v>
      </c>
      <c r="G1711" t="s">
        <v>224</v>
      </c>
      <c r="H1711">
        <v>3</v>
      </c>
      <c r="I1711">
        <v>2026</v>
      </c>
      <c r="J1711" s="92" t="s">
        <v>35</v>
      </c>
      <c r="K1711" s="93" t="s">
        <v>26</v>
      </c>
      <c r="L1711" t="s">
        <v>162</v>
      </c>
    </row>
    <row r="1712" spans="2:12" x14ac:dyDescent="0.35">
      <c r="B1712" s="88" t="s">
        <v>194</v>
      </c>
      <c r="C1712" t="s">
        <v>240</v>
      </c>
      <c r="D1712" t="s">
        <v>250</v>
      </c>
      <c r="E1712" t="s">
        <v>272</v>
      </c>
      <c r="F1712">
        <v>9.2261107697780069</v>
      </c>
      <c r="G1712" t="s">
        <v>257</v>
      </c>
      <c r="H1712">
        <v>3</v>
      </c>
      <c r="I1712">
        <v>2026</v>
      </c>
      <c r="J1712" t="s">
        <v>113</v>
      </c>
      <c r="K1712" s="93" t="s">
        <v>26</v>
      </c>
    </row>
    <row r="1713" spans="2:11" x14ac:dyDescent="0.35">
      <c r="B1713" s="88" t="s">
        <v>194</v>
      </c>
      <c r="C1713" t="s">
        <v>240</v>
      </c>
      <c r="D1713" t="s">
        <v>250</v>
      </c>
      <c r="E1713" t="s">
        <v>273</v>
      </c>
      <c r="F1713">
        <v>11.101902711663527</v>
      </c>
      <c r="G1713" t="s">
        <v>257</v>
      </c>
      <c r="H1713">
        <v>3</v>
      </c>
      <c r="I1713">
        <v>2026</v>
      </c>
      <c r="J1713" t="s">
        <v>140</v>
      </c>
      <c r="K1713" s="93" t="s">
        <v>26</v>
      </c>
    </row>
    <row r="1714" spans="2:11" x14ac:dyDescent="0.35">
      <c r="B1714" s="88" t="s">
        <v>194</v>
      </c>
      <c r="C1714" t="s">
        <v>240</v>
      </c>
      <c r="D1714" t="s">
        <v>250</v>
      </c>
      <c r="E1714" t="s">
        <v>274</v>
      </c>
      <c r="F1714">
        <v>5.4938156728342875</v>
      </c>
      <c r="G1714" t="s">
        <v>257</v>
      </c>
      <c r="H1714">
        <v>3</v>
      </c>
      <c r="I1714">
        <v>2026</v>
      </c>
      <c r="J1714" t="s">
        <v>124</v>
      </c>
      <c r="K1714" s="93" t="s">
        <v>26</v>
      </c>
    </row>
    <row r="1715" spans="2:11" x14ac:dyDescent="0.35">
      <c r="B1715" s="88" t="s">
        <v>194</v>
      </c>
      <c r="C1715" t="s">
        <v>240</v>
      </c>
      <c r="D1715" t="s">
        <v>250</v>
      </c>
      <c r="E1715" t="s">
        <v>275</v>
      </c>
      <c r="F1715">
        <v>5.5584944323063858</v>
      </c>
      <c r="G1715" t="s">
        <v>257</v>
      </c>
      <c r="H1715">
        <v>3</v>
      </c>
      <c r="I1715">
        <v>2026</v>
      </c>
      <c r="J1715" t="s">
        <v>112</v>
      </c>
      <c r="K1715" s="93" t="s">
        <v>26</v>
      </c>
    </row>
    <row r="1716" spans="2:11" x14ac:dyDescent="0.35">
      <c r="B1716" s="88" t="s">
        <v>194</v>
      </c>
      <c r="C1716" t="s">
        <v>240</v>
      </c>
      <c r="D1716" t="s">
        <v>243</v>
      </c>
      <c r="E1716" t="s">
        <v>283</v>
      </c>
      <c r="F1716">
        <v>7513.7367265679222</v>
      </c>
      <c r="G1716" t="s">
        <v>187</v>
      </c>
      <c r="H1716">
        <v>3</v>
      </c>
      <c r="I1716">
        <v>2026</v>
      </c>
      <c r="J1716" t="s">
        <v>10</v>
      </c>
      <c r="K1716" t="s">
        <v>8</v>
      </c>
    </row>
    <row r="1717" spans="2:11" x14ac:dyDescent="0.35">
      <c r="B1717" s="88" t="s">
        <v>194</v>
      </c>
      <c r="C1717" t="s">
        <v>240</v>
      </c>
      <c r="D1717" t="s">
        <v>243</v>
      </c>
      <c r="E1717" t="s">
        <v>284</v>
      </c>
      <c r="F1717">
        <v>811.56050211201659</v>
      </c>
      <c r="G1717" t="s">
        <v>210</v>
      </c>
      <c r="H1717">
        <v>3</v>
      </c>
      <c r="I1717">
        <v>2026</v>
      </c>
      <c r="J1717" t="s">
        <v>10</v>
      </c>
      <c r="K1717" t="s">
        <v>8</v>
      </c>
    </row>
    <row r="1718" spans="2:11" x14ac:dyDescent="0.35">
      <c r="B1718" s="88" t="s">
        <v>194</v>
      </c>
      <c r="C1718" t="s">
        <v>240</v>
      </c>
      <c r="D1718" t="s">
        <v>250</v>
      </c>
      <c r="E1718" t="s">
        <v>261</v>
      </c>
      <c r="F1718">
        <v>15.868862410791042</v>
      </c>
      <c r="G1718" t="s">
        <v>257</v>
      </c>
      <c r="H1718">
        <v>3</v>
      </c>
      <c r="I1718">
        <v>2026</v>
      </c>
      <c r="J1718" t="s">
        <v>117</v>
      </c>
      <c r="K1718" s="93" t="s">
        <v>26</v>
      </c>
    </row>
    <row r="1719" spans="2:11" x14ac:dyDescent="0.35">
      <c r="B1719" s="88" t="s">
        <v>194</v>
      </c>
      <c r="C1719" t="s">
        <v>240</v>
      </c>
      <c r="D1719" t="s">
        <v>250</v>
      </c>
      <c r="E1719" t="s">
        <v>276</v>
      </c>
      <c r="F1719">
        <v>9.0647958601765737</v>
      </c>
      <c r="G1719" t="s">
        <v>257</v>
      </c>
      <c r="H1719">
        <v>3</v>
      </c>
      <c r="I1719">
        <v>2026</v>
      </c>
      <c r="J1719" t="s">
        <v>98</v>
      </c>
      <c r="K1719" s="93" t="s">
        <v>26</v>
      </c>
    </row>
    <row r="1720" spans="2:11" x14ac:dyDescent="0.35">
      <c r="B1720" s="88" t="s">
        <v>194</v>
      </c>
      <c r="C1720" t="s">
        <v>240</v>
      </c>
      <c r="D1720" t="s">
        <v>250</v>
      </c>
      <c r="E1720" t="s">
        <v>262</v>
      </c>
      <c r="F1720">
        <v>0</v>
      </c>
      <c r="G1720" t="s">
        <v>257</v>
      </c>
      <c r="H1720">
        <v>3</v>
      </c>
      <c r="I1720">
        <v>2026</v>
      </c>
      <c r="J1720" t="s">
        <v>73</v>
      </c>
      <c r="K1720" s="93" t="s">
        <v>17</v>
      </c>
    </row>
    <row r="1721" spans="2:11" x14ac:dyDescent="0.35">
      <c r="B1721" s="88" t="s">
        <v>194</v>
      </c>
      <c r="C1721" t="s">
        <v>240</v>
      </c>
      <c r="D1721" t="s">
        <v>250</v>
      </c>
      <c r="E1721" t="s">
        <v>277</v>
      </c>
      <c r="F1721">
        <v>0</v>
      </c>
      <c r="G1721" t="s">
        <v>257</v>
      </c>
      <c r="H1721">
        <v>3</v>
      </c>
      <c r="I1721">
        <v>2026</v>
      </c>
      <c r="J1721" t="s">
        <v>199</v>
      </c>
      <c r="K1721" s="93" t="s">
        <v>17</v>
      </c>
    </row>
    <row r="1722" spans="2:11" x14ac:dyDescent="0.35">
      <c r="B1722" s="88" t="s">
        <v>194</v>
      </c>
      <c r="C1722" t="s">
        <v>240</v>
      </c>
      <c r="D1722" t="s">
        <v>250</v>
      </c>
      <c r="E1722" t="s">
        <v>263</v>
      </c>
      <c r="F1722">
        <v>0</v>
      </c>
      <c r="G1722" t="s">
        <v>257</v>
      </c>
      <c r="H1722">
        <v>3</v>
      </c>
      <c r="I1722">
        <v>2026</v>
      </c>
      <c r="J1722" t="s">
        <v>138</v>
      </c>
      <c r="K1722" s="93" t="s">
        <v>17</v>
      </c>
    </row>
    <row r="1723" spans="2:11" x14ac:dyDescent="0.35">
      <c r="B1723" s="88" t="s">
        <v>194</v>
      </c>
      <c r="C1723" t="s">
        <v>240</v>
      </c>
      <c r="D1723" t="s">
        <v>250</v>
      </c>
      <c r="E1723" t="s">
        <v>264</v>
      </c>
      <c r="F1723">
        <v>0</v>
      </c>
      <c r="G1723" t="s">
        <v>257</v>
      </c>
      <c r="H1723">
        <v>3</v>
      </c>
      <c r="I1723">
        <v>2026</v>
      </c>
      <c r="J1723" t="s">
        <v>202</v>
      </c>
      <c r="K1723" s="93" t="s">
        <v>17</v>
      </c>
    </row>
    <row r="1724" spans="2:11" x14ac:dyDescent="0.35">
      <c r="B1724" s="88" t="s">
        <v>194</v>
      </c>
      <c r="C1724" t="s">
        <v>240</v>
      </c>
      <c r="D1724" t="s">
        <v>250</v>
      </c>
      <c r="E1724" t="s">
        <v>278</v>
      </c>
      <c r="F1724">
        <v>14.121704921553189</v>
      </c>
      <c r="G1724" t="s">
        <v>257</v>
      </c>
      <c r="H1724">
        <v>3</v>
      </c>
      <c r="I1724">
        <v>2026</v>
      </c>
      <c r="J1724" t="s">
        <v>115</v>
      </c>
      <c r="K1724" s="93" t="s">
        <v>26</v>
      </c>
    </row>
    <row r="1725" spans="2:11" x14ac:dyDescent="0.35">
      <c r="B1725" s="88" t="s">
        <v>194</v>
      </c>
      <c r="C1725" t="s">
        <v>240</v>
      </c>
      <c r="D1725" t="s">
        <v>250</v>
      </c>
      <c r="E1725" t="s">
        <v>279</v>
      </c>
      <c r="F1725">
        <v>33.391933639531537</v>
      </c>
      <c r="G1725" t="s">
        <v>257</v>
      </c>
      <c r="H1725">
        <v>3</v>
      </c>
      <c r="I1725">
        <v>2026</v>
      </c>
      <c r="J1725" t="s">
        <v>114</v>
      </c>
      <c r="K1725" s="93" t="s">
        <v>26</v>
      </c>
    </row>
    <row r="1726" spans="2:11" x14ac:dyDescent="0.35">
      <c r="B1726" s="88" t="s">
        <v>194</v>
      </c>
      <c r="C1726" t="s">
        <v>240</v>
      </c>
      <c r="D1726" t="s">
        <v>250</v>
      </c>
      <c r="E1726" t="s">
        <v>265</v>
      </c>
      <c r="F1726">
        <v>116.86680315718894</v>
      </c>
      <c r="G1726" t="s">
        <v>257</v>
      </c>
      <c r="H1726">
        <v>3</v>
      </c>
      <c r="I1726">
        <v>2026</v>
      </c>
      <c r="J1726" t="s">
        <v>141</v>
      </c>
      <c r="K1726" s="93" t="s">
        <v>17</v>
      </c>
    </row>
    <row r="1727" spans="2:11" x14ac:dyDescent="0.35">
      <c r="B1727" s="88" t="s">
        <v>194</v>
      </c>
      <c r="C1727" t="s">
        <v>240</v>
      </c>
      <c r="D1727" t="s">
        <v>250</v>
      </c>
      <c r="E1727" t="s">
        <v>266</v>
      </c>
      <c r="F1727">
        <v>0</v>
      </c>
      <c r="G1727" t="s">
        <v>257</v>
      </c>
      <c r="H1727">
        <v>3</v>
      </c>
      <c r="I1727">
        <v>2026</v>
      </c>
      <c r="J1727" t="s">
        <v>142</v>
      </c>
      <c r="K1727" s="93" t="s">
        <v>13</v>
      </c>
    </row>
    <row r="1728" spans="2:11" x14ac:dyDescent="0.35">
      <c r="B1728" s="88" t="s">
        <v>194</v>
      </c>
      <c r="C1728" t="s">
        <v>240</v>
      </c>
      <c r="D1728" t="s">
        <v>250</v>
      </c>
      <c r="E1728" t="s">
        <v>267</v>
      </c>
      <c r="F1728">
        <v>23</v>
      </c>
      <c r="G1728" t="s">
        <v>257</v>
      </c>
      <c r="H1728">
        <v>3</v>
      </c>
      <c r="I1728">
        <v>2026</v>
      </c>
      <c r="J1728" t="s">
        <v>128</v>
      </c>
      <c r="K1728" s="93" t="s">
        <v>13</v>
      </c>
    </row>
    <row r="1729" spans="2:11" x14ac:dyDescent="0.35">
      <c r="B1729" s="88" t="s">
        <v>194</v>
      </c>
      <c r="C1729" t="s">
        <v>234</v>
      </c>
      <c r="D1729" t="s">
        <v>247</v>
      </c>
      <c r="E1729" t="s">
        <v>186</v>
      </c>
      <c r="F1729">
        <v>626.60773413006336</v>
      </c>
      <c r="G1729" t="s">
        <v>187</v>
      </c>
      <c r="H1729">
        <v>3</v>
      </c>
      <c r="I1729">
        <v>2026</v>
      </c>
      <c r="J1729" t="s">
        <v>113</v>
      </c>
      <c r="K1729" s="93" t="s">
        <v>26</v>
      </c>
    </row>
    <row r="1730" spans="2:11" x14ac:dyDescent="0.35">
      <c r="B1730" s="88" t="s">
        <v>194</v>
      </c>
      <c r="C1730" t="s">
        <v>234</v>
      </c>
      <c r="D1730" t="s">
        <v>247</v>
      </c>
      <c r="E1730" t="s">
        <v>188</v>
      </c>
      <c r="F1730">
        <v>754.00548251332918</v>
      </c>
      <c r="G1730" t="s">
        <v>187</v>
      </c>
      <c r="H1730">
        <v>3</v>
      </c>
      <c r="I1730">
        <v>2026</v>
      </c>
      <c r="J1730" t="s">
        <v>140</v>
      </c>
      <c r="K1730" s="93" t="s">
        <v>26</v>
      </c>
    </row>
    <row r="1731" spans="2:11" x14ac:dyDescent="0.35">
      <c r="B1731" s="88" t="s">
        <v>194</v>
      </c>
      <c r="C1731" t="s">
        <v>234</v>
      </c>
      <c r="D1731" t="s">
        <v>247</v>
      </c>
      <c r="E1731" t="s">
        <v>189</v>
      </c>
      <c r="F1731">
        <v>373.12226965228092</v>
      </c>
      <c r="G1731" t="s">
        <v>187</v>
      </c>
      <c r="H1731">
        <v>3</v>
      </c>
      <c r="I1731">
        <v>2026</v>
      </c>
      <c r="J1731" t="s">
        <v>124</v>
      </c>
      <c r="K1731" s="93" t="s">
        <v>26</v>
      </c>
    </row>
    <row r="1732" spans="2:11" x14ac:dyDescent="0.35">
      <c r="B1732" s="88" t="s">
        <v>194</v>
      </c>
      <c r="C1732" t="s">
        <v>234</v>
      </c>
      <c r="D1732" t="s">
        <v>247</v>
      </c>
      <c r="E1732" t="s">
        <v>190</v>
      </c>
      <c r="F1732">
        <v>358.57219440201686</v>
      </c>
      <c r="G1732" t="s">
        <v>187</v>
      </c>
      <c r="H1732">
        <v>3</v>
      </c>
      <c r="I1732">
        <v>2026</v>
      </c>
      <c r="J1732" t="s">
        <v>112</v>
      </c>
      <c r="K1732" s="93" t="s">
        <v>26</v>
      </c>
    </row>
    <row r="1733" spans="2:11" x14ac:dyDescent="0.35">
      <c r="B1733" s="88" t="s">
        <v>194</v>
      </c>
      <c r="C1733" t="s">
        <v>240</v>
      </c>
      <c r="D1733" t="s">
        <v>243</v>
      </c>
      <c r="E1733" t="s">
        <v>286</v>
      </c>
      <c r="F1733">
        <v>2254.5530540434806</v>
      </c>
      <c r="G1733" t="s">
        <v>257</v>
      </c>
      <c r="H1733">
        <v>3</v>
      </c>
      <c r="I1733">
        <v>2026</v>
      </c>
      <c r="J1733" t="s">
        <v>10</v>
      </c>
      <c r="K1733" t="s">
        <v>8</v>
      </c>
    </row>
    <row r="1734" spans="2:11" x14ac:dyDescent="0.35">
      <c r="B1734" s="88" t="s">
        <v>194</v>
      </c>
      <c r="C1734" t="s">
        <v>234</v>
      </c>
      <c r="D1734" t="s">
        <v>246</v>
      </c>
      <c r="E1734" t="s">
        <v>283</v>
      </c>
      <c r="F1734">
        <v>4157.973328266683</v>
      </c>
      <c r="G1734" t="s">
        <v>187</v>
      </c>
      <c r="H1734">
        <v>3</v>
      </c>
      <c r="I1734">
        <v>2026</v>
      </c>
      <c r="J1734" t="s">
        <v>10</v>
      </c>
      <c r="K1734" t="s">
        <v>8</v>
      </c>
    </row>
    <row r="1735" spans="2:11" x14ac:dyDescent="0.35">
      <c r="B1735" s="88" t="s">
        <v>194</v>
      </c>
      <c r="C1735" t="s">
        <v>234</v>
      </c>
      <c r="D1735" t="s">
        <v>247</v>
      </c>
      <c r="E1735" t="s">
        <v>195</v>
      </c>
      <c r="F1735">
        <v>1034.8764510304923</v>
      </c>
      <c r="G1735" t="s">
        <v>187</v>
      </c>
      <c r="H1735">
        <v>3</v>
      </c>
      <c r="I1735">
        <v>2026</v>
      </c>
      <c r="J1735" t="s">
        <v>117</v>
      </c>
      <c r="K1735" s="93" t="s">
        <v>26</v>
      </c>
    </row>
    <row r="1736" spans="2:11" x14ac:dyDescent="0.35">
      <c r="B1736" s="88" t="s">
        <v>194</v>
      </c>
      <c r="C1736" t="s">
        <v>234</v>
      </c>
      <c r="D1736" t="s">
        <v>247</v>
      </c>
      <c r="E1736" t="s">
        <v>196</v>
      </c>
      <c r="F1736">
        <v>615.6517449262634</v>
      </c>
      <c r="G1736" t="s">
        <v>187</v>
      </c>
      <c r="H1736">
        <v>3</v>
      </c>
      <c r="I1736">
        <v>2026</v>
      </c>
      <c r="J1736" t="s">
        <v>98</v>
      </c>
      <c r="K1736" s="93" t="s">
        <v>26</v>
      </c>
    </row>
    <row r="1737" spans="2:11" x14ac:dyDescent="0.35">
      <c r="B1737" s="88" t="s">
        <v>194</v>
      </c>
      <c r="C1737" t="s">
        <v>234</v>
      </c>
      <c r="D1737" t="s">
        <v>247</v>
      </c>
      <c r="E1737" t="s">
        <v>197</v>
      </c>
      <c r="F1737">
        <v>0</v>
      </c>
      <c r="G1737" t="s">
        <v>187</v>
      </c>
      <c r="H1737">
        <v>3</v>
      </c>
      <c r="I1737">
        <v>2026</v>
      </c>
      <c r="J1737" t="s">
        <v>73</v>
      </c>
      <c r="K1737" s="93" t="s">
        <v>17</v>
      </c>
    </row>
    <row r="1738" spans="2:11" x14ac:dyDescent="0.35">
      <c r="B1738" s="88" t="s">
        <v>194</v>
      </c>
      <c r="C1738" t="s">
        <v>234</v>
      </c>
      <c r="D1738" t="s">
        <v>247</v>
      </c>
      <c r="E1738" t="s">
        <v>198</v>
      </c>
      <c r="F1738">
        <v>0</v>
      </c>
      <c r="G1738" t="s">
        <v>187</v>
      </c>
      <c r="H1738">
        <v>3</v>
      </c>
      <c r="I1738">
        <v>2026</v>
      </c>
      <c r="J1738" t="s">
        <v>199</v>
      </c>
      <c r="K1738" s="93" t="s">
        <v>17</v>
      </c>
    </row>
    <row r="1739" spans="2:11" x14ac:dyDescent="0.35">
      <c r="B1739" s="88" t="s">
        <v>194</v>
      </c>
      <c r="C1739" t="s">
        <v>234</v>
      </c>
      <c r="D1739" t="s">
        <v>247</v>
      </c>
      <c r="E1739" t="s">
        <v>200</v>
      </c>
      <c r="F1739">
        <v>0</v>
      </c>
      <c r="G1739" t="s">
        <v>187</v>
      </c>
      <c r="H1739">
        <v>3</v>
      </c>
      <c r="I1739">
        <v>2026</v>
      </c>
      <c r="J1739" t="s">
        <v>138</v>
      </c>
      <c r="K1739" s="93" t="s">
        <v>17</v>
      </c>
    </row>
    <row r="1740" spans="2:11" x14ac:dyDescent="0.35">
      <c r="B1740" s="88" t="s">
        <v>194</v>
      </c>
      <c r="C1740" t="s">
        <v>234</v>
      </c>
      <c r="D1740" t="s">
        <v>247</v>
      </c>
      <c r="E1740" t="s">
        <v>201</v>
      </c>
      <c r="F1740">
        <v>0</v>
      </c>
      <c r="G1740" t="s">
        <v>187</v>
      </c>
      <c r="H1740">
        <v>3</v>
      </c>
      <c r="I1740">
        <v>2026</v>
      </c>
      <c r="J1740" t="s">
        <v>202</v>
      </c>
      <c r="K1740" s="93" t="s">
        <v>17</v>
      </c>
    </row>
    <row r="1741" spans="2:11" x14ac:dyDescent="0.35">
      <c r="B1741" s="88" t="s">
        <v>194</v>
      </c>
      <c r="C1741" t="s">
        <v>234</v>
      </c>
      <c r="D1741" t="s">
        <v>247</v>
      </c>
      <c r="E1741" t="s">
        <v>203</v>
      </c>
      <c r="F1741">
        <v>940.15787610902703</v>
      </c>
      <c r="G1741" t="s">
        <v>187</v>
      </c>
      <c r="H1741">
        <v>3</v>
      </c>
      <c r="I1741">
        <v>2026</v>
      </c>
      <c r="J1741" t="s">
        <v>115</v>
      </c>
      <c r="K1741" s="93" t="s">
        <v>26</v>
      </c>
    </row>
    <row r="1742" spans="2:11" x14ac:dyDescent="0.35">
      <c r="B1742" s="88" t="s">
        <v>194</v>
      </c>
      <c r="C1742" t="s">
        <v>234</v>
      </c>
      <c r="D1742" t="s">
        <v>247</v>
      </c>
      <c r="E1742" t="s">
        <v>204</v>
      </c>
      <c r="F1742">
        <v>2248.9297578312994</v>
      </c>
      <c r="G1742" t="s">
        <v>187</v>
      </c>
      <c r="H1742">
        <v>3</v>
      </c>
      <c r="I1742">
        <v>2026</v>
      </c>
      <c r="J1742" t="s">
        <v>114</v>
      </c>
      <c r="K1742" s="93" t="s">
        <v>26</v>
      </c>
    </row>
    <row r="1743" spans="2:11" x14ac:dyDescent="0.35">
      <c r="B1743" s="88" t="s">
        <v>194</v>
      </c>
      <c r="C1743" t="s">
        <v>234</v>
      </c>
      <c r="D1743" t="s">
        <v>247</v>
      </c>
      <c r="E1743" t="s">
        <v>205</v>
      </c>
      <c r="F1743">
        <v>7937.216943159714</v>
      </c>
      <c r="G1743" t="s">
        <v>187</v>
      </c>
      <c r="H1743">
        <v>3</v>
      </c>
      <c r="I1743">
        <v>2026</v>
      </c>
      <c r="J1743" t="s">
        <v>141</v>
      </c>
      <c r="K1743" s="93" t="s">
        <v>17</v>
      </c>
    </row>
    <row r="1744" spans="2:11" x14ac:dyDescent="0.35">
      <c r="B1744" s="88" t="s">
        <v>194</v>
      </c>
      <c r="C1744" t="s">
        <v>234</v>
      </c>
      <c r="D1744" t="s">
        <v>247</v>
      </c>
      <c r="E1744" t="s">
        <v>206</v>
      </c>
      <c r="F1744">
        <v>0</v>
      </c>
      <c r="G1744" t="s">
        <v>187</v>
      </c>
      <c r="H1744">
        <v>3</v>
      </c>
      <c r="I1744">
        <v>2026</v>
      </c>
      <c r="J1744" t="s">
        <v>142</v>
      </c>
      <c r="K1744" s="93" t="s">
        <v>13</v>
      </c>
    </row>
    <row r="1745" spans="2:12" x14ac:dyDescent="0.35">
      <c r="B1745" s="88" t="s">
        <v>194</v>
      </c>
      <c r="C1745" t="s">
        <v>234</v>
      </c>
      <c r="D1745" t="s">
        <v>247</v>
      </c>
      <c r="E1745" t="s">
        <v>207</v>
      </c>
      <c r="F1745">
        <v>14462.279308253648</v>
      </c>
      <c r="G1745" t="s">
        <v>187</v>
      </c>
      <c r="H1745">
        <v>3</v>
      </c>
      <c r="I1745">
        <v>2026</v>
      </c>
      <c r="J1745" t="s">
        <v>128</v>
      </c>
      <c r="K1745" s="93" t="s">
        <v>13</v>
      </c>
    </row>
    <row r="1746" spans="2:12" x14ac:dyDescent="0.35">
      <c r="B1746" s="88" t="s">
        <v>194</v>
      </c>
      <c r="C1746" t="s">
        <v>234</v>
      </c>
      <c r="D1746" t="s">
        <v>246</v>
      </c>
      <c r="E1746" t="s">
        <v>284</v>
      </c>
      <c r="F1746">
        <v>449.10369432092699</v>
      </c>
      <c r="G1746" t="s">
        <v>210</v>
      </c>
      <c r="H1746">
        <v>3</v>
      </c>
      <c r="I1746">
        <v>2026</v>
      </c>
      <c r="J1746" t="s">
        <v>10</v>
      </c>
      <c r="K1746" t="s">
        <v>8</v>
      </c>
    </row>
    <row r="1747" spans="2:12" x14ac:dyDescent="0.35">
      <c r="B1747" s="88" t="s">
        <v>194</v>
      </c>
      <c r="C1747" t="s">
        <v>234</v>
      </c>
      <c r="D1747" t="s">
        <v>247</v>
      </c>
      <c r="E1747" t="s">
        <v>209</v>
      </c>
      <c r="F1747">
        <v>0</v>
      </c>
      <c r="G1747" t="s">
        <v>210</v>
      </c>
      <c r="H1747">
        <v>3</v>
      </c>
      <c r="I1747">
        <v>2026</v>
      </c>
      <c r="J1747" t="s">
        <v>73</v>
      </c>
      <c r="K1747" s="93" t="s">
        <v>17</v>
      </c>
    </row>
    <row r="1748" spans="2:12" x14ac:dyDescent="0.35">
      <c r="B1748" s="88" t="s">
        <v>194</v>
      </c>
      <c r="C1748" t="s">
        <v>234</v>
      </c>
      <c r="D1748" t="s">
        <v>247</v>
      </c>
      <c r="E1748" t="s">
        <v>269</v>
      </c>
      <c r="F1748">
        <v>0</v>
      </c>
      <c r="G1748" t="s">
        <v>210</v>
      </c>
      <c r="H1748">
        <v>3</v>
      </c>
      <c r="I1748">
        <v>2026</v>
      </c>
      <c r="J1748" t="s">
        <v>199</v>
      </c>
      <c r="K1748" s="93" t="s">
        <v>17</v>
      </c>
    </row>
    <row r="1749" spans="2:12" x14ac:dyDescent="0.35">
      <c r="B1749" s="88" t="s">
        <v>194</v>
      </c>
      <c r="C1749" t="s">
        <v>234</v>
      </c>
      <c r="D1749" t="s">
        <v>247</v>
      </c>
      <c r="E1749" t="s">
        <v>213</v>
      </c>
      <c r="F1749">
        <v>0</v>
      </c>
      <c r="G1749" t="s">
        <v>210</v>
      </c>
      <c r="H1749">
        <v>3</v>
      </c>
      <c r="I1749">
        <v>2026</v>
      </c>
      <c r="J1749" t="s">
        <v>138</v>
      </c>
      <c r="K1749" s="93" t="s">
        <v>17</v>
      </c>
    </row>
    <row r="1750" spans="2:12" x14ac:dyDescent="0.35">
      <c r="B1750" s="88" t="s">
        <v>194</v>
      </c>
      <c r="C1750" t="s">
        <v>234</v>
      </c>
      <c r="D1750" t="s">
        <v>247</v>
      </c>
      <c r="E1750" t="s">
        <v>270</v>
      </c>
      <c r="F1750">
        <v>0</v>
      </c>
      <c r="G1750" t="s">
        <v>210</v>
      </c>
      <c r="H1750">
        <v>3</v>
      </c>
      <c r="I1750">
        <v>2026</v>
      </c>
      <c r="J1750" t="s">
        <v>25</v>
      </c>
      <c r="K1750" s="93" t="s">
        <v>17</v>
      </c>
    </row>
    <row r="1751" spans="2:12" x14ac:dyDescent="0.35">
      <c r="B1751" s="88" t="s">
        <v>194</v>
      </c>
      <c r="C1751" t="s">
        <v>234</v>
      </c>
      <c r="D1751" t="s">
        <v>247</v>
      </c>
      <c r="E1751" t="s">
        <v>271</v>
      </c>
      <c r="F1751">
        <v>584.15376181227646</v>
      </c>
      <c r="G1751" t="s">
        <v>210</v>
      </c>
      <c r="H1751">
        <v>3</v>
      </c>
      <c r="I1751">
        <v>2026</v>
      </c>
      <c r="J1751" s="92" t="s">
        <v>35</v>
      </c>
      <c r="K1751" s="93" t="s">
        <v>26</v>
      </c>
      <c r="L1751" t="s">
        <v>162</v>
      </c>
    </row>
    <row r="1752" spans="2:12" x14ac:dyDescent="0.35">
      <c r="B1752" s="88" t="s">
        <v>194</v>
      </c>
      <c r="C1752" t="s">
        <v>234</v>
      </c>
      <c r="D1752" t="s">
        <v>247</v>
      </c>
      <c r="E1752" t="s">
        <v>216</v>
      </c>
      <c r="F1752">
        <v>0</v>
      </c>
      <c r="G1752" t="s">
        <v>210</v>
      </c>
      <c r="H1752">
        <v>3</v>
      </c>
      <c r="I1752">
        <v>2026</v>
      </c>
      <c r="J1752" t="s">
        <v>142</v>
      </c>
      <c r="K1752" s="93" t="s">
        <v>13</v>
      </c>
    </row>
    <row r="1753" spans="2:12" x14ac:dyDescent="0.35">
      <c r="B1753" s="88" t="s">
        <v>194</v>
      </c>
      <c r="C1753" t="s">
        <v>234</v>
      </c>
      <c r="D1753" t="s">
        <v>247</v>
      </c>
      <c r="E1753" t="s">
        <v>217</v>
      </c>
      <c r="F1753">
        <v>773.14963875658066</v>
      </c>
      <c r="G1753" t="s">
        <v>218</v>
      </c>
      <c r="H1753">
        <v>3</v>
      </c>
      <c r="I1753">
        <v>2026</v>
      </c>
      <c r="J1753" s="92" t="s">
        <v>35</v>
      </c>
      <c r="K1753" s="93" t="s">
        <v>26</v>
      </c>
      <c r="L1753" t="s">
        <v>165</v>
      </c>
    </row>
    <row r="1754" spans="2:12" x14ac:dyDescent="0.35">
      <c r="B1754" s="88" t="s">
        <v>194</v>
      </c>
      <c r="C1754" t="s">
        <v>234</v>
      </c>
      <c r="D1754" t="s">
        <v>247</v>
      </c>
      <c r="E1754" t="s">
        <v>219</v>
      </c>
      <c r="F1754">
        <v>0</v>
      </c>
      <c r="G1754" t="s">
        <v>218</v>
      </c>
      <c r="H1754">
        <v>3</v>
      </c>
      <c r="I1754">
        <v>2026</v>
      </c>
      <c r="J1754" s="92" t="s">
        <v>35</v>
      </c>
      <c r="K1754" s="93" t="s">
        <v>26</v>
      </c>
      <c r="L1754" t="s">
        <v>220</v>
      </c>
    </row>
    <row r="1755" spans="2:12" x14ac:dyDescent="0.35">
      <c r="B1755" s="88" t="s">
        <v>194</v>
      </c>
      <c r="C1755" t="s">
        <v>234</v>
      </c>
      <c r="D1755" t="s">
        <v>247</v>
      </c>
      <c r="E1755" t="s">
        <v>221</v>
      </c>
      <c r="F1755">
        <v>1968.4280208971525</v>
      </c>
      <c r="G1755" t="s">
        <v>218</v>
      </c>
      <c r="H1755">
        <v>3</v>
      </c>
      <c r="I1755">
        <v>2026</v>
      </c>
      <c r="J1755" s="92" t="s">
        <v>35</v>
      </c>
      <c r="K1755" s="93" t="s">
        <v>26</v>
      </c>
      <c r="L1755" t="s">
        <v>164</v>
      </c>
    </row>
    <row r="1756" spans="2:12" x14ac:dyDescent="0.35">
      <c r="B1756" s="88" t="s">
        <v>194</v>
      </c>
      <c r="C1756" t="s">
        <v>234</v>
      </c>
      <c r="D1756" t="s">
        <v>247</v>
      </c>
      <c r="E1756" t="s">
        <v>222</v>
      </c>
      <c r="F1756">
        <v>695.83467488092253</v>
      </c>
      <c r="G1756" t="s">
        <v>218</v>
      </c>
      <c r="H1756">
        <v>3</v>
      </c>
      <c r="I1756">
        <v>2026</v>
      </c>
      <c r="J1756" s="92" t="s">
        <v>35</v>
      </c>
      <c r="K1756" s="93" t="s">
        <v>26</v>
      </c>
      <c r="L1756" t="s">
        <v>161</v>
      </c>
    </row>
    <row r="1757" spans="2:12" x14ac:dyDescent="0.35">
      <c r="B1757" s="88" t="s">
        <v>194</v>
      </c>
      <c r="C1757" t="s">
        <v>234</v>
      </c>
      <c r="D1757" t="s">
        <v>247</v>
      </c>
      <c r="E1757" t="s">
        <v>223</v>
      </c>
      <c r="F1757">
        <v>883.59958715037783</v>
      </c>
      <c r="G1757" t="s">
        <v>224</v>
      </c>
      <c r="H1757">
        <v>3</v>
      </c>
      <c r="I1757">
        <v>2026</v>
      </c>
      <c r="J1757" s="92" t="s">
        <v>35</v>
      </c>
      <c r="K1757" s="93" t="s">
        <v>26</v>
      </c>
      <c r="L1757" t="s">
        <v>165</v>
      </c>
    </row>
    <row r="1758" spans="2:12" x14ac:dyDescent="0.35">
      <c r="B1758" s="88" t="s">
        <v>194</v>
      </c>
      <c r="C1758" t="s">
        <v>234</v>
      </c>
      <c r="D1758" t="s">
        <v>247</v>
      </c>
      <c r="E1758" t="s">
        <v>225</v>
      </c>
      <c r="F1758">
        <v>0</v>
      </c>
      <c r="G1758" t="s">
        <v>224</v>
      </c>
      <c r="H1758">
        <v>3</v>
      </c>
      <c r="I1758">
        <v>2026</v>
      </c>
      <c r="J1758" s="92" t="s">
        <v>35</v>
      </c>
      <c r="K1758" s="93" t="s">
        <v>26</v>
      </c>
      <c r="L1758" t="s">
        <v>220</v>
      </c>
    </row>
    <row r="1759" spans="2:12" x14ac:dyDescent="0.35">
      <c r="B1759" s="88" t="s">
        <v>194</v>
      </c>
      <c r="C1759" t="s">
        <v>234</v>
      </c>
      <c r="D1759" t="s">
        <v>247</v>
      </c>
      <c r="E1759" t="s">
        <v>226</v>
      </c>
      <c r="F1759">
        <v>2232.8437251967703</v>
      </c>
      <c r="G1759" t="s">
        <v>224</v>
      </c>
      <c r="H1759">
        <v>3</v>
      </c>
      <c r="I1759">
        <v>2026</v>
      </c>
      <c r="J1759" s="92" t="s">
        <v>35</v>
      </c>
      <c r="K1759" s="93" t="s">
        <v>26</v>
      </c>
      <c r="L1759" t="s">
        <v>164</v>
      </c>
    </row>
    <row r="1760" spans="2:12" x14ac:dyDescent="0.35">
      <c r="B1760" s="88" t="s">
        <v>194</v>
      </c>
      <c r="C1760" t="s">
        <v>234</v>
      </c>
      <c r="D1760" t="s">
        <v>247</v>
      </c>
      <c r="E1760" t="s">
        <v>228</v>
      </c>
      <c r="F1760">
        <v>780.51296864950041</v>
      </c>
      <c r="G1760" t="s">
        <v>224</v>
      </c>
      <c r="H1760">
        <v>3</v>
      </c>
      <c r="I1760">
        <v>2026</v>
      </c>
      <c r="J1760" s="92" t="s">
        <v>35</v>
      </c>
      <c r="K1760" s="93" t="s">
        <v>26</v>
      </c>
      <c r="L1760" t="s">
        <v>161</v>
      </c>
    </row>
    <row r="1761" spans="2:12" x14ac:dyDescent="0.35">
      <c r="B1761" s="88" t="s">
        <v>194</v>
      </c>
      <c r="C1761" t="s">
        <v>234</v>
      </c>
      <c r="D1761" t="s">
        <v>247</v>
      </c>
      <c r="E1761" t="s">
        <v>229</v>
      </c>
      <c r="F1761">
        <v>778.69393960657942</v>
      </c>
      <c r="G1761" t="s">
        <v>224</v>
      </c>
      <c r="H1761">
        <v>3</v>
      </c>
      <c r="I1761">
        <v>2026</v>
      </c>
      <c r="J1761" s="92" t="s">
        <v>35</v>
      </c>
      <c r="K1761" s="93" t="s">
        <v>26</v>
      </c>
      <c r="L1761" t="s">
        <v>162</v>
      </c>
    </row>
    <row r="1762" spans="2:12" x14ac:dyDescent="0.35">
      <c r="B1762" s="88" t="s">
        <v>194</v>
      </c>
      <c r="C1762" t="s">
        <v>234</v>
      </c>
      <c r="D1762" t="s">
        <v>247</v>
      </c>
      <c r="E1762" t="s">
        <v>272</v>
      </c>
      <c r="F1762">
        <v>183.56682607760297</v>
      </c>
      <c r="G1762" t="s">
        <v>257</v>
      </c>
      <c r="H1762">
        <v>3</v>
      </c>
      <c r="I1762">
        <v>2026</v>
      </c>
      <c r="J1762" t="s">
        <v>113</v>
      </c>
      <c r="K1762" s="93" t="s">
        <v>26</v>
      </c>
    </row>
    <row r="1763" spans="2:12" x14ac:dyDescent="0.35">
      <c r="B1763" s="88" t="s">
        <v>194</v>
      </c>
      <c r="C1763" t="s">
        <v>234</v>
      </c>
      <c r="D1763" t="s">
        <v>247</v>
      </c>
      <c r="E1763" t="s">
        <v>273</v>
      </c>
      <c r="F1763">
        <v>220.88842146553193</v>
      </c>
      <c r="G1763" t="s">
        <v>257</v>
      </c>
      <c r="H1763">
        <v>3</v>
      </c>
      <c r="I1763">
        <v>2026</v>
      </c>
      <c r="J1763" t="s">
        <v>140</v>
      </c>
      <c r="K1763" s="93" t="s">
        <v>26</v>
      </c>
    </row>
    <row r="1764" spans="2:12" x14ac:dyDescent="0.35">
      <c r="B1764" s="88" t="s">
        <v>194</v>
      </c>
      <c r="C1764" t="s">
        <v>234</v>
      </c>
      <c r="D1764" t="s">
        <v>247</v>
      </c>
      <c r="E1764" t="s">
        <v>274</v>
      </c>
      <c r="F1764">
        <v>109.30741363100354</v>
      </c>
      <c r="G1764" t="s">
        <v>257</v>
      </c>
      <c r="H1764">
        <v>3</v>
      </c>
      <c r="I1764">
        <v>2026</v>
      </c>
      <c r="J1764" t="s">
        <v>124</v>
      </c>
      <c r="K1764" s="93" t="s">
        <v>26</v>
      </c>
    </row>
    <row r="1765" spans="2:12" x14ac:dyDescent="0.35">
      <c r="B1765" s="88" t="s">
        <v>194</v>
      </c>
      <c r="C1765" t="s">
        <v>234</v>
      </c>
      <c r="D1765" t="s">
        <v>247</v>
      </c>
      <c r="E1765" t="s">
        <v>275</v>
      </c>
      <c r="F1765">
        <v>110.59429115580215</v>
      </c>
      <c r="G1765" t="s">
        <v>257</v>
      </c>
      <c r="H1765">
        <v>3</v>
      </c>
      <c r="I1765">
        <v>2026</v>
      </c>
      <c r="J1765" t="s">
        <v>112</v>
      </c>
      <c r="K1765" s="93" t="s">
        <v>26</v>
      </c>
    </row>
    <row r="1766" spans="2:12" x14ac:dyDescent="0.35">
      <c r="B1766" s="88" t="s">
        <v>194</v>
      </c>
      <c r="C1766" t="s">
        <v>234</v>
      </c>
      <c r="D1766" t="s">
        <v>246</v>
      </c>
      <c r="E1766" t="s">
        <v>286</v>
      </c>
      <c r="F1766">
        <v>1247.6310798497932</v>
      </c>
      <c r="G1766" t="s">
        <v>257</v>
      </c>
      <c r="H1766">
        <v>3</v>
      </c>
      <c r="I1766">
        <v>2026</v>
      </c>
      <c r="J1766" t="s">
        <v>10</v>
      </c>
      <c r="K1766" t="s">
        <v>8</v>
      </c>
    </row>
    <row r="1767" spans="2:12" x14ac:dyDescent="0.35">
      <c r="B1767" s="88" t="s">
        <v>194</v>
      </c>
      <c r="C1767" t="s">
        <v>234</v>
      </c>
      <c r="D1767" t="s">
        <v>235</v>
      </c>
      <c r="E1767" t="s">
        <v>283</v>
      </c>
      <c r="F1767">
        <v>16831.100207819138</v>
      </c>
      <c r="G1767" t="s">
        <v>187</v>
      </c>
      <c r="H1767">
        <v>3</v>
      </c>
      <c r="I1767">
        <v>2026</v>
      </c>
      <c r="J1767" t="s">
        <v>10</v>
      </c>
      <c r="K1767" t="s">
        <v>8</v>
      </c>
    </row>
    <row r="1768" spans="2:12" x14ac:dyDescent="0.35">
      <c r="B1768" s="88" t="s">
        <v>194</v>
      </c>
      <c r="C1768" t="s">
        <v>234</v>
      </c>
      <c r="D1768" t="s">
        <v>247</v>
      </c>
      <c r="E1768" t="s">
        <v>261</v>
      </c>
      <c r="F1768">
        <v>315.73398357119243</v>
      </c>
      <c r="G1768" t="s">
        <v>257</v>
      </c>
      <c r="H1768">
        <v>3</v>
      </c>
      <c r="I1768">
        <v>2026</v>
      </c>
      <c r="J1768" t="s">
        <v>117</v>
      </c>
      <c r="K1768" s="93" t="s">
        <v>26</v>
      </c>
    </row>
    <row r="1769" spans="2:12" x14ac:dyDescent="0.35">
      <c r="B1769" s="88" t="s">
        <v>194</v>
      </c>
      <c r="C1769" t="s">
        <v>234</v>
      </c>
      <c r="D1769" t="s">
        <v>247</v>
      </c>
      <c r="E1769" t="s">
        <v>276</v>
      </c>
      <c r="F1769">
        <v>180.3572324911558</v>
      </c>
      <c r="G1769" t="s">
        <v>257</v>
      </c>
      <c r="H1769">
        <v>3</v>
      </c>
      <c r="I1769">
        <v>2026</v>
      </c>
      <c r="J1769" t="s">
        <v>98</v>
      </c>
      <c r="K1769" s="93" t="s">
        <v>26</v>
      </c>
    </row>
    <row r="1770" spans="2:12" x14ac:dyDescent="0.35">
      <c r="B1770" s="88" t="s">
        <v>194</v>
      </c>
      <c r="C1770" t="s">
        <v>234</v>
      </c>
      <c r="D1770" t="s">
        <v>247</v>
      </c>
      <c r="E1770" t="s">
        <v>262</v>
      </c>
      <c r="F1770">
        <v>0</v>
      </c>
      <c r="G1770" t="s">
        <v>257</v>
      </c>
      <c r="H1770">
        <v>3</v>
      </c>
      <c r="I1770">
        <v>2026</v>
      </c>
      <c r="J1770" t="s">
        <v>73</v>
      </c>
      <c r="K1770" s="93" t="s">
        <v>17</v>
      </c>
    </row>
    <row r="1771" spans="2:12" x14ac:dyDescent="0.35">
      <c r="B1771" s="88" t="s">
        <v>194</v>
      </c>
      <c r="C1771" t="s">
        <v>234</v>
      </c>
      <c r="D1771" t="s">
        <v>247</v>
      </c>
      <c r="E1771" t="s">
        <v>277</v>
      </c>
      <c r="F1771">
        <v>0</v>
      </c>
      <c r="G1771" t="s">
        <v>257</v>
      </c>
      <c r="H1771">
        <v>3</v>
      </c>
      <c r="I1771">
        <v>2026</v>
      </c>
      <c r="J1771" t="s">
        <v>199</v>
      </c>
      <c r="K1771" s="93" t="s">
        <v>17</v>
      </c>
    </row>
    <row r="1772" spans="2:12" x14ac:dyDescent="0.35">
      <c r="B1772" s="88" t="s">
        <v>194</v>
      </c>
      <c r="C1772" t="s">
        <v>234</v>
      </c>
      <c r="D1772" t="s">
        <v>247</v>
      </c>
      <c r="E1772" t="s">
        <v>263</v>
      </c>
      <c r="F1772">
        <v>0</v>
      </c>
      <c r="G1772" t="s">
        <v>257</v>
      </c>
      <c r="H1772">
        <v>3</v>
      </c>
      <c r="I1772">
        <v>2026</v>
      </c>
      <c r="J1772" t="s">
        <v>138</v>
      </c>
      <c r="K1772" s="93" t="s">
        <v>17</v>
      </c>
    </row>
    <row r="1773" spans="2:12" x14ac:dyDescent="0.35">
      <c r="B1773" s="88" t="s">
        <v>194</v>
      </c>
      <c r="C1773" t="s">
        <v>234</v>
      </c>
      <c r="D1773" t="s">
        <v>247</v>
      </c>
      <c r="E1773" t="s">
        <v>264</v>
      </c>
      <c r="F1773">
        <v>0</v>
      </c>
      <c r="G1773" t="s">
        <v>257</v>
      </c>
      <c r="H1773">
        <v>3</v>
      </c>
      <c r="I1773">
        <v>2026</v>
      </c>
      <c r="J1773" t="s">
        <v>202</v>
      </c>
      <c r="K1773" s="93" t="s">
        <v>17</v>
      </c>
    </row>
    <row r="1774" spans="2:12" x14ac:dyDescent="0.35">
      <c r="B1774" s="88" t="s">
        <v>194</v>
      </c>
      <c r="C1774" t="s">
        <v>234</v>
      </c>
      <c r="D1774" t="s">
        <v>247</v>
      </c>
      <c r="E1774" t="s">
        <v>278</v>
      </c>
      <c r="F1774">
        <v>280.9717567824473</v>
      </c>
      <c r="G1774" t="s">
        <v>257</v>
      </c>
      <c r="H1774">
        <v>3</v>
      </c>
      <c r="I1774">
        <v>2026</v>
      </c>
      <c r="J1774" t="s">
        <v>115</v>
      </c>
      <c r="K1774" s="93" t="s">
        <v>26</v>
      </c>
    </row>
    <row r="1775" spans="2:12" x14ac:dyDescent="0.35">
      <c r="B1775" s="88" t="s">
        <v>194</v>
      </c>
      <c r="C1775" t="s">
        <v>234</v>
      </c>
      <c r="D1775" t="s">
        <v>247</v>
      </c>
      <c r="E1775" t="s">
        <v>279</v>
      </c>
      <c r="F1775">
        <v>664.38084559765514</v>
      </c>
      <c r="G1775" t="s">
        <v>257</v>
      </c>
      <c r="H1775">
        <v>3</v>
      </c>
      <c r="I1775">
        <v>2026</v>
      </c>
      <c r="J1775" t="s">
        <v>114</v>
      </c>
      <c r="K1775" s="93" t="s">
        <v>26</v>
      </c>
    </row>
    <row r="1776" spans="2:12" x14ac:dyDescent="0.35">
      <c r="B1776" s="88" t="s">
        <v>194</v>
      </c>
      <c r="C1776" t="s">
        <v>234</v>
      </c>
      <c r="D1776" t="s">
        <v>247</v>
      </c>
      <c r="E1776" t="s">
        <v>265</v>
      </c>
      <c r="F1776">
        <v>2325.2341820644924</v>
      </c>
      <c r="G1776" t="s">
        <v>257</v>
      </c>
      <c r="H1776">
        <v>3</v>
      </c>
      <c r="I1776">
        <v>2026</v>
      </c>
      <c r="J1776" t="s">
        <v>141</v>
      </c>
      <c r="K1776" s="93" t="s">
        <v>17</v>
      </c>
    </row>
    <row r="1777" spans="2:11" x14ac:dyDescent="0.35">
      <c r="B1777" s="88" t="s">
        <v>194</v>
      </c>
      <c r="C1777" t="s">
        <v>234</v>
      </c>
      <c r="D1777" t="s">
        <v>247</v>
      </c>
      <c r="E1777" t="s">
        <v>266</v>
      </c>
      <c r="F1777">
        <v>0</v>
      </c>
      <c r="G1777" t="s">
        <v>257</v>
      </c>
      <c r="H1777">
        <v>3</v>
      </c>
      <c r="I1777">
        <v>2026</v>
      </c>
      <c r="J1777" t="s">
        <v>142</v>
      </c>
      <c r="K1777" s="93" t="s">
        <v>13</v>
      </c>
    </row>
    <row r="1778" spans="2:11" x14ac:dyDescent="0.35">
      <c r="B1778" s="88" t="s">
        <v>194</v>
      </c>
      <c r="C1778" t="s">
        <v>234</v>
      </c>
      <c r="D1778" t="s">
        <v>247</v>
      </c>
      <c r="E1778" t="s">
        <v>267</v>
      </c>
      <c r="F1778">
        <v>2560</v>
      </c>
      <c r="G1778" t="s">
        <v>257</v>
      </c>
      <c r="H1778">
        <v>3</v>
      </c>
      <c r="I1778">
        <v>2026</v>
      </c>
      <c r="J1778" t="s">
        <v>128</v>
      </c>
      <c r="K1778" s="93" t="s">
        <v>13</v>
      </c>
    </row>
    <row r="1779" spans="2:11" x14ac:dyDescent="0.35">
      <c r="B1779" s="88" t="s">
        <v>194</v>
      </c>
      <c r="C1779" t="s">
        <v>184</v>
      </c>
      <c r="D1779" t="s">
        <v>242</v>
      </c>
      <c r="E1779" t="s">
        <v>186</v>
      </c>
      <c r="F1779">
        <v>953.39257416834641</v>
      </c>
      <c r="G1779" t="s">
        <v>187</v>
      </c>
      <c r="H1779">
        <v>3</v>
      </c>
      <c r="I1779">
        <v>2026</v>
      </c>
      <c r="J1779" t="s">
        <v>113</v>
      </c>
      <c r="K1779" s="93" t="s">
        <v>26</v>
      </c>
    </row>
    <row r="1780" spans="2:11" x14ac:dyDescent="0.35">
      <c r="B1780" s="88" t="s">
        <v>194</v>
      </c>
      <c r="C1780" t="s">
        <v>184</v>
      </c>
      <c r="D1780" t="s">
        <v>242</v>
      </c>
      <c r="E1780" t="s">
        <v>188</v>
      </c>
      <c r="F1780">
        <v>1147.2300591827936</v>
      </c>
      <c r="G1780" t="s">
        <v>187</v>
      </c>
      <c r="H1780">
        <v>3</v>
      </c>
      <c r="I1780">
        <v>2026</v>
      </c>
      <c r="J1780" t="s">
        <v>140</v>
      </c>
      <c r="K1780" s="93" t="s">
        <v>26</v>
      </c>
    </row>
    <row r="1781" spans="2:11" x14ac:dyDescent="0.35">
      <c r="B1781" s="88" t="s">
        <v>194</v>
      </c>
      <c r="C1781" t="s">
        <v>184</v>
      </c>
      <c r="D1781" t="s">
        <v>242</v>
      </c>
      <c r="E1781" t="s">
        <v>189</v>
      </c>
      <c r="F1781">
        <v>567.71083688776423</v>
      </c>
      <c r="G1781" t="s">
        <v>187</v>
      </c>
      <c r="H1781">
        <v>3</v>
      </c>
      <c r="I1781">
        <v>2026</v>
      </c>
      <c r="J1781" t="s">
        <v>124</v>
      </c>
      <c r="K1781" s="93" t="s">
        <v>26</v>
      </c>
    </row>
    <row r="1782" spans="2:11" x14ac:dyDescent="0.35">
      <c r="B1782" s="88" t="s">
        <v>194</v>
      </c>
      <c r="C1782" t="s">
        <v>184</v>
      </c>
      <c r="D1782" t="s">
        <v>242</v>
      </c>
      <c r="E1782" t="s">
        <v>190</v>
      </c>
      <c r="F1782">
        <v>545.57269057769486</v>
      </c>
      <c r="G1782" t="s">
        <v>187</v>
      </c>
      <c r="H1782">
        <v>3</v>
      </c>
      <c r="I1782">
        <v>2026</v>
      </c>
      <c r="J1782" t="s">
        <v>112</v>
      </c>
      <c r="K1782" s="93" t="s">
        <v>26</v>
      </c>
    </row>
    <row r="1783" spans="2:11" x14ac:dyDescent="0.35">
      <c r="B1783" s="88" t="s">
        <v>194</v>
      </c>
      <c r="C1783" t="s">
        <v>234</v>
      </c>
      <c r="D1783" t="s">
        <v>235</v>
      </c>
      <c r="E1783" t="s">
        <v>284</v>
      </c>
      <c r="F1783">
        <v>1817.9311616624407</v>
      </c>
      <c r="G1783" t="s">
        <v>210</v>
      </c>
      <c r="H1783">
        <v>3</v>
      </c>
      <c r="I1783">
        <v>2026</v>
      </c>
      <c r="J1783" t="s">
        <v>10</v>
      </c>
      <c r="K1783" t="s">
        <v>8</v>
      </c>
    </row>
    <row r="1784" spans="2:11" x14ac:dyDescent="0.35">
      <c r="B1784" s="88" t="s">
        <v>194</v>
      </c>
      <c r="C1784" t="s">
        <v>234</v>
      </c>
      <c r="D1784" t="s">
        <v>235</v>
      </c>
      <c r="E1784" t="s">
        <v>286</v>
      </c>
      <c r="F1784">
        <v>5050.2978421208954</v>
      </c>
      <c r="G1784" t="s">
        <v>257</v>
      </c>
      <c r="H1784">
        <v>3</v>
      </c>
      <c r="I1784">
        <v>2026</v>
      </c>
      <c r="J1784" t="s">
        <v>10</v>
      </c>
      <c r="K1784" t="s">
        <v>8</v>
      </c>
    </row>
    <row r="1785" spans="2:11" x14ac:dyDescent="0.35">
      <c r="B1785" s="88" t="s">
        <v>194</v>
      </c>
      <c r="C1785" t="s">
        <v>184</v>
      </c>
      <c r="D1785" t="s">
        <v>242</v>
      </c>
      <c r="E1785" t="s">
        <v>195</v>
      </c>
      <c r="F1785">
        <v>0</v>
      </c>
      <c r="G1785" t="s">
        <v>187</v>
      </c>
      <c r="H1785">
        <v>3</v>
      </c>
      <c r="I1785">
        <v>2026</v>
      </c>
      <c r="J1785" t="s">
        <v>117</v>
      </c>
      <c r="K1785" s="93" t="s">
        <v>26</v>
      </c>
    </row>
    <row r="1786" spans="2:11" x14ac:dyDescent="0.35">
      <c r="B1786" s="88" t="s">
        <v>194</v>
      </c>
      <c r="C1786" t="s">
        <v>184</v>
      </c>
      <c r="D1786" t="s">
        <v>242</v>
      </c>
      <c r="E1786" t="s">
        <v>196</v>
      </c>
      <c r="F1786">
        <v>936.72288086481092</v>
      </c>
      <c r="G1786" t="s">
        <v>187</v>
      </c>
      <c r="H1786">
        <v>3</v>
      </c>
      <c r="I1786">
        <v>2026</v>
      </c>
      <c r="J1786" t="s">
        <v>98</v>
      </c>
      <c r="K1786" s="93" t="s">
        <v>26</v>
      </c>
    </row>
    <row r="1787" spans="2:11" x14ac:dyDescent="0.35">
      <c r="B1787" s="88" t="s">
        <v>194</v>
      </c>
      <c r="C1787" t="s">
        <v>184</v>
      </c>
      <c r="D1787" t="s">
        <v>242</v>
      </c>
      <c r="E1787" t="s">
        <v>197</v>
      </c>
      <c r="F1787">
        <v>0</v>
      </c>
      <c r="G1787" t="s">
        <v>187</v>
      </c>
      <c r="H1787">
        <v>3</v>
      </c>
      <c r="I1787">
        <v>2026</v>
      </c>
      <c r="J1787" t="s">
        <v>73</v>
      </c>
      <c r="K1787" s="93" t="s">
        <v>17</v>
      </c>
    </row>
    <row r="1788" spans="2:11" x14ac:dyDescent="0.35">
      <c r="B1788" s="88" t="s">
        <v>194</v>
      </c>
      <c r="C1788" t="s">
        <v>184</v>
      </c>
      <c r="D1788" t="s">
        <v>242</v>
      </c>
      <c r="E1788" t="s">
        <v>198</v>
      </c>
      <c r="F1788">
        <v>0</v>
      </c>
      <c r="G1788" t="s">
        <v>187</v>
      </c>
      <c r="H1788">
        <v>3</v>
      </c>
      <c r="I1788">
        <v>2026</v>
      </c>
      <c r="J1788" t="s">
        <v>199</v>
      </c>
      <c r="K1788" s="93" t="s">
        <v>17</v>
      </c>
    </row>
    <row r="1789" spans="2:11" x14ac:dyDescent="0.35">
      <c r="B1789" s="88" t="s">
        <v>194</v>
      </c>
      <c r="C1789" t="s">
        <v>184</v>
      </c>
      <c r="D1789" t="s">
        <v>242</v>
      </c>
      <c r="E1789" t="s">
        <v>200</v>
      </c>
      <c r="F1789">
        <v>6354.9981481148616</v>
      </c>
      <c r="G1789" t="s">
        <v>187</v>
      </c>
      <c r="H1789">
        <v>3</v>
      </c>
      <c r="I1789">
        <v>2026</v>
      </c>
      <c r="J1789" t="s">
        <v>138</v>
      </c>
      <c r="K1789" s="93" t="s">
        <v>17</v>
      </c>
    </row>
    <row r="1790" spans="2:11" x14ac:dyDescent="0.35">
      <c r="B1790" s="88" t="s">
        <v>194</v>
      </c>
      <c r="C1790" t="s">
        <v>184</v>
      </c>
      <c r="D1790" t="s">
        <v>242</v>
      </c>
      <c r="E1790" t="s">
        <v>201</v>
      </c>
      <c r="F1790">
        <v>0</v>
      </c>
      <c r="G1790" t="s">
        <v>187</v>
      </c>
      <c r="H1790">
        <v>3</v>
      </c>
      <c r="I1790">
        <v>2026</v>
      </c>
      <c r="J1790" t="s">
        <v>202</v>
      </c>
      <c r="K1790" s="93" t="s">
        <v>17</v>
      </c>
    </row>
    <row r="1791" spans="2:11" x14ac:dyDescent="0.35">
      <c r="B1791" s="88" t="s">
        <v>194</v>
      </c>
      <c r="C1791" t="s">
        <v>184</v>
      </c>
      <c r="D1791" t="s">
        <v>242</v>
      </c>
      <c r="E1791" t="s">
        <v>203</v>
      </c>
      <c r="F1791">
        <v>1430.4635720346528</v>
      </c>
      <c r="G1791" t="s">
        <v>187</v>
      </c>
      <c r="H1791">
        <v>3</v>
      </c>
      <c r="I1791">
        <v>2026</v>
      </c>
      <c r="J1791" t="s">
        <v>115</v>
      </c>
      <c r="K1791" s="93" t="s">
        <v>26</v>
      </c>
    </row>
    <row r="1792" spans="2:11" x14ac:dyDescent="0.35">
      <c r="B1792" s="88" t="s">
        <v>194</v>
      </c>
      <c r="C1792" t="s">
        <v>184</v>
      </c>
      <c r="D1792" t="s">
        <v>242</v>
      </c>
      <c r="E1792" t="s">
        <v>204</v>
      </c>
      <c r="F1792">
        <v>3421.7785931405861</v>
      </c>
      <c r="G1792" t="s">
        <v>187</v>
      </c>
      <c r="H1792">
        <v>3</v>
      </c>
      <c r="I1792">
        <v>2026</v>
      </c>
      <c r="J1792" t="s">
        <v>114</v>
      </c>
      <c r="K1792" s="93" t="s">
        <v>26</v>
      </c>
    </row>
    <row r="1793" spans="2:12" x14ac:dyDescent="0.35">
      <c r="B1793" s="88" t="s">
        <v>194</v>
      </c>
      <c r="C1793" t="s">
        <v>184</v>
      </c>
      <c r="D1793" t="s">
        <v>242</v>
      </c>
      <c r="E1793" t="s">
        <v>205</v>
      </c>
      <c r="F1793">
        <v>0</v>
      </c>
      <c r="G1793" t="s">
        <v>187</v>
      </c>
      <c r="H1793">
        <v>3</v>
      </c>
      <c r="I1793">
        <v>2026</v>
      </c>
      <c r="J1793" t="s">
        <v>141</v>
      </c>
      <c r="K1793" s="93" t="s">
        <v>17</v>
      </c>
    </row>
    <row r="1794" spans="2:12" x14ac:dyDescent="0.35">
      <c r="B1794" s="88" t="s">
        <v>194</v>
      </c>
      <c r="C1794" t="s">
        <v>184</v>
      </c>
      <c r="D1794" t="s">
        <v>242</v>
      </c>
      <c r="E1794" t="s">
        <v>206</v>
      </c>
      <c r="F1794">
        <v>1698.446564342737</v>
      </c>
      <c r="G1794" t="s">
        <v>187</v>
      </c>
      <c r="H1794">
        <v>3</v>
      </c>
      <c r="I1794">
        <v>2026</v>
      </c>
      <c r="J1794" t="s">
        <v>142</v>
      </c>
      <c r="K1794" s="93" t="s">
        <v>13</v>
      </c>
    </row>
    <row r="1795" spans="2:12" x14ac:dyDescent="0.35">
      <c r="B1795" s="88" t="s">
        <v>194</v>
      </c>
      <c r="C1795" t="s">
        <v>184</v>
      </c>
      <c r="D1795" t="s">
        <v>242</v>
      </c>
      <c r="E1795" t="s">
        <v>207</v>
      </c>
      <c r="F1795">
        <v>13740.035013382168</v>
      </c>
      <c r="G1795" t="s">
        <v>187</v>
      </c>
      <c r="H1795">
        <v>3</v>
      </c>
      <c r="I1795">
        <v>2026</v>
      </c>
      <c r="J1795" t="s">
        <v>128</v>
      </c>
      <c r="K1795" s="93" t="s">
        <v>13</v>
      </c>
    </row>
    <row r="1796" spans="2:12" x14ac:dyDescent="0.35">
      <c r="B1796" s="88" t="s">
        <v>194</v>
      </c>
      <c r="C1796" t="s">
        <v>184</v>
      </c>
      <c r="D1796" t="s">
        <v>185</v>
      </c>
      <c r="E1796" t="s">
        <v>283</v>
      </c>
      <c r="F1796">
        <v>52122.803528694858</v>
      </c>
      <c r="G1796" t="s">
        <v>187</v>
      </c>
      <c r="H1796">
        <v>3</v>
      </c>
      <c r="I1796">
        <v>2026</v>
      </c>
      <c r="J1796" t="s">
        <v>10</v>
      </c>
      <c r="K1796" t="s">
        <v>8</v>
      </c>
    </row>
    <row r="1797" spans="2:12" x14ac:dyDescent="0.35">
      <c r="B1797" s="88" t="s">
        <v>194</v>
      </c>
      <c r="C1797" t="s">
        <v>184</v>
      </c>
      <c r="D1797" t="s">
        <v>242</v>
      </c>
      <c r="E1797" t="s">
        <v>209</v>
      </c>
      <c r="F1797">
        <v>0</v>
      </c>
      <c r="G1797" t="s">
        <v>210</v>
      </c>
      <c r="H1797">
        <v>3</v>
      </c>
      <c r="I1797">
        <v>2026</v>
      </c>
      <c r="J1797" t="s">
        <v>73</v>
      </c>
      <c r="K1797" s="93" t="s">
        <v>17</v>
      </c>
    </row>
    <row r="1798" spans="2:12" x14ac:dyDescent="0.35">
      <c r="B1798" s="88" t="s">
        <v>194</v>
      </c>
      <c r="C1798" t="s">
        <v>184</v>
      </c>
      <c r="D1798" t="s">
        <v>242</v>
      </c>
      <c r="E1798" t="s">
        <v>269</v>
      </c>
      <c r="F1798">
        <v>0</v>
      </c>
      <c r="G1798" t="s">
        <v>210</v>
      </c>
      <c r="H1798">
        <v>3</v>
      </c>
      <c r="I1798">
        <v>2026</v>
      </c>
      <c r="J1798" t="s">
        <v>199</v>
      </c>
      <c r="K1798" s="93" t="s">
        <v>17</v>
      </c>
    </row>
    <row r="1799" spans="2:12" x14ac:dyDescent="0.35">
      <c r="B1799" s="88" t="s">
        <v>194</v>
      </c>
      <c r="C1799" t="s">
        <v>184</v>
      </c>
      <c r="D1799" t="s">
        <v>242</v>
      </c>
      <c r="E1799" t="s">
        <v>213</v>
      </c>
      <c r="F1799">
        <v>6338.9152964012446</v>
      </c>
      <c r="G1799" t="s">
        <v>210</v>
      </c>
      <c r="H1799">
        <v>3</v>
      </c>
      <c r="I1799">
        <v>2026</v>
      </c>
      <c r="J1799" t="s">
        <v>138</v>
      </c>
      <c r="K1799" s="93" t="s">
        <v>17</v>
      </c>
    </row>
    <row r="1800" spans="2:12" x14ac:dyDescent="0.35">
      <c r="B1800" s="88" t="s">
        <v>194</v>
      </c>
      <c r="C1800" t="s">
        <v>184</v>
      </c>
      <c r="D1800" t="s">
        <v>242</v>
      </c>
      <c r="E1800" t="s">
        <v>270</v>
      </c>
      <c r="F1800">
        <v>14416.583094761581</v>
      </c>
      <c r="G1800" t="s">
        <v>210</v>
      </c>
      <c r="H1800">
        <v>3</v>
      </c>
      <c r="I1800">
        <v>2026</v>
      </c>
      <c r="J1800" t="s">
        <v>25</v>
      </c>
      <c r="K1800" s="93" t="s">
        <v>17</v>
      </c>
    </row>
    <row r="1801" spans="2:12" x14ac:dyDescent="0.35">
      <c r="B1801" s="88" t="s">
        <v>194</v>
      </c>
      <c r="C1801" t="s">
        <v>184</v>
      </c>
      <c r="D1801" t="s">
        <v>242</v>
      </c>
      <c r="E1801" t="s">
        <v>271</v>
      </c>
      <c r="F1801">
        <v>888.79825184016852</v>
      </c>
      <c r="G1801" t="s">
        <v>210</v>
      </c>
      <c r="H1801">
        <v>3</v>
      </c>
      <c r="I1801">
        <v>2026</v>
      </c>
      <c r="J1801" s="92" t="s">
        <v>35</v>
      </c>
      <c r="K1801" s="93" t="s">
        <v>26</v>
      </c>
      <c r="L1801" t="s">
        <v>162</v>
      </c>
    </row>
    <row r="1802" spans="2:12" x14ac:dyDescent="0.35">
      <c r="B1802" s="88" t="s">
        <v>194</v>
      </c>
      <c r="C1802" t="s">
        <v>184</v>
      </c>
      <c r="D1802" t="s">
        <v>242</v>
      </c>
      <c r="E1802" t="s">
        <v>216</v>
      </c>
      <c r="F1802">
        <v>238.45924320640117</v>
      </c>
      <c r="G1802" t="s">
        <v>210</v>
      </c>
      <c r="H1802">
        <v>3</v>
      </c>
      <c r="I1802">
        <v>2026</v>
      </c>
      <c r="J1802" t="s">
        <v>142</v>
      </c>
      <c r="K1802" s="93" t="s">
        <v>13</v>
      </c>
    </row>
    <row r="1803" spans="2:12" x14ac:dyDescent="0.35">
      <c r="B1803" s="88" t="s">
        <v>194</v>
      </c>
      <c r="C1803" t="s">
        <v>184</v>
      </c>
      <c r="D1803" t="s">
        <v>242</v>
      </c>
      <c r="E1803" t="s">
        <v>217</v>
      </c>
      <c r="F1803">
        <v>1176.3581650245997</v>
      </c>
      <c r="G1803" t="s">
        <v>218</v>
      </c>
      <c r="H1803">
        <v>3</v>
      </c>
      <c r="I1803">
        <v>2026</v>
      </c>
      <c r="J1803" s="92" t="s">
        <v>35</v>
      </c>
      <c r="K1803" s="93" t="s">
        <v>26</v>
      </c>
      <c r="L1803" t="s">
        <v>165</v>
      </c>
    </row>
    <row r="1804" spans="2:12" x14ac:dyDescent="0.35">
      <c r="B1804" s="88" t="s">
        <v>194</v>
      </c>
      <c r="C1804" t="s">
        <v>184</v>
      </c>
      <c r="D1804" t="s">
        <v>242</v>
      </c>
      <c r="E1804" t="s">
        <v>219</v>
      </c>
      <c r="F1804">
        <v>0</v>
      </c>
      <c r="G1804" t="s">
        <v>218</v>
      </c>
      <c r="H1804">
        <v>3</v>
      </c>
      <c r="I1804">
        <v>2026</v>
      </c>
      <c r="J1804" s="92" t="s">
        <v>35</v>
      </c>
      <c r="K1804" s="93" t="s">
        <v>26</v>
      </c>
      <c r="L1804" t="s">
        <v>220</v>
      </c>
    </row>
    <row r="1805" spans="2:12" x14ac:dyDescent="0.35">
      <c r="B1805" s="88" t="s">
        <v>194</v>
      </c>
      <c r="C1805" t="s">
        <v>184</v>
      </c>
      <c r="D1805" t="s">
        <v>242</v>
      </c>
      <c r="E1805" t="s">
        <v>221</v>
      </c>
      <c r="F1805">
        <v>2994.9912133045918</v>
      </c>
      <c r="G1805" t="s">
        <v>218</v>
      </c>
      <c r="H1805">
        <v>3</v>
      </c>
      <c r="I1805">
        <v>2026</v>
      </c>
      <c r="J1805" s="92" t="s">
        <v>35</v>
      </c>
      <c r="K1805" s="93" t="s">
        <v>26</v>
      </c>
      <c r="L1805" t="s">
        <v>164</v>
      </c>
    </row>
    <row r="1806" spans="2:12" x14ac:dyDescent="0.35">
      <c r="B1806" s="88" t="s">
        <v>194</v>
      </c>
      <c r="C1806" t="s">
        <v>184</v>
      </c>
      <c r="D1806" t="s">
        <v>242</v>
      </c>
      <c r="E1806" t="s">
        <v>222</v>
      </c>
      <c r="F1806">
        <v>1058.7223485221396</v>
      </c>
      <c r="G1806" t="s">
        <v>218</v>
      </c>
      <c r="H1806">
        <v>3</v>
      </c>
      <c r="I1806">
        <v>2026</v>
      </c>
      <c r="J1806" s="92" t="s">
        <v>35</v>
      </c>
      <c r="K1806" s="93" t="s">
        <v>26</v>
      </c>
      <c r="L1806" t="s">
        <v>161</v>
      </c>
    </row>
    <row r="1807" spans="2:12" x14ac:dyDescent="0.35">
      <c r="B1807" s="88" t="s">
        <v>194</v>
      </c>
      <c r="C1807" t="s">
        <v>184</v>
      </c>
      <c r="D1807" t="s">
        <v>242</v>
      </c>
      <c r="E1807" t="s">
        <v>223</v>
      </c>
      <c r="F1807">
        <v>1344.4093314566853</v>
      </c>
      <c r="G1807" t="s">
        <v>224</v>
      </c>
      <c r="H1807">
        <v>3</v>
      </c>
      <c r="I1807">
        <v>2026</v>
      </c>
      <c r="J1807" s="92" t="s">
        <v>35</v>
      </c>
      <c r="K1807" s="93" t="s">
        <v>26</v>
      </c>
      <c r="L1807" t="s">
        <v>165</v>
      </c>
    </row>
    <row r="1808" spans="2:12" x14ac:dyDescent="0.35">
      <c r="B1808" s="88" t="s">
        <v>194</v>
      </c>
      <c r="C1808" t="s">
        <v>184</v>
      </c>
      <c r="D1808" t="s">
        <v>242</v>
      </c>
      <c r="E1808" t="s">
        <v>225</v>
      </c>
      <c r="F1808">
        <v>0</v>
      </c>
      <c r="G1808" t="s">
        <v>224</v>
      </c>
      <c r="H1808">
        <v>3</v>
      </c>
      <c r="I1808">
        <v>2026</v>
      </c>
      <c r="J1808" s="92" t="s">
        <v>35</v>
      </c>
      <c r="K1808" s="93" t="s">
        <v>26</v>
      </c>
      <c r="L1808" t="s">
        <v>220</v>
      </c>
    </row>
    <row r="1809" spans="2:12" x14ac:dyDescent="0.35">
      <c r="B1809" s="88" t="s">
        <v>194</v>
      </c>
      <c r="C1809" t="s">
        <v>184</v>
      </c>
      <c r="D1809" t="s">
        <v>242</v>
      </c>
      <c r="E1809" t="s">
        <v>226</v>
      </c>
      <c r="F1809">
        <v>3397.3034658380448</v>
      </c>
      <c r="G1809" t="s">
        <v>224</v>
      </c>
      <c r="H1809">
        <v>3</v>
      </c>
      <c r="I1809">
        <v>2026</v>
      </c>
      <c r="J1809" s="92" t="s">
        <v>35</v>
      </c>
      <c r="K1809" s="93" t="s">
        <v>26</v>
      </c>
      <c r="L1809" t="s">
        <v>164</v>
      </c>
    </row>
    <row r="1810" spans="2:12" x14ac:dyDescent="0.35">
      <c r="B1810" s="88" t="s">
        <v>194</v>
      </c>
      <c r="C1810" t="s">
        <v>184</v>
      </c>
      <c r="D1810" t="s">
        <v>242</v>
      </c>
      <c r="E1810" t="s">
        <v>228</v>
      </c>
      <c r="F1810">
        <v>1187.561576120072</v>
      </c>
      <c r="G1810" t="s">
        <v>224</v>
      </c>
      <c r="H1810">
        <v>3</v>
      </c>
      <c r="I1810">
        <v>2026</v>
      </c>
      <c r="J1810" s="92" t="s">
        <v>35</v>
      </c>
      <c r="K1810" s="93" t="s">
        <v>26</v>
      </c>
      <c r="L1810" t="s">
        <v>161</v>
      </c>
    </row>
    <row r="1811" spans="2:12" x14ac:dyDescent="0.35">
      <c r="B1811" s="88" t="s">
        <v>194</v>
      </c>
      <c r="C1811" t="s">
        <v>184</v>
      </c>
      <c r="D1811" t="s">
        <v>242</v>
      </c>
      <c r="E1811" t="s">
        <v>229</v>
      </c>
      <c r="F1811">
        <v>1184.7938975753359</v>
      </c>
      <c r="G1811" t="s">
        <v>224</v>
      </c>
      <c r="H1811">
        <v>3</v>
      </c>
      <c r="I1811">
        <v>2026</v>
      </c>
      <c r="J1811" s="92" t="s">
        <v>35</v>
      </c>
      <c r="K1811" s="93" t="s">
        <v>26</v>
      </c>
      <c r="L1811" t="s">
        <v>162</v>
      </c>
    </row>
    <row r="1812" spans="2:12" x14ac:dyDescent="0.35">
      <c r="B1812" s="88" t="s">
        <v>194</v>
      </c>
      <c r="C1812" t="s">
        <v>184</v>
      </c>
      <c r="D1812" t="s">
        <v>242</v>
      </c>
      <c r="E1812" t="s">
        <v>272</v>
      </c>
      <c r="F1812">
        <v>279.29953512146147</v>
      </c>
      <c r="G1812" t="s">
        <v>257</v>
      </c>
      <c r="H1812">
        <v>3</v>
      </c>
      <c r="I1812">
        <v>2026</v>
      </c>
      <c r="J1812" t="s">
        <v>113</v>
      </c>
      <c r="K1812" s="93" t="s">
        <v>26</v>
      </c>
    </row>
    <row r="1813" spans="2:12" x14ac:dyDescent="0.35">
      <c r="B1813" s="88" t="s">
        <v>194</v>
      </c>
      <c r="C1813" t="s">
        <v>184</v>
      </c>
      <c r="D1813" t="s">
        <v>242</v>
      </c>
      <c r="E1813" t="s">
        <v>273</v>
      </c>
      <c r="F1813">
        <v>336.0848729985413</v>
      </c>
      <c r="G1813" t="s">
        <v>257</v>
      </c>
      <c r="H1813">
        <v>3</v>
      </c>
      <c r="I1813">
        <v>2026</v>
      </c>
      <c r="J1813" t="s">
        <v>140</v>
      </c>
      <c r="K1813" s="93" t="s">
        <v>26</v>
      </c>
    </row>
    <row r="1814" spans="2:12" x14ac:dyDescent="0.35">
      <c r="B1814" s="88" t="s">
        <v>194</v>
      </c>
      <c r="C1814" t="s">
        <v>184</v>
      </c>
      <c r="D1814" t="s">
        <v>242</v>
      </c>
      <c r="E1814" t="s">
        <v>274</v>
      </c>
      <c r="F1814">
        <v>166.31278355034706</v>
      </c>
      <c r="G1814" t="s">
        <v>257</v>
      </c>
      <c r="H1814">
        <v>3</v>
      </c>
      <c r="I1814">
        <v>2026</v>
      </c>
      <c r="J1814" t="s">
        <v>124</v>
      </c>
      <c r="K1814" s="93" t="s">
        <v>26</v>
      </c>
    </row>
    <row r="1815" spans="2:12" x14ac:dyDescent="0.35">
      <c r="B1815" s="88" t="s">
        <v>194</v>
      </c>
      <c r="C1815" t="s">
        <v>184</v>
      </c>
      <c r="D1815" t="s">
        <v>242</v>
      </c>
      <c r="E1815" t="s">
        <v>275</v>
      </c>
      <c r="F1815">
        <v>168.2707859961842</v>
      </c>
      <c r="G1815" t="s">
        <v>257</v>
      </c>
      <c r="H1815">
        <v>3</v>
      </c>
      <c r="I1815">
        <v>2026</v>
      </c>
      <c r="J1815" t="s">
        <v>112</v>
      </c>
      <c r="K1815" s="93" t="s">
        <v>26</v>
      </c>
    </row>
    <row r="1816" spans="2:12" x14ac:dyDescent="0.35">
      <c r="B1816" s="88" t="s">
        <v>194</v>
      </c>
      <c r="C1816" t="s">
        <v>184</v>
      </c>
      <c r="D1816" t="s">
        <v>185</v>
      </c>
      <c r="E1816" t="s">
        <v>284</v>
      </c>
      <c r="F1816">
        <v>5629.7964837737254</v>
      </c>
      <c r="G1816" t="s">
        <v>210</v>
      </c>
      <c r="H1816">
        <v>3</v>
      </c>
      <c r="I1816">
        <v>2026</v>
      </c>
      <c r="J1816" t="s">
        <v>10</v>
      </c>
      <c r="K1816" t="s">
        <v>8</v>
      </c>
    </row>
    <row r="1817" spans="2:12" x14ac:dyDescent="0.35">
      <c r="B1817" s="88" t="s">
        <v>194</v>
      </c>
      <c r="C1817" t="s">
        <v>184</v>
      </c>
      <c r="D1817" t="s">
        <v>185</v>
      </c>
      <c r="E1817" t="s">
        <v>286</v>
      </c>
      <c r="F1817">
        <v>15639.838093529321</v>
      </c>
      <c r="G1817" t="s">
        <v>257</v>
      </c>
      <c r="H1817">
        <v>3</v>
      </c>
      <c r="I1817">
        <v>2026</v>
      </c>
      <c r="J1817" t="s">
        <v>10</v>
      </c>
      <c r="K1817" t="s">
        <v>8</v>
      </c>
    </row>
    <row r="1818" spans="2:12" x14ac:dyDescent="0.35">
      <c r="B1818" s="88" t="s">
        <v>194</v>
      </c>
      <c r="C1818" t="s">
        <v>184</v>
      </c>
      <c r="D1818" t="s">
        <v>242</v>
      </c>
      <c r="E1818" t="s">
        <v>261</v>
      </c>
      <c r="F1818">
        <v>0</v>
      </c>
      <c r="G1818" t="s">
        <v>257</v>
      </c>
      <c r="H1818">
        <v>3</v>
      </c>
      <c r="I1818">
        <v>2026</v>
      </c>
      <c r="J1818" t="s">
        <v>117</v>
      </c>
      <c r="K1818" s="93" t="s">
        <v>26</v>
      </c>
    </row>
    <row r="1819" spans="2:12" x14ac:dyDescent="0.35">
      <c r="B1819" s="88" t="s">
        <v>194</v>
      </c>
      <c r="C1819" t="s">
        <v>184</v>
      </c>
      <c r="D1819" t="s">
        <v>242</v>
      </c>
      <c r="E1819" t="s">
        <v>276</v>
      </c>
      <c r="F1819">
        <v>274.4160928580726</v>
      </c>
      <c r="G1819" t="s">
        <v>257</v>
      </c>
      <c r="H1819">
        <v>3</v>
      </c>
      <c r="I1819">
        <v>2026</v>
      </c>
      <c r="J1819" t="s">
        <v>98</v>
      </c>
      <c r="K1819" s="93" t="s">
        <v>26</v>
      </c>
    </row>
    <row r="1820" spans="2:12" x14ac:dyDescent="0.35">
      <c r="B1820" s="88" t="s">
        <v>194</v>
      </c>
      <c r="C1820" t="s">
        <v>184</v>
      </c>
      <c r="D1820" t="s">
        <v>242</v>
      </c>
      <c r="E1820" t="s">
        <v>262</v>
      </c>
      <c r="F1820">
        <v>0</v>
      </c>
      <c r="G1820" t="s">
        <v>257</v>
      </c>
      <c r="H1820">
        <v>3</v>
      </c>
      <c r="I1820">
        <v>2026</v>
      </c>
      <c r="J1820" t="s">
        <v>73</v>
      </c>
      <c r="K1820" s="93" t="s">
        <v>17</v>
      </c>
    </row>
    <row r="1821" spans="2:12" x14ac:dyDescent="0.35">
      <c r="B1821" s="88" t="s">
        <v>194</v>
      </c>
      <c r="C1821" t="s">
        <v>184</v>
      </c>
      <c r="D1821" t="s">
        <v>242</v>
      </c>
      <c r="E1821" t="s">
        <v>277</v>
      </c>
      <c r="F1821">
        <v>0</v>
      </c>
      <c r="G1821" t="s">
        <v>257</v>
      </c>
      <c r="H1821">
        <v>3</v>
      </c>
      <c r="I1821">
        <v>2026</v>
      </c>
      <c r="J1821" t="s">
        <v>199</v>
      </c>
      <c r="K1821" s="93" t="s">
        <v>17</v>
      </c>
    </row>
    <row r="1822" spans="2:12" x14ac:dyDescent="0.35">
      <c r="B1822" s="88" t="s">
        <v>194</v>
      </c>
      <c r="C1822" t="s">
        <v>184</v>
      </c>
      <c r="D1822" t="s">
        <v>242</v>
      </c>
      <c r="E1822" t="s">
        <v>263</v>
      </c>
      <c r="F1822">
        <v>1861.7179077721823</v>
      </c>
      <c r="G1822" t="s">
        <v>257</v>
      </c>
      <c r="H1822">
        <v>3</v>
      </c>
      <c r="I1822">
        <v>2026</v>
      </c>
      <c r="J1822" t="s">
        <v>138</v>
      </c>
      <c r="K1822" s="93" t="s">
        <v>17</v>
      </c>
    </row>
    <row r="1823" spans="2:12" x14ac:dyDescent="0.35">
      <c r="B1823" s="88" t="s">
        <v>194</v>
      </c>
      <c r="C1823" t="s">
        <v>184</v>
      </c>
      <c r="D1823" t="s">
        <v>242</v>
      </c>
      <c r="E1823" t="s">
        <v>264</v>
      </c>
      <c r="F1823">
        <v>0</v>
      </c>
      <c r="G1823" t="s">
        <v>257</v>
      </c>
      <c r="H1823">
        <v>3</v>
      </c>
      <c r="I1823">
        <v>2026</v>
      </c>
      <c r="J1823" t="s">
        <v>202</v>
      </c>
      <c r="K1823" s="93" t="s">
        <v>17</v>
      </c>
    </row>
    <row r="1824" spans="2:12" x14ac:dyDescent="0.35">
      <c r="B1824" s="88" t="s">
        <v>194</v>
      </c>
      <c r="C1824" t="s">
        <v>184</v>
      </c>
      <c r="D1824" t="s">
        <v>242</v>
      </c>
      <c r="E1824" t="s">
        <v>278</v>
      </c>
      <c r="F1824">
        <v>427.50252171611015</v>
      </c>
      <c r="G1824" t="s">
        <v>257</v>
      </c>
      <c r="H1824">
        <v>3</v>
      </c>
      <c r="I1824">
        <v>2026</v>
      </c>
      <c r="J1824" t="s">
        <v>115</v>
      </c>
      <c r="K1824" s="93" t="s">
        <v>26</v>
      </c>
    </row>
    <row r="1825" spans="2:11" x14ac:dyDescent="0.35">
      <c r="B1825" s="88" t="s">
        <v>194</v>
      </c>
      <c r="C1825" t="s">
        <v>184</v>
      </c>
      <c r="D1825" t="s">
        <v>242</v>
      </c>
      <c r="E1825" t="s">
        <v>279</v>
      </c>
      <c r="F1825">
        <v>1010.8649001785454</v>
      </c>
      <c r="G1825" t="s">
        <v>257</v>
      </c>
      <c r="H1825">
        <v>3</v>
      </c>
      <c r="I1825">
        <v>2026</v>
      </c>
      <c r="J1825" t="s">
        <v>114</v>
      </c>
      <c r="K1825" s="93" t="s">
        <v>26</v>
      </c>
    </row>
    <row r="1826" spans="2:11" x14ac:dyDescent="0.35">
      <c r="B1826" s="88" t="s">
        <v>194</v>
      </c>
      <c r="C1826" t="s">
        <v>184</v>
      </c>
      <c r="D1826" t="s">
        <v>242</v>
      </c>
      <c r="E1826" t="s">
        <v>265</v>
      </c>
      <c r="F1826">
        <v>0</v>
      </c>
      <c r="G1826" t="s">
        <v>257</v>
      </c>
      <c r="H1826">
        <v>3</v>
      </c>
      <c r="I1826">
        <v>2026</v>
      </c>
      <c r="J1826" t="s">
        <v>141</v>
      </c>
      <c r="K1826" s="93" t="s">
        <v>17</v>
      </c>
    </row>
    <row r="1827" spans="2:11" x14ac:dyDescent="0.35">
      <c r="B1827" s="88" t="s">
        <v>194</v>
      </c>
      <c r="C1827" t="s">
        <v>184</v>
      </c>
      <c r="D1827" t="s">
        <v>242</v>
      </c>
      <c r="E1827" t="s">
        <v>266</v>
      </c>
      <c r="F1827">
        <v>400</v>
      </c>
      <c r="G1827" t="s">
        <v>257</v>
      </c>
      <c r="H1827">
        <v>3</v>
      </c>
      <c r="I1827">
        <v>2026</v>
      </c>
      <c r="J1827" t="s">
        <v>142</v>
      </c>
      <c r="K1827" s="93" t="s">
        <v>13</v>
      </c>
    </row>
    <row r="1828" spans="2:11" x14ac:dyDescent="0.35">
      <c r="B1828" s="88" t="s">
        <v>194</v>
      </c>
      <c r="C1828" t="s">
        <v>184</v>
      </c>
      <c r="D1828" t="s">
        <v>242</v>
      </c>
      <c r="E1828" t="s">
        <v>267</v>
      </c>
      <c r="F1828">
        <v>2432</v>
      </c>
      <c r="G1828" t="s">
        <v>257</v>
      </c>
      <c r="H1828">
        <v>3</v>
      </c>
      <c r="I1828">
        <v>2026</v>
      </c>
      <c r="J1828" t="s">
        <v>128</v>
      </c>
      <c r="K1828" s="93" t="s">
        <v>13</v>
      </c>
    </row>
    <row r="1829" spans="2:11" x14ac:dyDescent="0.35">
      <c r="B1829" s="88" t="s">
        <v>183</v>
      </c>
      <c r="C1829" t="s">
        <v>191</v>
      </c>
      <c r="D1829" t="s">
        <v>192</v>
      </c>
      <c r="E1829" t="s">
        <v>262</v>
      </c>
      <c r="F1829">
        <v>-9876.7342844913346</v>
      </c>
      <c r="G1829" t="s">
        <v>257</v>
      </c>
      <c r="H1829">
        <v>2</v>
      </c>
      <c r="I1829">
        <v>2026</v>
      </c>
      <c r="J1829" t="s">
        <v>73</v>
      </c>
      <c r="K1829" t="s">
        <v>17</v>
      </c>
    </row>
    <row r="1830" spans="2:11" x14ac:dyDescent="0.35">
      <c r="B1830" t="s">
        <v>183</v>
      </c>
      <c r="C1830" t="s">
        <v>191</v>
      </c>
      <c r="D1830" t="s">
        <v>192</v>
      </c>
      <c r="E1830" t="s">
        <v>279</v>
      </c>
      <c r="F1830">
        <v>-6851.0601541260039</v>
      </c>
      <c r="G1830" t="s">
        <v>257</v>
      </c>
      <c r="H1830">
        <v>2</v>
      </c>
      <c r="I1830">
        <v>2026</v>
      </c>
      <c r="J1830" t="s">
        <v>114</v>
      </c>
      <c r="K1830" t="s">
        <v>26</v>
      </c>
    </row>
    <row r="1831" spans="2:11" x14ac:dyDescent="0.35">
      <c r="B1831" t="s">
        <v>194</v>
      </c>
      <c r="C1831" t="s">
        <v>230</v>
      </c>
      <c r="D1831" t="s">
        <v>231</v>
      </c>
      <c r="E1831" t="s">
        <v>264</v>
      </c>
      <c r="F1831">
        <v>-4892.6269631388868</v>
      </c>
      <c r="G1831" t="s">
        <v>257</v>
      </c>
      <c r="H1831">
        <v>2</v>
      </c>
      <c r="I1831">
        <v>2026</v>
      </c>
      <c r="J1831" t="s">
        <v>202</v>
      </c>
      <c r="K1831" t="s">
        <v>17</v>
      </c>
    </row>
    <row r="1832" spans="2:11" x14ac:dyDescent="0.35">
      <c r="B1832" s="89" t="s">
        <v>183</v>
      </c>
      <c r="C1832" t="s">
        <v>208</v>
      </c>
      <c r="D1832" t="s">
        <v>18</v>
      </c>
      <c r="E1832" t="s">
        <v>283</v>
      </c>
      <c r="F1832">
        <v>0</v>
      </c>
      <c r="G1832" t="s">
        <v>187</v>
      </c>
      <c r="H1832">
        <v>3</v>
      </c>
      <c r="I1832">
        <v>2026</v>
      </c>
      <c r="J1832" t="s">
        <v>10</v>
      </c>
      <c r="K1832" t="s">
        <v>8</v>
      </c>
    </row>
    <row r="1833" spans="2:11" x14ac:dyDescent="0.35">
      <c r="B1833" t="s">
        <v>183</v>
      </c>
      <c r="C1833" t="s">
        <v>232</v>
      </c>
      <c r="D1833" t="s">
        <v>233</v>
      </c>
      <c r="E1833" t="s">
        <v>279</v>
      </c>
      <c r="F1833" s="102">
        <v>-4711.7027681793206</v>
      </c>
      <c r="G1833" t="s">
        <v>257</v>
      </c>
      <c r="H1833">
        <v>2</v>
      </c>
      <c r="I1833">
        <v>2026</v>
      </c>
      <c r="J1833" t="s">
        <v>114</v>
      </c>
      <c r="K1833" t="s">
        <v>26</v>
      </c>
    </row>
    <row r="1834" spans="2:11" x14ac:dyDescent="0.35">
      <c r="B1834" t="s">
        <v>183</v>
      </c>
      <c r="C1834" t="s">
        <v>191</v>
      </c>
      <c r="D1834" t="s">
        <v>192</v>
      </c>
      <c r="E1834" t="s">
        <v>261</v>
      </c>
      <c r="F1834">
        <v>-4460.6965718093152</v>
      </c>
      <c r="G1834" t="s">
        <v>257</v>
      </c>
      <c r="H1834">
        <v>2</v>
      </c>
      <c r="I1834">
        <v>2026</v>
      </c>
      <c r="J1834" t="s">
        <v>117</v>
      </c>
      <c r="K1834" t="s">
        <v>26</v>
      </c>
    </row>
    <row r="1835" spans="2:11" x14ac:dyDescent="0.35">
      <c r="B1835" s="89" t="s">
        <v>183</v>
      </c>
      <c r="C1835" t="s">
        <v>208</v>
      </c>
      <c r="D1835" t="s">
        <v>18</v>
      </c>
      <c r="E1835" t="s">
        <v>284</v>
      </c>
      <c r="F1835">
        <v>0</v>
      </c>
      <c r="G1835" t="s">
        <v>210</v>
      </c>
      <c r="H1835">
        <v>3</v>
      </c>
      <c r="I1835">
        <v>2026</v>
      </c>
      <c r="J1835" t="s">
        <v>10</v>
      </c>
      <c r="K1835" t="s">
        <v>8</v>
      </c>
    </row>
    <row r="1836" spans="2:11" x14ac:dyDescent="0.35">
      <c r="B1836" t="s">
        <v>194</v>
      </c>
      <c r="C1836" t="s">
        <v>234</v>
      </c>
      <c r="D1836" t="s">
        <v>235</v>
      </c>
      <c r="E1836" t="s">
        <v>265</v>
      </c>
      <c r="F1836">
        <v>-3637.8645846298105</v>
      </c>
      <c r="G1836" t="s">
        <v>257</v>
      </c>
      <c r="H1836">
        <v>2</v>
      </c>
      <c r="I1836">
        <v>2026</v>
      </c>
      <c r="J1836" t="s">
        <v>141</v>
      </c>
      <c r="K1836" t="s">
        <v>17</v>
      </c>
    </row>
    <row r="1837" spans="2:11" x14ac:dyDescent="0.35">
      <c r="B1837" s="89" t="s">
        <v>183</v>
      </c>
      <c r="C1837" t="s">
        <v>208</v>
      </c>
      <c r="D1837" t="s">
        <v>18</v>
      </c>
      <c r="E1837" t="s">
        <v>286</v>
      </c>
      <c r="F1837">
        <v>0</v>
      </c>
      <c r="G1837" t="s">
        <v>257</v>
      </c>
      <c r="H1837">
        <v>3</v>
      </c>
      <c r="I1837">
        <v>2026</v>
      </c>
      <c r="J1837" t="s">
        <v>10</v>
      </c>
      <c r="K1837" t="s">
        <v>8</v>
      </c>
    </row>
    <row r="1838" spans="2:11" x14ac:dyDescent="0.35">
      <c r="B1838" t="s">
        <v>183</v>
      </c>
      <c r="C1838" t="s">
        <v>232</v>
      </c>
      <c r="D1838" t="s">
        <v>233</v>
      </c>
      <c r="E1838" t="s">
        <v>263</v>
      </c>
      <c r="F1838">
        <v>-2906.1245262623274</v>
      </c>
      <c r="G1838" t="s">
        <v>257</v>
      </c>
      <c r="H1838">
        <v>2</v>
      </c>
      <c r="I1838">
        <v>2026</v>
      </c>
      <c r="J1838" t="s">
        <v>138</v>
      </c>
      <c r="K1838" t="s">
        <v>17</v>
      </c>
    </row>
    <row r="1839" spans="2:11" x14ac:dyDescent="0.35">
      <c r="B1839" s="89" t="s">
        <v>194</v>
      </c>
      <c r="C1839" t="s">
        <v>234</v>
      </c>
      <c r="D1839" t="s">
        <v>251</v>
      </c>
      <c r="E1839" t="s">
        <v>283</v>
      </c>
      <c r="F1839">
        <v>3983.2317246541934</v>
      </c>
      <c r="G1839" t="s">
        <v>187</v>
      </c>
      <c r="H1839">
        <v>3</v>
      </c>
      <c r="I1839">
        <v>2026</v>
      </c>
      <c r="J1839" t="s">
        <v>10</v>
      </c>
      <c r="K1839" t="s">
        <v>8</v>
      </c>
    </row>
    <row r="1840" spans="2:11" x14ac:dyDescent="0.35">
      <c r="B1840" t="s">
        <v>194</v>
      </c>
      <c r="C1840" t="s">
        <v>230</v>
      </c>
      <c r="D1840" t="s">
        <v>245</v>
      </c>
      <c r="E1840" t="s">
        <v>264</v>
      </c>
      <c r="F1840">
        <v>-2756.1628556346554</v>
      </c>
      <c r="G1840" t="s">
        <v>257</v>
      </c>
      <c r="H1840">
        <v>2</v>
      </c>
      <c r="I1840">
        <v>2026</v>
      </c>
      <c r="J1840" t="s">
        <v>202</v>
      </c>
      <c r="K1840" t="s">
        <v>17</v>
      </c>
    </row>
    <row r="1841" spans="2:11" x14ac:dyDescent="0.35">
      <c r="B1841" t="s">
        <v>183</v>
      </c>
      <c r="C1841" t="s">
        <v>191</v>
      </c>
      <c r="D1841" t="s">
        <v>192</v>
      </c>
      <c r="E1841" t="s">
        <v>278</v>
      </c>
      <c r="F1841">
        <v>-2682.7544802133402</v>
      </c>
      <c r="G1841" t="s">
        <v>257</v>
      </c>
      <c r="H1841">
        <v>2</v>
      </c>
      <c r="I1841">
        <v>2026</v>
      </c>
      <c r="J1841" t="s">
        <v>115</v>
      </c>
      <c r="K1841" t="s">
        <v>26</v>
      </c>
    </row>
    <row r="1842" spans="2:11" x14ac:dyDescent="0.35">
      <c r="B1842" s="89" t="s">
        <v>194</v>
      </c>
      <c r="C1842" t="s">
        <v>234</v>
      </c>
      <c r="D1842" t="s">
        <v>251</v>
      </c>
      <c r="E1842" t="s">
        <v>284</v>
      </c>
      <c r="F1842">
        <v>430.22981189353612</v>
      </c>
      <c r="G1842" t="s">
        <v>210</v>
      </c>
      <c r="H1842">
        <v>3</v>
      </c>
      <c r="I1842">
        <v>2026</v>
      </c>
      <c r="J1842" t="s">
        <v>10</v>
      </c>
      <c r="K1842" t="s">
        <v>8</v>
      </c>
    </row>
    <row r="1843" spans="2:11" x14ac:dyDescent="0.35">
      <c r="B1843" s="89" t="s">
        <v>194</v>
      </c>
      <c r="C1843" t="s">
        <v>234</v>
      </c>
      <c r="D1843" t="s">
        <v>251</v>
      </c>
      <c r="E1843" t="s">
        <v>286</v>
      </c>
      <c r="F1843">
        <v>1195.1985512119488</v>
      </c>
      <c r="G1843" t="s">
        <v>257</v>
      </c>
      <c r="H1843">
        <v>3</v>
      </c>
      <c r="I1843">
        <v>2026</v>
      </c>
      <c r="J1843" t="s">
        <v>10</v>
      </c>
      <c r="K1843" t="s">
        <v>8</v>
      </c>
    </row>
    <row r="1844" spans="2:11" x14ac:dyDescent="0.35">
      <c r="B1844" t="s">
        <v>194</v>
      </c>
      <c r="C1844" t="s">
        <v>234</v>
      </c>
      <c r="D1844" t="s">
        <v>244</v>
      </c>
      <c r="E1844" t="s">
        <v>265</v>
      </c>
      <c r="F1844">
        <v>-2281.1472623912705</v>
      </c>
      <c r="G1844" t="s">
        <v>257</v>
      </c>
      <c r="H1844">
        <v>2</v>
      </c>
      <c r="I1844">
        <v>2026</v>
      </c>
      <c r="J1844" t="s">
        <v>141</v>
      </c>
      <c r="K1844" t="s">
        <v>17</v>
      </c>
    </row>
    <row r="1845" spans="2:11" x14ac:dyDescent="0.35">
      <c r="B1845" s="89" t="s">
        <v>194</v>
      </c>
      <c r="C1845" t="s">
        <v>234</v>
      </c>
      <c r="D1845" t="s">
        <v>255</v>
      </c>
      <c r="E1845" t="s">
        <v>283</v>
      </c>
      <c r="F1845">
        <v>960.51442761471026</v>
      </c>
      <c r="G1845" t="s">
        <v>187</v>
      </c>
      <c r="H1845">
        <v>3</v>
      </c>
      <c r="I1845">
        <v>2026</v>
      </c>
      <c r="J1845" t="s">
        <v>10</v>
      </c>
      <c r="K1845" t="s">
        <v>8</v>
      </c>
    </row>
    <row r="1846" spans="2:11" x14ac:dyDescent="0.35">
      <c r="B1846" t="s">
        <v>194</v>
      </c>
      <c r="C1846" t="s">
        <v>230</v>
      </c>
      <c r="D1846" t="s">
        <v>231</v>
      </c>
      <c r="E1846" t="s">
        <v>279</v>
      </c>
      <c r="F1846">
        <v>-2193.6856525420858</v>
      </c>
      <c r="G1846" t="s">
        <v>257</v>
      </c>
      <c r="H1846">
        <v>2</v>
      </c>
      <c r="I1846">
        <v>2026</v>
      </c>
      <c r="J1846" t="s">
        <v>114</v>
      </c>
      <c r="K1846" t="s">
        <v>26</v>
      </c>
    </row>
    <row r="1847" spans="2:11" x14ac:dyDescent="0.35">
      <c r="B1847" t="s">
        <v>183</v>
      </c>
      <c r="C1847" t="s">
        <v>191</v>
      </c>
      <c r="D1847" t="s">
        <v>192</v>
      </c>
      <c r="E1847" t="s">
        <v>273</v>
      </c>
      <c r="F1847">
        <v>-2021.0057487654603</v>
      </c>
      <c r="G1847" t="s">
        <v>257</v>
      </c>
      <c r="H1847">
        <v>2</v>
      </c>
      <c r="I1847">
        <v>2026</v>
      </c>
      <c r="J1847" t="s">
        <v>140</v>
      </c>
      <c r="K1847" t="s">
        <v>26</v>
      </c>
    </row>
    <row r="1848" spans="2:11" x14ac:dyDescent="0.35">
      <c r="B1848" s="89" t="s">
        <v>194</v>
      </c>
      <c r="C1848" t="s">
        <v>234</v>
      </c>
      <c r="D1848" t="s">
        <v>255</v>
      </c>
      <c r="E1848" t="s">
        <v>284</v>
      </c>
      <c r="F1848">
        <v>103.74539320821968</v>
      </c>
      <c r="G1848" t="s">
        <v>210</v>
      </c>
      <c r="H1848">
        <v>3</v>
      </c>
      <c r="I1848">
        <v>2026</v>
      </c>
      <c r="J1848" t="s">
        <v>10</v>
      </c>
      <c r="K1848" t="s">
        <v>8</v>
      </c>
    </row>
    <row r="1849" spans="2:11" x14ac:dyDescent="0.35">
      <c r="B1849" t="s">
        <v>183</v>
      </c>
      <c r="C1849" t="s">
        <v>208</v>
      </c>
      <c r="D1849" t="s">
        <v>18</v>
      </c>
      <c r="E1849" t="s">
        <v>279</v>
      </c>
      <c r="F1849">
        <v>-1917.9652979545531</v>
      </c>
      <c r="G1849" t="s">
        <v>257</v>
      </c>
      <c r="H1849">
        <v>2</v>
      </c>
      <c r="I1849">
        <v>2026</v>
      </c>
      <c r="J1849" t="s">
        <v>114</v>
      </c>
      <c r="K1849" t="s">
        <v>26</v>
      </c>
    </row>
    <row r="1850" spans="2:11" x14ac:dyDescent="0.35">
      <c r="B1850" t="s">
        <v>194</v>
      </c>
      <c r="C1850" t="s">
        <v>184</v>
      </c>
      <c r="D1850" t="s">
        <v>185</v>
      </c>
      <c r="E1850" t="s">
        <v>279</v>
      </c>
      <c r="F1850">
        <v>-1888.0385592237185</v>
      </c>
      <c r="G1850" t="s">
        <v>257</v>
      </c>
      <c r="H1850">
        <v>2</v>
      </c>
      <c r="I1850">
        <v>2026</v>
      </c>
      <c r="J1850" t="s">
        <v>114</v>
      </c>
      <c r="K1850" t="s">
        <v>26</v>
      </c>
    </row>
    <row r="1851" spans="2:11" x14ac:dyDescent="0.35">
      <c r="B1851" t="s">
        <v>183</v>
      </c>
      <c r="C1851" t="s">
        <v>232</v>
      </c>
      <c r="D1851" t="s">
        <v>233</v>
      </c>
      <c r="E1851" t="s">
        <v>278</v>
      </c>
      <c r="F1851">
        <v>-1845.0198110075144</v>
      </c>
      <c r="G1851" t="s">
        <v>257</v>
      </c>
      <c r="H1851">
        <v>2</v>
      </c>
      <c r="I1851">
        <v>2026</v>
      </c>
      <c r="J1851" t="s">
        <v>115</v>
      </c>
      <c r="K1851" t="s">
        <v>26</v>
      </c>
    </row>
    <row r="1852" spans="2:11" x14ac:dyDescent="0.35">
      <c r="B1852" t="s">
        <v>183</v>
      </c>
      <c r="C1852" t="s">
        <v>191</v>
      </c>
      <c r="D1852" t="s">
        <v>192</v>
      </c>
      <c r="E1852" t="s">
        <v>272</v>
      </c>
      <c r="F1852">
        <v>-1760.5922373324674</v>
      </c>
      <c r="G1852" t="s">
        <v>257</v>
      </c>
      <c r="H1852">
        <v>2</v>
      </c>
      <c r="I1852">
        <v>2026</v>
      </c>
      <c r="J1852" t="s">
        <v>113</v>
      </c>
      <c r="K1852" t="s">
        <v>26</v>
      </c>
    </row>
    <row r="1853" spans="2:11" x14ac:dyDescent="0.35">
      <c r="B1853" t="s">
        <v>194</v>
      </c>
      <c r="C1853" t="s">
        <v>240</v>
      </c>
      <c r="D1853" t="s">
        <v>241</v>
      </c>
      <c r="E1853" t="s">
        <v>265</v>
      </c>
      <c r="F1853">
        <v>-1682.6077728912255</v>
      </c>
      <c r="G1853" t="s">
        <v>257</v>
      </c>
      <c r="H1853">
        <v>2</v>
      </c>
      <c r="I1853">
        <v>2026</v>
      </c>
      <c r="J1853" t="s">
        <v>141</v>
      </c>
      <c r="K1853" t="s">
        <v>17</v>
      </c>
    </row>
    <row r="1854" spans="2:11" x14ac:dyDescent="0.35">
      <c r="B1854" t="s">
        <v>183</v>
      </c>
      <c r="C1854" t="s">
        <v>191</v>
      </c>
      <c r="D1854" t="s">
        <v>192</v>
      </c>
      <c r="E1854" t="s">
        <v>276</v>
      </c>
      <c r="F1854">
        <v>-1650.1679955774989</v>
      </c>
      <c r="G1854" t="s">
        <v>257</v>
      </c>
      <c r="H1854">
        <v>2</v>
      </c>
      <c r="I1854">
        <v>2026</v>
      </c>
      <c r="J1854" t="s">
        <v>98</v>
      </c>
      <c r="K1854" t="s">
        <v>26</v>
      </c>
    </row>
    <row r="1855" spans="2:11" x14ac:dyDescent="0.35">
      <c r="B1855" t="s">
        <v>194</v>
      </c>
      <c r="C1855" t="s">
        <v>234</v>
      </c>
      <c r="D1855" t="s">
        <v>235</v>
      </c>
      <c r="E1855" t="s">
        <v>279</v>
      </c>
      <c r="F1855">
        <v>-1648.5339950761793</v>
      </c>
      <c r="G1855" t="s">
        <v>257</v>
      </c>
      <c r="H1855">
        <v>2</v>
      </c>
      <c r="I1855">
        <v>2026</v>
      </c>
      <c r="J1855" t="s">
        <v>114</v>
      </c>
      <c r="K1855" t="s">
        <v>26</v>
      </c>
    </row>
    <row r="1856" spans="2:11" x14ac:dyDescent="0.35">
      <c r="B1856" s="89" t="s">
        <v>194</v>
      </c>
      <c r="C1856" t="s">
        <v>234</v>
      </c>
      <c r="D1856" t="s">
        <v>255</v>
      </c>
      <c r="E1856" t="s">
        <v>286</v>
      </c>
      <c r="F1856">
        <v>288.20955737967785</v>
      </c>
      <c r="G1856" t="s">
        <v>257</v>
      </c>
      <c r="H1856">
        <v>3</v>
      </c>
      <c r="I1856">
        <v>2026</v>
      </c>
      <c r="J1856" t="s">
        <v>10</v>
      </c>
      <c r="K1856" t="s">
        <v>8</v>
      </c>
    </row>
    <row r="1857" spans="2:11" x14ac:dyDescent="0.35">
      <c r="B1857" t="s">
        <v>194</v>
      </c>
      <c r="C1857" t="s">
        <v>230</v>
      </c>
      <c r="D1857" t="s">
        <v>231</v>
      </c>
      <c r="E1857" t="s">
        <v>261</v>
      </c>
      <c r="F1857">
        <v>-1428.2995404774827</v>
      </c>
      <c r="G1857" t="s">
        <v>257</v>
      </c>
      <c r="H1857">
        <v>2</v>
      </c>
      <c r="I1857">
        <v>2026</v>
      </c>
      <c r="J1857" t="s">
        <v>117</v>
      </c>
      <c r="K1857" t="s">
        <v>26</v>
      </c>
    </row>
    <row r="1858" spans="2:11" x14ac:dyDescent="0.35">
      <c r="B1858" t="s">
        <v>183</v>
      </c>
      <c r="C1858" t="s">
        <v>232</v>
      </c>
      <c r="D1858" t="s">
        <v>233</v>
      </c>
      <c r="E1858" t="s">
        <v>273</v>
      </c>
      <c r="F1858">
        <v>-1389.9131180784852</v>
      </c>
      <c r="G1858" t="s">
        <v>257</v>
      </c>
      <c r="H1858">
        <v>2</v>
      </c>
      <c r="I1858">
        <v>2026</v>
      </c>
      <c r="J1858" t="s">
        <v>140</v>
      </c>
      <c r="K1858" t="s">
        <v>26</v>
      </c>
    </row>
    <row r="1859" spans="2:11" x14ac:dyDescent="0.35">
      <c r="B1859" t="s">
        <v>183</v>
      </c>
      <c r="C1859" t="s">
        <v>208</v>
      </c>
      <c r="D1859" t="s">
        <v>18</v>
      </c>
      <c r="E1859" t="s">
        <v>261</v>
      </c>
      <c r="F1859">
        <v>-1248.7791724150368</v>
      </c>
      <c r="G1859" t="s">
        <v>257</v>
      </c>
      <c r="H1859">
        <v>2</v>
      </c>
      <c r="I1859">
        <v>2026</v>
      </c>
      <c r="J1859" t="s">
        <v>117</v>
      </c>
      <c r="K1859" t="s">
        <v>26</v>
      </c>
    </row>
    <row r="1860" spans="2:11" x14ac:dyDescent="0.35">
      <c r="B1860" t="s">
        <v>194</v>
      </c>
      <c r="C1860" t="s">
        <v>184</v>
      </c>
      <c r="D1860" t="s">
        <v>242</v>
      </c>
      <c r="E1860" t="s">
        <v>279</v>
      </c>
      <c r="F1860">
        <v>-1247.5514575169734</v>
      </c>
      <c r="G1860" t="s">
        <v>257</v>
      </c>
      <c r="H1860">
        <v>2</v>
      </c>
      <c r="I1860">
        <v>2026</v>
      </c>
      <c r="J1860" t="s">
        <v>114</v>
      </c>
      <c r="K1860" t="s">
        <v>26</v>
      </c>
    </row>
    <row r="1861" spans="2:11" x14ac:dyDescent="0.35">
      <c r="B1861" t="s">
        <v>194</v>
      </c>
      <c r="C1861" t="s">
        <v>230</v>
      </c>
      <c r="D1861" t="s">
        <v>245</v>
      </c>
      <c r="E1861" t="s">
        <v>279</v>
      </c>
      <c r="F1861">
        <v>-1235.7686285970658</v>
      </c>
      <c r="G1861" t="s">
        <v>257</v>
      </c>
      <c r="H1861">
        <v>2</v>
      </c>
      <c r="I1861">
        <v>2026</v>
      </c>
      <c r="J1861" t="s">
        <v>114</v>
      </c>
      <c r="K1861" t="s">
        <v>26</v>
      </c>
    </row>
    <row r="1862" spans="2:11" x14ac:dyDescent="0.35">
      <c r="B1862" t="s">
        <v>183</v>
      </c>
      <c r="C1862" t="s">
        <v>232</v>
      </c>
      <c r="D1862" t="s">
        <v>233</v>
      </c>
      <c r="E1862" t="s">
        <v>272</v>
      </c>
      <c r="F1862">
        <v>-1210.8180532145191</v>
      </c>
      <c r="G1862" t="s">
        <v>257</v>
      </c>
      <c r="H1862">
        <v>2</v>
      </c>
      <c r="I1862">
        <v>2026</v>
      </c>
      <c r="J1862" t="s">
        <v>113</v>
      </c>
      <c r="K1862" t="s">
        <v>26</v>
      </c>
    </row>
    <row r="1863" spans="2:11" x14ac:dyDescent="0.35">
      <c r="B1863" t="s">
        <v>194</v>
      </c>
      <c r="C1863" t="s">
        <v>184</v>
      </c>
      <c r="D1863" t="s">
        <v>185</v>
      </c>
      <c r="E1863" t="s">
        <v>263</v>
      </c>
      <c r="F1863">
        <v>-1164.5206485741999</v>
      </c>
      <c r="G1863" t="s">
        <v>257</v>
      </c>
      <c r="H1863">
        <v>2</v>
      </c>
      <c r="I1863">
        <v>2026</v>
      </c>
      <c r="J1863" t="s">
        <v>138</v>
      </c>
      <c r="K1863" t="s">
        <v>17</v>
      </c>
    </row>
    <row r="1864" spans="2:11" x14ac:dyDescent="0.35">
      <c r="B1864" t="s">
        <v>183</v>
      </c>
      <c r="C1864" t="s">
        <v>232</v>
      </c>
      <c r="D1864" t="s">
        <v>233</v>
      </c>
      <c r="E1864" t="s">
        <v>276</v>
      </c>
      <c r="F1864">
        <v>-1134.8756160082644</v>
      </c>
      <c r="G1864" t="s">
        <v>257</v>
      </c>
      <c r="H1864">
        <v>2</v>
      </c>
      <c r="I1864">
        <v>2026</v>
      </c>
      <c r="J1864" t="s">
        <v>98</v>
      </c>
      <c r="K1864" t="s">
        <v>26</v>
      </c>
    </row>
    <row r="1865" spans="2:11" x14ac:dyDescent="0.35">
      <c r="B1865" t="s">
        <v>194</v>
      </c>
      <c r="C1865" t="s">
        <v>234</v>
      </c>
      <c r="D1865" t="s">
        <v>235</v>
      </c>
      <c r="E1865" t="s">
        <v>261</v>
      </c>
      <c r="F1865">
        <v>-1073.3535795797625</v>
      </c>
      <c r="G1865" t="s">
        <v>257</v>
      </c>
      <c r="H1865">
        <v>2</v>
      </c>
      <c r="I1865">
        <v>2026</v>
      </c>
      <c r="J1865" t="s">
        <v>117</v>
      </c>
      <c r="K1865" t="s">
        <v>26</v>
      </c>
    </row>
    <row r="1866" spans="2:11" x14ac:dyDescent="0.35">
      <c r="B1866" t="s">
        <v>194</v>
      </c>
      <c r="C1866" t="s">
        <v>234</v>
      </c>
      <c r="D1866" t="s">
        <v>249</v>
      </c>
      <c r="E1866" t="s">
        <v>265</v>
      </c>
      <c r="F1866">
        <v>-1064.519316892746</v>
      </c>
      <c r="G1866" t="s">
        <v>257</v>
      </c>
      <c r="H1866">
        <v>2</v>
      </c>
      <c r="I1866">
        <v>2026</v>
      </c>
      <c r="J1866" t="s">
        <v>141</v>
      </c>
      <c r="K1866" t="s">
        <v>17</v>
      </c>
    </row>
    <row r="1867" spans="2:11" x14ac:dyDescent="0.35">
      <c r="B1867" s="89" t="s">
        <v>194</v>
      </c>
      <c r="C1867" t="s">
        <v>230</v>
      </c>
      <c r="D1867" t="s">
        <v>245</v>
      </c>
      <c r="E1867" t="s">
        <v>283</v>
      </c>
      <c r="F1867">
        <v>60356.803638211095</v>
      </c>
      <c r="G1867" t="s">
        <v>187</v>
      </c>
      <c r="H1867">
        <v>3</v>
      </c>
      <c r="I1867">
        <v>2026</v>
      </c>
      <c r="J1867" t="s">
        <v>10</v>
      </c>
      <c r="K1867" t="s">
        <v>8</v>
      </c>
    </row>
    <row r="1868" spans="2:11" x14ac:dyDescent="0.35">
      <c r="B1868" t="s">
        <v>194</v>
      </c>
      <c r="C1868" t="s">
        <v>234</v>
      </c>
      <c r="D1868" t="s">
        <v>244</v>
      </c>
      <c r="E1868" t="s">
        <v>279</v>
      </c>
      <c r="F1868">
        <v>-1033.7242418850628</v>
      </c>
      <c r="G1868" t="s">
        <v>257</v>
      </c>
      <c r="H1868">
        <v>2</v>
      </c>
      <c r="I1868">
        <v>2026</v>
      </c>
      <c r="J1868" t="s">
        <v>114</v>
      </c>
      <c r="K1868" t="s">
        <v>26</v>
      </c>
    </row>
    <row r="1869" spans="2:11" x14ac:dyDescent="0.35">
      <c r="B1869" t="s">
        <v>183</v>
      </c>
      <c r="C1869" t="s">
        <v>191</v>
      </c>
      <c r="D1869" t="s">
        <v>192</v>
      </c>
      <c r="E1869" t="s">
        <v>274</v>
      </c>
      <c r="F1869">
        <v>-1000.1018155015144</v>
      </c>
      <c r="G1869" t="s">
        <v>257</v>
      </c>
      <c r="H1869">
        <v>2</v>
      </c>
      <c r="I1869">
        <v>2026</v>
      </c>
      <c r="J1869" t="s">
        <v>124</v>
      </c>
      <c r="K1869" t="s">
        <v>26</v>
      </c>
    </row>
    <row r="1870" spans="2:11" x14ac:dyDescent="0.35">
      <c r="B1870" t="s">
        <v>183</v>
      </c>
      <c r="C1870" t="s">
        <v>191</v>
      </c>
      <c r="D1870" t="s">
        <v>192</v>
      </c>
      <c r="E1870" t="s">
        <v>275</v>
      </c>
      <c r="F1870">
        <v>-995.14199158004567</v>
      </c>
      <c r="G1870" t="s">
        <v>257</v>
      </c>
      <c r="H1870">
        <v>2</v>
      </c>
      <c r="I1870">
        <v>2026</v>
      </c>
      <c r="J1870" t="s">
        <v>112</v>
      </c>
      <c r="K1870" t="s">
        <v>26</v>
      </c>
    </row>
    <row r="1871" spans="2:11" x14ac:dyDescent="0.35">
      <c r="B1871" t="s">
        <v>194</v>
      </c>
      <c r="C1871" t="s">
        <v>240</v>
      </c>
      <c r="D1871" t="s">
        <v>243</v>
      </c>
      <c r="E1871" t="s">
        <v>265</v>
      </c>
      <c r="F1871">
        <v>-928.27679906016124</v>
      </c>
      <c r="G1871" t="s">
        <v>257</v>
      </c>
      <c r="H1871">
        <v>2</v>
      </c>
      <c r="I1871">
        <v>2026</v>
      </c>
      <c r="J1871" t="s">
        <v>141</v>
      </c>
      <c r="K1871" t="s">
        <v>17</v>
      </c>
    </row>
    <row r="1872" spans="2:11" x14ac:dyDescent="0.35">
      <c r="B1872" s="89" t="s">
        <v>194</v>
      </c>
      <c r="C1872" t="s">
        <v>230</v>
      </c>
      <c r="D1872" t="s">
        <v>245</v>
      </c>
      <c r="E1872" t="s">
        <v>284</v>
      </c>
      <c r="F1872">
        <v>6519.1528062598527</v>
      </c>
      <c r="G1872" t="s">
        <v>210</v>
      </c>
      <c r="H1872">
        <v>3</v>
      </c>
      <c r="I1872">
        <v>2026</v>
      </c>
      <c r="J1872" t="s">
        <v>10</v>
      </c>
      <c r="K1872" t="s">
        <v>8</v>
      </c>
    </row>
    <row r="1873" spans="2:11" x14ac:dyDescent="0.35">
      <c r="B1873" t="s">
        <v>194</v>
      </c>
      <c r="C1873" t="s">
        <v>230</v>
      </c>
      <c r="D1873" t="s">
        <v>231</v>
      </c>
      <c r="E1873" t="s">
        <v>278</v>
      </c>
      <c r="F1873">
        <v>-859.00866145405723</v>
      </c>
      <c r="G1873" t="s">
        <v>257</v>
      </c>
      <c r="H1873">
        <v>2</v>
      </c>
      <c r="I1873">
        <v>2026</v>
      </c>
      <c r="J1873" t="s">
        <v>115</v>
      </c>
      <c r="K1873" t="s">
        <v>26</v>
      </c>
    </row>
    <row r="1874" spans="2:11" x14ac:dyDescent="0.35">
      <c r="B1874" s="89" t="s">
        <v>194</v>
      </c>
      <c r="C1874" t="s">
        <v>230</v>
      </c>
      <c r="D1874" t="s">
        <v>245</v>
      </c>
      <c r="E1874" t="s">
        <v>286</v>
      </c>
      <c r="F1874">
        <v>18110.511577238638</v>
      </c>
      <c r="G1874" t="s">
        <v>257</v>
      </c>
      <c r="H1874">
        <v>3</v>
      </c>
      <c r="I1874">
        <v>2026</v>
      </c>
      <c r="J1874" t="s">
        <v>10</v>
      </c>
      <c r="K1874" t="s">
        <v>8</v>
      </c>
    </row>
    <row r="1875" spans="2:11" x14ac:dyDescent="0.35">
      <c r="B1875" t="s">
        <v>194</v>
      </c>
      <c r="C1875" t="s">
        <v>230</v>
      </c>
      <c r="D1875" t="s">
        <v>245</v>
      </c>
      <c r="E1875" t="s">
        <v>261</v>
      </c>
      <c r="F1875">
        <v>-804.60377826527053</v>
      </c>
      <c r="G1875" t="s">
        <v>257</v>
      </c>
      <c r="H1875">
        <v>2</v>
      </c>
      <c r="I1875">
        <v>2026</v>
      </c>
      <c r="J1875" t="s">
        <v>117</v>
      </c>
      <c r="K1875" t="s">
        <v>26</v>
      </c>
    </row>
    <row r="1876" spans="2:11" x14ac:dyDescent="0.35">
      <c r="B1876" t="s">
        <v>194</v>
      </c>
      <c r="C1876" t="s">
        <v>184</v>
      </c>
      <c r="D1876" t="s">
        <v>242</v>
      </c>
      <c r="E1876" t="s">
        <v>263</v>
      </c>
      <c r="F1876">
        <v>-769.4755095651667</v>
      </c>
      <c r="G1876" t="s">
        <v>257</v>
      </c>
      <c r="H1876">
        <v>2</v>
      </c>
      <c r="I1876">
        <v>2026</v>
      </c>
      <c r="J1876" t="s">
        <v>138</v>
      </c>
      <c r="K1876" t="s">
        <v>17</v>
      </c>
    </row>
    <row r="1877" spans="2:11" x14ac:dyDescent="0.35">
      <c r="B1877" t="s">
        <v>194</v>
      </c>
      <c r="C1877" t="s">
        <v>234</v>
      </c>
      <c r="D1877" t="s">
        <v>239</v>
      </c>
      <c r="E1877" t="s">
        <v>265</v>
      </c>
      <c r="F1877">
        <v>-766.42401382766263</v>
      </c>
      <c r="G1877" t="s">
        <v>257</v>
      </c>
      <c r="H1877">
        <v>2</v>
      </c>
      <c r="I1877">
        <v>2026</v>
      </c>
      <c r="J1877" t="s">
        <v>141</v>
      </c>
      <c r="K1877" t="s">
        <v>17</v>
      </c>
    </row>
    <row r="1878" spans="2:11" x14ac:dyDescent="0.35">
      <c r="B1878" t="s">
        <v>194</v>
      </c>
      <c r="C1878" t="s">
        <v>240</v>
      </c>
      <c r="D1878" t="s">
        <v>241</v>
      </c>
      <c r="E1878" t="s">
        <v>279</v>
      </c>
      <c r="F1878">
        <v>-762.49020530072062</v>
      </c>
      <c r="G1878" t="s">
        <v>257</v>
      </c>
      <c r="H1878">
        <v>2</v>
      </c>
      <c r="I1878">
        <v>2026</v>
      </c>
      <c r="J1878" t="s">
        <v>114</v>
      </c>
      <c r="K1878" t="s">
        <v>26</v>
      </c>
    </row>
    <row r="1879" spans="2:11" x14ac:dyDescent="0.35">
      <c r="B1879" t="s">
        <v>183</v>
      </c>
      <c r="C1879" t="s">
        <v>208</v>
      </c>
      <c r="D1879" t="s">
        <v>18</v>
      </c>
      <c r="E1879" t="s">
        <v>278</v>
      </c>
      <c r="F1879">
        <v>-751.04142719904314</v>
      </c>
      <c r="G1879" t="s">
        <v>257</v>
      </c>
      <c r="H1879">
        <v>2</v>
      </c>
      <c r="I1879">
        <v>2026</v>
      </c>
      <c r="J1879" t="s">
        <v>115</v>
      </c>
      <c r="K1879" t="s">
        <v>26</v>
      </c>
    </row>
    <row r="1880" spans="2:11" x14ac:dyDescent="0.35">
      <c r="B1880" s="89" t="s">
        <v>194</v>
      </c>
      <c r="C1880" t="s">
        <v>230</v>
      </c>
      <c r="D1880" t="s">
        <v>231</v>
      </c>
      <c r="E1880" t="s">
        <v>283</v>
      </c>
      <c r="F1880">
        <v>30446.978545549351</v>
      </c>
      <c r="G1880" t="s">
        <v>187</v>
      </c>
      <c r="H1880">
        <v>3</v>
      </c>
      <c r="I1880">
        <v>2026</v>
      </c>
      <c r="J1880" t="s">
        <v>10</v>
      </c>
      <c r="K1880" t="s">
        <v>8</v>
      </c>
    </row>
    <row r="1881" spans="2:11" x14ac:dyDescent="0.35">
      <c r="B1881" t="s">
        <v>194</v>
      </c>
      <c r="C1881" t="s">
        <v>184</v>
      </c>
      <c r="D1881" t="s">
        <v>185</v>
      </c>
      <c r="E1881" t="s">
        <v>278</v>
      </c>
      <c r="F1881">
        <v>-739.32264344847738</v>
      </c>
      <c r="G1881" t="s">
        <v>257</v>
      </c>
      <c r="H1881">
        <v>2</v>
      </c>
      <c r="I1881">
        <v>2026</v>
      </c>
      <c r="J1881" t="s">
        <v>115</v>
      </c>
      <c r="K1881" t="s">
        <v>26</v>
      </c>
    </row>
    <row r="1882" spans="2:11" x14ac:dyDescent="0.35">
      <c r="B1882" t="s">
        <v>183</v>
      </c>
      <c r="C1882" t="s">
        <v>232</v>
      </c>
      <c r="D1882" t="s">
        <v>233</v>
      </c>
      <c r="E1882" t="s">
        <v>274</v>
      </c>
      <c r="F1882">
        <v>-687.80340364137226</v>
      </c>
      <c r="G1882" t="s">
        <v>257</v>
      </c>
      <c r="H1882">
        <v>2</v>
      </c>
      <c r="I1882">
        <v>2026</v>
      </c>
      <c r="J1882" t="s">
        <v>124</v>
      </c>
      <c r="K1882" t="s">
        <v>26</v>
      </c>
    </row>
    <row r="1883" spans="2:11" x14ac:dyDescent="0.35">
      <c r="B1883" t="s">
        <v>183</v>
      </c>
      <c r="C1883" t="s">
        <v>232</v>
      </c>
      <c r="D1883" t="s">
        <v>233</v>
      </c>
      <c r="E1883" t="s">
        <v>275</v>
      </c>
      <c r="F1883">
        <v>-684.39236716311405</v>
      </c>
      <c r="G1883" t="s">
        <v>257</v>
      </c>
      <c r="H1883">
        <v>2</v>
      </c>
      <c r="I1883">
        <v>2026</v>
      </c>
      <c r="J1883" t="s">
        <v>112</v>
      </c>
      <c r="K1883" t="s">
        <v>26</v>
      </c>
    </row>
    <row r="1884" spans="2:11" x14ac:dyDescent="0.35">
      <c r="B1884" t="s">
        <v>194</v>
      </c>
      <c r="C1884" t="s">
        <v>234</v>
      </c>
      <c r="D1884" t="s">
        <v>246</v>
      </c>
      <c r="E1884" t="s">
        <v>265</v>
      </c>
      <c r="F1884">
        <v>-673.70325854296118</v>
      </c>
      <c r="G1884" t="s">
        <v>257</v>
      </c>
      <c r="H1884">
        <v>2</v>
      </c>
      <c r="I1884">
        <v>2026</v>
      </c>
      <c r="J1884" t="s">
        <v>141</v>
      </c>
      <c r="K1884" t="s">
        <v>17</v>
      </c>
    </row>
    <row r="1885" spans="2:11" x14ac:dyDescent="0.35">
      <c r="B1885" t="s">
        <v>194</v>
      </c>
      <c r="C1885" t="s">
        <v>234</v>
      </c>
      <c r="D1885" t="s">
        <v>244</v>
      </c>
      <c r="E1885" t="s">
        <v>261</v>
      </c>
      <c r="F1885">
        <v>-673.05352430687117</v>
      </c>
      <c r="G1885" t="s">
        <v>257</v>
      </c>
      <c r="H1885">
        <v>2</v>
      </c>
      <c r="I1885">
        <v>2026</v>
      </c>
      <c r="J1885" t="s">
        <v>117</v>
      </c>
      <c r="K1885" t="s">
        <v>26</v>
      </c>
    </row>
    <row r="1886" spans="2:11" x14ac:dyDescent="0.35">
      <c r="B1886" s="89" t="s">
        <v>194</v>
      </c>
      <c r="C1886" t="s">
        <v>230</v>
      </c>
      <c r="D1886" t="s">
        <v>231</v>
      </c>
      <c r="E1886" t="s">
        <v>284</v>
      </c>
      <c r="F1886">
        <v>3288.5854396320474</v>
      </c>
      <c r="G1886" t="s">
        <v>210</v>
      </c>
      <c r="H1886">
        <v>3</v>
      </c>
      <c r="I1886">
        <v>2026</v>
      </c>
      <c r="J1886" t="s">
        <v>10</v>
      </c>
      <c r="K1886" t="s">
        <v>8</v>
      </c>
    </row>
    <row r="1887" spans="2:11" x14ac:dyDescent="0.35">
      <c r="B1887" t="s">
        <v>194</v>
      </c>
      <c r="C1887" t="s">
        <v>230</v>
      </c>
      <c r="D1887" t="s">
        <v>231</v>
      </c>
      <c r="E1887" t="s">
        <v>273</v>
      </c>
      <c r="F1887">
        <v>-647.11901735410254</v>
      </c>
      <c r="G1887" t="s">
        <v>257</v>
      </c>
      <c r="H1887">
        <v>2</v>
      </c>
      <c r="I1887">
        <v>2026</v>
      </c>
      <c r="J1887" t="s">
        <v>140</v>
      </c>
      <c r="K1887" t="s">
        <v>26</v>
      </c>
    </row>
    <row r="1888" spans="2:11" x14ac:dyDescent="0.35">
      <c r="B1888" t="s">
        <v>194</v>
      </c>
      <c r="C1888" t="s">
        <v>234</v>
      </c>
      <c r="D1888" t="s">
        <v>235</v>
      </c>
      <c r="E1888" t="s">
        <v>278</v>
      </c>
      <c r="F1888">
        <v>-645.5368748165389</v>
      </c>
      <c r="G1888" t="s">
        <v>257</v>
      </c>
      <c r="H1888">
        <v>2</v>
      </c>
      <c r="I1888">
        <v>2026</v>
      </c>
      <c r="J1888" t="s">
        <v>115</v>
      </c>
      <c r="K1888" t="s">
        <v>26</v>
      </c>
    </row>
    <row r="1889" spans="2:11" x14ac:dyDescent="0.35">
      <c r="B1889" t="s">
        <v>183</v>
      </c>
      <c r="C1889" t="s">
        <v>208</v>
      </c>
      <c r="D1889" t="s">
        <v>18</v>
      </c>
      <c r="E1889" t="s">
        <v>273</v>
      </c>
      <c r="F1889">
        <v>-565.7838065783709</v>
      </c>
      <c r="G1889" t="s">
        <v>257</v>
      </c>
      <c r="H1889">
        <v>2</v>
      </c>
      <c r="I1889">
        <v>2026</v>
      </c>
      <c r="J1889" t="s">
        <v>140</v>
      </c>
      <c r="K1889" t="s">
        <v>26</v>
      </c>
    </row>
    <row r="1890" spans="2:11" x14ac:dyDescent="0.35">
      <c r="B1890" t="s">
        <v>194</v>
      </c>
      <c r="C1890" t="s">
        <v>230</v>
      </c>
      <c r="D1890" t="s">
        <v>231</v>
      </c>
      <c r="E1890" t="s">
        <v>272</v>
      </c>
      <c r="F1890">
        <v>-563.73551598247616</v>
      </c>
      <c r="G1890" t="s">
        <v>257</v>
      </c>
      <c r="H1890">
        <v>2</v>
      </c>
      <c r="I1890">
        <v>2026</v>
      </c>
      <c r="J1890" t="s">
        <v>113</v>
      </c>
      <c r="K1890" t="s">
        <v>26</v>
      </c>
    </row>
    <row r="1891" spans="2:11" x14ac:dyDescent="0.35">
      <c r="B1891" t="s">
        <v>194</v>
      </c>
      <c r="C1891" t="s">
        <v>184</v>
      </c>
      <c r="D1891" t="s">
        <v>185</v>
      </c>
      <c r="E1891" t="s">
        <v>273</v>
      </c>
      <c r="F1891">
        <v>-556.95566762524925</v>
      </c>
      <c r="G1891" t="s">
        <v>257</v>
      </c>
      <c r="H1891">
        <v>2</v>
      </c>
      <c r="I1891">
        <v>2026</v>
      </c>
      <c r="J1891" t="s">
        <v>140</v>
      </c>
      <c r="K1891" t="s">
        <v>26</v>
      </c>
    </row>
    <row r="1892" spans="2:11" x14ac:dyDescent="0.35">
      <c r="B1892" t="s">
        <v>194</v>
      </c>
      <c r="C1892" t="s">
        <v>230</v>
      </c>
      <c r="D1892" t="s">
        <v>231</v>
      </c>
      <c r="E1892" t="s">
        <v>276</v>
      </c>
      <c r="F1892">
        <v>-528.37805751893768</v>
      </c>
      <c r="G1892" t="s">
        <v>257</v>
      </c>
      <c r="H1892">
        <v>2</v>
      </c>
      <c r="I1892">
        <v>2026</v>
      </c>
      <c r="J1892" t="s">
        <v>98</v>
      </c>
      <c r="K1892" t="s">
        <v>26</v>
      </c>
    </row>
    <row r="1893" spans="2:11" x14ac:dyDescent="0.35">
      <c r="B1893" t="s">
        <v>194</v>
      </c>
      <c r="C1893" t="s">
        <v>240</v>
      </c>
      <c r="D1893" t="s">
        <v>241</v>
      </c>
      <c r="E1893" t="s">
        <v>261</v>
      </c>
      <c r="F1893">
        <v>-496.45417910609541</v>
      </c>
      <c r="G1893" t="s">
        <v>257</v>
      </c>
      <c r="H1893">
        <v>2</v>
      </c>
      <c r="I1893">
        <v>2026</v>
      </c>
      <c r="J1893" t="s">
        <v>117</v>
      </c>
      <c r="K1893" t="s">
        <v>26</v>
      </c>
    </row>
    <row r="1894" spans="2:11" x14ac:dyDescent="0.35">
      <c r="B1894" t="s">
        <v>183</v>
      </c>
      <c r="C1894" t="s">
        <v>208</v>
      </c>
      <c r="D1894" t="s">
        <v>18</v>
      </c>
      <c r="E1894" t="s">
        <v>272</v>
      </c>
      <c r="F1894">
        <v>-492.88062563838554</v>
      </c>
      <c r="G1894" t="s">
        <v>257</v>
      </c>
      <c r="H1894">
        <v>2</v>
      </c>
      <c r="I1894">
        <v>2026</v>
      </c>
      <c r="J1894" t="s">
        <v>113</v>
      </c>
      <c r="K1894" t="s">
        <v>26</v>
      </c>
    </row>
    <row r="1895" spans="2:11" x14ac:dyDescent="0.35">
      <c r="B1895" t="s">
        <v>194</v>
      </c>
      <c r="C1895" t="s">
        <v>184</v>
      </c>
      <c r="D1895" t="s">
        <v>242</v>
      </c>
      <c r="E1895" t="s">
        <v>278</v>
      </c>
      <c r="F1895">
        <v>-488.51917610659285</v>
      </c>
      <c r="G1895" t="s">
        <v>257</v>
      </c>
      <c r="H1895">
        <v>2</v>
      </c>
      <c r="I1895">
        <v>2026</v>
      </c>
      <c r="J1895" t="s">
        <v>115</v>
      </c>
      <c r="K1895" t="s">
        <v>26</v>
      </c>
    </row>
    <row r="1896" spans="2:11" x14ac:dyDescent="0.35">
      <c r="B1896" t="s">
        <v>194</v>
      </c>
      <c r="C1896" t="s">
        <v>234</v>
      </c>
      <c r="D1896" t="s">
        <v>235</v>
      </c>
      <c r="E1896" t="s">
        <v>273</v>
      </c>
      <c r="F1896">
        <v>-486.30381373571186</v>
      </c>
      <c r="G1896" t="s">
        <v>257</v>
      </c>
      <c r="H1896">
        <v>2</v>
      </c>
      <c r="I1896">
        <v>2026</v>
      </c>
      <c r="J1896" t="s">
        <v>140</v>
      </c>
      <c r="K1896" t="s">
        <v>26</v>
      </c>
    </row>
    <row r="1897" spans="2:11" x14ac:dyDescent="0.35">
      <c r="B1897" t="s">
        <v>194</v>
      </c>
      <c r="C1897" t="s">
        <v>184</v>
      </c>
      <c r="D1897" t="s">
        <v>185</v>
      </c>
      <c r="E1897" t="s">
        <v>272</v>
      </c>
      <c r="F1897">
        <v>-485.19002262033251</v>
      </c>
      <c r="G1897" t="s">
        <v>257</v>
      </c>
      <c r="H1897">
        <v>2</v>
      </c>
      <c r="I1897">
        <v>2026</v>
      </c>
      <c r="J1897" t="s">
        <v>113</v>
      </c>
      <c r="K1897" t="s">
        <v>26</v>
      </c>
    </row>
    <row r="1898" spans="2:11" x14ac:dyDescent="0.35">
      <c r="B1898" t="s">
        <v>194</v>
      </c>
      <c r="C1898" t="s">
        <v>230</v>
      </c>
      <c r="D1898" t="s">
        <v>245</v>
      </c>
      <c r="E1898" t="s">
        <v>278</v>
      </c>
      <c r="F1898">
        <v>-483.90522784700386</v>
      </c>
      <c r="G1898" t="s">
        <v>257</v>
      </c>
      <c r="H1898">
        <v>2</v>
      </c>
      <c r="I1898">
        <v>2026</v>
      </c>
      <c r="J1898" t="s">
        <v>115</v>
      </c>
      <c r="K1898" t="s">
        <v>26</v>
      </c>
    </row>
    <row r="1899" spans="2:11" x14ac:dyDescent="0.35">
      <c r="B1899" t="s">
        <v>194</v>
      </c>
      <c r="C1899" t="s">
        <v>234</v>
      </c>
      <c r="D1899" t="s">
        <v>249</v>
      </c>
      <c r="E1899" t="s">
        <v>279</v>
      </c>
      <c r="F1899">
        <v>-482.39736292755447</v>
      </c>
      <c r="G1899" t="s">
        <v>257</v>
      </c>
      <c r="H1899">
        <v>2</v>
      </c>
      <c r="I1899">
        <v>2026</v>
      </c>
      <c r="J1899" t="s">
        <v>114</v>
      </c>
      <c r="K1899" t="s">
        <v>26</v>
      </c>
    </row>
    <row r="1900" spans="2:11" x14ac:dyDescent="0.35">
      <c r="B1900" t="s">
        <v>183</v>
      </c>
      <c r="C1900" t="s">
        <v>208</v>
      </c>
      <c r="D1900" t="s">
        <v>18</v>
      </c>
      <c r="E1900" t="s">
        <v>276</v>
      </c>
      <c r="F1900">
        <v>-461.96718173709024</v>
      </c>
      <c r="G1900" t="s">
        <v>257</v>
      </c>
      <c r="H1900">
        <v>2</v>
      </c>
      <c r="I1900">
        <v>2026</v>
      </c>
      <c r="J1900" t="s">
        <v>98</v>
      </c>
      <c r="K1900" t="s">
        <v>26</v>
      </c>
    </row>
    <row r="1901" spans="2:11" x14ac:dyDescent="0.35">
      <c r="B1901" t="s">
        <v>194</v>
      </c>
      <c r="C1901" t="s">
        <v>184</v>
      </c>
      <c r="D1901" t="s">
        <v>185</v>
      </c>
      <c r="E1901" t="s">
        <v>276</v>
      </c>
      <c r="F1901">
        <v>-454.75893288878734</v>
      </c>
      <c r="G1901" t="s">
        <v>257</v>
      </c>
      <c r="H1901">
        <v>2</v>
      </c>
      <c r="I1901">
        <v>2026</v>
      </c>
      <c r="J1901" t="s">
        <v>98</v>
      </c>
      <c r="K1901" t="s">
        <v>26</v>
      </c>
    </row>
    <row r="1902" spans="2:11" x14ac:dyDescent="0.35">
      <c r="B1902" t="s">
        <v>194</v>
      </c>
      <c r="C1902" t="s">
        <v>234</v>
      </c>
      <c r="D1902" t="s">
        <v>235</v>
      </c>
      <c r="E1902" t="s">
        <v>272</v>
      </c>
      <c r="F1902">
        <v>-423.64190204370823</v>
      </c>
      <c r="G1902" t="s">
        <v>257</v>
      </c>
      <c r="H1902">
        <v>2</v>
      </c>
      <c r="I1902">
        <v>2026</v>
      </c>
      <c r="J1902" t="s">
        <v>113</v>
      </c>
      <c r="K1902" t="s">
        <v>26</v>
      </c>
    </row>
    <row r="1903" spans="2:11" x14ac:dyDescent="0.35">
      <c r="B1903" t="s">
        <v>194</v>
      </c>
      <c r="C1903" t="s">
        <v>240</v>
      </c>
      <c r="D1903" t="s">
        <v>243</v>
      </c>
      <c r="E1903" t="s">
        <v>279</v>
      </c>
      <c r="F1903">
        <v>-420.65773051497416</v>
      </c>
      <c r="G1903" t="s">
        <v>257</v>
      </c>
      <c r="H1903">
        <v>2</v>
      </c>
      <c r="I1903">
        <v>2026</v>
      </c>
      <c r="J1903" t="s">
        <v>114</v>
      </c>
      <c r="K1903" t="s">
        <v>26</v>
      </c>
    </row>
    <row r="1904" spans="2:11" x14ac:dyDescent="0.35">
      <c r="B1904" t="s">
        <v>194</v>
      </c>
      <c r="C1904" t="s">
        <v>234</v>
      </c>
      <c r="D1904" t="s">
        <v>244</v>
      </c>
      <c r="E1904" t="s">
        <v>278</v>
      </c>
      <c r="F1904">
        <v>-404.78820486667797</v>
      </c>
      <c r="G1904" t="s">
        <v>257</v>
      </c>
      <c r="H1904">
        <v>2</v>
      </c>
      <c r="I1904">
        <v>2026</v>
      </c>
      <c r="J1904" t="s">
        <v>115</v>
      </c>
      <c r="K1904" t="s">
        <v>26</v>
      </c>
    </row>
    <row r="1905" spans="2:11" x14ac:dyDescent="0.35">
      <c r="B1905" t="s">
        <v>194</v>
      </c>
      <c r="C1905" t="s">
        <v>234</v>
      </c>
      <c r="D1905" t="s">
        <v>235</v>
      </c>
      <c r="E1905" t="s">
        <v>276</v>
      </c>
      <c r="F1905">
        <v>-397.07110682102365</v>
      </c>
      <c r="G1905" t="s">
        <v>257</v>
      </c>
      <c r="H1905">
        <v>2</v>
      </c>
      <c r="I1905">
        <v>2026</v>
      </c>
      <c r="J1905" t="s">
        <v>98</v>
      </c>
      <c r="K1905" t="s">
        <v>26</v>
      </c>
    </row>
    <row r="1906" spans="2:11" x14ac:dyDescent="0.35">
      <c r="B1906" t="s">
        <v>194</v>
      </c>
      <c r="C1906" t="s">
        <v>184</v>
      </c>
      <c r="D1906" t="s">
        <v>242</v>
      </c>
      <c r="E1906" t="s">
        <v>273</v>
      </c>
      <c r="F1906">
        <v>-368.0173010893929</v>
      </c>
      <c r="G1906" t="s">
        <v>257</v>
      </c>
      <c r="H1906">
        <v>2</v>
      </c>
      <c r="I1906">
        <v>2026</v>
      </c>
      <c r="J1906" t="s">
        <v>140</v>
      </c>
      <c r="K1906" t="s">
        <v>26</v>
      </c>
    </row>
    <row r="1907" spans="2:11" x14ac:dyDescent="0.35">
      <c r="B1907" t="s">
        <v>194</v>
      </c>
      <c r="C1907" t="s">
        <v>230</v>
      </c>
      <c r="D1907" t="s">
        <v>245</v>
      </c>
      <c r="E1907" t="s">
        <v>273</v>
      </c>
      <c r="F1907">
        <v>-364.54146458407314</v>
      </c>
      <c r="G1907" t="s">
        <v>257</v>
      </c>
      <c r="H1907">
        <v>2</v>
      </c>
      <c r="I1907">
        <v>2026</v>
      </c>
      <c r="J1907" t="s">
        <v>140</v>
      </c>
      <c r="K1907" t="s">
        <v>26</v>
      </c>
    </row>
    <row r="1908" spans="2:11" x14ac:dyDescent="0.35">
      <c r="B1908" t="s">
        <v>194</v>
      </c>
      <c r="C1908" t="s">
        <v>234</v>
      </c>
      <c r="D1908" t="s">
        <v>252</v>
      </c>
      <c r="E1908" t="s">
        <v>265</v>
      </c>
      <c r="F1908">
        <v>-348.82266446770302</v>
      </c>
      <c r="G1908" t="s">
        <v>257</v>
      </c>
      <c r="H1908">
        <v>2</v>
      </c>
      <c r="I1908">
        <v>2026</v>
      </c>
      <c r="J1908" t="s">
        <v>141</v>
      </c>
      <c r="K1908" t="s">
        <v>17</v>
      </c>
    </row>
    <row r="1909" spans="2:11" x14ac:dyDescent="0.35">
      <c r="B1909" t="s">
        <v>194</v>
      </c>
      <c r="C1909" t="s">
        <v>234</v>
      </c>
      <c r="D1909" t="s">
        <v>239</v>
      </c>
      <c r="E1909" t="s">
        <v>279</v>
      </c>
      <c r="F1909">
        <v>-347.31255439685611</v>
      </c>
      <c r="G1909" t="s">
        <v>257</v>
      </c>
      <c r="H1909">
        <v>2</v>
      </c>
      <c r="I1909">
        <v>2026</v>
      </c>
      <c r="J1909" t="s">
        <v>114</v>
      </c>
      <c r="K1909" t="s">
        <v>26</v>
      </c>
    </row>
    <row r="1910" spans="2:11" x14ac:dyDescent="0.35">
      <c r="B1910" s="89" t="s">
        <v>194</v>
      </c>
      <c r="C1910" t="s">
        <v>230</v>
      </c>
      <c r="D1910" t="s">
        <v>231</v>
      </c>
      <c r="E1910" t="s">
        <v>286</v>
      </c>
      <c r="F1910">
        <v>9135.844249578804</v>
      </c>
      <c r="G1910" t="s">
        <v>257</v>
      </c>
      <c r="H1910">
        <v>3</v>
      </c>
      <c r="I1910">
        <v>2026</v>
      </c>
      <c r="J1910" t="s">
        <v>10</v>
      </c>
      <c r="K1910" t="s">
        <v>8</v>
      </c>
    </row>
    <row r="1911" spans="2:11" x14ac:dyDescent="0.35">
      <c r="B1911" t="s">
        <v>194</v>
      </c>
      <c r="C1911" t="s">
        <v>240</v>
      </c>
      <c r="D1911" t="s">
        <v>251</v>
      </c>
      <c r="E1911" t="s">
        <v>265</v>
      </c>
      <c r="F1911">
        <v>-330.86833961603099</v>
      </c>
      <c r="G1911" t="s">
        <v>257</v>
      </c>
      <c r="H1911">
        <v>2</v>
      </c>
      <c r="I1911">
        <v>2026</v>
      </c>
      <c r="J1911" t="s">
        <v>141</v>
      </c>
      <c r="K1911" t="s">
        <v>17</v>
      </c>
    </row>
    <row r="1912" spans="2:11" x14ac:dyDescent="0.35">
      <c r="B1912" t="s">
        <v>183</v>
      </c>
      <c r="C1912" t="s">
        <v>259</v>
      </c>
      <c r="D1912" t="s">
        <v>268</v>
      </c>
      <c r="E1912" t="s">
        <v>262</v>
      </c>
      <c r="F1912">
        <v>-325.85728421284506</v>
      </c>
      <c r="G1912" t="s">
        <v>257</v>
      </c>
      <c r="H1912">
        <v>2</v>
      </c>
      <c r="I1912">
        <v>2026</v>
      </c>
      <c r="J1912" t="s">
        <v>73</v>
      </c>
      <c r="K1912" t="s">
        <v>17</v>
      </c>
    </row>
    <row r="1913" spans="2:11" x14ac:dyDescent="0.35">
      <c r="B1913" s="89" t="s">
        <v>194</v>
      </c>
      <c r="C1913" t="s">
        <v>234</v>
      </c>
      <c r="D1913" t="s">
        <v>244</v>
      </c>
      <c r="E1913" t="s">
        <v>283</v>
      </c>
      <c r="F1913">
        <v>26671.06963697512</v>
      </c>
      <c r="G1913" t="s">
        <v>187</v>
      </c>
      <c r="H1913">
        <v>3</v>
      </c>
      <c r="I1913">
        <v>2026</v>
      </c>
      <c r="J1913" t="s">
        <v>10</v>
      </c>
      <c r="K1913" t="s">
        <v>8</v>
      </c>
    </row>
    <row r="1914" spans="2:11" x14ac:dyDescent="0.35">
      <c r="B1914" t="s">
        <v>194</v>
      </c>
      <c r="C1914" t="s">
        <v>184</v>
      </c>
      <c r="D1914" t="s">
        <v>242</v>
      </c>
      <c r="E1914" t="s">
        <v>272</v>
      </c>
      <c r="F1914">
        <v>-320.59701161059053</v>
      </c>
      <c r="G1914" t="s">
        <v>257</v>
      </c>
      <c r="H1914">
        <v>2</v>
      </c>
      <c r="I1914">
        <v>2026</v>
      </c>
      <c r="J1914" t="s">
        <v>113</v>
      </c>
      <c r="K1914" t="s">
        <v>26</v>
      </c>
    </row>
    <row r="1915" spans="2:11" x14ac:dyDescent="0.35">
      <c r="B1915" t="s">
        <v>194</v>
      </c>
      <c r="C1915" t="s">
        <v>230</v>
      </c>
      <c r="D1915" t="s">
        <v>231</v>
      </c>
      <c r="E1915" t="s">
        <v>274</v>
      </c>
      <c r="F1915">
        <v>-320.2291257690531</v>
      </c>
      <c r="G1915" t="s">
        <v>257</v>
      </c>
      <c r="H1915">
        <v>2</v>
      </c>
      <c r="I1915">
        <v>2026</v>
      </c>
      <c r="J1915" t="s">
        <v>124</v>
      </c>
      <c r="K1915" t="s">
        <v>26</v>
      </c>
    </row>
    <row r="1916" spans="2:11" x14ac:dyDescent="0.35">
      <c r="B1916" t="s">
        <v>194</v>
      </c>
      <c r="C1916" t="s">
        <v>230</v>
      </c>
      <c r="D1916" t="s">
        <v>231</v>
      </c>
      <c r="E1916" t="s">
        <v>275</v>
      </c>
      <c r="F1916">
        <v>-318.64100738578242</v>
      </c>
      <c r="G1916" t="s">
        <v>257</v>
      </c>
      <c r="H1916">
        <v>2</v>
      </c>
      <c r="I1916">
        <v>2026</v>
      </c>
      <c r="J1916" t="s">
        <v>112</v>
      </c>
      <c r="K1916" t="s">
        <v>26</v>
      </c>
    </row>
    <row r="1917" spans="2:11" x14ac:dyDescent="0.35">
      <c r="B1917" t="s">
        <v>194</v>
      </c>
      <c r="C1917" t="s">
        <v>230</v>
      </c>
      <c r="D1917" t="s">
        <v>245</v>
      </c>
      <c r="E1917" t="s">
        <v>272</v>
      </c>
      <c r="F1917">
        <v>-317.56904854158836</v>
      </c>
      <c r="G1917" t="s">
        <v>257</v>
      </c>
      <c r="H1917">
        <v>2</v>
      </c>
      <c r="I1917">
        <v>2026</v>
      </c>
      <c r="J1917" t="s">
        <v>113</v>
      </c>
      <c r="K1917" t="s">
        <v>26</v>
      </c>
    </row>
    <row r="1918" spans="2:11" x14ac:dyDescent="0.35">
      <c r="B1918" t="s">
        <v>194</v>
      </c>
      <c r="C1918" t="s">
        <v>234</v>
      </c>
      <c r="D1918" t="s">
        <v>249</v>
      </c>
      <c r="E1918" t="s">
        <v>261</v>
      </c>
      <c r="F1918">
        <v>-314.08690255987204</v>
      </c>
      <c r="G1918" t="s">
        <v>257</v>
      </c>
      <c r="H1918">
        <v>2</v>
      </c>
      <c r="I1918">
        <v>2026</v>
      </c>
      <c r="J1918" t="s">
        <v>117</v>
      </c>
      <c r="K1918" t="s">
        <v>26</v>
      </c>
    </row>
    <row r="1919" spans="2:11" x14ac:dyDescent="0.35">
      <c r="B1919" t="s">
        <v>194</v>
      </c>
      <c r="C1919" t="s">
        <v>234</v>
      </c>
      <c r="D1919" t="s">
        <v>246</v>
      </c>
      <c r="E1919" t="s">
        <v>279</v>
      </c>
      <c r="F1919">
        <v>-305.2952352855886</v>
      </c>
      <c r="G1919" t="s">
        <v>257</v>
      </c>
      <c r="H1919">
        <v>2</v>
      </c>
      <c r="I1919">
        <v>2026</v>
      </c>
      <c r="J1919" t="s">
        <v>114</v>
      </c>
      <c r="K1919" t="s">
        <v>26</v>
      </c>
    </row>
    <row r="1920" spans="2:11" x14ac:dyDescent="0.35">
      <c r="B1920" t="s">
        <v>194</v>
      </c>
      <c r="C1920" t="s">
        <v>234</v>
      </c>
      <c r="D1920" t="s">
        <v>244</v>
      </c>
      <c r="E1920" t="s">
        <v>273</v>
      </c>
      <c r="F1920">
        <v>-304.94005139186322</v>
      </c>
      <c r="G1920" t="s">
        <v>257</v>
      </c>
      <c r="H1920">
        <v>2</v>
      </c>
      <c r="I1920">
        <v>2026</v>
      </c>
      <c r="J1920" t="s">
        <v>140</v>
      </c>
      <c r="K1920" t="s">
        <v>26</v>
      </c>
    </row>
    <row r="1921" spans="2:11" x14ac:dyDescent="0.35">
      <c r="B1921" t="s">
        <v>194</v>
      </c>
      <c r="C1921" t="s">
        <v>184</v>
      </c>
      <c r="D1921" t="s">
        <v>242</v>
      </c>
      <c r="E1921" t="s">
        <v>276</v>
      </c>
      <c r="F1921">
        <v>-300.48918586574541</v>
      </c>
      <c r="G1921" t="s">
        <v>257</v>
      </c>
      <c r="H1921">
        <v>2</v>
      </c>
      <c r="I1921">
        <v>2026</v>
      </c>
      <c r="J1921" t="s">
        <v>98</v>
      </c>
      <c r="K1921" t="s">
        <v>26</v>
      </c>
    </row>
    <row r="1922" spans="2:11" x14ac:dyDescent="0.35">
      <c r="B1922" t="s">
        <v>194</v>
      </c>
      <c r="C1922" t="s">
        <v>240</v>
      </c>
      <c r="D1922" t="s">
        <v>241</v>
      </c>
      <c r="E1922" t="s">
        <v>278</v>
      </c>
      <c r="F1922">
        <v>-298.57773371868069</v>
      </c>
      <c r="G1922" t="s">
        <v>257</v>
      </c>
      <c r="H1922">
        <v>2</v>
      </c>
      <c r="I1922">
        <v>2026</v>
      </c>
      <c r="J1922" t="s">
        <v>115</v>
      </c>
      <c r="K1922" t="s">
        <v>26</v>
      </c>
    </row>
    <row r="1923" spans="2:11" x14ac:dyDescent="0.35">
      <c r="B1923" t="s">
        <v>194</v>
      </c>
      <c r="C1923" t="s">
        <v>230</v>
      </c>
      <c r="D1923" t="s">
        <v>245</v>
      </c>
      <c r="E1923" t="s">
        <v>276</v>
      </c>
      <c r="F1923">
        <v>-297.65113646264876</v>
      </c>
      <c r="G1923" t="s">
        <v>257</v>
      </c>
      <c r="H1923">
        <v>2</v>
      </c>
      <c r="I1923">
        <v>2026</v>
      </c>
      <c r="J1923" t="s">
        <v>98</v>
      </c>
      <c r="K1923" t="s">
        <v>26</v>
      </c>
    </row>
    <row r="1924" spans="2:11" x14ac:dyDescent="0.35">
      <c r="B1924" t="s">
        <v>183</v>
      </c>
      <c r="C1924" t="s">
        <v>208</v>
      </c>
      <c r="D1924" t="s">
        <v>18</v>
      </c>
      <c r="E1924" t="s">
        <v>274</v>
      </c>
      <c r="F1924">
        <v>-279.98011014369104</v>
      </c>
      <c r="G1924" t="s">
        <v>257</v>
      </c>
      <c r="H1924">
        <v>2</v>
      </c>
      <c r="I1924">
        <v>2026</v>
      </c>
      <c r="J1924" t="s">
        <v>124</v>
      </c>
      <c r="K1924" t="s">
        <v>26</v>
      </c>
    </row>
    <row r="1925" spans="2:11" x14ac:dyDescent="0.35">
      <c r="B1925" t="s">
        <v>183</v>
      </c>
      <c r="C1925" t="s">
        <v>208</v>
      </c>
      <c r="D1925" t="s">
        <v>18</v>
      </c>
      <c r="E1925" t="s">
        <v>275</v>
      </c>
      <c r="F1925">
        <v>-278.59159946777572</v>
      </c>
      <c r="G1925" t="s">
        <v>257</v>
      </c>
      <c r="H1925">
        <v>2</v>
      </c>
      <c r="I1925">
        <v>2026</v>
      </c>
      <c r="J1925" t="s">
        <v>112</v>
      </c>
      <c r="K1925" t="s">
        <v>26</v>
      </c>
    </row>
    <row r="1926" spans="2:11" x14ac:dyDescent="0.35">
      <c r="B1926" t="s">
        <v>194</v>
      </c>
      <c r="C1926" t="s">
        <v>184</v>
      </c>
      <c r="D1926" t="s">
        <v>185</v>
      </c>
      <c r="E1926" t="s">
        <v>274</v>
      </c>
      <c r="F1926">
        <v>-275.61147447805286</v>
      </c>
      <c r="G1926" t="s">
        <v>257</v>
      </c>
      <c r="H1926">
        <v>2</v>
      </c>
      <c r="I1926">
        <v>2026</v>
      </c>
      <c r="J1926" t="s">
        <v>124</v>
      </c>
      <c r="K1926" t="s">
        <v>26</v>
      </c>
    </row>
    <row r="1927" spans="2:11" x14ac:dyDescent="0.35">
      <c r="B1927" t="s">
        <v>194</v>
      </c>
      <c r="C1927" t="s">
        <v>184</v>
      </c>
      <c r="D1927" t="s">
        <v>185</v>
      </c>
      <c r="E1927" t="s">
        <v>275</v>
      </c>
      <c r="F1927">
        <v>-274.24462925993674</v>
      </c>
      <c r="G1927" t="s">
        <v>257</v>
      </c>
      <c r="H1927">
        <v>2</v>
      </c>
      <c r="I1927">
        <v>2026</v>
      </c>
      <c r="J1927" t="s">
        <v>112</v>
      </c>
      <c r="K1927" t="s">
        <v>26</v>
      </c>
    </row>
    <row r="1928" spans="2:11" x14ac:dyDescent="0.35">
      <c r="B1928" t="s">
        <v>194</v>
      </c>
      <c r="C1928" t="s">
        <v>240</v>
      </c>
      <c r="D1928" t="s">
        <v>243</v>
      </c>
      <c r="E1928" t="s">
        <v>261</v>
      </c>
      <c r="F1928">
        <v>-273.88848648236825</v>
      </c>
      <c r="G1928" t="s">
        <v>257</v>
      </c>
      <c r="H1928">
        <v>2</v>
      </c>
      <c r="I1928">
        <v>2026</v>
      </c>
      <c r="J1928" t="s">
        <v>117</v>
      </c>
      <c r="K1928" t="s">
        <v>26</v>
      </c>
    </row>
    <row r="1929" spans="2:11" x14ac:dyDescent="0.35">
      <c r="B1929" t="s">
        <v>194</v>
      </c>
      <c r="C1929" t="s">
        <v>234</v>
      </c>
      <c r="D1929" t="s">
        <v>244</v>
      </c>
      <c r="E1929" t="s">
        <v>272</v>
      </c>
      <c r="F1929">
        <v>-265.64748153746234</v>
      </c>
      <c r="G1929" t="s">
        <v>257</v>
      </c>
      <c r="H1929">
        <v>2</v>
      </c>
      <c r="I1929">
        <v>2026</v>
      </c>
      <c r="J1929" t="s">
        <v>113</v>
      </c>
      <c r="K1929" t="s">
        <v>26</v>
      </c>
    </row>
    <row r="1930" spans="2:11" x14ac:dyDescent="0.35">
      <c r="B1930" t="s">
        <v>194</v>
      </c>
      <c r="C1930" t="s">
        <v>234</v>
      </c>
      <c r="D1930" t="s">
        <v>244</v>
      </c>
      <c r="E1930" t="s">
        <v>276</v>
      </c>
      <c r="F1930">
        <v>-248.98608709252485</v>
      </c>
      <c r="G1930" t="s">
        <v>257</v>
      </c>
      <c r="H1930">
        <v>2</v>
      </c>
      <c r="I1930">
        <v>2026</v>
      </c>
      <c r="J1930" t="s">
        <v>98</v>
      </c>
      <c r="K1930" t="s">
        <v>26</v>
      </c>
    </row>
    <row r="1931" spans="2:11" x14ac:dyDescent="0.35">
      <c r="B1931" t="s">
        <v>194</v>
      </c>
      <c r="C1931" t="s">
        <v>234</v>
      </c>
      <c r="D1931" t="s">
        <v>235</v>
      </c>
      <c r="E1931" t="s">
        <v>274</v>
      </c>
      <c r="F1931">
        <v>-240.64915564910518</v>
      </c>
      <c r="G1931" t="s">
        <v>257</v>
      </c>
      <c r="H1931">
        <v>2</v>
      </c>
      <c r="I1931">
        <v>2026</v>
      </c>
      <c r="J1931" t="s">
        <v>124</v>
      </c>
      <c r="K1931" t="s">
        <v>26</v>
      </c>
    </row>
    <row r="1932" spans="2:11" x14ac:dyDescent="0.35">
      <c r="B1932" t="s">
        <v>194</v>
      </c>
      <c r="C1932" t="s">
        <v>234</v>
      </c>
      <c r="D1932" t="s">
        <v>235</v>
      </c>
      <c r="E1932" t="s">
        <v>275</v>
      </c>
      <c r="F1932">
        <v>-239.45569972254921</v>
      </c>
      <c r="G1932" t="s">
        <v>257</v>
      </c>
      <c r="H1932">
        <v>2</v>
      </c>
      <c r="I1932">
        <v>2026</v>
      </c>
      <c r="J1932" t="s">
        <v>112</v>
      </c>
      <c r="K1932" t="s">
        <v>26</v>
      </c>
    </row>
    <row r="1933" spans="2:11" x14ac:dyDescent="0.35">
      <c r="B1933" t="s">
        <v>194</v>
      </c>
      <c r="C1933" t="s">
        <v>234</v>
      </c>
      <c r="D1933" t="s">
        <v>239</v>
      </c>
      <c r="E1933" t="s">
        <v>261</v>
      </c>
      <c r="F1933">
        <v>-226.13374950610577</v>
      </c>
      <c r="G1933" t="s">
        <v>257</v>
      </c>
      <c r="H1933">
        <v>2</v>
      </c>
      <c r="I1933">
        <v>2026</v>
      </c>
      <c r="J1933" t="s">
        <v>117</v>
      </c>
      <c r="K1933" t="s">
        <v>26</v>
      </c>
    </row>
    <row r="1934" spans="2:11" x14ac:dyDescent="0.35">
      <c r="B1934" t="s">
        <v>183</v>
      </c>
      <c r="C1934" t="s">
        <v>259</v>
      </c>
      <c r="D1934" t="s">
        <v>268</v>
      </c>
      <c r="E1934" t="s">
        <v>279</v>
      </c>
      <c r="F1934">
        <v>-226.03299749673388</v>
      </c>
      <c r="G1934" t="s">
        <v>257</v>
      </c>
      <c r="H1934">
        <v>2</v>
      </c>
      <c r="I1934">
        <v>2026</v>
      </c>
      <c r="J1934" t="s">
        <v>114</v>
      </c>
      <c r="K1934" t="s">
        <v>26</v>
      </c>
    </row>
    <row r="1935" spans="2:11" x14ac:dyDescent="0.35">
      <c r="B1935" t="s">
        <v>194</v>
      </c>
      <c r="C1935" t="s">
        <v>240</v>
      </c>
      <c r="D1935" t="s">
        <v>241</v>
      </c>
      <c r="E1935" t="s">
        <v>273</v>
      </c>
      <c r="F1935">
        <v>-224.92826710360404</v>
      </c>
      <c r="G1935" t="s">
        <v>257</v>
      </c>
      <c r="H1935">
        <v>2</v>
      </c>
      <c r="I1935">
        <v>2026</v>
      </c>
      <c r="J1935" t="s">
        <v>140</v>
      </c>
      <c r="K1935" t="s">
        <v>26</v>
      </c>
    </row>
    <row r="1936" spans="2:11" x14ac:dyDescent="0.35">
      <c r="B1936" s="89" t="s">
        <v>194</v>
      </c>
      <c r="C1936" t="s">
        <v>234</v>
      </c>
      <c r="D1936" t="s">
        <v>244</v>
      </c>
      <c r="E1936" t="s">
        <v>284</v>
      </c>
      <c r="F1936">
        <v>2880.7486147222312</v>
      </c>
      <c r="G1936" t="s">
        <v>210</v>
      </c>
      <c r="H1936">
        <v>3</v>
      </c>
      <c r="I1936">
        <v>2026</v>
      </c>
      <c r="J1936" t="s">
        <v>10</v>
      </c>
      <c r="K1936" t="s">
        <v>8</v>
      </c>
    </row>
    <row r="1937" spans="2:11" x14ac:dyDescent="0.35">
      <c r="B1937" t="s">
        <v>194</v>
      </c>
      <c r="C1937" t="s">
        <v>234</v>
      </c>
      <c r="D1937" t="s">
        <v>246</v>
      </c>
      <c r="E1937" t="s">
        <v>261</v>
      </c>
      <c r="F1937">
        <v>-198.77644901541123</v>
      </c>
      <c r="G1937" t="s">
        <v>257</v>
      </c>
      <c r="H1937">
        <v>2</v>
      </c>
      <c r="I1937">
        <v>2026</v>
      </c>
      <c r="J1937" t="s">
        <v>117</v>
      </c>
      <c r="K1937" t="s">
        <v>26</v>
      </c>
    </row>
    <row r="1938" spans="2:11" x14ac:dyDescent="0.35">
      <c r="B1938" t="s">
        <v>194</v>
      </c>
      <c r="C1938" t="s">
        <v>240</v>
      </c>
      <c r="D1938" t="s">
        <v>241</v>
      </c>
      <c r="E1938" t="s">
        <v>272</v>
      </c>
      <c r="F1938">
        <v>-195.94548964600992</v>
      </c>
      <c r="G1938" t="s">
        <v>257</v>
      </c>
      <c r="H1938">
        <v>2</v>
      </c>
      <c r="I1938">
        <v>2026</v>
      </c>
      <c r="J1938" t="s">
        <v>113</v>
      </c>
      <c r="K1938" t="s">
        <v>26</v>
      </c>
    </row>
    <row r="1939" spans="2:11" x14ac:dyDescent="0.35">
      <c r="B1939" t="s">
        <v>194</v>
      </c>
      <c r="C1939" t="s">
        <v>234</v>
      </c>
      <c r="D1939" t="s">
        <v>249</v>
      </c>
      <c r="E1939" t="s">
        <v>278</v>
      </c>
      <c r="F1939">
        <v>-188.89831026481386</v>
      </c>
      <c r="G1939" t="s">
        <v>257</v>
      </c>
      <c r="H1939">
        <v>2</v>
      </c>
      <c r="I1939">
        <v>2026</v>
      </c>
      <c r="J1939" t="s">
        <v>115</v>
      </c>
      <c r="K1939" t="s">
        <v>26</v>
      </c>
    </row>
    <row r="1940" spans="2:11" x14ac:dyDescent="0.35">
      <c r="B1940" t="s">
        <v>194</v>
      </c>
      <c r="C1940" t="s">
        <v>240</v>
      </c>
      <c r="D1940" t="s">
        <v>241</v>
      </c>
      <c r="E1940" t="s">
        <v>276</v>
      </c>
      <c r="F1940">
        <v>-183.65580004005676</v>
      </c>
      <c r="G1940" t="s">
        <v>257</v>
      </c>
      <c r="H1940">
        <v>2</v>
      </c>
      <c r="I1940">
        <v>2026</v>
      </c>
      <c r="J1940" t="s">
        <v>98</v>
      </c>
      <c r="K1940" t="s">
        <v>26</v>
      </c>
    </row>
    <row r="1941" spans="2:11" x14ac:dyDescent="0.35">
      <c r="B1941" t="s">
        <v>194</v>
      </c>
      <c r="C1941" t="s">
        <v>184</v>
      </c>
      <c r="D1941" t="s">
        <v>242</v>
      </c>
      <c r="E1941" t="s">
        <v>274</v>
      </c>
      <c r="F1941">
        <v>-182.11465810045172</v>
      </c>
      <c r="G1941" t="s">
        <v>257</v>
      </c>
      <c r="H1941">
        <v>2</v>
      </c>
      <c r="I1941">
        <v>2026</v>
      </c>
      <c r="J1941" t="s">
        <v>124</v>
      </c>
      <c r="K1941" t="s">
        <v>26</v>
      </c>
    </row>
    <row r="1942" spans="2:11" x14ac:dyDescent="0.35">
      <c r="B1942" t="s">
        <v>194</v>
      </c>
      <c r="C1942" t="s">
        <v>184</v>
      </c>
      <c r="D1942" t="s">
        <v>242</v>
      </c>
      <c r="E1942" t="s">
        <v>275</v>
      </c>
      <c r="F1942">
        <v>-181.21149341892001</v>
      </c>
      <c r="G1942" t="s">
        <v>257</v>
      </c>
      <c r="H1942">
        <v>2</v>
      </c>
      <c r="I1942">
        <v>2026</v>
      </c>
      <c r="J1942" t="s">
        <v>112</v>
      </c>
      <c r="K1942" t="s">
        <v>26</v>
      </c>
    </row>
    <row r="1943" spans="2:11" x14ac:dyDescent="0.35">
      <c r="B1943" t="s">
        <v>194</v>
      </c>
      <c r="C1943" t="s">
        <v>230</v>
      </c>
      <c r="D1943" t="s">
        <v>245</v>
      </c>
      <c r="E1943" t="s">
        <v>274</v>
      </c>
      <c r="F1943">
        <v>-180.39462815918105</v>
      </c>
      <c r="G1943" t="s">
        <v>257</v>
      </c>
      <c r="H1943">
        <v>2</v>
      </c>
      <c r="I1943">
        <v>2026</v>
      </c>
      <c r="J1943" t="s">
        <v>124</v>
      </c>
      <c r="K1943" t="s">
        <v>26</v>
      </c>
    </row>
    <row r="1944" spans="2:11" x14ac:dyDescent="0.35">
      <c r="B1944" t="s">
        <v>194</v>
      </c>
      <c r="C1944" t="s">
        <v>230</v>
      </c>
      <c r="D1944" t="s">
        <v>245</v>
      </c>
      <c r="E1944" t="s">
        <v>275</v>
      </c>
      <c r="F1944">
        <v>-179.49999365479343</v>
      </c>
      <c r="G1944" t="s">
        <v>257</v>
      </c>
      <c r="H1944">
        <v>2</v>
      </c>
      <c r="I1944">
        <v>2026</v>
      </c>
      <c r="J1944" t="s">
        <v>112</v>
      </c>
      <c r="K1944" t="s">
        <v>26</v>
      </c>
    </row>
    <row r="1945" spans="2:11" x14ac:dyDescent="0.35">
      <c r="B1945" t="s">
        <v>194</v>
      </c>
      <c r="C1945" t="s">
        <v>240</v>
      </c>
      <c r="D1945" t="s">
        <v>243</v>
      </c>
      <c r="E1945" t="s">
        <v>278</v>
      </c>
      <c r="F1945">
        <v>-164.72215770807071</v>
      </c>
      <c r="G1945" t="s">
        <v>257</v>
      </c>
      <c r="H1945">
        <v>2</v>
      </c>
      <c r="I1945">
        <v>2026</v>
      </c>
      <c r="J1945" t="s">
        <v>115</v>
      </c>
      <c r="K1945" t="s">
        <v>26</v>
      </c>
    </row>
    <row r="1946" spans="2:11" x14ac:dyDescent="0.35">
      <c r="B1946" t="s">
        <v>194</v>
      </c>
      <c r="C1946" t="s">
        <v>234</v>
      </c>
      <c r="D1946" t="s">
        <v>252</v>
      </c>
      <c r="E1946" t="s">
        <v>279</v>
      </c>
      <c r="F1946">
        <v>-158.07240958271589</v>
      </c>
      <c r="G1946" t="s">
        <v>257</v>
      </c>
      <c r="H1946">
        <v>2</v>
      </c>
      <c r="I1946">
        <v>2026</v>
      </c>
      <c r="J1946" t="s">
        <v>114</v>
      </c>
      <c r="K1946" t="s">
        <v>26</v>
      </c>
    </row>
    <row r="1947" spans="2:11" x14ac:dyDescent="0.35">
      <c r="B1947" t="s">
        <v>194</v>
      </c>
      <c r="C1947" t="s">
        <v>234</v>
      </c>
      <c r="D1947" t="s">
        <v>244</v>
      </c>
      <c r="E1947" t="s">
        <v>274</v>
      </c>
      <c r="F1947">
        <v>-150.90065884395443</v>
      </c>
      <c r="G1947" t="s">
        <v>257</v>
      </c>
      <c r="H1947">
        <v>2</v>
      </c>
      <c r="I1947">
        <v>2026</v>
      </c>
      <c r="J1947" t="s">
        <v>124</v>
      </c>
      <c r="K1947" t="s">
        <v>26</v>
      </c>
    </row>
    <row r="1948" spans="2:11" x14ac:dyDescent="0.35">
      <c r="B1948" t="s">
        <v>194</v>
      </c>
      <c r="C1948" t="s">
        <v>234</v>
      </c>
      <c r="D1948" t="s">
        <v>244</v>
      </c>
      <c r="E1948" t="s">
        <v>275</v>
      </c>
      <c r="F1948">
        <v>-150.15229434156194</v>
      </c>
      <c r="G1948" t="s">
        <v>257</v>
      </c>
      <c r="H1948">
        <v>2</v>
      </c>
      <c r="I1948">
        <v>2026</v>
      </c>
      <c r="J1948" t="s">
        <v>112</v>
      </c>
      <c r="K1948" t="s">
        <v>26</v>
      </c>
    </row>
    <row r="1949" spans="2:11" x14ac:dyDescent="0.35">
      <c r="B1949" t="s">
        <v>194</v>
      </c>
      <c r="C1949" t="s">
        <v>240</v>
      </c>
      <c r="D1949" t="s">
        <v>251</v>
      </c>
      <c r="E1949" t="s">
        <v>279</v>
      </c>
      <c r="F1949">
        <v>-149.93623128688898</v>
      </c>
      <c r="G1949" t="s">
        <v>257</v>
      </c>
      <c r="H1949">
        <v>2</v>
      </c>
      <c r="I1949">
        <v>2026</v>
      </c>
      <c r="J1949" t="s">
        <v>114</v>
      </c>
      <c r="K1949" t="s">
        <v>26</v>
      </c>
    </row>
    <row r="1950" spans="2:11" x14ac:dyDescent="0.35">
      <c r="B1950" t="s">
        <v>183</v>
      </c>
      <c r="C1950" t="s">
        <v>259</v>
      </c>
      <c r="D1950" t="s">
        <v>268</v>
      </c>
      <c r="E1950" t="s">
        <v>261</v>
      </c>
      <c r="F1950">
        <v>-147.16913796797476</v>
      </c>
      <c r="G1950" t="s">
        <v>257</v>
      </c>
      <c r="H1950">
        <v>2</v>
      </c>
      <c r="I1950">
        <v>2026</v>
      </c>
      <c r="J1950" t="s">
        <v>117</v>
      </c>
      <c r="K1950" t="s">
        <v>26</v>
      </c>
    </row>
    <row r="1951" spans="2:11" x14ac:dyDescent="0.35">
      <c r="B1951" t="s">
        <v>194</v>
      </c>
      <c r="C1951" t="s">
        <v>234</v>
      </c>
      <c r="D1951" t="s">
        <v>249</v>
      </c>
      <c r="E1951" t="s">
        <v>273</v>
      </c>
      <c r="F1951">
        <v>-142.30320880758029</v>
      </c>
      <c r="G1951" t="s">
        <v>257</v>
      </c>
      <c r="H1951">
        <v>2</v>
      </c>
      <c r="I1951">
        <v>2026</v>
      </c>
      <c r="J1951" t="s">
        <v>140</v>
      </c>
      <c r="K1951" t="s">
        <v>26</v>
      </c>
    </row>
    <row r="1952" spans="2:11" x14ac:dyDescent="0.35">
      <c r="B1952" t="s">
        <v>194</v>
      </c>
      <c r="C1952" t="s">
        <v>234</v>
      </c>
      <c r="D1952" t="s">
        <v>247</v>
      </c>
      <c r="E1952" t="s">
        <v>265</v>
      </c>
      <c r="F1952">
        <v>-141.65724982196519</v>
      </c>
      <c r="G1952" t="s">
        <v>257</v>
      </c>
      <c r="H1952">
        <v>2</v>
      </c>
      <c r="I1952">
        <v>2026</v>
      </c>
      <c r="J1952" t="s">
        <v>141</v>
      </c>
      <c r="K1952" t="s">
        <v>17</v>
      </c>
    </row>
    <row r="1953" spans="2:11" x14ac:dyDescent="0.35">
      <c r="B1953" t="s">
        <v>194</v>
      </c>
      <c r="C1953" t="s">
        <v>234</v>
      </c>
      <c r="D1953" t="s">
        <v>282</v>
      </c>
      <c r="E1953" t="s">
        <v>265</v>
      </c>
      <c r="F1953">
        <v>-140.79267505779359</v>
      </c>
      <c r="G1953" t="s">
        <v>257</v>
      </c>
      <c r="H1953">
        <v>2</v>
      </c>
      <c r="I1953">
        <v>2026</v>
      </c>
      <c r="J1953" t="s">
        <v>141</v>
      </c>
      <c r="K1953" t="s">
        <v>17</v>
      </c>
    </row>
    <row r="1954" spans="2:11" x14ac:dyDescent="0.35">
      <c r="B1954" s="89" t="s">
        <v>194</v>
      </c>
      <c r="C1954" t="s">
        <v>234</v>
      </c>
      <c r="D1954" t="s">
        <v>244</v>
      </c>
      <c r="E1954" t="s">
        <v>286</v>
      </c>
      <c r="F1954">
        <v>8002.8544641482313</v>
      </c>
      <c r="G1954" t="s">
        <v>257</v>
      </c>
      <c r="H1954">
        <v>3</v>
      </c>
      <c r="I1954">
        <v>2026</v>
      </c>
      <c r="J1954" t="s">
        <v>10</v>
      </c>
      <c r="K1954" t="s">
        <v>8</v>
      </c>
    </row>
    <row r="1955" spans="2:11" x14ac:dyDescent="0.35">
      <c r="B1955" s="89" t="s">
        <v>194</v>
      </c>
      <c r="C1955" t="s">
        <v>234</v>
      </c>
      <c r="D1955" t="s">
        <v>258</v>
      </c>
      <c r="E1955" t="s">
        <v>283</v>
      </c>
      <c r="F1955">
        <v>11709.847453691145</v>
      </c>
      <c r="G1955" t="s">
        <v>187</v>
      </c>
      <c r="H1955">
        <v>3</v>
      </c>
      <c r="I1955">
        <v>2026</v>
      </c>
      <c r="J1955" t="s">
        <v>10</v>
      </c>
      <c r="K1955" t="s">
        <v>8</v>
      </c>
    </row>
    <row r="1956" spans="2:11" x14ac:dyDescent="0.35">
      <c r="B1956" t="s">
        <v>194</v>
      </c>
      <c r="C1956" t="s">
        <v>234</v>
      </c>
      <c r="D1956" t="s">
        <v>239</v>
      </c>
      <c r="E1956" t="s">
        <v>278</v>
      </c>
      <c r="F1956">
        <v>-136.00147865894337</v>
      </c>
      <c r="G1956" t="s">
        <v>257</v>
      </c>
      <c r="H1956">
        <v>2</v>
      </c>
      <c r="I1956">
        <v>2026</v>
      </c>
      <c r="J1956" t="s">
        <v>115</v>
      </c>
      <c r="K1956" t="s">
        <v>26</v>
      </c>
    </row>
    <row r="1957" spans="2:11" x14ac:dyDescent="0.35">
      <c r="B1957" t="s">
        <v>194</v>
      </c>
      <c r="C1957" t="s">
        <v>240</v>
      </c>
      <c r="D1957" t="s">
        <v>243</v>
      </c>
      <c r="E1957" t="s">
        <v>273</v>
      </c>
      <c r="F1957">
        <v>-124.09053088249365</v>
      </c>
      <c r="G1957" t="s">
        <v>257</v>
      </c>
      <c r="H1957">
        <v>2</v>
      </c>
      <c r="I1957">
        <v>2026</v>
      </c>
      <c r="J1957" t="s">
        <v>140</v>
      </c>
      <c r="K1957" t="s">
        <v>26</v>
      </c>
    </row>
    <row r="1958" spans="2:11" x14ac:dyDescent="0.35">
      <c r="B1958" t="s">
        <v>194</v>
      </c>
      <c r="C1958" t="s">
        <v>234</v>
      </c>
      <c r="D1958" t="s">
        <v>249</v>
      </c>
      <c r="E1958" t="s">
        <v>272</v>
      </c>
      <c r="F1958">
        <v>-123.96695305155325</v>
      </c>
      <c r="G1958" t="s">
        <v>257</v>
      </c>
      <c r="H1958">
        <v>2</v>
      </c>
      <c r="I1958">
        <v>2026</v>
      </c>
      <c r="J1958" t="s">
        <v>113</v>
      </c>
      <c r="K1958" t="s">
        <v>26</v>
      </c>
    </row>
    <row r="1959" spans="2:11" x14ac:dyDescent="0.35">
      <c r="B1959" t="s">
        <v>194</v>
      </c>
      <c r="C1959" t="s">
        <v>234</v>
      </c>
      <c r="D1959" t="s">
        <v>246</v>
      </c>
      <c r="E1959" t="s">
        <v>278</v>
      </c>
      <c r="F1959">
        <v>-119.54823659765155</v>
      </c>
      <c r="G1959" t="s">
        <v>257</v>
      </c>
      <c r="H1959">
        <v>2</v>
      </c>
      <c r="I1959">
        <v>2026</v>
      </c>
      <c r="J1959" t="s">
        <v>115</v>
      </c>
      <c r="K1959" t="s">
        <v>26</v>
      </c>
    </row>
    <row r="1960" spans="2:11" x14ac:dyDescent="0.35">
      <c r="B1960" t="s">
        <v>194</v>
      </c>
      <c r="C1960" t="s">
        <v>234</v>
      </c>
      <c r="D1960" t="s">
        <v>249</v>
      </c>
      <c r="E1960" t="s">
        <v>276</v>
      </c>
      <c r="F1960">
        <v>-116.19175303469292</v>
      </c>
      <c r="G1960" t="s">
        <v>257</v>
      </c>
      <c r="H1960">
        <v>2</v>
      </c>
      <c r="I1960">
        <v>2026</v>
      </c>
      <c r="J1960" t="s">
        <v>98</v>
      </c>
      <c r="K1960" t="s">
        <v>26</v>
      </c>
    </row>
    <row r="1961" spans="2:11" x14ac:dyDescent="0.35">
      <c r="B1961" t="s">
        <v>194</v>
      </c>
      <c r="C1961" t="s">
        <v>240</v>
      </c>
      <c r="D1961" t="s">
        <v>241</v>
      </c>
      <c r="E1961" t="s">
        <v>274</v>
      </c>
      <c r="F1961">
        <v>-111.30654547882226</v>
      </c>
      <c r="G1961" t="s">
        <v>257</v>
      </c>
      <c r="H1961">
        <v>2</v>
      </c>
      <c r="I1961">
        <v>2026</v>
      </c>
      <c r="J1961" t="s">
        <v>124</v>
      </c>
      <c r="K1961" t="s">
        <v>26</v>
      </c>
    </row>
    <row r="1962" spans="2:11" x14ac:dyDescent="0.35">
      <c r="B1962" t="s">
        <v>194</v>
      </c>
      <c r="C1962" t="s">
        <v>240</v>
      </c>
      <c r="D1962" t="s">
        <v>241</v>
      </c>
      <c r="E1962" t="s">
        <v>275</v>
      </c>
      <c r="F1962">
        <v>-110.75454081457208</v>
      </c>
      <c r="G1962" t="s">
        <v>257</v>
      </c>
      <c r="H1962">
        <v>2</v>
      </c>
      <c r="I1962">
        <v>2026</v>
      </c>
      <c r="J1962" t="s">
        <v>112</v>
      </c>
      <c r="K1962" t="s">
        <v>26</v>
      </c>
    </row>
    <row r="1963" spans="2:11" x14ac:dyDescent="0.35">
      <c r="B1963" t="s">
        <v>194</v>
      </c>
      <c r="C1963" t="s">
        <v>240</v>
      </c>
      <c r="D1963" t="s">
        <v>243</v>
      </c>
      <c r="E1963" t="s">
        <v>272</v>
      </c>
      <c r="F1963">
        <v>-108.1010410443603</v>
      </c>
      <c r="G1963" t="s">
        <v>257</v>
      </c>
      <c r="H1963">
        <v>2</v>
      </c>
      <c r="I1963">
        <v>2026</v>
      </c>
      <c r="J1963" t="s">
        <v>113</v>
      </c>
      <c r="K1963" t="s">
        <v>26</v>
      </c>
    </row>
    <row r="1964" spans="2:11" x14ac:dyDescent="0.35">
      <c r="B1964" t="s">
        <v>194</v>
      </c>
      <c r="C1964" t="s">
        <v>184</v>
      </c>
      <c r="D1964" t="s">
        <v>248</v>
      </c>
      <c r="E1964" t="s">
        <v>279</v>
      </c>
      <c r="F1964">
        <v>-104.42724484349105</v>
      </c>
      <c r="G1964" t="s">
        <v>257</v>
      </c>
      <c r="H1964">
        <v>2</v>
      </c>
      <c r="I1964">
        <v>2026</v>
      </c>
      <c r="J1964" t="s">
        <v>114</v>
      </c>
      <c r="K1964" t="s">
        <v>26</v>
      </c>
    </row>
    <row r="1965" spans="2:11" x14ac:dyDescent="0.35">
      <c r="B1965" t="s">
        <v>194</v>
      </c>
      <c r="C1965" t="s">
        <v>234</v>
      </c>
      <c r="D1965" t="s">
        <v>252</v>
      </c>
      <c r="E1965" t="s">
        <v>261</v>
      </c>
      <c r="F1965">
        <v>-102.92028381893701</v>
      </c>
      <c r="G1965" t="s">
        <v>257</v>
      </c>
      <c r="H1965">
        <v>2</v>
      </c>
      <c r="I1965">
        <v>2026</v>
      </c>
      <c r="J1965" t="s">
        <v>117</v>
      </c>
      <c r="K1965" t="s">
        <v>26</v>
      </c>
    </row>
    <row r="1966" spans="2:11" x14ac:dyDescent="0.35">
      <c r="B1966" t="s">
        <v>194</v>
      </c>
      <c r="C1966" t="s">
        <v>234</v>
      </c>
      <c r="D1966" t="s">
        <v>239</v>
      </c>
      <c r="E1966" t="s">
        <v>273</v>
      </c>
      <c r="F1966">
        <v>-102.45431411541993</v>
      </c>
      <c r="G1966" t="s">
        <v>257</v>
      </c>
      <c r="H1966">
        <v>2</v>
      </c>
      <c r="I1966">
        <v>2026</v>
      </c>
      <c r="J1966" t="s">
        <v>140</v>
      </c>
      <c r="K1966" t="s">
        <v>26</v>
      </c>
    </row>
    <row r="1967" spans="2:11" x14ac:dyDescent="0.35">
      <c r="B1967" t="s">
        <v>194</v>
      </c>
      <c r="C1967" t="s">
        <v>240</v>
      </c>
      <c r="D1967" t="s">
        <v>243</v>
      </c>
      <c r="E1967" t="s">
        <v>276</v>
      </c>
      <c r="F1967">
        <v>-101.32095009704798</v>
      </c>
      <c r="G1967" t="s">
        <v>257</v>
      </c>
      <c r="H1967">
        <v>2</v>
      </c>
      <c r="I1967">
        <v>2026</v>
      </c>
      <c r="J1967" t="s">
        <v>98</v>
      </c>
      <c r="K1967" t="s">
        <v>26</v>
      </c>
    </row>
    <row r="1968" spans="2:11" x14ac:dyDescent="0.35">
      <c r="B1968" t="s">
        <v>194</v>
      </c>
      <c r="C1968" t="s">
        <v>240</v>
      </c>
      <c r="D1968" t="s">
        <v>251</v>
      </c>
      <c r="E1968" t="s">
        <v>261</v>
      </c>
      <c r="F1968">
        <v>-97.622852207572848</v>
      </c>
      <c r="G1968" t="s">
        <v>257</v>
      </c>
      <c r="H1968">
        <v>2</v>
      </c>
      <c r="I1968">
        <v>2026</v>
      </c>
      <c r="J1968" t="s">
        <v>117</v>
      </c>
      <c r="K1968" t="s">
        <v>26</v>
      </c>
    </row>
    <row r="1969" spans="2:11" x14ac:dyDescent="0.35">
      <c r="B1969" s="89" t="s">
        <v>194</v>
      </c>
      <c r="C1969" t="s">
        <v>234</v>
      </c>
      <c r="D1969" t="s">
        <v>258</v>
      </c>
      <c r="E1969" t="s">
        <v>284</v>
      </c>
      <c r="F1969">
        <v>1264.7834260109269</v>
      </c>
      <c r="G1969" t="s">
        <v>210</v>
      </c>
      <c r="H1969">
        <v>3</v>
      </c>
      <c r="I1969">
        <v>2026</v>
      </c>
      <c r="J1969" t="s">
        <v>10</v>
      </c>
      <c r="K1969" t="s">
        <v>8</v>
      </c>
    </row>
    <row r="1970" spans="2:11" x14ac:dyDescent="0.35">
      <c r="B1970" t="s">
        <v>194</v>
      </c>
      <c r="C1970" t="s">
        <v>234</v>
      </c>
      <c r="D1970" t="s">
        <v>246</v>
      </c>
      <c r="E1970" t="s">
        <v>273</v>
      </c>
      <c r="F1970">
        <v>-90.059554536430724</v>
      </c>
      <c r="G1970" t="s">
        <v>257</v>
      </c>
      <c r="H1970">
        <v>2</v>
      </c>
      <c r="I1970">
        <v>2026</v>
      </c>
      <c r="J1970" t="s">
        <v>140</v>
      </c>
      <c r="K1970" t="s">
        <v>26</v>
      </c>
    </row>
    <row r="1971" spans="2:11" x14ac:dyDescent="0.35">
      <c r="B1971" t="s">
        <v>194</v>
      </c>
      <c r="C1971" t="s">
        <v>234</v>
      </c>
      <c r="D1971" t="s">
        <v>239</v>
      </c>
      <c r="E1971" t="s">
        <v>272</v>
      </c>
      <c r="F1971">
        <v>-89.252724898490058</v>
      </c>
      <c r="G1971" t="s">
        <v>257</v>
      </c>
      <c r="H1971">
        <v>2</v>
      </c>
      <c r="I1971">
        <v>2026</v>
      </c>
      <c r="J1971" t="s">
        <v>113</v>
      </c>
      <c r="K1971" t="s">
        <v>26</v>
      </c>
    </row>
    <row r="1972" spans="2:11" x14ac:dyDescent="0.35">
      <c r="B1972" t="s">
        <v>183</v>
      </c>
      <c r="C1972" t="s">
        <v>259</v>
      </c>
      <c r="D1972" t="s">
        <v>268</v>
      </c>
      <c r="E1972" t="s">
        <v>278</v>
      </c>
      <c r="F1972">
        <v>-88.510540422742991</v>
      </c>
      <c r="G1972" t="s">
        <v>257</v>
      </c>
      <c r="H1972">
        <v>2</v>
      </c>
      <c r="I1972">
        <v>2026</v>
      </c>
      <c r="J1972" t="s">
        <v>115</v>
      </c>
      <c r="K1972" t="s">
        <v>26</v>
      </c>
    </row>
    <row r="1973" spans="2:11" x14ac:dyDescent="0.35">
      <c r="B1973" t="s">
        <v>194</v>
      </c>
      <c r="C1973" t="s">
        <v>234</v>
      </c>
      <c r="D1973" t="s">
        <v>239</v>
      </c>
      <c r="E1973" t="s">
        <v>276</v>
      </c>
      <c r="F1973">
        <v>-83.654799233196201</v>
      </c>
      <c r="G1973" t="s">
        <v>257</v>
      </c>
      <c r="H1973">
        <v>2</v>
      </c>
      <c r="I1973">
        <v>2026</v>
      </c>
      <c r="J1973" t="s">
        <v>98</v>
      </c>
      <c r="K1973" t="s">
        <v>26</v>
      </c>
    </row>
    <row r="1974" spans="2:11" x14ac:dyDescent="0.35">
      <c r="B1974" t="s">
        <v>194</v>
      </c>
      <c r="C1974" t="s">
        <v>234</v>
      </c>
      <c r="D1974" t="s">
        <v>246</v>
      </c>
      <c r="E1974" t="s">
        <v>272</v>
      </c>
      <c r="F1974">
        <v>-78.455072535699529</v>
      </c>
      <c r="G1974" t="s">
        <v>257</v>
      </c>
      <c r="H1974">
        <v>2</v>
      </c>
      <c r="I1974">
        <v>2026</v>
      </c>
      <c r="J1974" t="s">
        <v>113</v>
      </c>
      <c r="K1974" t="s">
        <v>26</v>
      </c>
    </row>
    <row r="1975" spans="2:11" x14ac:dyDescent="0.35">
      <c r="B1975" s="89" t="s">
        <v>194</v>
      </c>
      <c r="C1975" t="s">
        <v>234</v>
      </c>
      <c r="D1975" t="s">
        <v>258</v>
      </c>
      <c r="E1975" t="s">
        <v>286</v>
      </c>
      <c r="F1975">
        <v>3513.6275464314394</v>
      </c>
      <c r="G1975" t="s">
        <v>257</v>
      </c>
      <c r="H1975">
        <v>3</v>
      </c>
      <c r="I1975">
        <v>2026</v>
      </c>
      <c r="J1975" t="s">
        <v>10</v>
      </c>
      <c r="K1975" t="s">
        <v>8</v>
      </c>
    </row>
    <row r="1976" spans="2:11" x14ac:dyDescent="0.35">
      <c r="B1976" t="s">
        <v>194</v>
      </c>
      <c r="C1976" t="s">
        <v>234</v>
      </c>
      <c r="D1976" t="s">
        <v>246</v>
      </c>
      <c r="E1976" t="s">
        <v>276</v>
      </c>
      <c r="F1976">
        <v>-73.534374992631982</v>
      </c>
      <c r="G1976" t="s">
        <v>257</v>
      </c>
      <c r="H1976">
        <v>2</v>
      </c>
      <c r="I1976">
        <v>2026</v>
      </c>
      <c r="J1976" t="s">
        <v>98</v>
      </c>
      <c r="K1976" t="s">
        <v>26</v>
      </c>
    </row>
    <row r="1977" spans="2:11" x14ac:dyDescent="0.35">
      <c r="B1977" t="s">
        <v>194</v>
      </c>
      <c r="C1977" t="s">
        <v>234</v>
      </c>
      <c r="D1977" t="s">
        <v>249</v>
      </c>
      <c r="E1977" t="s">
        <v>274</v>
      </c>
      <c r="F1977">
        <v>-70.419244263450253</v>
      </c>
      <c r="G1977" t="s">
        <v>257</v>
      </c>
      <c r="H1977">
        <v>2</v>
      </c>
      <c r="I1977">
        <v>2026</v>
      </c>
      <c r="J1977" t="s">
        <v>124</v>
      </c>
      <c r="K1977" t="s">
        <v>26</v>
      </c>
    </row>
    <row r="1978" spans="2:11" x14ac:dyDescent="0.35">
      <c r="B1978" t="s">
        <v>194</v>
      </c>
      <c r="C1978" t="s">
        <v>234</v>
      </c>
      <c r="D1978" t="s">
        <v>249</v>
      </c>
      <c r="E1978" t="s">
        <v>275</v>
      </c>
      <c r="F1978">
        <v>-70.07001276840046</v>
      </c>
      <c r="G1978" t="s">
        <v>257</v>
      </c>
      <c r="H1978">
        <v>2</v>
      </c>
      <c r="I1978">
        <v>2026</v>
      </c>
      <c r="J1978" t="s">
        <v>112</v>
      </c>
      <c r="K1978" t="s">
        <v>26</v>
      </c>
    </row>
    <row r="1979" spans="2:11" x14ac:dyDescent="0.35">
      <c r="B1979" t="s">
        <v>183</v>
      </c>
      <c r="C1979" t="s">
        <v>259</v>
      </c>
      <c r="D1979" t="s">
        <v>268</v>
      </c>
      <c r="E1979" t="s">
        <v>273</v>
      </c>
      <c r="F1979">
        <v>-66.677853802885537</v>
      </c>
      <c r="G1979" t="s">
        <v>257</v>
      </c>
      <c r="H1979">
        <v>2</v>
      </c>
      <c r="I1979">
        <v>2026</v>
      </c>
      <c r="J1979" t="s">
        <v>140</v>
      </c>
      <c r="K1979" t="s">
        <v>26</v>
      </c>
    </row>
    <row r="1980" spans="2:11" x14ac:dyDescent="0.35">
      <c r="B1980" t="s">
        <v>194</v>
      </c>
      <c r="C1980" t="s">
        <v>184</v>
      </c>
      <c r="D1980" t="s">
        <v>248</v>
      </c>
      <c r="E1980" t="s">
        <v>263</v>
      </c>
      <c r="F1980">
        <v>-64.409533534081476</v>
      </c>
      <c r="G1980" t="s">
        <v>257</v>
      </c>
      <c r="H1980">
        <v>2</v>
      </c>
      <c r="I1980">
        <v>2026</v>
      </c>
      <c r="J1980" t="s">
        <v>138</v>
      </c>
      <c r="K1980" t="s">
        <v>17</v>
      </c>
    </row>
    <row r="1981" spans="2:11" x14ac:dyDescent="0.35">
      <c r="B1981" t="s">
        <v>194</v>
      </c>
      <c r="C1981" t="s">
        <v>234</v>
      </c>
      <c r="D1981" t="s">
        <v>247</v>
      </c>
      <c r="E1981" t="s">
        <v>279</v>
      </c>
      <c r="F1981">
        <v>-64.193371289072431</v>
      </c>
      <c r="G1981" t="s">
        <v>257</v>
      </c>
      <c r="H1981">
        <v>2</v>
      </c>
      <c r="I1981">
        <v>2026</v>
      </c>
      <c r="J1981" t="s">
        <v>114</v>
      </c>
      <c r="K1981" t="s">
        <v>26</v>
      </c>
    </row>
    <row r="1982" spans="2:11" x14ac:dyDescent="0.35">
      <c r="B1982" t="s">
        <v>194</v>
      </c>
      <c r="C1982" t="s">
        <v>234</v>
      </c>
      <c r="D1982" t="s">
        <v>282</v>
      </c>
      <c r="E1982" t="s">
        <v>279</v>
      </c>
      <c r="F1982">
        <v>-63.801580760078089</v>
      </c>
      <c r="G1982" t="s">
        <v>257</v>
      </c>
      <c r="H1982">
        <v>2</v>
      </c>
      <c r="I1982">
        <v>2026</v>
      </c>
      <c r="J1982" t="s">
        <v>114</v>
      </c>
      <c r="K1982" t="s">
        <v>26</v>
      </c>
    </row>
    <row r="1983" spans="2:11" x14ac:dyDescent="0.35">
      <c r="B1983" t="s">
        <v>194</v>
      </c>
      <c r="C1983" t="s">
        <v>234</v>
      </c>
      <c r="D1983" t="s">
        <v>252</v>
      </c>
      <c r="E1983" t="s">
        <v>278</v>
      </c>
      <c r="F1983">
        <v>-61.898371268971601</v>
      </c>
      <c r="G1983" t="s">
        <v>257</v>
      </c>
      <c r="H1983">
        <v>2</v>
      </c>
      <c r="I1983">
        <v>2026</v>
      </c>
      <c r="J1983" t="s">
        <v>115</v>
      </c>
      <c r="K1983" t="s">
        <v>26</v>
      </c>
    </row>
    <row r="1984" spans="2:11" x14ac:dyDescent="0.35">
      <c r="B1984" t="s">
        <v>194</v>
      </c>
      <c r="C1984" t="s">
        <v>240</v>
      </c>
      <c r="D1984" t="s">
        <v>243</v>
      </c>
      <c r="E1984" t="s">
        <v>274</v>
      </c>
      <c r="F1984">
        <v>-61.40663642245331</v>
      </c>
      <c r="G1984" t="s">
        <v>257</v>
      </c>
      <c r="H1984">
        <v>2</v>
      </c>
      <c r="I1984">
        <v>2026</v>
      </c>
      <c r="J1984" t="s">
        <v>124</v>
      </c>
      <c r="K1984" t="s">
        <v>26</v>
      </c>
    </row>
    <row r="1985" spans="2:11" x14ac:dyDescent="0.35">
      <c r="B1985" t="s">
        <v>194</v>
      </c>
      <c r="C1985" t="s">
        <v>240</v>
      </c>
      <c r="D1985" t="s">
        <v>243</v>
      </c>
      <c r="E1985" t="s">
        <v>275</v>
      </c>
      <c r="F1985">
        <v>-61.102101324582016</v>
      </c>
      <c r="G1985" t="s">
        <v>257</v>
      </c>
      <c r="H1985">
        <v>2</v>
      </c>
      <c r="I1985">
        <v>2026</v>
      </c>
      <c r="J1985" t="s">
        <v>112</v>
      </c>
      <c r="K1985" t="s">
        <v>26</v>
      </c>
    </row>
    <row r="1986" spans="2:11" x14ac:dyDescent="0.35">
      <c r="B1986" t="s">
        <v>194</v>
      </c>
      <c r="C1986" t="s">
        <v>240</v>
      </c>
      <c r="D1986" t="s">
        <v>251</v>
      </c>
      <c r="E1986" t="s">
        <v>278</v>
      </c>
      <c r="F1986">
        <v>-58.712387160833416</v>
      </c>
      <c r="G1986" t="s">
        <v>257</v>
      </c>
      <c r="H1986">
        <v>2</v>
      </c>
      <c r="I1986">
        <v>2026</v>
      </c>
      <c r="J1986" t="s">
        <v>115</v>
      </c>
      <c r="K1986" t="s">
        <v>26</v>
      </c>
    </row>
    <row r="1987" spans="2:11" x14ac:dyDescent="0.35">
      <c r="B1987" t="s">
        <v>183</v>
      </c>
      <c r="C1987" t="s">
        <v>259</v>
      </c>
      <c r="D1987" t="s">
        <v>268</v>
      </c>
      <c r="E1987" t="s">
        <v>272</v>
      </c>
      <c r="F1987">
        <v>-58.086184009649202</v>
      </c>
      <c r="G1987" t="s">
        <v>257</v>
      </c>
      <c r="H1987">
        <v>2</v>
      </c>
      <c r="I1987">
        <v>2026</v>
      </c>
      <c r="J1987" t="s">
        <v>113</v>
      </c>
      <c r="K1987" t="s">
        <v>26</v>
      </c>
    </row>
    <row r="1988" spans="2:11" x14ac:dyDescent="0.35">
      <c r="B1988" t="s">
        <v>183</v>
      </c>
      <c r="C1988" t="s">
        <v>259</v>
      </c>
      <c r="D1988" t="s">
        <v>268</v>
      </c>
      <c r="E1988" t="s">
        <v>276</v>
      </c>
      <c r="F1988">
        <v>-54.443021959006899</v>
      </c>
      <c r="G1988" t="s">
        <v>257</v>
      </c>
      <c r="H1988">
        <v>2</v>
      </c>
      <c r="I1988">
        <v>2026</v>
      </c>
      <c r="J1988" t="s">
        <v>98</v>
      </c>
      <c r="K1988" t="s">
        <v>26</v>
      </c>
    </row>
    <row r="1989" spans="2:11" x14ac:dyDescent="0.35">
      <c r="B1989" t="s">
        <v>194</v>
      </c>
      <c r="C1989" t="s">
        <v>234</v>
      </c>
      <c r="D1989" t="s">
        <v>239</v>
      </c>
      <c r="E1989" t="s">
        <v>274</v>
      </c>
      <c r="F1989">
        <v>-50.699878323149207</v>
      </c>
      <c r="G1989" t="s">
        <v>257</v>
      </c>
      <c r="H1989">
        <v>2</v>
      </c>
      <c r="I1989">
        <v>2026</v>
      </c>
      <c r="J1989" t="s">
        <v>124</v>
      </c>
      <c r="K1989" t="s">
        <v>26</v>
      </c>
    </row>
    <row r="1990" spans="2:11" x14ac:dyDescent="0.35">
      <c r="B1990" t="s">
        <v>194</v>
      </c>
      <c r="C1990" t="s">
        <v>234</v>
      </c>
      <c r="D1990" t="s">
        <v>239</v>
      </c>
      <c r="E1990" t="s">
        <v>275</v>
      </c>
      <c r="F1990">
        <v>-50.448441453997432</v>
      </c>
      <c r="G1990" t="s">
        <v>257</v>
      </c>
      <c r="H1990">
        <v>2</v>
      </c>
      <c r="I1990">
        <v>2026</v>
      </c>
      <c r="J1990" t="s">
        <v>112</v>
      </c>
      <c r="K1990" t="s">
        <v>26</v>
      </c>
    </row>
    <row r="1991" spans="2:11" x14ac:dyDescent="0.35">
      <c r="B1991" t="s">
        <v>194</v>
      </c>
      <c r="C1991" t="s">
        <v>234</v>
      </c>
      <c r="D1991" t="s">
        <v>252</v>
      </c>
      <c r="E1991" t="s">
        <v>273</v>
      </c>
      <c r="F1991">
        <v>-46.630045759484616</v>
      </c>
      <c r="G1991" t="s">
        <v>257</v>
      </c>
      <c r="H1991">
        <v>2</v>
      </c>
      <c r="I1991">
        <v>2026</v>
      </c>
      <c r="J1991" t="s">
        <v>140</v>
      </c>
      <c r="K1991" t="s">
        <v>26</v>
      </c>
    </row>
    <row r="1992" spans="2:11" x14ac:dyDescent="0.35">
      <c r="B1992" t="s">
        <v>194</v>
      </c>
      <c r="C1992" t="s">
        <v>234</v>
      </c>
      <c r="D1992" t="s">
        <v>246</v>
      </c>
      <c r="E1992" t="s">
        <v>274</v>
      </c>
      <c r="F1992">
        <v>-44.566287874322406</v>
      </c>
      <c r="G1992" t="s">
        <v>257</v>
      </c>
      <c r="H1992">
        <v>2</v>
      </c>
      <c r="I1992">
        <v>2026</v>
      </c>
      <c r="J1992" t="s">
        <v>124</v>
      </c>
      <c r="K1992" t="s">
        <v>26</v>
      </c>
    </row>
    <row r="1993" spans="2:11" x14ac:dyDescent="0.35">
      <c r="B1993" t="s">
        <v>194</v>
      </c>
      <c r="C1993" t="s">
        <v>234</v>
      </c>
      <c r="D1993" t="s">
        <v>246</v>
      </c>
      <c r="E1993" t="s">
        <v>275</v>
      </c>
      <c r="F1993">
        <v>-44.34526943673535</v>
      </c>
      <c r="G1993" t="s">
        <v>257</v>
      </c>
      <c r="H1993">
        <v>2</v>
      </c>
      <c r="I1993">
        <v>2026</v>
      </c>
      <c r="J1993" t="s">
        <v>112</v>
      </c>
      <c r="K1993" t="s">
        <v>26</v>
      </c>
    </row>
    <row r="1994" spans="2:11" x14ac:dyDescent="0.35">
      <c r="B1994" t="s">
        <v>194</v>
      </c>
      <c r="C1994" t="s">
        <v>240</v>
      </c>
      <c r="D1994" t="s">
        <v>251</v>
      </c>
      <c r="E1994" t="s">
        <v>273</v>
      </c>
      <c r="F1994">
        <v>-44.229940850327729</v>
      </c>
      <c r="G1994" t="s">
        <v>257</v>
      </c>
      <c r="H1994">
        <v>2</v>
      </c>
      <c r="I1994">
        <v>2026</v>
      </c>
      <c r="J1994" t="s">
        <v>140</v>
      </c>
      <c r="K1994" t="s">
        <v>26</v>
      </c>
    </row>
    <row r="1995" spans="2:11" x14ac:dyDescent="0.35">
      <c r="B1995" t="s">
        <v>194</v>
      </c>
      <c r="C1995" t="s">
        <v>234</v>
      </c>
      <c r="D1995" t="s">
        <v>247</v>
      </c>
      <c r="E1995" t="s">
        <v>261</v>
      </c>
      <c r="F1995">
        <v>-41.796035182904831</v>
      </c>
      <c r="G1995" t="s">
        <v>257</v>
      </c>
      <c r="H1995">
        <v>2</v>
      </c>
      <c r="I1995">
        <v>2026</v>
      </c>
      <c r="J1995" t="s">
        <v>117</v>
      </c>
      <c r="K1995" t="s">
        <v>26</v>
      </c>
    </row>
    <row r="1996" spans="2:11" x14ac:dyDescent="0.35">
      <c r="B1996" t="s">
        <v>194</v>
      </c>
      <c r="C1996" t="s">
        <v>234</v>
      </c>
      <c r="D1996" t="s">
        <v>282</v>
      </c>
      <c r="E1996" t="s">
        <v>261</v>
      </c>
      <c r="F1996">
        <v>-41.54094201042701</v>
      </c>
      <c r="G1996" t="s">
        <v>257</v>
      </c>
      <c r="H1996">
        <v>2</v>
      </c>
      <c r="I1996">
        <v>2026</v>
      </c>
      <c r="J1996" t="s">
        <v>117</v>
      </c>
      <c r="K1996" t="s">
        <v>26</v>
      </c>
    </row>
    <row r="1997" spans="2:11" x14ac:dyDescent="0.35">
      <c r="B1997" t="s">
        <v>194</v>
      </c>
      <c r="C1997" t="s">
        <v>184</v>
      </c>
      <c r="D1997" t="s">
        <v>248</v>
      </c>
      <c r="E1997" t="s">
        <v>278</v>
      </c>
      <c r="F1997">
        <v>-40.891869675307269</v>
      </c>
      <c r="G1997" t="s">
        <v>257</v>
      </c>
      <c r="H1997">
        <v>2</v>
      </c>
      <c r="I1997">
        <v>2026</v>
      </c>
      <c r="J1997" t="s">
        <v>115</v>
      </c>
      <c r="K1997" t="s">
        <v>26</v>
      </c>
    </row>
    <row r="1998" spans="2:11" x14ac:dyDescent="0.35">
      <c r="B1998" t="s">
        <v>194</v>
      </c>
      <c r="C1998" t="s">
        <v>234</v>
      </c>
      <c r="D1998" t="s">
        <v>252</v>
      </c>
      <c r="E1998" t="s">
        <v>272</v>
      </c>
      <c r="F1998">
        <v>-40.621604684081341</v>
      </c>
      <c r="G1998" t="s">
        <v>257</v>
      </c>
      <c r="H1998">
        <v>2</v>
      </c>
      <c r="I1998">
        <v>2026</v>
      </c>
      <c r="J1998" t="s">
        <v>113</v>
      </c>
      <c r="K1998" t="s">
        <v>26</v>
      </c>
    </row>
    <row r="1999" spans="2:11" x14ac:dyDescent="0.35">
      <c r="B1999" t="s">
        <v>194</v>
      </c>
      <c r="C1999" t="s">
        <v>240</v>
      </c>
      <c r="D1999" t="s">
        <v>251</v>
      </c>
      <c r="E1999" t="s">
        <v>272</v>
      </c>
      <c r="F1999">
        <v>-38.530761511355884</v>
      </c>
      <c r="G1999" t="s">
        <v>257</v>
      </c>
      <c r="H1999">
        <v>2</v>
      </c>
      <c r="I1999">
        <v>2026</v>
      </c>
      <c r="J1999" t="s">
        <v>113</v>
      </c>
      <c r="K1999" t="s">
        <v>26</v>
      </c>
    </row>
    <row r="2000" spans="2:11" x14ac:dyDescent="0.35">
      <c r="B2000" t="s">
        <v>194</v>
      </c>
      <c r="C2000" t="s">
        <v>234</v>
      </c>
      <c r="D2000" t="s">
        <v>252</v>
      </c>
      <c r="E2000" t="s">
        <v>276</v>
      </c>
      <c r="F2000">
        <v>-38.073820023332161</v>
      </c>
      <c r="G2000" t="s">
        <v>257</v>
      </c>
      <c r="H2000">
        <v>2</v>
      </c>
      <c r="I2000">
        <v>2026</v>
      </c>
      <c r="J2000" t="s">
        <v>98</v>
      </c>
      <c r="K2000" t="s">
        <v>26</v>
      </c>
    </row>
    <row r="2001" spans="2:11" x14ac:dyDescent="0.35">
      <c r="B2001" t="s">
        <v>194</v>
      </c>
      <c r="C2001" t="s">
        <v>240</v>
      </c>
      <c r="D2001" t="s">
        <v>251</v>
      </c>
      <c r="E2001" t="s">
        <v>276</v>
      </c>
      <c r="F2001">
        <v>-36.114114411639328</v>
      </c>
      <c r="G2001" t="s">
        <v>257</v>
      </c>
      <c r="H2001">
        <v>2</v>
      </c>
      <c r="I2001">
        <v>2026</v>
      </c>
      <c r="J2001" t="s">
        <v>98</v>
      </c>
      <c r="K2001" t="s">
        <v>26</v>
      </c>
    </row>
    <row r="2002" spans="2:11" x14ac:dyDescent="0.35">
      <c r="B2002" t="s">
        <v>194</v>
      </c>
      <c r="C2002" t="s">
        <v>184</v>
      </c>
      <c r="D2002" t="s">
        <v>253</v>
      </c>
      <c r="E2002" t="s">
        <v>279</v>
      </c>
      <c r="F2002">
        <v>-35.411836274488309</v>
      </c>
      <c r="G2002" t="s">
        <v>257</v>
      </c>
      <c r="H2002">
        <v>2</v>
      </c>
      <c r="I2002">
        <v>2026</v>
      </c>
      <c r="J2002" t="s">
        <v>114</v>
      </c>
      <c r="K2002" t="s">
        <v>26</v>
      </c>
    </row>
    <row r="2003" spans="2:11" x14ac:dyDescent="0.35">
      <c r="B2003" t="s">
        <v>183</v>
      </c>
      <c r="C2003" t="s">
        <v>259</v>
      </c>
      <c r="D2003" t="s">
        <v>268</v>
      </c>
      <c r="E2003" t="s">
        <v>274</v>
      </c>
      <c r="F2003">
        <v>-32.995770884246603</v>
      </c>
      <c r="G2003" t="s">
        <v>257</v>
      </c>
      <c r="H2003">
        <v>2</v>
      </c>
      <c r="I2003">
        <v>2026</v>
      </c>
      <c r="J2003" t="s">
        <v>124</v>
      </c>
      <c r="K2003" t="s">
        <v>26</v>
      </c>
    </row>
    <row r="2004" spans="2:11" x14ac:dyDescent="0.35">
      <c r="B2004" t="s">
        <v>183</v>
      </c>
      <c r="C2004" t="s">
        <v>259</v>
      </c>
      <c r="D2004" t="s">
        <v>268</v>
      </c>
      <c r="E2004" t="s">
        <v>275</v>
      </c>
      <c r="F2004">
        <v>-32.832134331245321</v>
      </c>
      <c r="G2004" t="s">
        <v>257</v>
      </c>
      <c r="H2004">
        <v>2</v>
      </c>
      <c r="I2004">
        <v>2026</v>
      </c>
      <c r="J2004" t="s">
        <v>112</v>
      </c>
      <c r="K2004" t="s">
        <v>26</v>
      </c>
    </row>
    <row r="2005" spans="2:11" x14ac:dyDescent="0.35">
      <c r="B2005" t="s">
        <v>194</v>
      </c>
      <c r="C2005" t="s">
        <v>184</v>
      </c>
      <c r="D2005" t="s">
        <v>248</v>
      </c>
      <c r="E2005" t="s">
        <v>273</v>
      </c>
      <c r="F2005">
        <v>-30.805168456933117</v>
      </c>
      <c r="G2005" t="s">
        <v>257</v>
      </c>
      <c r="H2005">
        <v>2</v>
      </c>
      <c r="I2005">
        <v>2026</v>
      </c>
      <c r="J2005" t="s">
        <v>140</v>
      </c>
      <c r="K2005" t="s">
        <v>26</v>
      </c>
    </row>
    <row r="2006" spans="2:11" x14ac:dyDescent="0.35">
      <c r="B2006" t="s">
        <v>194</v>
      </c>
      <c r="C2006" t="s">
        <v>184</v>
      </c>
      <c r="D2006" t="s">
        <v>248</v>
      </c>
      <c r="E2006" t="s">
        <v>272</v>
      </c>
      <c r="F2006">
        <v>-26.835817012457934</v>
      </c>
      <c r="G2006" t="s">
        <v>257</v>
      </c>
      <c r="H2006">
        <v>2</v>
      </c>
      <c r="I2006">
        <v>2026</v>
      </c>
      <c r="J2006" t="s">
        <v>113</v>
      </c>
      <c r="K2006" t="s">
        <v>26</v>
      </c>
    </row>
    <row r="2007" spans="2:11" x14ac:dyDescent="0.35">
      <c r="B2007" t="s">
        <v>194</v>
      </c>
      <c r="C2007" t="s">
        <v>184</v>
      </c>
      <c r="D2007" t="s">
        <v>248</v>
      </c>
      <c r="E2007" t="s">
        <v>276</v>
      </c>
      <c r="F2007">
        <v>-25.152676145061186</v>
      </c>
      <c r="G2007" t="s">
        <v>257</v>
      </c>
      <c r="H2007">
        <v>2</v>
      </c>
      <c r="I2007">
        <v>2026</v>
      </c>
      <c r="J2007" t="s">
        <v>98</v>
      </c>
      <c r="K2007" t="s">
        <v>26</v>
      </c>
    </row>
    <row r="2008" spans="2:11" x14ac:dyDescent="0.35">
      <c r="B2008" t="s">
        <v>194</v>
      </c>
      <c r="C2008" t="s">
        <v>234</v>
      </c>
      <c r="D2008" t="s">
        <v>247</v>
      </c>
      <c r="E2008" t="s">
        <v>278</v>
      </c>
      <c r="F2008">
        <v>-25.136993480059008</v>
      </c>
      <c r="G2008" t="s">
        <v>257</v>
      </c>
      <c r="H2008">
        <v>2</v>
      </c>
      <c r="I2008">
        <v>2026</v>
      </c>
      <c r="J2008" t="s">
        <v>115</v>
      </c>
      <c r="K2008" t="s">
        <v>26</v>
      </c>
    </row>
    <row r="2009" spans="2:11" x14ac:dyDescent="0.35">
      <c r="B2009" t="s">
        <v>194</v>
      </c>
      <c r="C2009" t="s">
        <v>234</v>
      </c>
      <c r="D2009" t="s">
        <v>282</v>
      </c>
      <c r="E2009" t="s">
        <v>278</v>
      </c>
      <c r="F2009">
        <v>-24.983575209992921</v>
      </c>
      <c r="G2009" t="s">
        <v>257</v>
      </c>
      <c r="H2009">
        <v>2</v>
      </c>
      <c r="I2009">
        <v>2026</v>
      </c>
      <c r="J2009" t="s">
        <v>115</v>
      </c>
      <c r="K2009" t="s">
        <v>26</v>
      </c>
    </row>
    <row r="2010" spans="2:11" x14ac:dyDescent="0.35">
      <c r="B2010" t="s">
        <v>194</v>
      </c>
      <c r="C2010" t="s">
        <v>234</v>
      </c>
      <c r="D2010" t="s">
        <v>252</v>
      </c>
      <c r="E2010" t="s">
        <v>274</v>
      </c>
      <c r="F2010">
        <v>-23.075042438383122</v>
      </c>
      <c r="G2010" t="s">
        <v>257</v>
      </c>
      <c r="H2010">
        <v>2</v>
      </c>
      <c r="I2010">
        <v>2026</v>
      </c>
      <c r="J2010" t="s">
        <v>124</v>
      </c>
      <c r="K2010" t="s">
        <v>26</v>
      </c>
    </row>
    <row r="2011" spans="2:11" x14ac:dyDescent="0.35">
      <c r="B2011" t="s">
        <v>194</v>
      </c>
      <c r="C2011" t="s">
        <v>234</v>
      </c>
      <c r="D2011" t="s">
        <v>252</v>
      </c>
      <c r="E2011" t="s">
        <v>275</v>
      </c>
      <c r="F2011">
        <v>-22.960605942317564</v>
      </c>
      <c r="G2011" t="s">
        <v>257</v>
      </c>
      <c r="H2011">
        <v>2</v>
      </c>
      <c r="I2011">
        <v>2026</v>
      </c>
      <c r="J2011" t="s">
        <v>112</v>
      </c>
      <c r="K2011" t="s">
        <v>26</v>
      </c>
    </row>
    <row r="2012" spans="2:11" x14ac:dyDescent="0.35">
      <c r="B2012" t="s">
        <v>194</v>
      </c>
      <c r="C2012" t="s">
        <v>240</v>
      </c>
      <c r="D2012" t="s">
        <v>251</v>
      </c>
      <c r="E2012" t="s">
        <v>274</v>
      </c>
      <c r="F2012">
        <v>-21.887342067660196</v>
      </c>
      <c r="G2012" t="s">
        <v>257</v>
      </c>
      <c r="H2012">
        <v>2</v>
      </c>
      <c r="I2012">
        <v>2026</v>
      </c>
      <c r="J2012" t="s">
        <v>124</v>
      </c>
      <c r="K2012" t="s">
        <v>26</v>
      </c>
    </row>
    <row r="2013" spans="2:11" x14ac:dyDescent="0.35">
      <c r="B2013" t="s">
        <v>194</v>
      </c>
      <c r="C2013" t="s">
        <v>184</v>
      </c>
      <c r="D2013" t="s">
        <v>253</v>
      </c>
      <c r="E2013" t="s">
        <v>263</v>
      </c>
      <c r="F2013">
        <v>-21.841616710691412</v>
      </c>
      <c r="G2013" t="s">
        <v>257</v>
      </c>
      <c r="H2013">
        <v>2</v>
      </c>
      <c r="I2013">
        <v>2026</v>
      </c>
      <c r="J2013" t="s">
        <v>138</v>
      </c>
      <c r="K2013" t="s">
        <v>17</v>
      </c>
    </row>
    <row r="2014" spans="2:11" x14ac:dyDescent="0.35">
      <c r="B2014" t="s">
        <v>194</v>
      </c>
      <c r="C2014" t="s">
        <v>240</v>
      </c>
      <c r="D2014" t="s">
        <v>251</v>
      </c>
      <c r="E2014" t="s">
        <v>275</v>
      </c>
      <c r="F2014">
        <v>-21.778795756592746</v>
      </c>
      <c r="G2014" t="s">
        <v>257</v>
      </c>
      <c r="H2014">
        <v>2</v>
      </c>
      <c r="I2014">
        <v>2026</v>
      </c>
      <c r="J2014" t="s">
        <v>112</v>
      </c>
      <c r="K2014" t="s">
        <v>26</v>
      </c>
    </row>
    <row r="2015" spans="2:11" x14ac:dyDescent="0.35">
      <c r="B2015" t="s">
        <v>194</v>
      </c>
      <c r="C2015" t="s">
        <v>234</v>
      </c>
      <c r="D2015" t="s">
        <v>254</v>
      </c>
      <c r="E2015" t="s">
        <v>265</v>
      </c>
      <c r="F2015">
        <v>-19.752208073766976</v>
      </c>
      <c r="G2015" t="s">
        <v>257</v>
      </c>
      <c r="H2015">
        <v>2</v>
      </c>
      <c r="I2015">
        <v>2026</v>
      </c>
      <c r="J2015" t="s">
        <v>141</v>
      </c>
      <c r="K2015" t="s">
        <v>17</v>
      </c>
    </row>
    <row r="2016" spans="2:11" x14ac:dyDescent="0.35">
      <c r="B2016" s="89" t="s">
        <v>194</v>
      </c>
      <c r="C2016" t="s">
        <v>234</v>
      </c>
      <c r="D2016" t="s">
        <v>249</v>
      </c>
      <c r="E2016" t="s">
        <v>283</v>
      </c>
      <c r="F2016">
        <v>4850.0413241690349</v>
      </c>
      <c r="G2016" t="s">
        <v>187</v>
      </c>
      <c r="H2016">
        <v>3</v>
      </c>
      <c r="I2016">
        <v>2026</v>
      </c>
      <c r="J2016" t="s">
        <v>10</v>
      </c>
      <c r="K2016" t="s">
        <v>8</v>
      </c>
    </row>
    <row r="2017" spans="2:11" x14ac:dyDescent="0.35">
      <c r="B2017" t="s">
        <v>194</v>
      </c>
      <c r="C2017" t="s">
        <v>234</v>
      </c>
      <c r="D2017" t="s">
        <v>247</v>
      </c>
      <c r="E2017" t="s">
        <v>273</v>
      </c>
      <c r="F2017">
        <v>-18.936510480019493</v>
      </c>
      <c r="G2017" t="s">
        <v>257</v>
      </c>
      <c r="H2017">
        <v>2</v>
      </c>
      <c r="I2017">
        <v>2026</v>
      </c>
      <c r="J2017" t="s">
        <v>140</v>
      </c>
      <c r="K2017" t="s">
        <v>26</v>
      </c>
    </row>
    <row r="2018" spans="2:11" x14ac:dyDescent="0.35">
      <c r="B2018" t="s">
        <v>194</v>
      </c>
      <c r="C2018" t="s">
        <v>234</v>
      </c>
      <c r="D2018" t="s">
        <v>282</v>
      </c>
      <c r="E2018" t="s">
        <v>273</v>
      </c>
      <c r="F2018">
        <v>-18.820935533427821</v>
      </c>
      <c r="G2018" t="s">
        <v>257</v>
      </c>
      <c r="H2018">
        <v>2</v>
      </c>
      <c r="I2018">
        <v>2026</v>
      </c>
      <c r="J2018" t="s">
        <v>140</v>
      </c>
      <c r="K2018" t="s">
        <v>26</v>
      </c>
    </row>
    <row r="2019" spans="2:11" x14ac:dyDescent="0.35">
      <c r="B2019" t="s">
        <v>194</v>
      </c>
      <c r="C2019" t="s">
        <v>234</v>
      </c>
      <c r="D2019" t="s">
        <v>247</v>
      </c>
      <c r="E2019" t="s">
        <v>272</v>
      </c>
      <c r="F2019">
        <v>-16.496476258740376</v>
      </c>
      <c r="G2019" t="s">
        <v>257</v>
      </c>
      <c r="H2019">
        <v>2</v>
      </c>
      <c r="I2019">
        <v>2026</v>
      </c>
      <c r="J2019" t="s">
        <v>113</v>
      </c>
      <c r="K2019" t="s">
        <v>26</v>
      </c>
    </row>
    <row r="2020" spans="2:11" x14ac:dyDescent="0.35">
      <c r="B2020" t="s">
        <v>194</v>
      </c>
      <c r="C2020" t="s">
        <v>234</v>
      </c>
      <c r="D2020" t="s">
        <v>282</v>
      </c>
      <c r="E2020" t="s">
        <v>272</v>
      </c>
      <c r="F2020">
        <v>-16.395793539790315</v>
      </c>
      <c r="G2020" t="s">
        <v>257</v>
      </c>
      <c r="H2020">
        <v>2</v>
      </c>
      <c r="I2020">
        <v>2026</v>
      </c>
      <c r="J2020" t="s">
        <v>113</v>
      </c>
      <c r="K2020" t="s">
        <v>26</v>
      </c>
    </row>
    <row r="2021" spans="2:11" x14ac:dyDescent="0.35">
      <c r="B2021" t="s">
        <v>194</v>
      </c>
      <c r="C2021" t="s">
        <v>234</v>
      </c>
      <c r="D2021" t="s">
        <v>247</v>
      </c>
      <c r="E2021" t="s">
        <v>276</v>
      </c>
      <c r="F2021">
        <v>-15.461818236357958</v>
      </c>
      <c r="G2021" t="s">
        <v>257</v>
      </c>
      <c r="H2021">
        <v>2</v>
      </c>
      <c r="I2021">
        <v>2026</v>
      </c>
      <c r="J2021" t="s">
        <v>98</v>
      </c>
      <c r="K2021" t="s">
        <v>26</v>
      </c>
    </row>
    <row r="2022" spans="2:11" x14ac:dyDescent="0.35">
      <c r="B2022" t="s">
        <v>194</v>
      </c>
      <c r="C2022" t="s">
        <v>234</v>
      </c>
      <c r="D2022" t="s">
        <v>282</v>
      </c>
      <c r="E2022" t="s">
        <v>276</v>
      </c>
      <c r="F2022">
        <v>-15.367450331629014</v>
      </c>
      <c r="G2022" t="s">
        <v>257</v>
      </c>
      <c r="H2022">
        <v>2</v>
      </c>
      <c r="I2022">
        <v>2026</v>
      </c>
      <c r="J2022" t="s">
        <v>98</v>
      </c>
      <c r="K2022" t="s">
        <v>26</v>
      </c>
    </row>
    <row r="2023" spans="2:11" x14ac:dyDescent="0.35">
      <c r="B2023" t="s">
        <v>194</v>
      </c>
      <c r="C2023" t="s">
        <v>184</v>
      </c>
      <c r="D2023" t="s">
        <v>248</v>
      </c>
      <c r="E2023" t="s">
        <v>274</v>
      </c>
      <c r="F2023">
        <v>-15.24404614852193</v>
      </c>
      <c r="G2023" t="s">
        <v>257</v>
      </c>
      <c r="H2023">
        <v>2</v>
      </c>
      <c r="I2023">
        <v>2026</v>
      </c>
      <c r="J2023" t="s">
        <v>124</v>
      </c>
      <c r="K2023" t="s">
        <v>26</v>
      </c>
    </row>
    <row r="2024" spans="2:11" x14ac:dyDescent="0.35">
      <c r="B2024" t="s">
        <v>194</v>
      </c>
      <c r="C2024" t="s">
        <v>184</v>
      </c>
      <c r="D2024" t="s">
        <v>248</v>
      </c>
      <c r="E2024" t="s">
        <v>275</v>
      </c>
      <c r="F2024">
        <v>-15.16844606103534</v>
      </c>
      <c r="G2024" t="s">
        <v>257</v>
      </c>
      <c r="H2024">
        <v>2</v>
      </c>
      <c r="I2024">
        <v>2026</v>
      </c>
      <c r="J2024" t="s">
        <v>112</v>
      </c>
      <c r="K2024" t="s">
        <v>26</v>
      </c>
    </row>
    <row r="2025" spans="2:11" x14ac:dyDescent="0.35">
      <c r="B2025" t="s">
        <v>194</v>
      </c>
      <c r="C2025" t="s">
        <v>184</v>
      </c>
      <c r="D2025" t="s">
        <v>253</v>
      </c>
      <c r="E2025" t="s">
        <v>278</v>
      </c>
      <c r="F2025">
        <v>-13.866651332896403</v>
      </c>
      <c r="G2025" t="s">
        <v>257</v>
      </c>
      <c r="H2025">
        <v>2</v>
      </c>
      <c r="I2025">
        <v>2026</v>
      </c>
      <c r="J2025" t="s">
        <v>115</v>
      </c>
      <c r="K2025" t="s">
        <v>26</v>
      </c>
    </row>
    <row r="2026" spans="2:11" x14ac:dyDescent="0.35">
      <c r="B2026" t="s">
        <v>194</v>
      </c>
      <c r="C2026" t="s">
        <v>184</v>
      </c>
      <c r="D2026" t="s">
        <v>253</v>
      </c>
      <c r="E2026" t="s">
        <v>273</v>
      </c>
      <c r="F2026">
        <v>-10.446197095785401</v>
      </c>
      <c r="G2026" t="s">
        <v>257</v>
      </c>
      <c r="H2026">
        <v>2</v>
      </c>
      <c r="I2026">
        <v>2026</v>
      </c>
      <c r="J2026" t="s">
        <v>140</v>
      </c>
      <c r="K2026" t="s">
        <v>26</v>
      </c>
    </row>
    <row r="2027" spans="2:11" x14ac:dyDescent="0.35">
      <c r="B2027" t="s">
        <v>194</v>
      </c>
      <c r="C2027" t="s">
        <v>234</v>
      </c>
      <c r="D2027" t="s">
        <v>247</v>
      </c>
      <c r="E2027" t="s">
        <v>274</v>
      </c>
      <c r="F2027">
        <v>-9.3707989311260338</v>
      </c>
      <c r="G2027" t="s">
        <v>257</v>
      </c>
      <c r="H2027">
        <v>2</v>
      </c>
      <c r="I2027">
        <v>2026</v>
      </c>
      <c r="J2027" t="s">
        <v>124</v>
      </c>
      <c r="K2027" t="s">
        <v>26</v>
      </c>
    </row>
    <row r="2028" spans="2:11" x14ac:dyDescent="0.35">
      <c r="B2028" t="s">
        <v>194</v>
      </c>
      <c r="C2028" t="s">
        <v>234</v>
      </c>
      <c r="D2028" t="s">
        <v>247</v>
      </c>
      <c r="E2028" t="s">
        <v>275</v>
      </c>
      <c r="F2028">
        <v>-9.3243261500736718</v>
      </c>
      <c r="G2028" t="s">
        <v>257</v>
      </c>
      <c r="H2028">
        <v>2</v>
      </c>
      <c r="I2028">
        <v>2026</v>
      </c>
      <c r="J2028" t="s">
        <v>112</v>
      </c>
      <c r="K2028" t="s">
        <v>26</v>
      </c>
    </row>
    <row r="2029" spans="2:11" x14ac:dyDescent="0.35">
      <c r="B2029" t="s">
        <v>194</v>
      </c>
      <c r="C2029" t="s">
        <v>234</v>
      </c>
      <c r="D2029" t="s">
        <v>282</v>
      </c>
      <c r="E2029" t="s">
        <v>274</v>
      </c>
      <c r="F2029">
        <v>-9.313606261593339</v>
      </c>
      <c r="G2029" t="s">
        <v>257</v>
      </c>
      <c r="H2029">
        <v>2</v>
      </c>
      <c r="I2029">
        <v>2026</v>
      </c>
      <c r="J2029" t="s">
        <v>124</v>
      </c>
      <c r="K2029" t="s">
        <v>26</v>
      </c>
    </row>
    <row r="2030" spans="2:11" x14ac:dyDescent="0.35">
      <c r="B2030" t="s">
        <v>194</v>
      </c>
      <c r="C2030" t="s">
        <v>234</v>
      </c>
      <c r="D2030" t="s">
        <v>282</v>
      </c>
      <c r="E2030" t="s">
        <v>275</v>
      </c>
      <c r="F2030">
        <v>-9.2674171172328474</v>
      </c>
      <c r="G2030" t="s">
        <v>257</v>
      </c>
      <c r="H2030">
        <v>2</v>
      </c>
      <c r="I2030">
        <v>2026</v>
      </c>
      <c r="J2030" t="s">
        <v>112</v>
      </c>
      <c r="K2030" t="s">
        <v>26</v>
      </c>
    </row>
    <row r="2031" spans="2:11" x14ac:dyDescent="0.35">
      <c r="B2031" t="s">
        <v>194</v>
      </c>
      <c r="C2031" t="s">
        <v>184</v>
      </c>
      <c r="D2031" t="s">
        <v>253</v>
      </c>
      <c r="E2031" t="s">
        <v>272</v>
      </c>
      <c r="F2031">
        <v>-9.1001688281783757</v>
      </c>
      <c r="G2031" t="s">
        <v>257</v>
      </c>
      <c r="H2031">
        <v>2</v>
      </c>
      <c r="I2031">
        <v>2026</v>
      </c>
      <c r="J2031" t="s">
        <v>113</v>
      </c>
      <c r="K2031" t="s">
        <v>26</v>
      </c>
    </row>
    <row r="2032" spans="2:11" x14ac:dyDescent="0.35">
      <c r="B2032" t="s">
        <v>194</v>
      </c>
      <c r="C2032" t="s">
        <v>234</v>
      </c>
      <c r="D2032" t="s">
        <v>254</v>
      </c>
      <c r="E2032" t="s">
        <v>279</v>
      </c>
      <c r="F2032">
        <v>-8.9509067008706609</v>
      </c>
      <c r="G2032" t="s">
        <v>257</v>
      </c>
      <c r="H2032">
        <v>2</v>
      </c>
      <c r="I2032">
        <v>2026</v>
      </c>
      <c r="J2032" t="s">
        <v>114</v>
      </c>
      <c r="K2032" t="s">
        <v>26</v>
      </c>
    </row>
    <row r="2033" spans="2:11" x14ac:dyDescent="0.35">
      <c r="B2033" t="s">
        <v>194</v>
      </c>
      <c r="C2033" t="s">
        <v>184</v>
      </c>
      <c r="D2033" t="s">
        <v>253</v>
      </c>
      <c r="E2033" t="s">
        <v>276</v>
      </c>
      <c r="F2033">
        <v>-8.5294067735777475</v>
      </c>
      <c r="G2033" t="s">
        <v>257</v>
      </c>
      <c r="H2033">
        <v>2</v>
      </c>
      <c r="I2033">
        <v>2026</v>
      </c>
      <c r="J2033" t="s">
        <v>98</v>
      </c>
      <c r="K2033" t="s">
        <v>26</v>
      </c>
    </row>
    <row r="2034" spans="2:11" x14ac:dyDescent="0.35">
      <c r="B2034" t="s">
        <v>194</v>
      </c>
      <c r="C2034" t="s">
        <v>234</v>
      </c>
      <c r="D2034" t="s">
        <v>254</v>
      </c>
      <c r="E2034" t="s">
        <v>261</v>
      </c>
      <c r="F2034">
        <v>-5.8278978635318008</v>
      </c>
      <c r="G2034" t="s">
        <v>257</v>
      </c>
      <c r="H2034">
        <v>2</v>
      </c>
      <c r="I2034">
        <v>2026</v>
      </c>
      <c r="J2034" t="s">
        <v>117</v>
      </c>
      <c r="K2034" t="s">
        <v>26</v>
      </c>
    </row>
    <row r="2035" spans="2:11" x14ac:dyDescent="0.35">
      <c r="B2035" t="s">
        <v>194</v>
      </c>
      <c r="C2035" t="s">
        <v>184</v>
      </c>
      <c r="D2035" t="s">
        <v>253</v>
      </c>
      <c r="E2035" t="s">
        <v>274</v>
      </c>
      <c r="F2035">
        <v>-5.1693374385319677</v>
      </c>
      <c r="G2035" t="s">
        <v>257</v>
      </c>
      <c r="H2035">
        <v>2</v>
      </c>
      <c r="I2035">
        <v>2026</v>
      </c>
      <c r="J2035" t="s">
        <v>124</v>
      </c>
      <c r="K2035" t="s">
        <v>26</v>
      </c>
    </row>
    <row r="2036" spans="2:11" x14ac:dyDescent="0.35">
      <c r="B2036" t="s">
        <v>194</v>
      </c>
      <c r="C2036" t="s">
        <v>184</v>
      </c>
      <c r="D2036" t="s">
        <v>253</v>
      </c>
      <c r="E2036" t="s">
        <v>275</v>
      </c>
      <c r="F2036">
        <v>-5.1437010452284344</v>
      </c>
      <c r="G2036" t="s">
        <v>257</v>
      </c>
      <c r="H2036">
        <v>2</v>
      </c>
      <c r="I2036">
        <v>2026</v>
      </c>
      <c r="J2036" t="s">
        <v>112</v>
      </c>
      <c r="K2036" t="s">
        <v>26</v>
      </c>
    </row>
    <row r="2037" spans="2:11" x14ac:dyDescent="0.35">
      <c r="B2037" t="s">
        <v>194</v>
      </c>
      <c r="C2037" t="s">
        <v>234</v>
      </c>
      <c r="D2037" t="s">
        <v>254</v>
      </c>
      <c r="E2037" t="s">
        <v>278</v>
      </c>
      <c r="F2037">
        <v>-3.505017400740623</v>
      </c>
      <c r="G2037" t="s">
        <v>257</v>
      </c>
      <c r="H2037">
        <v>2</v>
      </c>
      <c r="I2037">
        <v>2026</v>
      </c>
      <c r="J2037" t="s">
        <v>115</v>
      </c>
      <c r="K2037" t="s">
        <v>26</v>
      </c>
    </row>
    <row r="2038" spans="2:11" x14ac:dyDescent="0.35">
      <c r="B2038" t="s">
        <v>194</v>
      </c>
      <c r="C2038" t="s">
        <v>240</v>
      </c>
      <c r="D2038" t="s">
        <v>250</v>
      </c>
      <c r="E2038" t="s">
        <v>265</v>
      </c>
      <c r="F2038">
        <v>-3.3252875545062253</v>
      </c>
      <c r="G2038" t="s">
        <v>257</v>
      </c>
      <c r="H2038">
        <v>2</v>
      </c>
      <c r="I2038">
        <v>2026</v>
      </c>
      <c r="J2038" t="s">
        <v>141</v>
      </c>
      <c r="K2038" t="s">
        <v>17</v>
      </c>
    </row>
    <row r="2039" spans="2:11" x14ac:dyDescent="0.35">
      <c r="B2039" s="89" t="s">
        <v>194</v>
      </c>
      <c r="C2039" t="s">
        <v>234</v>
      </c>
      <c r="D2039" t="s">
        <v>249</v>
      </c>
      <c r="E2039" t="s">
        <v>284</v>
      </c>
      <c r="F2039">
        <v>523.85412419215277</v>
      </c>
      <c r="G2039" t="s">
        <v>210</v>
      </c>
      <c r="H2039">
        <v>3</v>
      </c>
      <c r="I2039">
        <v>2026</v>
      </c>
      <c r="J2039" t="s">
        <v>10</v>
      </c>
      <c r="K2039" t="s">
        <v>8</v>
      </c>
    </row>
    <row r="2040" spans="2:11" x14ac:dyDescent="0.35">
      <c r="B2040" t="s">
        <v>194</v>
      </c>
      <c r="C2040" t="s">
        <v>234</v>
      </c>
      <c r="D2040" t="s">
        <v>254</v>
      </c>
      <c r="E2040" t="s">
        <v>273</v>
      </c>
      <c r="F2040">
        <v>-2.6404430105942671</v>
      </c>
      <c r="G2040" t="s">
        <v>257</v>
      </c>
      <c r="H2040">
        <v>2</v>
      </c>
      <c r="I2040">
        <v>2026</v>
      </c>
      <c r="J2040" t="s">
        <v>140</v>
      </c>
      <c r="K2040" t="s">
        <v>26</v>
      </c>
    </row>
    <row r="2041" spans="2:11" x14ac:dyDescent="0.35">
      <c r="B2041" t="s">
        <v>194</v>
      </c>
      <c r="C2041" t="s">
        <v>234</v>
      </c>
      <c r="D2041" t="s">
        <v>254</v>
      </c>
      <c r="E2041" t="s">
        <v>272</v>
      </c>
      <c r="F2041">
        <v>-2.3002128867821083</v>
      </c>
      <c r="G2041" t="s">
        <v>257</v>
      </c>
      <c r="H2041">
        <v>2</v>
      </c>
      <c r="I2041">
        <v>2026</v>
      </c>
      <c r="J2041" t="s">
        <v>113</v>
      </c>
      <c r="K2041" t="s">
        <v>26</v>
      </c>
    </row>
    <row r="2042" spans="2:11" x14ac:dyDescent="0.35">
      <c r="B2042" t="s">
        <v>194</v>
      </c>
      <c r="C2042" t="s">
        <v>234</v>
      </c>
      <c r="D2042" t="s">
        <v>254</v>
      </c>
      <c r="E2042" t="s">
        <v>276</v>
      </c>
      <c r="F2042">
        <v>-2.1559436695766729</v>
      </c>
      <c r="G2042" t="s">
        <v>257</v>
      </c>
      <c r="H2042">
        <v>2</v>
      </c>
      <c r="I2042">
        <v>2026</v>
      </c>
      <c r="J2042" t="s">
        <v>98</v>
      </c>
      <c r="K2042" t="s">
        <v>26</v>
      </c>
    </row>
    <row r="2043" spans="2:11" x14ac:dyDescent="0.35">
      <c r="B2043" t="s">
        <v>194</v>
      </c>
      <c r="C2043" t="s">
        <v>240</v>
      </c>
      <c r="D2043" t="s">
        <v>250</v>
      </c>
      <c r="E2043" t="s">
        <v>279</v>
      </c>
      <c r="F2043">
        <v>-1.5068866499782259</v>
      </c>
      <c r="G2043" t="s">
        <v>257</v>
      </c>
      <c r="H2043">
        <v>2</v>
      </c>
      <c r="I2043">
        <v>2026</v>
      </c>
      <c r="J2043" t="s">
        <v>114</v>
      </c>
      <c r="K2043" t="s">
        <v>26</v>
      </c>
    </row>
    <row r="2044" spans="2:11" x14ac:dyDescent="0.35">
      <c r="B2044" t="s">
        <v>194</v>
      </c>
      <c r="C2044" t="s">
        <v>234</v>
      </c>
      <c r="D2044" t="s">
        <v>254</v>
      </c>
      <c r="E2044" t="s">
        <v>274</v>
      </c>
      <c r="F2044">
        <v>-1.3066325270161652</v>
      </c>
      <c r="G2044" t="s">
        <v>257</v>
      </c>
      <c r="H2044">
        <v>2</v>
      </c>
      <c r="I2044">
        <v>2026</v>
      </c>
      <c r="J2044" t="s">
        <v>124</v>
      </c>
      <c r="K2044" t="s">
        <v>26</v>
      </c>
    </row>
    <row r="2045" spans="2:11" x14ac:dyDescent="0.35">
      <c r="B2045" t="s">
        <v>194</v>
      </c>
      <c r="C2045" t="s">
        <v>234</v>
      </c>
      <c r="D2045" t="s">
        <v>254</v>
      </c>
      <c r="E2045" t="s">
        <v>275</v>
      </c>
      <c r="F2045">
        <v>-1.3001525195173149</v>
      </c>
      <c r="G2045" t="s">
        <v>257</v>
      </c>
      <c r="H2045">
        <v>2</v>
      </c>
      <c r="I2045">
        <v>2026</v>
      </c>
      <c r="J2045" t="s">
        <v>112</v>
      </c>
      <c r="K2045" t="s">
        <v>26</v>
      </c>
    </row>
    <row r="2046" spans="2:11" x14ac:dyDescent="0.35">
      <c r="B2046" t="s">
        <v>194</v>
      </c>
      <c r="C2046" t="s">
        <v>240</v>
      </c>
      <c r="D2046" t="s">
        <v>250</v>
      </c>
      <c r="E2046" t="s">
        <v>261</v>
      </c>
      <c r="F2046">
        <v>-0.981127586453165</v>
      </c>
      <c r="G2046" t="s">
        <v>257</v>
      </c>
      <c r="H2046">
        <v>2</v>
      </c>
      <c r="I2046">
        <v>2026</v>
      </c>
      <c r="J2046" t="s">
        <v>117</v>
      </c>
      <c r="K2046" t="s">
        <v>26</v>
      </c>
    </row>
    <row r="2047" spans="2:11" x14ac:dyDescent="0.35">
      <c r="B2047" t="s">
        <v>194</v>
      </c>
      <c r="C2047" t="s">
        <v>240</v>
      </c>
      <c r="D2047" t="s">
        <v>250</v>
      </c>
      <c r="E2047" t="s">
        <v>278</v>
      </c>
      <c r="F2047">
        <v>-0.59007026948495334</v>
      </c>
      <c r="G2047" t="s">
        <v>257</v>
      </c>
      <c r="H2047">
        <v>2</v>
      </c>
      <c r="I2047">
        <v>2026</v>
      </c>
      <c r="J2047" t="s">
        <v>115</v>
      </c>
      <c r="K2047" t="s">
        <v>26</v>
      </c>
    </row>
    <row r="2048" spans="2:11" x14ac:dyDescent="0.35">
      <c r="B2048" t="s">
        <v>194</v>
      </c>
      <c r="C2048" t="s">
        <v>240</v>
      </c>
      <c r="D2048" t="s">
        <v>250</v>
      </c>
      <c r="E2048" t="s">
        <v>273</v>
      </c>
      <c r="F2048">
        <v>-0.44451902535257021</v>
      </c>
      <c r="G2048" t="s">
        <v>257</v>
      </c>
      <c r="H2048">
        <v>2</v>
      </c>
      <c r="I2048">
        <v>2026</v>
      </c>
      <c r="J2048" t="s">
        <v>140</v>
      </c>
      <c r="K2048" t="s">
        <v>26</v>
      </c>
    </row>
    <row r="2049" spans="2:12" x14ac:dyDescent="0.35">
      <c r="B2049" t="s">
        <v>194</v>
      </c>
      <c r="C2049" t="s">
        <v>240</v>
      </c>
      <c r="D2049" t="s">
        <v>250</v>
      </c>
      <c r="E2049" t="s">
        <v>272</v>
      </c>
      <c r="F2049">
        <v>-0.3872412267309947</v>
      </c>
      <c r="G2049" t="s">
        <v>257</v>
      </c>
      <c r="H2049">
        <v>2</v>
      </c>
      <c r="I2049">
        <v>2026</v>
      </c>
      <c r="J2049" t="s">
        <v>113</v>
      </c>
      <c r="K2049" t="s">
        <v>26</v>
      </c>
    </row>
    <row r="2050" spans="2:12" x14ac:dyDescent="0.35">
      <c r="B2050" t="s">
        <v>194</v>
      </c>
      <c r="C2050" t="s">
        <v>240</v>
      </c>
      <c r="D2050" t="s">
        <v>250</v>
      </c>
      <c r="E2050" t="s">
        <v>276</v>
      </c>
      <c r="F2050">
        <v>-0.36295347972671266</v>
      </c>
      <c r="G2050" t="s">
        <v>257</v>
      </c>
      <c r="H2050">
        <v>2</v>
      </c>
      <c r="I2050">
        <v>2026</v>
      </c>
      <c r="J2050" t="s">
        <v>98</v>
      </c>
      <c r="K2050" t="s">
        <v>26</v>
      </c>
    </row>
    <row r="2051" spans="2:12" x14ac:dyDescent="0.35">
      <c r="B2051" t="s">
        <v>194</v>
      </c>
      <c r="C2051" t="s">
        <v>240</v>
      </c>
      <c r="D2051" t="s">
        <v>250</v>
      </c>
      <c r="E2051" t="s">
        <v>274</v>
      </c>
      <c r="F2051">
        <v>-0.21997180589497731</v>
      </c>
      <c r="G2051" t="s">
        <v>257</v>
      </c>
      <c r="H2051">
        <v>2</v>
      </c>
      <c r="I2051">
        <v>2026</v>
      </c>
      <c r="J2051" t="s">
        <v>124</v>
      </c>
      <c r="K2051" t="s">
        <v>26</v>
      </c>
    </row>
    <row r="2052" spans="2:12" x14ac:dyDescent="0.35">
      <c r="B2052" t="s">
        <v>194</v>
      </c>
      <c r="C2052" t="s">
        <v>240</v>
      </c>
      <c r="D2052" t="s">
        <v>250</v>
      </c>
      <c r="E2052" t="s">
        <v>275</v>
      </c>
      <c r="F2052">
        <v>-0.21888089554163548</v>
      </c>
      <c r="G2052" t="s">
        <v>257</v>
      </c>
      <c r="H2052">
        <v>2</v>
      </c>
      <c r="I2052">
        <v>2026</v>
      </c>
      <c r="J2052" t="s">
        <v>112</v>
      </c>
      <c r="K2052" t="s">
        <v>26</v>
      </c>
    </row>
    <row r="2053" spans="2:12" x14ac:dyDescent="0.35">
      <c r="B2053" s="89" t="s">
        <v>194</v>
      </c>
      <c r="C2053" t="s">
        <v>234</v>
      </c>
      <c r="D2053" t="s">
        <v>249</v>
      </c>
      <c r="E2053" t="s">
        <v>286</v>
      </c>
      <c r="F2053">
        <v>1455.2912721812995</v>
      </c>
      <c r="G2053" t="s">
        <v>257</v>
      </c>
      <c r="H2053">
        <v>3</v>
      </c>
      <c r="I2053">
        <v>2026</v>
      </c>
      <c r="J2053" t="s">
        <v>10</v>
      </c>
      <c r="K2053" t="s">
        <v>8</v>
      </c>
    </row>
    <row r="2054" spans="2:12" x14ac:dyDescent="0.35">
      <c r="B2054" t="s">
        <v>183</v>
      </c>
      <c r="C2054" t="s">
        <v>191</v>
      </c>
      <c r="D2054" t="s">
        <v>192</v>
      </c>
      <c r="E2054" t="s">
        <v>198</v>
      </c>
      <c r="F2054">
        <v>0</v>
      </c>
      <c r="G2054" t="s">
        <v>187</v>
      </c>
      <c r="H2054">
        <v>2</v>
      </c>
      <c r="I2054">
        <v>2026</v>
      </c>
      <c r="J2054" t="s">
        <v>199</v>
      </c>
      <c r="K2054" t="s">
        <v>17</v>
      </c>
    </row>
    <row r="2055" spans="2:12" x14ac:dyDescent="0.35">
      <c r="B2055" t="s">
        <v>183</v>
      </c>
      <c r="C2055" t="s">
        <v>191</v>
      </c>
      <c r="D2055" t="s">
        <v>192</v>
      </c>
      <c r="E2055" t="s">
        <v>200</v>
      </c>
      <c r="F2055">
        <v>0</v>
      </c>
      <c r="G2055" t="s">
        <v>187</v>
      </c>
      <c r="H2055">
        <v>2</v>
      </c>
      <c r="I2055">
        <v>2026</v>
      </c>
      <c r="J2055" t="s">
        <v>138</v>
      </c>
      <c r="K2055" t="s">
        <v>17</v>
      </c>
    </row>
    <row r="2056" spans="2:12" x14ac:dyDescent="0.35">
      <c r="B2056" t="s">
        <v>183</v>
      </c>
      <c r="C2056" t="s">
        <v>191</v>
      </c>
      <c r="D2056" t="s">
        <v>192</v>
      </c>
      <c r="E2056" t="s">
        <v>201</v>
      </c>
      <c r="F2056">
        <v>0</v>
      </c>
      <c r="G2056" t="s">
        <v>187</v>
      </c>
      <c r="H2056">
        <v>2</v>
      </c>
      <c r="I2056">
        <v>2026</v>
      </c>
      <c r="J2056" t="s">
        <v>202</v>
      </c>
      <c r="K2056" t="s">
        <v>17</v>
      </c>
    </row>
    <row r="2057" spans="2:12" x14ac:dyDescent="0.35">
      <c r="B2057" t="s">
        <v>183</v>
      </c>
      <c r="C2057" t="s">
        <v>191</v>
      </c>
      <c r="D2057" t="s">
        <v>192</v>
      </c>
      <c r="E2057" t="s">
        <v>205</v>
      </c>
      <c r="F2057">
        <v>0</v>
      </c>
      <c r="G2057" t="s">
        <v>187</v>
      </c>
      <c r="H2057">
        <v>2</v>
      </c>
      <c r="I2057">
        <v>2026</v>
      </c>
      <c r="J2057" t="s">
        <v>141</v>
      </c>
      <c r="K2057" t="s">
        <v>17</v>
      </c>
    </row>
    <row r="2058" spans="2:12" x14ac:dyDescent="0.35">
      <c r="B2058" t="s">
        <v>183</v>
      </c>
      <c r="C2058" t="s">
        <v>191</v>
      </c>
      <c r="D2058" t="s">
        <v>192</v>
      </c>
      <c r="E2058" t="s">
        <v>207</v>
      </c>
      <c r="F2058">
        <v>0</v>
      </c>
      <c r="G2058" t="s">
        <v>187</v>
      </c>
      <c r="H2058">
        <v>2</v>
      </c>
      <c r="I2058">
        <v>2026</v>
      </c>
      <c r="J2058" t="s">
        <v>128</v>
      </c>
      <c r="K2058" t="s">
        <v>13</v>
      </c>
    </row>
    <row r="2059" spans="2:12" x14ac:dyDescent="0.35">
      <c r="B2059" s="89" t="s">
        <v>194</v>
      </c>
      <c r="C2059" t="s">
        <v>234</v>
      </c>
      <c r="D2059" t="s">
        <v>239</v>
      </c>
      <c r="E2059" t="s">
        <v>283</v>
      </c>
      <c r="F2059">
        <v>8868.493548037588</v>
      </c>
      <c r="G2059" t="s">
        <v>187</v>
      </c>
      <c r="H2059">
        <v>3</v>
      </c>
      <c r="I2059">
        <v>2026</v>
      </c>
      <c r="J2059" t="s">
        <v>10</v>
      </c>
      <c r="K2059" t="s">
        <v>8</v>
      </c>
    </row>
    <row r="2060" spans="2:12" x14ac:dyDescent="0.35">
      <c r="B2060" t="s">
        <v>183</v>
      </c>
      <c r="C2060" t="s">
        <v>191</v>
      </c>
      <c r="D2060" t="s">
        <v>192</v>
      </c>
      <c r="E2060" t="s">
        <v>269</v>
      </c>
      <c r="F2060">
        <v>0</v>
      </c>
      <c r="G2060" t="s">
        <v>210</v>
      </c>
      <c r="H2060">
        <v>2</v>
      </c>
      <c r="I2060">
        <v>2026</v>
      </c>
      <c r="J2060" t="s">
        <v>199</v>
      </c>
      <c r="K2060" t="s">
        <v>17</v>
      </c>
    </row>
    <row r="2061" spans="2:12" x14ac:dyDescent="0.35">
      <c r="B2061" t="s">
        <v>183</v>
      </c>
      <c r="C2061" t="s">
        <v>191</v>
      </c>
      <c r="D2061" t="s">
        <v>192</v>
      </c>
      <c r="E2061" t="s">
        <v>213</v>
      </c>
      <c r="F2061">
        <v>0</v>
      </c>
      <c r="G2061" t="s">
        <v>210</v>
      </c>
      <c r="H2061">
        <v>2</v>
      </c>
      <c r="I2061">
        <v>2026</v>
      </c>
      <c r="J2061" t="s">
        <v>138</v>
      </c>
      <c r="K2061" t="s">
        <v>17</v>
      </c>
    </row>
    <row r="2062" spans="2:12" x14ac:dyDescent="0.35">
      <c r="B2062" t="s">
        <v>183</v>
      </c>
      <c r="C2062" t="s">
        <v>191</v>
      </c>
      <c r="D2062" t="s">
        <v>192</v>
      </c>
      <c r="E2062" t="s">
        <v>270</v>
      </c>
      <c r="F2062">
        <v>0</v>
      </c>
      <c r="G2062" t="s">
        <v>210</v>
      </c>
      <c r="H2062">
        <v>2</v>
      </c>
      <c r="I2062">
        <v>2026</v>
      </c>
      <c r="J2062" t="s">
        <v>25</v>
      </c>
      <c r="K2062" t="s">
        <v>17</v>
      </c>
    </row>
    <row r="2063" spans="2:12" x14ac:dyDescent="0.35">
      <c r="B2063" t="s">
        <v>183</v>
      </c>
      <c r="C2063" t="s">
        <v>191</v>
      </c>
      <c r="D2063" t="s">
        <v>192</v>
      </c>
      <c r="E2063" t="s">
        <v>221</v>
      </c>
      <c r="F2063">
        <v>0</v>
      </c>
      <c r="G2063" t="s">
        <v>218</v>
      </c>
      <c r="H2063">
        <v>2</v>
      </c>
      <c r="I2063">
        <v>2026</v>
      </c>
      <c r="J2063" s="92" t="s">
        <v>35</v>
      </c>
      <c r="K2063" t="s">
        <v>26</v>
      </c>
      <c r="L2063" t="s">
        <v>164</v>
      </c>
    </row>
    <row r="2064" spans="2:12" x14ac:dyDescent="0.35">
      <c r="B2064" t="s">
        <v>183</v>
      </c>
      <c r="C2064" t="s">
        <v>191</v>
      </c>
      <c r="D2064" t="s">
        <v>192</v>
      </c>
      <c r="E2064" t="s">
        <v>226</v>
      </c>
      <c r="F2064">
        <v>0</v>
      </c>
      <c r="G2064" t="s">
        <v>224</v>
      </c>
      <c r="H2064">
        <v>2</v>
      </c>
      <c r="I2064">
        <v>2026</v>
      </c>
      <c r="J2064" s="92" t="s">
        <v>35</v>
      </c>
      <c r="K2064" t="s">
        <v>26</v>
      </c>
      <c r="L2064" t="s">
        <v>164</v>
      </c>
    </row>
    <row r="2065" spans="2:11" x14ac:dyDescent="0.35">
      <c r="B2065" s="89" t="s">
        <v>194</v>
      </c>
      <c r="C2065" t="s">
        <v>234</v>
      </c>
      <c r="D2065" t="s">
        <v>239</v>
      </c>
      <c r="E2065" t="s">
        <v>284</v>
      </c>
      <c r="F2065">
        <v>957.88811063521393</v>
      </c>
      <c r="G2065" t="s">
        <v>210</v>
      </c>
      <c r="H2065">
        <v>3</v>
      </c>
      <c r="I2065">
        <v>2026</v>
      </c>
      <c r="J2065" t="s">
        <v>10</v>
      </c>
      <c r="K2065" t="s">
        <v>8</v>
      </c>
    </row>
    <row r="2066" spans="2:11" x14ac:dyDescent="0.35">
      <c r="B2066" t="s">
        <v>183</v>
      </c>
      <c r="C2066" t="s">
        <v>191</v>
      </c>
      <c r="D2066" t="s">
        <v>192</v>
      </c>
      <c r="E2066" t="s">
        <v>277</v>
      </c>
      <c r="F2066">
        <v>0</v>
      </c>
      <c r="G2066" t="s">
        <v>257</v>
      </c>
      <c r="H2066">
        <v>2</v>
      </c>
      <c r="I2066">
        <v>2026</v>
      </c>
      <c r="J2066" t="s">
        <v>199</v>
      </c>
      <c r="K2066" t="s">
        <v>17</v>
      </c>
    </row>
    <row r="2067" spans="2:11" x14ac:dyDescent="0.35">
      <c r="B2067" t="s">
        <v>183</v>
      </c>
      <c r="C2067" t="s">
        <v>191</v>
      </c>
      <c r="D2067" t="s">
        <v>192</v>
      </c>
      <c r="E2067" t="s">
        <v>263</v>
      </c>
      <c r="F2067">
        <v>0</v>
      </c>
      <c r="G2067" t="s">
        <v>257</v>
      </c>
      <c r="H2067">
        <v>2</v>
      </c>
      <c r="I2067">
        <v>2026</v>
      </c>
      <c r="J2067" t="s">
        <v>138</v>
      </c>
      <c r="K2067" t="s">
        <v>17</v>
      </c>
    </row>
    <row r="2068" spans="2:11" x14ac:dyDescent="0.35">
      <c r="B2068" t="s">
        <v>183</v>
      </c>
      <c r="C2068" t="s">
        <v>191</v>
      </c>
      <c r="D2068" t="s">
        <v>192</v>
      </c>
      <c r="E2068" t="s">
        <v>264</v>
      </c>
      <c r="F2068">
        <v>0</v>
      </c>
      <c r="G2068" t="s">
        <v>257</v>
      </c>
      <c r="H2068">
        <v>2</v>
      </c>
      <c r="I2068">
        <v>2026</v>
      </c>
      <c r="J2068" t="s">
        <v>202</v>
      </c>
      <c r="K2068" t="s">
        <v>17</v>
      </c>
    </row>
    <row r="2069" spans="2:11" x14ac:dyDescent="0.35">
      <c r="B2069" t="s">
        <v>183</v>
      </c>
      <c r="C2069" t="s">
        <v>191</v>
      </c>
      <c r="D2069" t="s">
        <v>192</v>
      </c>
      <c r="E2069" t="s">
        <v>265</v>
      </c>
      <c r="F2069">
        <v>0</v>
      </c>
      <c r="G2069" t="s">
        <v>257</v>
      </c>
      <c r="H2069">
        <v>2</v>
      </c>
      <c r="I2069">
        <v>2026</v>
      </c>
      <c r="J2069" t="s">
        <v>141</v>
      </c>
      <c r="K2069" t="s">
        <v>17</v>
      </c>
    </row>
    <row r="2070" spans="2:11" x14ac:dyDescent="0.35">
      <c r="B2070" t="s">
        <v>183</v>
      </c>
      <c r="C2070" t="s">
        <v>191</v>
      </c>
      <c r="D2070" t="s">
        <v>192</v>
      </c>
      <c r="E2070" t="s">
        <v>266</v>
      </c>
      <c r="F2070">
        <v>0</v>
      </c>
      <c r="G2070" t="s">
        <v>257</v>
      </c>
      <c r="H2070">
        <v>2</v>
      </c>
      <c r="I2070">
        <v>2026</v>
      </c>
      <c r="J2070" t="s">
        <v>142</v>
      </c>
      <c r="K2070" t="s">
        <v>13</v>
      </c>
    </row>
    <row r="2071" spans="2:11" x14ac:dyDescent="0.35">
      <c r="B2071" t="s">
        <v>183</v>
      </c>
      <c r="C2071" t="s">
        <v>191</v>
      </c>
      <c r="D2071" t="s">
        <v>192</v>
      </c>
      <c r="E2071" t="s">
        <v>267</v>
      </c>
      <c r="F2071">
        <v>0</v>
      </c>
      <c r="G2071" t="s">
        <v>257</v>
      </c>
      <c r="H2071">
        <v>2</v>
      </c>
      <c r="I2071">
        <v>2026</v>
      </c>
      <c r="J2071" t="s">
        <v>128</v>
      </c>
      <c r="K2071" t="s">
        <v>13</v>
      </c>
    </row>
    <row r="2072" spans="2:11" x14ac:dyDescent="0.35">
      <c r="B2072" s="89" t="s">
        <v>194</v>
      </c>
      <c r="C2072" t="s">
        <v>234</v>
      </c>
      <c r="D2072" t="s">
        <v>239</v>
      </c>
      <c r="E2072" t="s">
        <v>286</v>
      </c>
      <c r="F2072">
        <v>2661.0579983185016</v>
      </c>
      <c r="G2072" t="s">
        <v>257</v>
      </c>
      <c r="H2072">
        <v>3</v>
      </c>
      <c r="I2072">
        <v>2026</v>
      </c>
      <c r="J2072" t="s">
        <v>10</v>
      </c>
      <c r="K2072" t="s">
        <v>8</v>
      </c>
    </row>
    <row r="2073" spans="2:11" x14ac:dyDescent="0.35">
      <c r="B2073" t="s">
        <v>194</v>
      </c>
      <c r="C2073" t="s">
        <v>184</v>
      </c>
      <c r="D2073" t="s">
        <v>185</v>
      </c>
      <c r="E2073" t="s">
        <v>195</v>
      </c>
      <c r="F2073">
        <v>0</v>
      </c>
      <c r="G2073" t="s">
        <v>187</v>
      </c>
      <c r="H2073">
        <v>2</v>
      </c>
      <c r="I2073">
        <v>2026</v>
      </c>
      <c r="J2073" t="s">
        <v>117</v>
      </c>
      <c r="K2073" t="s">
        <v>26</v>
      </c>
    </row>
    <row r="2074" spans="2:11" x14ac:dyDescent="0.35">
      <c r="B2074" t="s">
        <v>194</v>
      </c>
      <c r="C2074" t="s">
        <v>184</v>
      </c>
      <c r="D2074" t="s">
        <v>185</v>
      </c>
      <c r="E2074" t="s">
        <v>197</v>
      </c>
      <c r="F2074">
        <v>0</v>
      </c>
      <c r="G2074" t="s">
        <v>187</v>
      </c>
      <c r="H2074">
        <v>2</v>
      </c>
      <c r="I2074">
        <v>2026</v>
      </c>
      <c r="J2074" t="s">
        <v>73</v>
      </c>
      <c r="K2074" t="s">
        <v>17</v>
      </c>
    </row>
    <row r="2075" spans="2:11" x14ac:dyDescent="0.35">
      <c r="B2075" t="s">
        <v>194</v>
      </c>
      <c r="C2075" t="s">
        <v>184</v>
      </c>
      <c r="D2075" t="s">
        <v>185</v>
      </c>
      <c r="E2075" t="s">
        <v>198</v>
      </c>
      <c r="F2075">
        <v>0</v>
      </c>
      <c r="G2075" t="s">
        <v>187</v>
      </c>
      <c r="H2075">
        <v>2</v>
      </c>
      <c r="I2075">
        <v>2026</v>
      </c>
      <c r="J2075" t="s">
        <v>199</v>
      </c>
      <c r="K2075" t="s">
        <v>17</v>
      </c>
    </row>
    <row r="2076" spans="2:11" x14ac:dyDescent="0.35">
      <c r="B2076" t="s">
        <v>194</v>
      </c>
      <c r="C2076" t="s">
        <v>184</v>
      </c>
      <c r="D2076" t="s">
        <v>185</v>
      </c>
      <c r="E2076" t="s">
        <v>201</v>
      </c>
      <c r="F2076">
        <v>0</v>
      </c>
      <c r="G2076" t="s">
        <v>187</v>
      </c>
      <c r="H2076">
        <v>2</v>
      </c>
      <c r="I2076">
        <v>2026</v>
      </c>
      <c r="J2076" t="s">
        <v>202</v>
      </c>
      <c r="K2076" t="s">
        <v>17</v>
      </c>
    </row>
    <row r="2077" spans="2:11" x14ac:dyDescent="0.35">
      <c r="B2077" t="s">
        <v>194</v>
      </c>
      <c r="C2077" t="s">
        <v>184</v>
      </c>
      <c r="D2077" t="s">
        <v>185</v>
      </c>
      <c r="E2077" t="s">
        <v>205</v>
      </c>
      <c r="F2077">
        <v>0</v>
      </c>
      <c r="G2077" t="s">
        <v>187</v>
      </c>
      <c r="H2077">
        <v>2</v>
      </c>
      <c r="I2077">
        <v>2026</v>
      </c>
      <c r="J2077" t="s">
        <v>141</v>
      </c>
      <c r="K2077" t="s">
        <v>17</v>
      </c>
    </row>
    <row r="2078" spans="2:11" x14ac:dyDescent="0.35">
      <c r="B2078" t="s">
        <v>194</v>
      </c>
      <c r="C2078" t="s">
        <v>184</v>
      </c>
      <c r="D2078" t="s">
        <v>185</v>
      </c>
      <c r="E2078" t="s">
        <v>206</v>
      </c>
      <c r="F2078">
        <v>0</v>
      </c>
      <c r="G2078" t="s">
        <v>187</v>
      </c>
      <c r="H2078">
        <v>2</v>
      </c>
      <c r="I2078">
        <v>2026</v>
      </c>
      <c r="J2078" t="s">
        <v>142</v>
      </c>
      <c r="K2078" t="s">
        <v>13</v>
      </c>
    </row>
    <row r="2079" spans="2:11" x14ac:dyDescent="0.35">
      <c r="B2079" t="s">
        <v>194</v>
      </c>
      <c r="C2079" t="s">
        <v>184</v>
      </c>
      <c r="D2079" t="s">
        <v>185</v>
      </c>
      <c r="E2079" t="s">
        <v>209</v>
      </c>
      <c r="F2079">
        <v>0</v>
      </c>
      <c r="G2079" t="s">
        <v>210</v>
      </c>
      <c r="H2079">
        <v>2</v>
      </c>
      <c r="I2079">
        <v>2026</v>
      </c>
      <c r="J2079" t="s">
        <v>73</v>
      </c>
      <c r="K2079" t="s">
        <v>17</v>
      </c>
    </row>
    <row r="2080" spans="2:11" x14ac:dyDescent="0.35">
      <c r="B2080" t="s">
        <v>194</v>
      </c>
      <c r="C2080" t="s">
        <v>184</v>
      </c>
      <c r="D2080" t="s">
        <v>185</v>
      </c>
      <c r="E2080" t="s">
        <v>269</v>
      </c>
      <c r="F2080">
        <v>0</v>
      </c>
      <c r="G2080" t="s">
        <v>210</v>
      </c>
      <c r="H2080">
        <v>2</v>
      </c>
      <c r="I2080">
        <v>2026</v>
      </c>
      <c r="J2080" t="s">
        <v>199</v>
      </c>
      <c r="K2080" t="s">
        <v>17</v>
      </c>
    </row>
    <row r="2081" spans="2:12" x14ac:dyDescent="0.35">
      <c r="B2081" t="s">
        <v>194</v>
      </c>
      <c r="C2081" t="s">
        <v>184</v>
      </c>
      <c r="D2081" t="s">
        <v>185</v>
      </c>
      <c r="E2081" t="s">
        <v>216</v>
      </c>
      <c r="F2081">
        <v>0</v>
      </c>
      <c r="G2081" t="s">
        <v>210</v>
      </c>
      <c r="H2081">
        <v>2</v>
      </c>
      <c r="I2081">
        <v>2026</v>
      </c>
      <c r="J2081" t="s">
        <v>142</v>
      </c>
      <c r="K2081" t="s">
        <v>13</v>
      </c>
    </row>
    <row r="2082" spans="2:12" x14ac:dyDescent="0.35">
      <c r="B2082" t="s">
        <v>194</v>
      </c>
      <c r="C2082" t="s">
        <v>184</v>
      </c>
      <c r="D2082" t="s">
        <v>185</v>
      </c>
      <c r="E2082" t="s">
        <v>219</v>
      </c>
      <c r="F2082">
        <v>0</v>
      </c>
      <c r="G2082" t="s">
        <v>218</v>
      </c>
      <c r="H2082">
        <v>2</v>
      </c>
      <c r="I2082">
        <v>2026</v>
      </c>
      <c r="J2082" s="92" t="s">
        <v>35</v>
      </c>
      <c r="K2082" t="s">
        <v>26</v>
      </c>
      <c r="L2082" t="s">
        <v>220</v>
      </c>
    </row>
    <row r="2083" spans="2:12" x14ac:dyDescent="0.35">
      <c r="B2083" t="s">
        <v>194</v>
      </c>
      <c r="C2083" t="s">
        <v>184</v>
      </c>
      <c r="D2083" t="s">
        <v>185</v>
      </c>
      <c r="E2083" t="s">
        <v>225</v>
      </c>
      <c r="F2083">
        <v>0</v>
      </c>
      <c r="G2083" t="s">
        <v>224</v>
      </c>
      <c r="H2083">
        <v>2</v>
      </c>
      <c r="I2083">
        <v>2026</v>
      </c>
      <c r="J2083" s="92" t="s">
        <v>35</v>
      </c>
      <c r="K2083" t="s">
        <v>26</v>
      </c>
      <c r="L2083" t="s">
        <v>220</v>
      </c>
    </row>
    <row r="2084" spans="2:12" x14ac:dyDescent="0.35">
      <c r="B2084" s="89" t="s">
        <v>183</v>
      </c>
      <c r="C2084" t="s">
        <v>232</v>
      </c>
      <c r="D2084" t="s">
        <v>233</v>
      </c>
      <c r="E2084" t="s">
        <v>283</v>
      </c>
      <c r="F2084">
        <v>0</v>
      </c>
      <c r="G2084" t="s">
        <v>187</v>
      </c>
      <c r="H2084">
        <v>3</v>
      </c>
      <c r="I2084">
        <v>2026</v>
      </c>
      <c r="J2084" t="s">
        <v>10</v>
      </c>
      <c r="K2084" t="s">
        <v>8</v>
      </c>
    </row>
    <row r="2085" spans="2:12" x14ac:dyDescent="0.35">
      <c r="B2085" t="s">
        <v>194</v>
      </c>
      <c r="C2085" t="s">
        <v>184</v>
      </c>
      <c r="D2085" t="s">
        <v>185</v>
      </c>
      <c r="E2085" t="s">
        <v>261</v>
      </c>
      <c r="F2085">
        <v>0</v>
      </c>
      <c r="G2085" t="s">
        <v>257</v>
      </c>
      <c r="H2085">
        <v>2</v>
      </c>
      <c r="I2085">
        <v>2026</v>
      </c>
      <c r="J2085" t="s">
        <v>117</v>
      </c>
      <c r="K2085" t="s">
        <v>26</v>
      </c>
    </row>
    <row r="2086" spans="2:12" x14ac:dyDescent="0.35">
      <c r="B2086" t="s">
        <v>194</v>
      </c>
      <c r="C2086" t="s">
        <v>184</v>
      </c>
      <c r="D2086" t="s">
        <v>185</v>
      </c>
      <c r="E2086" t="s">
        <v>262</v>
      </c>
      <c r="F2086">
        <v>0</v>
      </c>
      <c r="G2086" t="s">
        <v>257</v>
      </c>
      <c r="H2086">
        <v>2</v>
      </c>
      <c r="I2086">
        <v>2026</v>
      </c>
      <c r="J2086" t="s">
        <v>73</v>
      </c>
      <c r="K2086" t="s">
        <v>17</v>
      </c>
    </row>
    <row r="2087" spans="2:12" x14ac:dyDescent="0.35">
      <c r="B2087" t="s">
        <v>194</v>
      </c>
      <c r="C2087" t="s">
        <v>184</v>
      </c>
      <c r="D2087" t="s">
        <v>185</v>
      </c>
      <c r="E2087" t="s">
        <v>277</v>
      </c>
      <c r="F2087">
        <v>0</v>
      </c>
      <c r="G2087" t="s">
        <v>257</v>
      </c>
      <c r="H2087">
        <v>2</v>
      </c>
      <c r="I2087">
        <v>2026</v>
      </c>
      <c r="J2087" t="s">
        <v>199</v>
      </c>
      <c r="K2087" t="s">
        <v>17</v>
      </c>
    </row>
    <row r="2088" spans="2:12" x14ac:dyDescent="0.35">
      <c r="B2088" t="s">
        <v>194</v>
      </c>
      <c r="C2088" t="s">
        <v>184</v>
      </c>
      <c r="D2088" t="s">
        <v>185</v>
      </c>
      <c r="E2088" t="s">
        <v>264</v>
      </c>
      <c r="F2088">
        <v>0</v>
      </c>
      <c r="G2088" t="s">
        <v>257</v>
      </c>
      <c r="H2088">
        <v>2</v>
      </c>
      <c r="I2088">
        <v>2026</v>
      </c>
      <c r="J2088" t="s">
        <v>202</v>
      </c>
      <c r="K2088" t="s">
        <v>17</v>
      </c>
    </row>
    <row r="2089" spans="2:12" x14ac:dyDescent="0.35">
      <c r="B2089" t="s">
        <v>194</v>
      </c>
      <c r="C2089" t="s">
        <v>184</v>
      </c>
      <c r="D2089" t="s">
        <v>185</v>
      </c>
      <c r="E2089" t="s">
        <v>265</v>
      </c>
      <c r="F2089">
        <v>0</v>
      </c>
      <c r="G2089" t="s">
        <v>257</v>
      </c>
      <c r="H2089">
        <v>2</v>
      </c>
      <c r="I2089">
        <v>2026</v>
      </c>
      <c r="J2089" t="s">
        <v>141</v>
      </c>
      <c r="K2089" t="s">
        <v>17</v>
      </c>
    </row>
    <row r="2090" spans="2:12" x14ac:dyDescent="0.35">
      <c r="B2090" t="s">
        <v>194</v>
      </c>
      <c r="C2090" t="s">
        <v>184</v>
      </c>
      <c r="D2090" t="s">
        <v>185</v>
      </c>
      <c r="E2090" t="s">
        <v>266</v>
      </c>
      <c r="F2090">
        <v>0</v>
      </c>
      <c r="G2090" t="s">
        <v>257</v>
      </c>
      <c r="H2090">
        <v>2</v>
      </c>
      <c r="I2090">
        <v>2026</v>
      </c>
      <c r="J2090" t="s">
        <v>142</v>
      </c>
      <c r="K2090" t="s">
        <v>13</v>
      </c>
    </row>
    <row r="2091" spans="2:12" x14ac:dyDescent="0.35">
      <c r="B2091" t="s">
        <v>194</v>
      </c>
      <c r="C2091" t="s">
        <v>184</v>
      </c>
      <c r="D2091" t="s">
        <v>185</v>
      </c>
      <c r="E2091" t="s">
        <v>267</v>
      </c>
      <c r="F2091">
        <v>0</v>
      </c>
      <c r="G2091" t="s">
        <v>257</v>
      </c>
      <c r="H2091">
        <v>2</v>
      </c>
      <c r="I2091">
        <v>2026</v>
      </c>
      <c r="J2091" t="s">
        <v>128</v>
      </c>
      <c r="K2091" t="s">
        <v>13</v>
      </c>
    </row>
    <row r="2092" spans="2:12" x14ac:dyDescent="0.35">
      <c r="B2092" t="s">
        <v>194</v>
      </c>
      <c r="C2092" t="s">
        <v>184</v>
      </c>
      <c r="D2092" t="s">
        <v>185</v>
      </c>
      <c r="E2092" t="s">
        <v>287</v>
      </c>
      <c r="F2092">
        <v>0</v>
      </c>
      <c r="G2092" t="s">
        <v>288</v>
      </c>
      <c r="H2092">
        <v>2</v>
      </c>
      <c r="I2092">
        <v>2026</v>
      </c>
      <c r="J2092" t="s">
        <v>20</v>
      </c>
      <c r="K2092" t="s">
        <v>17</v>
      </c>
    </row>
    <row r="2093" spans="2:12" x14ac:dyDescent="0.35">
      <c r="B2093" s="89" t="s">
        <v>183</v>
      </c>
      <c r="C2093" t="s">
        <v>232</v>
      </c>
      <c r="D2093" t="s">
        <v>233</v>
      </c>
      <c r="E2093" t="s">
        <v>284</v>
      </c>
      <c r="F2093">
        <v>0</v>
      </c>
      <c r="G2093" t="s">
        <v>210</v>
      </c>
      <c r="H2093">
        <v>3</v>
      </c>
      <c r="I2093">
        <v>2026</v>
      </c>
      <c r="J2093" t="s">
        <v>10</v>
      </c>
      <c r="K2093" t="s">
        <v>8</v>
      </c>
    </row>
    <row r="2094" spans="2:12" x14ac:dyDescent="0.35">
      <c r="B2094" t="s">
        <v>183</v>
      </c>
      <c r="C2094" t="s">
        <v>208</v>
      </c>
      <c r="D2094" t="s">
        <v>18</v>
      </c>
      <c r="E2094" t="s">
        <v>197</v>
      </c>
      <c r="F2094">
        <v>0</v>
      </c>
      <c r="G2094" t="s">
        <v>187</v>
      </c>
      <c r="H2094">
        <v>2</v>
      </c>
      <c r="I2094">
        <v>2026</v>
      </c>
      <c r="J2094" t="s">
        <v>73</v>
      </c>
      <c r="K2094" t="s">
        <v>17</v>
      </c>
    </row>
    <row r="2095" spans="2:12" x14ac:dyDescent="0.35">
      <c r="B2095" t="s">
        <v>183</v>
      </c>
      <c r="C2095" t="s">
        <v>208</v>
      </c>
      <c r="D2095" t="s">
        <v>18</v>
      </c>
      <c r="E2095" t="s">
        <v>198</v>
      </c>
      <c r="F2095">
        <v>0</v>
      </c>
      <c r="G2095" t="s">
        <v>187</v>
      </c>
      <c r="H2095">
        <v>2</v>
      </c>
      <c r="I2095">
        <v>2026</v>
      </c>
      <c r="J2095" t="s">
        <v>199</v>
      </c>
      <c r="K2095" t="s">
        <v>17</v>
      </c>
    </row>
    <row r="2096" spans="2:12" x14ac:dyDescent="0.35">
      <c r="B2096" t="s">
        <v>183</v>
      </c>
      <c r="C2096" t="s">
        <v>208</v>
      </c>
      <c r="D2096" t="s">
        <v>18</v>
      </c>
      <c r="E2096" t="s">
        <v>200</v>
      </c>
      <c r="F2096">
        <v>0</v>
      </c>
      <c r="G2096" t="s">
        <v>187</v>
      </c>
      <c r="H2096">
        <v>2</v>
      </c>
      <c r="I2096">
        <v>2026</v>
      </c>
      <c r="J2096" t="s">
        <v>138</v>
      </c>
      <c r="K2096" t="s">
        <v>17</v>
      </c>
    </row>
    <row r="2097" spans="2:12" x14ac:dyDescent="0.35">
      <c r="B2097" t="s">
        <v>183</v>
      </c>
      <c r="C2097" t="s">
        <v>208</v>
      </c>
      <c r="D2097" t="s">
        <v>18</v>
      </c>
      <c r="E2097" t="s">
        <v>201</v>
      </c>
      <c r="F2097">
        <v>0</v>
      </c>
      <c r="G2097" t="s">
        <v>187</v>
      </c>
      <c r="H2097">
        <v>2</v>
      </c>
      <c r="I2097">
        <v>2026</v>
      </c>
      <c r="J2097" t="s">
        <v>202</v>
      </c>
      <c r="K2097" t="s">
        <v>17</v>
      </c>
    </row>
    <row r="2098" spans="2:12" x14ac:dyDescent="0.35">
      <c r="B2098" t="s">
        <v>183</v>
      </c>
      <c r="C2098" t="s">
        <v>208</v>
      </c>
      <c r="D2098" t="s">
        <v>18</v>
      </c>
      <c r="E2098" t="s">
        <v>205</v>
      </c>
      <c r="F2098">
        <v>0</v>
      </c>
      <c r="G2098" t="s">
        <v>187</v>
      </c>
      <c r="H2098">
        <v>2</v>
      </c>
      <c r="I2098">
        <v>2026</v>
      </c>
      <c r="J2098" t="s">
        <v>141</v>
      </c>
      <c r="K2098" t="s">
        <v>17</v>
      </c>
    </row>
    <row r="2099" spans="2:12" x14ac:dyDescent="0.35">
      <c r="B2099" t="s">
        <v>183</v>
      </c>
      <c r="C2099" t="s">
        <v>208</v>
      </c>
      <c r="D2099" t="s">
        <v>18</v>
      </c>
      <c r="E2099" t="s">
        <v>207</v>
      </c>
      <c r="F2099">
        <v>0</v>
      </c>
      <c r="G2099" t="s">
        <v>187</v>
      </c>
      <c r="H2099">
        <v>2</v>
      </c>
      <c r="I2099">
        <v>2026</v>
      </c>
      <c r="J2099" t="s">
        <v>128</v>
      </c>
      <c r="K2099" t="s">
        <v>13</v>
      </c>
    </row>
    <row r="2100" spans="2:12" x14ac:dyDescent="0.35">
      <c r="B2100" s="89" t="s">
        <v>183</v>
      </c>
      <c r="C2100" t="s">
        <v>232</v>
      </c>
      <c r="D2100" t="s">
        <v>233</v>
      </c>
      <c r="E2100" t="s">
        <v>286</v>
      </c>
      <c r="F2100">
        <v>0</v>
      </c>
      <c r="G2100" t="s">
        <v>257</v>
      </c>
      <c r="H2100">
        <v>3</v>
      </c>
      <c r="I2100">
        <v>2026</v>
      </c>
      <c r="J2100" t="s">
        <v>10</v>
      </c>
      <c r="K2100" t="s">
        <v>8</v>
      </c>
    </row>
    <row r="2101" spans="2:12" x14ac:dyDescent="0.35">
      <c r="B2101" t="s">
        <v>183</v>
      </c>
      <c r="C2101" t="s">
        <v>208</v>
      </c>
      <c r="D2101" t="s">
        <v>18</v>
      </c>
      <c r="E2101" t="s">
        <v>209</v>
      </c>
      <c r="F2101">
        <v>0</v>
      </c>
      <c r="G2101" t="s">
        <v>210</v>
      </c>
      <c r="H2101">
        <v>2</v>
      </c>
      <c r="I2101">
        <v>2026</v>
      </c>
      <c r="J2101" t="s">
        <v>73</v>
      </c>
      <c r="K2101" t="s">
        <v>17</v>
      </c>
    </row>
    <row r="2102" spans="2:12" x14ac:dyDescent="0.35">
      <c r="B2102" t="s">
        <v>183</v>
      </c>
      <c r="C2102" t="s">
        <v>208</v>
      </c>
      <c r="D2102" t="s">
        <v>18</v>
      </c>
      <c r="E2102" t="s">
        <v>213</v>
      </c>
      <c r="F2102">
        <v>0</v>
      </c>
      <c r="G2102" t="s">
        <v>210</v>
      </c>
      <c r="H2102">
        <v>2</v>
      </c>
      <c r="I2102">
        <v>2026</v>
      </c>
      <c r="J2102" t="s">
        <v>138</v>
      </c>
      <c r="K2102" t="s">
        <v>17</v>
      </c>
    </row>
    <row r="2103" spans="2:12" x14ac:dyDescent="0.35">
      <c r="B2103" t="s">
        <v>183</v>
      </c>
      <c r="C2103" t="s">
        <v>208</v>
      </c>
      <c r="D2103" t="s">
        <v>18</v>
      </c>
      <c r="E2103" t="s">
        <v>270</v>
      </c>
      <c r="F2103">
        <v>0</v>
      </c>
      <c r="G2103" t="s">
        <v>210</v>
      </c>
      <c r="H2103">
        <v>2</v>
      </c>
      <c r="I2103">
        <v>2026</v>
      </c>
      <c r="J2103" t="s">
        <v>25</v>
      </c>
      <c r="K2103" t="s">
        <v>17</v>
      </c>
    </row>
    <row r="2104" spans="2:12" x14ac:dyDescent="0.35">
      <c r="B2104" t="s">
        <v>183</v>
      </c>
      <c r="C2104" t="s">
        <v>208</v>
      </c>
      <c r="D2104" t="s">
        <v>18</v>
      </c>
      <c r="E2104" t="s">
        <v>221</v>
      </c>
      <c r="F2104">
        <v>0</v>
      </c>
      <c r="G2104" t="s">
        <v>218</v>
      </c>
      <c r="H2104">
        <v>2</v>
      </c>
      <c r="I2104">
        <v>2026</v>
      </c>
      <c r="J2104" s="92" t="s">
        <v>35</v>
      </c>
      <c r="K2104" t="s">
        <v>26</v>
      </c>
      <c r="L2104" t="s">
        <v>164</v>
      </c>
    </row>
    <row r="2105" spans="2:12" x14ac:dyDescent="0.35">
      <c r="B2105" t="s">
        <v>183</v>
      </c>
      <c r="C2105" t="s">
        <v>208</v>
      </c>
      <c r="D2105" t="s">
        <v>18</v>
      </c>
      <c r="E2105" t="s">
        <v>226</v>
      </c>
      <c r="F2105">
        <v>0</v>
      </c>
      <c r="G2105" t="s">
        <v>224</v>
      </c>
      <c r="H2105">
        <v>2</v>
      </c>
      <c r="I2105">
        <v>2026</v>
      </c>
      <c r="J2105" s="92" t="s">
        <v>35</v>
      </c>
      <c r="K2105" t="s">
        <v>26</v>
      </c>
      <c r="L2105" t="s">
        <v>164</v>
      </c>
    </row>
    <row r="2106" spans="2:12" x14ac:dyDescent="0.35">
      <c r="B2106" s="89" t="s">
        <v>183</v>
      </c>
      <c r="C2106" t="s">
        <v>259</v>
      </c>
      <c r="D2106" t="s">
        <v>260</v>
      </c>
      <c r="E2106" t="s">
        <v>283</v>
      </c>
      <c r="F2106">
        <v>0</v>
      </c>
      <c r="G2106" t="s">
        <v>187</v>
      </c>
      <c r="H2106">
        <v>3</v>
      </c>
      <c r="I2106">
        <v>2026</v>
      </c>
      <c r="J2106" t="s">
        <v>10</v>
      </c>
      <c r="K2106" t="s">
        <v>8</v>
      </c>
    </row>
    <row r="2107" spans="2:12" x14ac:dyDescent="0.35">
      <c r="B2107" t="s">
        <v>183</v>
      </c>
      <c r="C2107" t="s">
        <v>208</v>
      </c>
      <c r="D2107" t="s">
        <v>18</v>
      </c>
      <c r="E2107" t="s">
        <v>262</v>
      </c>
      <c r="F2107">
        <v>0</v>
      </c>
      <c r="G2107" t="s">
        <v>257</v>
      </c>
      <c r="H2107">
        <v>2</v>
      </c>
      <c r="I2107">
        <v>2026</v>
      </c>
      <c r="J2107" t="s">
        <v>73</v>
      </c>
      <c r="K2107" t="s">
        <v>17</v>
      </c>
    </row>
    <row r="2108" spans="2:12" x14ac:dyDescent="0.35">
      <c r="B2108" t="s">
        <v>183</v>
      </c>
      <c r="C2108" t="s">
        <v>208</v>
      </c>
      <c r="D2108" t="s">
        <v>18</v>
      </c>
      <c r="E2108" t="s">
        <v>277</v>
      </c>
      <c r="F2108">
        <v>0</v>
      </c>
      <c r="G2108" t="s">
        <v>257</v>
      </c>
      <c r="H2108">
        <v>2</v>
      </c>
      <c r="I2108">
        <v>2026</v>
      </c>
      <c r="J2108" t="s">
        <v>199</v>
      </c>
      <c r="K2108" t="s">
        <v>17</v>
      </c>
    </row>
    <row r="2109" spans="2:12" x14ac:dyDescent="0.35">
      <c r="B2109" t="s">
        <v>183</v>
      </c>
      <c r="C2109" t="s">
        <v>208</v>
      </c>
      <c r="D2109" t="s">
        <v>18</v>
      </c>
      <c r="E2109" t="s">
        <v>263</v>
      </c>
      <c r="F2109">
        <v>0</v>
      </c>
      <c r="G2109" t="s">
        <v>257</v>
      </c>
      <c r="H2109">
        <v>2</v>
      </c>
      <c r="I2109">
        <v>2026</v>
      </c>
      <c r="J2109" t="s">
        <v>138</v>
      </c>
      <c r="K2109" t="s">
        <v>17</v>
      </c>
    </row>
    <row r="2110" spans="2:12" x14ac:dyDescent="0.35">
      <c r="B2110" t="s">
        <v>183</v>
      </c>
      <c r="C2110" t="s">
        <v>208</v>
      </c>
      <c r="D2110" t="s">
        <v>18</v>
      </c>
      <c r="E2110" t="s">
        <v>264</v>
      </c>
      <c r="F2110">
        <v>0</v>
      </c>
      <c r="G2110" t="s">
        <v>257</v>
      </c>
      <c r="H2110">
        <v>2</v>
      </c>
      <c r="I2110">
        <v>2026</v>
      </c>
      <c r="J2110" t="s">
        <v>202</v>
      </c>
      <c r="K2110" t="s">
        <v>17</v>
      </c>
    </row>
    <row r="2111" spans="2:12" x14ac:dyDescent="0.35">
      <c r="B2111" t="s">
        <v>183</v>
      </c>
      <c r="C2111" t="s">
        <v>208</v>
      </c>
      <c r="D2111" t="s">
        <v>18</v>
      </c>
      <c r="E2111" t="s">
        <v>265</v>
      </c>
      <c r="F2111">
        <v>0</v>
      </c>
      <c r="G2111" t="s">
        <v>257</v>
      </c>
      <c r="H2111">
        <v>2</v>
      </c>
      <c r="I2111">
        <v>2026</v>
      </c>
      <c r="J2111" t="s">
        <v>141</v>
      </c>
      <c r="K2111" t="s">
        <v>17</v>
      </c>
    </row>
    <row r="2112" spans="2:12" x14ac:dyDescent="0.35">
      <c r="B2112" t="s">
        <v>183</v>
      </c>
      <c r="C2112" t="s">
        <v>208</v>
      </c>
      <c r="D2112" t="s">
        <v>18</v>
      </c>
      <c r="E2112" t="s">
        <v>266</v>
      </c>
      <c r="F2112">
        <v>0</v>
      </c>
      <c r="G2112" t="s">
        <v>257</v>
      </c>
      <c r="H2112">
        <v>2</v>
      </c>
      <c r="I2112">
        <v>2026</v>
      </c>
      <c r="J2112" t="s">
        <v>142</v>
      </c>
      <c r="K2112" t="s">
        <v>13</v>
      </c>
    </row>
    <row r="2113" spans="2:12" x14ac:dyDescent="0.35">
      <c r="B2113" t="s">
        <v>183</v>
      </c>
      <c r="C2113" t="s">
        <v>208</v>
      </c>
      <c r="D2113" t="s">
        <v>18</v>
      </c>
      <c r="E2113" t="s">
        <v>267</v>
      </c>
      <c r="F2113">
        <v>0</v>
      </c>
      <c r="G2113" t="s">
        <v>257</v>
      </c>
      <c r="H2113">
        <v>2</v>
      </c>
      <c r="I2113">
        <v>2026</v>
      </c>
      <c r="J2113" t="s">
        <v>128</v>
      </c>
      <c r="K2113" t="s">
        <v>13</v>
      </c>
    </row>
    <row r="2114" spans="2:12" x14ac:dyDescent="0.35">
      <c r="B2114" t="s">
        <v>183</v>
      </c>
      <c r="C2114" t="s">
        <v>208</v>
      </c>
      <c r="D2114" t="s">
        <v>18</v>
      </c>
      <c r="E2114" t="s">
        <v>287</v>
      </c>
      <c r="F2114">
        <v>0</v>
      </c>
      <c r="G2114" t="s">
        <v>288</v>
      </c>
      <c r="H2114">
        <v>2</v>
      </c>
      <c r="I2114">
        <v>2026</v>
      </c>
      <c r="J2114" t="s">
        <v>20</v>
      </c>
      <c r="K2114" t="s">
        <v>17</v>
      </c>
    </row>
    <row r="2115" spans="2:12" x14ac:dyDescent="0.35">
      <c r="B2115" s="89" t="s">
        <v>183</v>
      </c>
      <c r="C2115" t="s">
        <v>259</v>
      </c>
      <c r="D2115" t="s">
        <v>260</v>
      </c>
      <c r="E2115" t="s">
        <v>284</v>
      </c>
      <c r="F2115">
        <v>0</v>
      </c>
      <c r="G2115" t="s">
        <v>210</v>
      </c>
      <c r="H2115">
        <v>3</v>
      </c>
      <c r="I2115">
        <v>2026</v>
      </c>
      <c r="J2115" t="s">
        <v>10</v>
      </c>
      <c r="K2115" t="s">
        <v>8</v>
      </c>
    </row>
    <row r="2116" spans="2:12" x14ac:dyDescent="0.35">
      <c r="B2116" t="s">
        <v>194</v>
      </c>
      <c r="C2116" t="s">
        <v>230</v>
      </c>
      <c r="D2116" t="s">
        <v>231</v>
      </c>
      <c r="E2116" t="s">
        <v>197</v>
      </c>
      <c r="F2116">
        <v>0</v>
      </c>
      <c r="G2116" t="s">
        <v>187</v>
      </c>
      <c r="H2116">
        <v>2</v>
      </c>
      <c r="I2116">
        <v>2026</v>
      </c>
      <c r="J2116" t="s">
        <v>73</v>
      </c>
      <c r="K2116" t="s">
        <v>17</v>
      </c>
    </row>
    <row r="2117" spans="2:12" x14ac:dyDescent="0.35">
      <c r="B2117" t="s">
        <v>194</v>
      </c>
      <c r="C2117" t="s">
        <v>230</v>
      </c>
      <c r="D2117" t="s">
        <v>231</v>
      </c>
      <c r="E2117" t="s">
        <v>198</v>
      </c>
      <c r="F2117">
        <v>0</v>
      </c>
      <c r="G2117" t="s">
        <v>187</v>
      </c>
      <c r="H2117">
        <v>2</v>
      </c>
      <c r="I2117">
        <v>2026</v>
      </c>
      <c r="J2117" t="s">
        <v>199</v>
      </c>
      <c r="K2117" t="s">
        <v>17</v>
      </c>
    </row>
    <row r="2118" spans="2:12" x14ac:dyDescent="0.35">
      <c r="B2118" t="s">
        <v>194</v>
      </c>
      <c r="C2118" t="s">
        <v>230</v>
      </c>
      <c r="D2118" t="s">
        <v>231</v>
      </c>
      <c r="E2118" t="s">
        <v>200</v>
      </c>
      <c r="F2118">
        <v>0</v>
      </c>
      <c r="G2118" t="s">
        <v>187</v>
      </c>
      <c r="H2118">
        <v>2</v>
      </c>
      <c r="I2118">
        <v>2026</v>
      </c>
      <c r="J2118" t="s">
        <v>138</v>
      </c>
      <c r="K2118" t="s">
        <v>17</v>
      </c>
    </row>
    <row r="2119" spans="2:12" x14ac:dyDescent="0.35">
      <c r="B2119" t="s">
        <v>194</v>
      </c>
      <c r="C2119" t="s">
        <v>230</v>
      </c>
      <c r="D2119" t="s">
        <v>231</v>
      </c>
      <c r="E2119" t="s">
        <v>205</v>
      </c>
      <c r="F2119">
        <v>0</v>
      </c>
      <c r="G2119" t="s">
        <v>187</v>
      </c>
      <c r="H2119">
        <v>2</v>
      </c>
      <c r="I2119">
        <v>2026</v>
      </c>
      <c r="J2119" t="s">
        <v>141</v>
      </c>
      <c r="K2119" t="s">
        <v>17</v>
      </c>
    </row>
    <row r="2120" spans="2:12" x14ac:dyDescent="0.35">
      <c r="B2120" t="s">
        <v>194</v>
      </c>
      <c r="C2120" t="s">
        <v>230</v>
      </c>
      <c r="D2120" t="s">
        <v>231</v>
      </c>
      <c r="E2120" t="s">
        <v>209</v>
      </c>
      <c r="F2120">
        <v>0</v>
      </c>
      <c r="G2120" t="s">
        <v>210</v>
      </c>
      <c r="H2120">
        <v>2</v>
      </c>
      <c r="I2120">
        <v>2026</v>
      </c>
      <c r="J2120" t="s">
        <v>73</v>
      </c>
      <c r="K2120" t="s">
        <v>17</v>
      </c>
    </row>
    <row r="2121" spans="2:12" x14ac:dyDescent="0.35">
      <c r="B2121" t="s">
        <v>194</v>
      </c>
      <c r="C2121" t="s">
        <v>230</v>
      </c>
      <c r="D2121" t="s">
        <v>231</v>
      </c>
      <c r="E2121" t="s">
        <v>269</v>
      </c>
      <c r="F2121">
        <v>0</v>
      </c>
      <c r="G2121" t="s">
        <v>210</v>
      </c>
      <c r="H2121">
        <v>2</v>
      </c>
      <c r="I2121">
        <v>2026</v>
      </c>
      <c r="J2121" t="s">
        <v>199</v>
      </c>
      <c r="K2121" t="s">
        <v>17</v>
      </c>
    </row>
    <row r="2122" spans="2:12" x14ac:dyDescent="0.35">
      <c r="B2122" t="s">
        <v>194</v>
      </c>
      <c r="C2122" t="s">
        <v>230</v>
      </c>
      <c r="D2122" t="s">
        <v>231</v>
      </c>
      <c r="E2122" t="s">
        <v>213</v>
      </c>
      <c r="F2122">
        <v>0</v>
      </c>
      <c r="G2122" t="s">
        <v>210</v>
      </c>
      <c r="H2122">
        <v>2</v>
      </c>
      <c r="I2122">
        <v>2026</v>
      </c>
      <c r="J2122" t="s">
        <v>138</v>
      </c>
      <c r="K2122" t="s">
        <v>17</v>
      </c>
    </row>
    <row r="2123" spans="2:12" x14ac:dyDescent="0.35">
      <c r="B2123" t="s">
        <v>194</v>
      </c>
      <c r="C2123" t="s">
        <v>230</v>
      </c>
      <c r="D2123" t="s">
        <v>231</v>
      </c>
      <c r="E2123" t="s">
        <v>270</v>
      </c>
      <c r="F2123">
        <v>0</v>
      </c>
      <c r="G2123" t="s">
        <v>210</v>
      </c>
      <c r="H2123">
        <v>2</v>
      </c>
      <c r="I2123">
        <v>2026</v>
      </c>
      <c r="J2123" t="s">
        <v>25</v>
      </c>
      <c r="K2123" t="s">
        <v>17</v>
      </c>
    </row>
    <row r="2124" spans="2:12" x14ac:dyDescent="0.35">
      <c r="B2124" t="s">
        <v>194</v>
      </c>
      <c r="C2124" t="s">
        <v>230</v>
      </c>
      <c r="D2124" t="s">
        <v>231</v>
      </c>
      <c r="E2124" t="s">
        <v>219</v>
      </c>
      <c r="F2124">
        <v>0</v>
      </c>
      <c r="G2124" t="s">
        <v>218</v>
      </c>
      <c r="H2124">
        <v>2</v>
      </c>
      <c r="I2124">
        <v>2026</v>
      </c>
      <c r="J2124" s="92" t="s">
        <v>35</v>
      </c>
      <c r="K2124" t="s">
        <v>26</v>
      </c>
      <c r="L2124" t="s">
        <v>220</v>
      </c>
    </row>
    <row r="2125" spans="2:12" x14ac:dyDescent="0.35">
      <c r="B2125" t="s">
        <v>194</v>
      </c>
      <c r="C2125" t="s">
        <v>230</v>
      </c>
      <c r="D2125" t="s">
        <v>231</v>
      </c>
      <c r="E2125" t="s">
        <v>225</v>
      </c>
      <c r="F2125">
        <v>0</v>
      </c>
      <c r="G2125" t="s">
        <v>224</v>
      </c>
      <c r="H2125">
        <v>2</v>
      </c>
      <c r="I2125">
        <v>2026</v>
      </c>
      <c r="J2125" s="92" t="s">
        <v>35</v>
      </c>
      <c r="K2125" t="s">
        <v>26</v>
      </c>
      <c r="L2125" t="s">
        <v>220</v>
      </c>
    </row>
    <row r="2126" spans="2:12" x14ac:dyDescent="0.35">
      <c r="B2126" s="89" t="s">
        <v>183</v>
      </c>
      <c r="C2126" t="s">
        <v>259</v>
      </c>
      <c r="D2126" t="s">
        <v>260</v>
      </c>
      <c r="E2126" t="s">
        <v>286</v>
      </c>
      <c r="F2126">
        <v>0</v>
      </c>
      <c r="G2126" t="s">
        <v>257</v>
      </c>
      <c r="H2126">
        <v>3</v>
      </c>
      <c r="I2126">
        <v>2026</v>
      </c>
      <c r="J2126" t="s">
        <v>10</v>
      </c>
      <c r="K2126" t="s">
        <v>8</v>
      </c>
    </row>
    <row r="2127" spans="2:12" x14ac:dyDescent="0.35">
      <c r="B2127" t="s">
        <v>194</v>
      </c>
      <c r="C2127" t="s">
        <v>230</v>
      </c>
      <c r="D2127" t="s">
        <v>231</v>
      </c>
      <c r="E2127" t="s">
        <v>262</v>
      </c>
      <c r="F2127">
        <v>0</v>
      </c>
      <c r="G2127" t="s">
        <v>257</v>
      </c>
      <c r="H2127">
        <v>2</v>
      </c>
      <c r="I2127">
        <v>2026</v>
      </c>
      <c r="J2127" t="s">
        <v>73</v>
      </c>
      <c r="K2127" t="s">
        <v>17</v>
      </c>
    </row>
    <row r="2128" spans="2:12" x14ac:dyDescent="0.35">
      <c r="B2128" t="s">
        <v>194</v>
      </c>
      <c r="C2128" t="s">
        <v>230</v>
      </c>
      <c r="D2128" t="s">
        <v>231</v>
      </c>
      <c r="E2128" t="s">
        <v>277</v>
      </c>
      <c r="F2128">
        <v>0</v>
      </c>
      <c r="G2128" t="s">
        <v>257</v>
      </c>
      <c r="H2128">
        <v>2</v>
      </c>
      <c r="I2128">
        <v>2026</v>
      </c>
      <c r="J2128" t="s">
        <v>199</v>
      </c>
      <c r="K2128" t="s">
        <v>17</v>
      </c>
    </row>
    <row r="2129" spans="2:12" x14ac:dyDescent="0.35">
      <c r="B2129" t="s">
        <v>194</v>
      </c>
      <c r="C2129" t="s">
        <v>230</v>
      </c>
      <c r="D2129" t="s">
        <v>231</v>
      </c>
      <c r="E2129" t="s">
        <v>263</v>
      </c>
      <c r="F2129">
        <v>0</v>
      </c>
      <c r="G2129" t="s">
        <v>257</v>
      </c>
      <c r="H2129">
        <v>2</v>
      </c>
      <c r="I2129">
        <v>2026</v>
      </c>
      <c r="J2129" t="s">
        <v>138</v>
      </c>
      <c r="K2129" t="s">
        <v>17</v>
      </c>
    </row>
    <row r="2130" spans="2:12" x14ac:dyDescent="0.35">
      <c r="B2130" t="s">
        <v>194</v>
      </c>
      <c r="C2130" t="s">
        <v>230</v>
      </c>
      <c r="D2130" t="s">
        <v>231</v>
      </c>
      <c r="E2130" t="s">
        <v>265</v>
      </c>
      <c r="F2130">
        <v>0</v>
      </c>
      <c r="G2130" t="s">
        <v>257</v>
      </c>
      <c r="H2130">
        <v>2</v>
      </c>
      <c r="I2130">
        <v>2026</v>
      </c>
      <c r="J2130" t="s">
        <v>141</v>
      </c>
      <c r="K2130" t="s">
        <v>17</v>
      </c>
    </row>
    <row r="2131" spans="2:12" x14ac:dyDescent="0.35">
      <c r="B2131" t="s">
        <v>194</v>
      </c>
      <c r="C2131" t="s">
        <v>230</v>
      </c>
      <c r="D2131" t="s">
        <v>231</v>
      </c>
      <c r="E2131" t="s">
        <v>266</v>
      </c>
      <c r="F2131">
        <v>0</v>
      </c>
      <c r="G2131" t="s">
        <v>257</v>
      </c>
      <c r="H2131">
        <v>2</v>
      </c>
      <c r="I2131">
        <v>2026</v>
      </c>
      <c r="J2131" t="s">
        <v>142</v>
      </c>
      <c r="K2131" t="s">
        <v>13</v>
      </c>
    </row>
    <row r="2132" spans="2:12" x14ac:dyDescent="0.35">
      <c r="B2132" t="s">
        <v>194</v>
      </c>
      <c r="C2132" t="s">
        <v>230</v>
      </c>
      <c r="D2132" t="s">
        <v>231</v>
      </c>
      <c r="E2132" t="s">
        <v>267</v>
      </c>
      <c r="F2132">
        <v>0</v>
      </c>
      <c r="G2132" t="s">
        <v>257</v>
      </c>
      <c r="H2132">
        <v>2</v>
      </c>
      <c r="I2132">
        <v>2026</v>
      </c>
      <c r="J2132" t="s">
        <v>128</v>
      </c>
      <c r="K2132" t="s">
        <v>13</v>
      </c>
    </row>
    <row r="2133" spans="2:12" x14ac:dyDescent="0.35">
      <c r="B2133" t="s">
        <v>194</v>
      </c>
      <c r="C2133" t="s">
        <v>230</v>
      </c>
      <c r="D2133" t="s">
        <v>231</v>
      </c>
      <c r="E2133" t="s">
        <v>287</v>
      </c>
      <c r="F2133">
        <v>0</v>
      </c>
      <c r="G2133" t="s">
        <v>288</v>
      </c>
      <c r="H2133">
        <v>2</v>
      </c>
      <c r="I2133">
        <v>2026</v>
      </c>
      <c r="J2133" t="s">
        <v>20</v>
      </c>
      <c r="K2133" t="s">
        <v>17</v>
      </c>
    </row>
    <row r="2134" spans="2:12" x14ac:dyDescent="0.35">
      <c r="B2134" s="89" t="s">
        <v>183</v>
      </c>
      <c r="C2134" t="s">
        <v>191</v>
      </c>
      <c r="D2134" t="s">
        <v>192</v>
      </c>
      <c r="E2134" t="s">
        <v>283</v>
      </c>
      <c r="F2134">
        <v>0</v>
      </c>
      <c r="G2134" t="s">
        <v>187</v>
      </c>
      <c r="H2134">
        <v>3</v>
      </c>
      <c r="I2134">
        <v>2026</v>
      </c>
      <c r="J2134" t="s">
        <v>10</v>
      </c>
      <c r="K2134" t="s">
        <v>8</v>
      </c>
    </row>
    <row r="2135" spans="2:12" x14ac:dyDescent="0.35">
      <c r="B2135" t="s">
        <v>183</v>
      </c>
      <c r="C2135" t="s">
        <v>232</v>
      </c>
      <c r="D2135" t="s">
        <v>233</v>
      </c>
      <c r="E2135" t="s">
        <v>195</v>
      </c>
      <c r="F2135">
        <v>0</v>
      </c>
      <c r="G2135" t="s">
        <v>187</v>
      </c>
      <c r="H2135">
        <v>2</v>
      </c>
      <c r="I2135">
        <v>2026</v>
      </c>
      <c r="J2135" t="s">
        <v>117</v>
      </c>
      <c r="K2135" t="s">
        <v>26</v>
      </c>
    </row>
    <row r="2136" spans="2:12" x14ac:dyDescent="0.35">
      <c r="B2136" t="s">
        <v>183</v>
      </c>
      <c r="C2136" t="s">
        <v>232</v>
      </c>
      <c r="D2136" t="s">
        <v>233</v>
      </c>
      <c r="E2136" t="s">
        <v>197</v>
      </c>
      <c r="F2136">
        <v>0</v>
      </c>
      <c r="G2136" t="s">
        <v>187</v>
      </c>
      <c r="H2136">
        <v>2</v>
      </c>
      <c r="I2136">
        <v>2026</v>
      </c>
      <c r="J2136" t="s">
        <v>73</v>
      </c>
      <c r="K2136" t="s">
        <v>17</v>
      </c>
    </row>
    <row r="2137" spans="2:12" x14ac:dyDescent="0.35">
      <c r="B2137" t="s">
        <v>183</v>
      </c>
      <c r="C2137" t="s">
        <v>232</v>
      </c>
      <c r="D2137" t="s">
        <v>233</v>
      </c>
      <c r="E2137" t="s">
        <v>198</v>
      </c>
      <c r="F2137">
        <v>0</v>
      </c>
      <c r="G2137" t="s">
        <v>187</v>
      </c>
      <c r="H2137">
        <v>2</v>
      </c>
      <c r="I2137">
        <v>2026</v>
      </c>
      <c r="J2137" t="s">
        <v>199</v>
      </c>
      <c r="K2137" t="s">
        <v>17</v>
      </c>
    </row>
    <row r="2138" spans="2:12" x14ac:dyDescent="0.35">
      <c r="B2138" t="s">
        <v>183</v>
      </c>
      <c r="C2138" t="s">
        <v>232</v>
      </c>
      <c r="D2138" t="s">
        <v>233</v>
      </c>
      <c r="E2138" t="s">
        <v>201</v>
      </c>
      <c r="F2138">
        <v>0</v>
      </c>
      <c r="G2138" t="s">
        <v>187</v>
      </c>
      <c r="H2138">
        <v>2</v>
      </c>
      <c r="I2138">
        <v>2026</v>
      </c>
      <c r="J2138" t="s">
        <v>202</v>
      </c>
      <c r="K2138" t="s">
        <v>17</v>
      </c>
    </row>
    <row r="2139" spans="2:12" x14ac:dyDescent="0.35">
      <c r="B2139" t="s">
        <v>183</v>
      </c>
      <c r="C2139" t="s">
        <v>232</v>
      </c>
      <c r="D2139" t="s">
        <v>233</v>
      </c>
      <c r="E2139" t="s">
        <v>205</v>
      </c>
      <c r="F2139">
        <v>0</v>
      </c>
      <c r="G2139" t="s">
        <v>187</v>
      </c>
      <c r="H2139">
        <v>2</v>
      </c>
      <c r="I2139">
        <v>2026</v>
      </c>
      <c r="J2139" t="s">
        <v>141</v>
      </c>
      <c r="K2139" t="s">
        <v>17</v>
      </c>
    </row>
    <row r="2140" spans="2:12" x14ac:dyDescent="0.35">
      <c r="B2140" t="s">
        <v>183</v>
      </c>
      <c r="C2140" t="s">
        <v>232</v>
      </c>
      <c r="D2140" t="s">
        <v>233</v>
      </c>
      <c r="E2140" t="s">
        <v>207</v>
      </c>
      <c r="F2140">
        <v>0</v>
      </c>
      <c r="G2140" t="s">
        <v>187</v>
      </c>
      <c r="H2140">
        <v>2</v>
      </c>
      <c r="I2140">
        <v>2026</v>
      </c>
      <c r="J2140" t="s">
        <v>128</v>
      </c>
      <c r="K2140" t="s">
        <v>13</v>
      </c>
    </row>
    <row r="2141" spans="2:12" x14ac:dyDescent="0.35">
      <c r="B2141" s="89" t="s">
        <v>183</v>
      </c>
      <c r="C2141" t="s">
        <v>191</v>
      </c>
      <c r="D2141" t="s">
        <v>192</v>
      </c>
      <c r="E2141" t="s">
        <v>284</v>
      </c>
      <c r="F2141">
        <v>0</v>
      </c>
      <c r="G2141" t="s">
        <v>210</v>
      </c>
      <c r="H2141">
        <v>3</v>
      </c>
      <c r="I2141">
        <v>2026</v>
      </c>
      <c r="J2141" t="s">
        <v>10</v>
      </c>
      <c r="K2141" t="s">
        <v>8</v>
      </c>
    </row>
    <row r="2142" spans="2:12" x14ac:dyDescent="0.35">
      <c r="B2142" t="s">
        <v>183</v>
      </c>
      <c r="C2142" t="s">
        <v>232</v>
      </c>
      <c r="D2142" t="s">
        <v>233</v>
      </c>
      <c r="E2142" t="s">
        <v>209</v>
      </c>
      <c r="F2142">
        <v>0</v>
      </c>
      <c r="G2142" t="s">
        <v>210</v>
      </c>
      <c r="H2142">
        <v>2</v>
      </c>
      <c r="I2142">
        <v>2026</v>
      </c>
      <c r="J2142" t="s">
        <v>73</v>
      </c>
      <c r="K2142" t="s">
        <v>17</v>
      </c>
    </row>
    <row r="2143" spans="2:12" x14ac:dyDescent="0.35">
      <c r="B2143" t="s">
        <v>183</v>
      </c>
      <c r="C2143" t="s">
        <v>232</v>
      </c>
      <c r="D2143" t="s">
        <v>233</v>
      </c>
      <c r="E2143" t="s">
        <v>269</v>
      </c>
      <c r="F2143">
        <v>0</v>
      </c>
      <c r="G2143" t="s">
        <v>210</v>
      </c>
      <c r="H2143">
        <v>2</v>
      </c>
      <c r="I2143">
        <v>2026</v>
      </c>
      <c r="J2143" t="s">
        <v>199</v>
      </c>
      <c r="K2143" t="s">
        <v>17</v>
      </c>
    </row>
    <row r="2144" spans="2:12" x14ac:dyDescent="0.35">
      <c r="B2144" t="s">
        <v>183</v>
      </c>
      <c r="C2144" t="s">
        <v>232</v>
      </c>
      <c r="D2144" t="s">
        <v>233</v>
      </c>
      <c r="E2144" t="s">
        <v>221</v>
      </c>
      <c r="F2144">
        <v>0</v>
      </c>
      <c r="G2144" t="s">
        <v>218</v>
      </c>
      <c r="H2144">
        <v>2</v>
      </c>
      <c r="I2144">
        <v>2026</v>
      </c>
      <c r="J2144" s="92" t="s">
        <v>35</v>
      </c>
      <c r="K2144" t="s">
        <v>26</v>
      </c>
      <c r="L2144" t="s">
        <v>164</v>
      </c>
    </row>
    <row r="2145" spans="2:12" x14ac:dyDescent="0.35">
      <c r="B2145" t="s">
        <v>183</v>
      </c>
      <c r="C2145" t="s">
        <v>232</v>
      </c>
      <c r="D2145" t="s">
        <v>233</v>
      </c>
      <c r="E2145" t="s">
        <v>226</v>
      </c>
      <c r="F2145">
        <v>0</v>
      </c>
      <c r="G2145" t="s">
        <v>224</v>
      </c>
      <c r="H2145">
        <v>2</v>
      </c>
      <c r="I2145">
        <v>2026</v>
      </c>
      <c r="J2145" s="92" t="s">
        <v>35</v>
      </c>
      <c r="K2145" t="s">
        <v>26</v>
      </c>
      <c r="L2145" t="s">
        <v>164</v>
      </c>
    </row>
    <row r="2146" spans="2:12" x14ac:dyDescent="0.35">
      <c r="B2146" s="89" t="s">
        <v>183</v>
      </c>
      <c r="C2146" t="s">
        <v>191</v>
      </c>
      <c r="D2146" t="s">
        <v>192</v>
      </c>
      <c r="E2146" t="s">
        <v>286</v>
      </c>
      <c r="F2146">
        <v>0</v>
      </c>
      <c r="G2146" t="s">
        <v>257</v>
      </c>
      <c r="H2146">
        <v>3</v>
      </c>
      <c r="I2146">
        <v>2026</v>
      </c>
      <c r="J2146" t="s">
        <v>10</v>
      </c>
      <c r="K2146" t="s">
        <v>8</v>
      </c>
    </row>
    <row r="2147" spans="2:12" x14ac:dyDescent="0.35">
      <c r="B2147" t="s">
        <v>183</v>
      </c>
      <c r="C2147" t="s">
        <v>232</v>
      </c>
      <c r="D2147" t="s">
        <v>233</v>
      </c>
      <c r="E2147" t="s">
        <v>261</v>
      </c>
      <c r="F2147">
        <v>0</v>
      </c>
      <c r="G2147" t="s">
        <v>257</v>
      </c>
      <c r="H2147">
        <v>2</v>
      </c>
      <c r="I2147">
        <v>2026</v>
      </c>
      <c r="J2147" t="s">
        <v>117</v>
      </c>
      <c r="K2147" t="s">
        <v>26</v>
      </c>
    </row>
    <row r="2148" spans="2:12" x14ac:dyDescent="0.35">
      <c r="B2148" t="s">
        <v>183</v>
      </c>
      <c r="C2148" t="s">
        <v>232</v>
      </c>
      <c r="D2148" t="s">
        <v>233</v>
      </c>
      <c r="E2148" t="s">
        <v>262</v>
      </c>
      <c r="F2148">
        <v>0</v>
      </c>
      <c r="G2148" t="s">
        <v>257</v>
      </c>
      <c r="H2148">
        <v>2</v>
      </c>
      <c r="I2148">
        <v>2026</v>
      </c>
      <c r="J2148" t="s">
        <v>73</v>
      </c>
      <c r="K2148" t="s">
        <v>17</v>
      </c>
    </row>
    <row r="2149" spans="2:12" x14ac:dyDescent="0.35">
      <c r="B2149" t="s">
        <v>183</v>
      </c>
      <c r="C2149" t="s">
        <v>232</v>
      </c>
      <c r="D2149" t="s">
        <v>233</v>
      </c>
      <c r="E2149" t="s">
        <v>277</v>
      </c>
      <c r="F2149">
        <v>0</v>
      </c>
      <c r="G2149" t="s">
        <v>257</v>
      </c>
      <c r="H2149">
        <v>2</v>
      </c>
      <c r="I2149">
        <v>2026</v>
      </c>
      <c r="J2149" t="s">
        <v>199</v>
      </c>
      <c r="K2149" t="s">
        <v>17</v>
      </c>
    </row>
    <row r="2150" spans="2:12" x14ac:dyDescent="0.35">
      <c r="B2150" t="s">
        <v>183</v>
      </c>
      <c r="C2150" t="s">
        <v>232</v>
      </c>
      <c r="D2150" t="s">
        <v>233</v>
      </c>
      <c r="E2150" t="s">
        <v>264</v>
      </c>
      <c r="F2150">
        <v>0</v>
      </c>
      <c r="G2150" t="s">
        <v>257</v>
      </c>
      <c r="H2150">
        <v>2</v>
      </c>
      <c r="I2150">
        <v>2026</v>
      </c>
      <c r="J2150" t="s">
        <v>202</v>
      </c>
      <c r="K2150" t="s">
        <v>17</v>
      </c>
    </row>
    <row r="2151" spans="2:12" x14ac:dyDescent="0.35">
      <c r="B2151" t="s">
        <v>183</v>
      </c>
      <c r="C2151" t="s">
        <v>232</v>
      </c>
      <c r="D2151" t="s">
        <v>233</v>
      </c>
      <c r="E2151" t="s">
        <v>265</v>
      </c>
      <c r="F2151">
        <v>0</v>
      </c>
      <c r="G2151" t="s">
        <v>257</v>
      </c>
      <c r="H2151">
        <v>2</v>
      </c>
      <c r="I2151">
        <v>2026</v>
      </c>
      <c r="J2151" t="s">
        <v>141</v>
      </c>
      <c r="K2151" t="s">
        <v>17</v>
      </c>
    </row>
    <row r="2152" spans="2:12" x14ac:dyDescent="0.35">
      <c r="B2152" t="s">
        <v>183</v>
      </c>
      <c r="C2152" t="s">
        <v>232</v>
      </c>
      <c r="D2152" t="s">
        <v>233</v>
      </c>
      <c r="E2152" t="s">
        <v>266</v>
      </c>
      <c r="F2152">
        <v>0</v>
      </c>
      <c r="G2152" t="s">
        <v>257</v>
      </c>
      <c r="H2152">
        <v>2</v>
      </c>
      <c r="I2152">
        <v>2026</v>
      </c>
      <c r="J2152" t="s">
        <v>142</v>
      </c>
      <c r="K2152" t="s">
        <v>13</v>
      </c>
    </row>
    <row r="2153" spans="2:12" x14ac:dyDescent="0.35">
      <c r="B2153" t="s">
        <v>183</v>
      </c>
      <c r="C2153" t="s">
        <v>232</v>
      </c>
      <c r="D2153" t="s">
        <v>233</v>
      </c>
      <c r="E2153" t="s">
        <v>267</v>
      </c>
      <c r="F2153">
        <v>0</v>
      </c>
      <c r="G2153" t="s">
        <v>257</v>
      </c>
      <c r="H2153">
        <v>2</v>
      </c>
      <c r="I2153">
        <v>2026</v>
      </c>
      <c r="J2153" t="s">
        <v>128</v>
      </c>
      <c r="K2153" t="s">
        <v>13</v>
      </c>
    </row>
    <row r="2154" spans="2:12" x14ac:dyDescent="0.35">
      <c r="B2154" t="s">
        <v>183</v>
      </c>
      <c r="C2154" t="s">
        <v>232</v>
      </c>
      <c r="D2154" t="s">
        <v>233</v>
      </c>
      <c r="E2154" t="s">
        <v>287</v>
      </c>
      <c r="F2154">
        <v>0</v>
      </c>
      <c r="G2154" t="s">
        <v>288</v>
      </c>
      <c r="H2154">
        <v>2</v>
      </c>
      <c r="I2154">
        <v>2026</v>
      </c>
      <c r="J2154" t="s">
        <v>20</v>
      </c>
      <c r="K2154" t="s">
        <v>17</v>
      </c>
    </row>
    <row r="2155" spans="2:12" x14ac:dyDescent="0.35">
      <c r="B2155" s="89" t="s">
        <v>194</v>
      </c>
      <c r="C2155" t="s">
        <v>184</v>
      </c>
      <c r="D2155" t="s">
        <v>248</v>
      </c>
      <c r="E2155" t="s">
        <v>283</v>
      </c>
      <c r="F2155">
        <v>818.43424302548681</v>
      </c>
      <c r="G2155" t="s">
        <v>187</v>
      </c>
      <c r="H2155">
        <v>3</v>
      </c>
      <c r="I2155">
        <v>2026</v>
      </c>
      <c r="J2155" t="s">
        <v>10</v>
      </c>
      <c r="K2155" t="s">
        <v>8</v>
      </c>
    </row>
    <row r="2156" spans="2:12" x14ac:dyDescent="0.35">
      <c r="B2156" t="s">
        <v>194</v>
      </c>
      <c r="C2156" t="s">
        <v>234</v>
      </c>
      <c r="D2156" t="s">
        <v>235</v>
      </c>
      <c r="E2156" t="s">
        <v>197</v>
      </c>
      <c r="F2156">
        <v>0</v>
      </c>
      <c r="G2156" t="s">
        <v>187</v>
      </c>
      <c r="H2156">
        <v>2</v>
      </c>
      <c r="I2156">
        <v>2026</v>
      </c>
      <c r="J2156" t="s">
        <v>73</v>
      </c>
      <c r="K2156" t="s">
        <v>17</v>
      </c>
    </row>
    <row r="2157" spans="2:12" x14ac:dyDescent="0.35">
      <c r="B2157" t="s">
        <v>194</v>
      </c>
      <c r="C2157" t="s">
        <v>234</v>
      </c>
      <c r="D2157" t="s">
        <v>235</v>
      </c>
      <c r="E2157" t="s">
        <v>198</v>
      </c>
      <c r="F2157">
        <v>0</v>
      </c>
      <c r="G2157" t="s">
        <v>187</v>
      </c>
      <c r="H2157">
        <v>2</v>
      </c>
      <c r="I2157">
        <v>2026</v>
      </c>
      <c r="J2157" t="s">
        <v>199</v>
      </c>
      <c r="K2157" t="s">
        <v>17</v>
      </c>
    </row>
    <row r="2158" spans="2:12" x14ac:dyDescent="0.35">
      <c r="B2158" t="s">
        <v>194</v>
      </c>
      <c r="C2158" t="s">
        <v>234</v>
      </c>
      <c r="D2158" t="s">
        <v>235</v>
      </c>
      <c r="E2158" t="s">
        <v>200</v>
      </c>
      <c r="F2158">
        <v>0</v>
      </c>
      <c r="G2158" t="s">
        <v>187</v>
      </c>
      <c r="H2158">
        <v>2</v>
      </c>
      <c r="I2158">
        <v>2026</v>
      </c>
      <c r="J2158" t="s">
        <v>138</v>
      </c>
      <c r="K2158" t="s">
        <v>17</v>
      </c>
    </row>
    <row r="2159" spans="2:12" x14ac:dyDescent="0.35">
      <c r="B2159" t="s">
        <v>194</v>
      </c>
      <c r="C2159" t="s">
        <v>234</v>
      </c>
      <c r="D2159" t="s">
        <v>235</v>
      </c>
      <c r="E2159" t="s">
        <v>201</v>
      </c>
      <c r="F2159">
        <v>0</v>
      </c>
      <c r="G2159" t="s">
        <v>187</v>
      </c>
      <c r="H2159">
        <v>2</v>
      </c>
      <c r="I2159">
        <v>2026</v>
      </c>
      <c r="J2159" t="s">
        <v>202</v>
      </c>
      <c r="K2159" t="s">
        <v>17</v>
      </c>
    </row>
    <row r="2160" spans="2:12" x14ac:dyDescent="0.35">
      <c r="B2160" t="s">
        <v>194</v>
      </c>
      <c r="C2160" t="s">
        <v>234</v>
      </c>
      <c r="D2160" t="s">
        <v>235</v>
      </c>
      <c r="E2160" t="s">
        <v>209</v>
      </c>
      <c r="F2160">
        <v>0</v>
      </c>
      <c r="G2160" t="s">
        <v>210</v>
      </c>
      <c r="H2160">
        <v>2</v>
      </c>
      <c r="I2160">
        <v>2026</v>
      </c>
      <c r="J2160" t="s">
        <v>73</v>
      </c>
      <c r="K2160" t="s">
        <v>17</v>
      </c>
    </row>
    <row r="2161" spans="2:12" x14ac:dyDescent="0.35">
      <c r="B2161" t="s">
        <v>194</v>
      </c>
      <c r="C2161" t="s">
        <v>234</v>
      </c>
      <c r="D2161" t="s">
        <v>235</v>
      </c>
      <c r="E2161" t="s">
        <v>269</v>
      </c>
      <c r="F2161">
        <v>0</v>
      </c>
      <c r="G2161" t="s">
        <v>210</v>
      </c>
      <c r="H2161">
        <v>2</v>
      </c>
      <c r="I2161">
        <v>2026</v>
      </c>
      <c r="J2161" t="s">
        <v>199</v>
      </c>
      <c r="K2161" t="s">
        <v>17</v>
      </c>
    </row>
    <row r="2162" spans="2:12" x14ac:dyDescent="0.35">
      <c r="B2162" t="s">
        <v>194</v>
      </c>
      <c r="C2162" t="s">
        <v>234</v>
      </c>
      <c r="D2162" t="s">
        <v>235</v>
      </c>
      <c r="E2162" t="s">
        <v>213</v>
      </c>
      <c r="F2162">
        <v>0</v>
      </c>
      <c r="G2162" t="s">
        <v>210</v>
      </c>
      <c r="H2162">
        <v>2</v>
      </c>
      <c r="I2162">
        <v>2026</v>
      </c>
      <c r="J2162" t="s">
        <v>138</v>
      </c>
      <c r="K2162" t="s">
        <v>17</v>
      </c>
    </row>
    <row r="2163" spans="2:12" x14ac:dyDescent="0.35">
      <c r="B2163" t="s">
        <v>194</v>
      </c>
      <c r="C2163" t="s">
        <v>234</v>
      </c>
      <c r="D2163" t="s">
        <v>235</v>
      </c>
      <c r="E2163" t="s">
        <v>270</v>
      </c>
      <c r="F2163">
        <v>0</v>
      </c>
      <c r="G2163" t="s">
        <v>210</v>
      </c>
      <c r="H2163">
        <v>2</v>
      </c>
      <c r="I2163">
        <v>2026</v>
      </c>
      <c r="J2163" t="s">
        <v>25</v>
      </c>
      <c r="K2163" t="s">
        <v>17</v>
      </c>
    </row>
    <row r="2164" spans="2:12" x14ac:dyDescent="0.35">
      <c r="B2164" t="s">
        <v>194</v>
      </c>
      <c r="C2164" t="s">
        <v>234</v>
      </c>
      <c r="D2164" t="s">
        <v>235</v>
      </c>
      <c r="E2164" t="s">
        <v>219</v>
      </c>
      <c r="F2164">
        <v>0</v>
      </c>
      <c r="G2164" t="s">
        <v>218</v>
      </c>
      <c r="H2164">
        <v>2</v>
      </c>
      <c r="I2164">
        <v>2026</v>
      </c>
      <c r="J2164" s="92" t="s">
        <v>35</v>
      </c>
      <c r="K2164" t="s">
        <v>26</v>
      </c>
      <c r="L2164" t="s">
        <v>220</v>
      </c>
    </row>
    <row r="2165" spans="2:12" x14ac:dyDescent="0.35">
      <c r="B2165" t="s">
        <v>194</v>
      </c>
      <c r="C2165" t="s">
        <v>234</v>
      </c>
      <c r="D2165" t="s">
        <v>235</v>
      </c>
      <c r="E2165" t="s">
        <v>225</v>
      </c>
      <c r="F2165">
        <v>0</v>
      </c>
      <c r="G2165" t="s">
        <v>224</v>
      </c>
      <c r="H2165">
        <v>2</v>
      </c>
      <c r="I2165">
        <v>2026</v>
      </c>
      <c r="J2165" s="92" t="s">
        <v>35</v>
      </c>
      <c r="K2165" t="s">
        <v>26</v>
      </c>
      <c r="L2165" t="s">
        <v>220</v>
      </c>
    </row>
    <row r="2166" spans="2:12" x14ac:dyDescent="0.35">
      <c r="B2166" s="89" t="s">
        <v>194</v>
      </c>
      <c r="C2166" t="s">
        <v>184</v>
      </c>
      <c r="D2166" t="s">
        <v>248</v>
      </c>
      <c r="E2166" t="s">
        <v>284</v>
      </c>
      <c r="F2166">
        <v>88.399278466444954</v>
      </c>
      <c r="G2166" t="s">
        <v>210</v>
      </c>
      <c r="H2166">
        <v>3</v>
      </c>
      <c r="I2166">
        <v>2026</v>
      </c>
      <c r="J2166" t="s">
        <v>10</v>
      </c>
      <c r="K2166" t="s">
        <v>8</v>
      </c>
    </row>
    <row r="2167" spans="2:12" x14ac:dyDescent="0.35">
      <c r="B2167" t="s">
        <v>194</v>
      </c>
      <c r="C2167" t="s">
        <v>234</v>
      </c>
      <c r="D2167" t="s">
        <v>235</v>
      </c>
      <c r="E2167" t="s">
        <v>262</v>
      </c>
      <c r="F2167">
        <v>0</v>
      </c>
      <c r="G2167" t="s">
        <v>257</v>
      </c>
      <c r="H2167">
        <v>2</v>
      </c>
      <c r="I2167">
        <v>2026</v>
      </c>
      <c r="J2167" t="s">
        <v>73</v>
      </c>
      <c r="K2167" t="s">
        <v>17</v>
      </c>
    </row>
    <row r="2168" spans="2:12" x14ac:dyDescent="0.35">
      <c r="B2168" t="s">
        <v>194</v>
      </c>
      <c r="C2168" t="s">
        <v>234</v>
      </c>
      <c r="D2168" t="s">
        <v>235</v>
      </c>
      <c r="E2168" t="s">
        <v>277</v>
      </c>
      <c r="F2168">
        <v>0</v>
      </c>
      <c r="G2168" t="s">
        <v>257</v>
      </c>
      <c r="H2168">
        <v>2</v>
      </c>
      <c r="I2168">
        <v>2026</v>
      </c>
      <c r="J2168" t="s">
        <v>199</v>
      </c>
      <c r="K2168" t="s">
        <v>17</v>
      </c>
    </row>
    <row r="2169" spans="2:12" x14ac:dyDescent="0.35">
      <c r="B2169" t="s">
        <v>194</v>
      </c>
      <c r="C2169" t="s">
        <v>234</v>
      </c>
      <c r="D2169" t="s">
        <v>235</v>
      </c>
      <c r="E2169" t="s">
        <v>263</v>
      </c>
      <c r="F2169">
        <v>0</v>
      </c>
      <c r="G2169" t="s">
        <v>257</v>
      </c>
      <c r="H2169">
        <v>2</v>
      </c>
      <c r="I2169">
        <v>2026</v>
      </c>
      <c r="J2169" t="s">
        <v>138</v>
      </c>
      <c r="K2169" t="s">
        <v>17</v>
      </c>
    </row>
    <row r="2170" spans="2:12" x14ac:dyDescent="0.35">
      <c r="B2170" t="s">
        <v>194</v>
      </c>
      <c r="C2170" t="s">
        <v>234</v>
      </c>
      <c r="D2170" t="s">
        <v>235</v>
      </c>
      <c r="E2170" t="s">
        <v>264</v>
      </c>
      <c r="F2170">
        <v>0</v>
      </c>
      <c r="G2170" t="s">
        <v>257</v>
      </c>
      <c r="H2170">
        <v>2</v>
      </c>
      <c r="I2170">
        <v>2026</v>
      </c>
      <c r="J2170" t="s">
        <v>202</v>
      </c>
      <c r="K2170" t="s">
        <v>17</v>
      </c>
    </row>
    <row r="2171" spans="2:12" x14ac:dyDescent="0.35">
      <c r="B2171" t="s">
        <v>194</v>
      </c>
      <c r="C2171" t="s">
        <v>234</v>
      </c>
      <c r="D2171" t="s">
        <v>235</v>
      </c>
      <c r="E2171" t="s">
        <v>266</v>
      </c>
      <c r="F2171">
        <v>0</v>
      </c>
      <c r="G2171" t="s">
        <v>257</v>
      </c>
      <c r="H2171">
        <v>2</v>
      </c>
      <c r="I2171">
        <v>2026</v>
      </c>
      <c r="J2171" t="s">
        <v>142</v>
      </c>
      <c r="K2171" t="s">
        <v>13</v>
      </c>
    </row>
    <row r="2172" spans="2:12" x14ac:dyDescent="0.35">
      <c r="B2172" t="s">
        <v>194</v>
      </c>
      <c r="C2172" t="s">
        <v>234</v>
      </c>
      <c r="D2172" t="s">
        <v>235</v>
      </c>
      <c r="E2172" t="s">
        <v>267</v>
      </c>
      <c r="F2172">
        <v>0</v>
      </c>
      <c r="G2172" t="s">
        <v>257</v>
      </c>
      <c r="H2172">
        <v>2</v>
      </c>
      <c r="I2172">
        <v>2026</v>
      </c>
      <c r="J2172" t="s">
        <v>128</v>
      </c>
      <c r="K2172" t="s">
        <v>13</v>
      </c>
    </row>
    <row r="2173" spans="2:12" x14ac:dyDescent="0.35">
      <c r="B2173" t="s">
        <v>194</v>
      </c>
      <c r="C2173" t="s">
        <v>234</v>
      </c>
      <c r="D2173" t="s">
        <v>235</v>
      </c>
      <c r="E2173" t="s">
        <v>287</v>
      </c>
      <c r="F2173">
        <v>0</v>
      </c>
      <c r="G2173" t="s">
        <v>288</v>
      </c>
      <c r="H2173">
        <v>2</v>
      </c>
      <c r="I2173">
        <v>2026</v>
      </c>
      <c r="J2173" t="s">
        <v>20</v>
      </c>
      <c r="K2173" t="s">
        <v>17</v>
      </c>
    </row>
    <row r="2174" spans="2:12" x14ac:dyDescent="0.35">
      <c r="B2174" s="89" t="s">
        <v>194</v>
      </c>
      <c r="C2174" t="s">
        <v>184</v>
      </c>
      <c r="D2174" t="s">
        <v>248</v>
      </c>
      <c r="E2174" t="s">
        <v>286</v>
      </c>
      <c r="F2174">
        <v>245.57733246393852</v>
      </c>
      <c r="G2174" t="s">
        <v>257</v>
      </c>
      <c r="H2174">
        <v>3</v>
      </c>
      <c r="I2174">
        <v>2026</v>
      </c>
      <c r="J2174" t="s">
        <v>10</v>
      </c>
      <c r="K2174" t="s">
        <v>8</v>
      </c>
    </row>
    <row r="2175" spans="2:12" x14ac:dyDescent="0.35">
      <c r="B2175" t="s">
        <v>194</v>
      </c>
      <c r="C2175" t="s">
        <v>234</v>
      </c>
      <c r="D2175" t="s">
        <v>239</v>
      </c>
      <c r="E2175" t="s">
        <v>197</v>
      </c>
      <c r="F2175">
        <v>0</v>
      </c>
      <c r="G2175" t="s">
        <v>187</v>
      </c>
      <c r="H2175">
        <v>2</v>
      </c>
      <c r="I2175">
        <v>2026</v>
      </c>
      <c r="J2175" t="s">
        <v>73</v>
      </c>
      <c r="K2175" t="s">
        <v>17</v>
      </c>
    </row>
    <row r="2176" spans="2:12" x14ac:dyDescent="0.35">
      <c r="B2176" t="s">
        <v>194</v>
      </c>
      <c r="C2176" t="s">
        <v>234</v>
      </c>
      <c r="D2176" t="s">
        <v>239</v>
      </c>
      <c r="E2176" t="s">
        <v>198</v>
      </c>
      <c r="F2176">
        <v>0</v>
      </c>
      <c r="G2176" t="s">
        <v>187</v>
      </c>
      <c r="H2176">
        <v>2</v>
      </c>
      <c r="I2176">
        <v>2026</v>
      </c>
      <c r="J2176" t="s">
        <v>199</v>
      </c>
      <c r="K2176" t="s">
        <v>17</v>
      </c>
    </row>
    <row r="2177" spans="2:12" x14ac:dyDescent="0.35">
      <c r="B2177" t="s">
        <v>194</v>
      </c>
      <c r="C2177" t="s">
        <v>234</v>
      </c>
      <c r="D2177" t="s">
        <v>239</v>
      </c>
      <c r="E2177" t="s">
        <v>200</v>
      </c>
      <c r="F2177">
        <v>0</v>
      </c>
      <c r="G2177" t="s">
        <v>187</v>
      </c>
      <c r="H2177">
        <v>2</v>
      </c>
      <c r="I2177">
        <v>2026</v>
      </c>
      <c r="J2177" t="s">
        <v>138</v>
      </c>
      <c r="K2177" t="s">
        <v>17</v>
      </c>
    </row>
    <row r="2178" spans="2:12" x14ac:dyDescent="0.35">
      <c r="B2178" t="s">
        <v>194</v>
      </c>
      <c r="C2178" t="s">
        <v>234</v>
      </c>
      <c r="D2178" t="s">
        <v>239</v>
      </c>
      <c r="E2178" t="s">
        <v>201</v>
      </c>
      <c r="F2178">
        <v>0</v>
      </c>
      <c r="G2178" t="s">
        <v>187</v>
      </c>
      <c r="H2178">
        <v>2</v>
      </c>
      <c r="I2178">
        <v>2026</v>
      </c>
      <c r="J2178" t="s">
        <v>202</v>
      </c>
      <c r="K2178" t="s">
        <v>17</v>
      </c>
    </row>
    <row r="2179" spans="2:12" x14ac:dyDescent="0.35">
      <c r="B2179" t="s">
        <v>194</v>
      </c>
      <c r="C2179" t="s">
        <v>234</v>
      </c>
      <c r="D2179" t="s">
        <v>239</v>
      </c>
      <c r="E2179" t="s">
        <v>206</v>
      </c>
      <c r="F2179">
        <v>0</v>
      </c>
      <c r="G2179" t="s">
        <v>187</v>
      </c>
      <c r="H2179">
        <v>2</v>
      </c>
      <c r="I2179">
        <v>2026</v>
      </c>
      <c r="J2179" t="s">
        <v>142</v>
      </c>
      <c r="K2179" t="s">
        <v>13</v>
      </c>
    </row>
    <row r="2180" spans="2:12" x14ac:dyDescent="0.35">
      <c r="B2180" t="s">
        <v>194</v>
      </c>
      <c r="C2180" t="s">
        <v>234</v>
      </c>
      <c r="D2180" t="s">
        <v>239</v>
      </c>
      <c r="E2180" t="s">
        <v>209</v>
      </c>
      <c r="F2180">
        <v>0</v>
      </c>
      <c r="G2180" t="s">
        <v>210</v>
      </c>
      <c r="H2180">
        <v>2</v>
      </c>
      <c r="I2180">
        <v>2026</v>
      </c>
      <c r="J2180" t="s">
        <v>73</v>
      </c>
      <c r="K2180" t="s">
        <v>17</v>
      </c>
    </row>
    <row r="2181" spans="2:12" x14ac:dyDescent="0.35">
      <c r="B2181" t="s">
        <v>194</v>
      </c>
      <c r="C2181" t="s">
        <v>234</v>
      </c>
      <c r="D2181" t="s">
        <v>239</v>
      </c>
      <c r="E2181" t="s">
        <v>269</v>
      </c>
      <c r="F2181">
        <v>0</v>
      </c>
      <c r="G2181" t="s">
        <v>210</v>
      </c>
      <c r="H2181">
        <v>2</v>
      </c>
      <c r="I2181">
        <v>2026</v>
      </c>
      <c r="J2181" t="s">
        <v>199</v>
      </c>
      <c r="K2181" t="s">
        <v>17</v>
      </c>
    </row>
    <row r="2182" spans="2:12" x14ac:dyDescent="0.35">
      <c r="B2182" t="s">
        <v>194</v>
      </c>
      <c r="C2182" t="s">
        <v>234</v>
      </c>
      <c r="D2182" t="s">
        <v>239</v>
      </c>
      <c r="E2182" t="s">
        <v>213</v>
      </c>
      <c r="F2182">
        <v>0</v>
      </c>
      <c r="G2182" t="s">
        <v>210</v>
      </c>
      <c r="H2182">
        <v>2</v>
      </c>
      <c r="I2182">
        <v>2026</v>
      </c>
      <c r="J2182" t="s">
        <v>138</v>
      </c>
      <c r="K2182" t="s">
        <v>17</v>
      </c>
    </row>
    <row r="2183" spans="2:12" x14ac:dyDescent="0.35">
      <c r="B2183" t="s">
        <v>194</v>
      </c>
      <c r="C2183" t="s">
        <v>234</v>
      </c>
      <c r="D2183" t="s">
        <v>239</v>
      </c>
      <c r="E2183" t="s">
        <v>270</v>
      </c>
      <c r="F2183">
        <v>0</v>
      </c>
      <c r="G2183" t="s">
        <v>210</v>
      </c>
      <c r="H2183">
        <v>2</v>
      </c>
      <c r="I2183">
        <v>2026</v>
      </c>
      <c r="J2183" t="s">
        <v>25</v>
      </c>
      <c r="K2183" t="s">
        <v>17</v>
      </c>
    </row>
    <row r="2184" spans="2:12" x14ac:dyDescent="0.35">
      <c r="B2184" t="s">
        <v>194</v>
      </c>
      <c r="C2184" t="s">
        <v>234</v>
      </c>
      <c r="D2184" t="s">
        <v>239</v>
      </c>
      <c r="E2184" t="s">
        <v>216</v>
      </c>
      <c r="F2184">
        <v>0</v>
      </c>
      <c r="G2184" t="s">
        <v>210</v>
      </c>
      <c r="H2184">
        <v>2</v>
      </c>
      <c r="I2184">
        <v>2026</v>
      </c>
      <c r="J2184" t="s">
        <v>142</v>
      </c>
      <c r="K2184" t="s">
        <v>13</v>
      </c>
    </row>
    <row r="2185" spans="2:12" x14ac:dyDescent="0.35">
      <c r="B2185" t="s">
        <v>194</v>
      </c>
      <c r="C2185" t="s">
        <v>234</v>
      </c>
      <c r="D2185" t="s">
        <v>239</v>
      </c>
      <c r="E2185" t="s">
        <v>219</v>
      </c>
      <c r="F2185">
        <v>0</v>
      </c>
      <c r="G2185" t="s">
        <v>218</v>
      </c>
      <c r="H2185">
        <v>2</v>
      </c>
      <c r="I2185">
        <v>2026</v>
      </c>
      <c r="J2185" s="92" t="s">
        <v>35</v>
      </c>
      <c r="K2185" t="s">
        <v>26</v>
      </c>
      <c r="L2185" t="s">
        <v>220</v>
      </c>
    </row>
    <row r="2186" spans="2:12" x14ac:dyDescent="0.35">
      <c r="B2186" t="s">
        <v>194</v>
      </c>
      <c r="C2186" t="s">
        <v>234</v>
      </c>
      <c r="D2186" t="s">
        <v>239</v>
      </c>
      <c r="E2186" t="s">
        <v>225</v>
      </c>
      <c r="F2186">
        <v>0</v>
      </c>
      <c r="G2186" t="s">
        <v>224</v>
      </c>
      <c r="H2186">
        <v>2</v>
      </c>
      <c r="I2186">
        <v>2026</v>
      </c>
      <c r="J2186" s="92" t="s">
        <v>35</v>
      </c>
      <c r="K2186" t="s">
        <v>26</v>
      </c>
      <c r="L2186" t="s">
        <v>220</v>
      </c>
    </row>
    <row r="2187" spans="2:12" x14ac:dyDescent="0.35">
      <c r="B2187" s="89" t="s">
        <v>194</v>
      </c>
      <c r="C2187" t="s">
        <v>240</v>
      </c>
      <c r="D2187" t="s">
        <v>250</v>
      </c>
      <c r="E2187" t="s">
        <v>283</v>
      </c>
      <c r="F2187">
        <v>313.29662823015639</v>
      </c>
      <c r="G2187" t="s">
        <v>187</v>
      </c>
      <c r="H2187">
        <v>3</v>
      </c>
      <c r="I2187">
        <v>2026</v>
      </c>
      <c r="J2187" t="s">
        <v>10</v>
      </c>
      <c r="K2187" t="s">
        <v>8</v>
      </c>
    </row>
    <row r="2188" spans="2:12" x14ac:dyDescent="0.35">
      <c r="B2188" t="s">
        <v>194</v>
      </c>
      <c r="C2188" t="s">
        <v>234</v>
      </c>
      <c r="D2188" t="s">
        <v>239</v>
      </c>
      <c r="E2188" t="s">
        <v>262</v>
      </c>
      <c r="F2188">
        <v>0</v>
      </c>
      <c r="G2188" t="s">
        <v>257</v>
      </c>
      <c r="H2188">
        <v>2</v>
      </c>
      <c r="I2188">
        <v>2026</v>
      </c>
      <c r="J2188" t="s">
        <v>73</v>
      </c>
      <c r="K2188" t="s">
        <v>17</v>
      </c>
    </row>
    <row r="2189" spans="2:12" x14ac:dyDescent="0.35">
      <c r="B2189" t="s">
        <v>194</v>
      </c>
      <c r="C2189" t="s">
        <v>234</v>
      </c>
      <c r="D2189" t="s">
        <v>239</v>
      </c>
      <c r="E2189" t="s">
        <v>277</v>
      </c>
      <c r="F2189">
        <v>0</v>
      </c>
      <c r="G2189" t="s">
        <v>257</v>
      </c>
      <c r="H2189">
        <v>2</v>
      </c>
      <c r="I2189">
        <v>2026</v>
      </c>
      <c r="J2189" t="s">
        <v>199</v>
      </c>
      <c r="K2189" t="s">
        <v>17</v>
      </c>
    </row>
    <row r="2190" spans="2:12" x14ac:dyDescent="0.35">
      <c r="B2190" t="s">
        <v>194</v>
      </c>
      <c r="C2190" t="s">
        <v>234</v>
      </c>
      <c r="D2190" t="s">
        <v>239</v>
      </c>
      <c r="E2190" t="s">
        <v>263</v>
      </c>
      <c r="F2190">
        <v>0</v>
      </c>
      <c r="G2190" t="s">
        <v>257</v>
      </c>
      <c r="H2190">
        <v>2</v>
      </c>
      <c r="I2190">
        <v>2026</v>
      </c>
      <c r="J2190" t="s">
        <v>138</v>
      </c>
      <c r="K2190" t="s">
        <v>17</v>
      </c>
    </row>
    <row r="2191" spans="2:12" x14ac:dyDescent="0.35">
      <c r="B2191" t="s">
        <v>194</v>
      </c>
      <c r="C2191" t="s">
        <v>234</v>
      </c>
      <c r="D2191" t="s">
        <v>239</v>
      </c>
      <c r="E2191" t="s">
        <v>264</v>
      </c>
      <c r="F2191">
        <v>0</v>
      </c>
      <c r="G2191" t="s">
        <v>257</v>
      </c>
      <c r="H2191">
        <v>2</v>
      </c>
      <c r="I2191">
        <v>2026</v>
      </c>
      <c r="J2191" t="s">
        <v>202</v>
      </c>
      <c r="K2191" t="s">
        <v>17</v>
      </c>
    </row>
    <row r="2192" spans="2:12" x14ac:dyDescent="0.35">
      <c r="B2192" t="s">
        <v>194</v>
      </c>
      <c r="C2192" t="s">
        <v>234</v>
      </c>
      <c r="D2192" t="s">
        <v>239</v>
      </c>
      <c r="E2192" t="s">
        <v>266</v>
      </c>
      <c r="F2192">
        <v>0</v>
      </c>
      <c r="G2192" t="s">
        <v>257</v>
      </c>
      <c r="H2192">
        <v>2</v>
      </c>
      <c r="I2192">
        <v>2026</v>
      </c>
      <c r="J2192" t="s">
        <v>142</v>
      </c>
      <c r="K2192" t="s">
        <v>13</v>
      </c>
    </row>
    <row r="2193" spans="2:12" x14ac:dyDescent="0.35">
      <c r="B2193" t="s">
        <v>194</v>
      </c>
      <c r="C2193" t="s">
        <v>234</v>
      </c>
      <c r="D2193" t="s">
        <v>239</v>
      </c>
      <c r="E2193" t="s">
        <v>267</v>
      </c>
      <c r="F2193">
        <v>0</v>
      </c>
      <c r="G2193" t="s">
        <v>257</v>
      </c>
      <c r="H2193">
        <v>2</v>
      </c>
      <c r="I2193">
        <v>2026</v>
      </c>
      <c r="J2193" t="s">
        <v>128</v>
      </c>
      <c r="K2193" t="s">
        <v>13</v>
      </c>
    </row>
    <row r="2194" spans="2:12" x14ac:dyDescent="0.35">
      <c r="B2194" t="s">
        <v>194</v>
      </c>
      <c r="C2194" t="s">
        <v>234</v>
      </c>
      <c r="D2194" t="s">
        <v>239</v>
      </c>
      <c r="E2194" t="s">
        <v>287</v>
      </c>
      <c r="F2194">
        <v>0</v>
      </c>
      <c r="G2194" t="s">
        <v>288</v>
      </c>
      <c r="H2194">
        <v>2</v>
      </c>
      <c r="I2194">
        <v>2026</v>
      </c>
      <c r="J2194" t="s">
        <v>20</v>
      </c>
      <c r="K2194" t="s">
        <v>17</v>
      </c>
    </row>
    <row r="2195" spans="2:12" x14ac:dyDescent="0.35">
      <c r="B2195" s="89" t="s">
        <v>194</v>
      </c>
      <c r="C2195" t="s">
        <v>240</v>
      </c>
      <c r="D2195" t="s">
        <v>250</v>
      </c>
      <c r="E2195" t="s">
        <v>284</v>
      </c>
      <c r="F2195">
        <v>33.839243796955131</v>
      </c>
      <c r="G2195" t="s">
        <v>210</v>
      </c>
      <c r="H2195">
        <v>3</v>
      </c>
      <c r="I2195">
        <v>2026</v>
      </c>
      <c r="J2195" t="s">
        <v>10</v>
      </c>
      <c r="K2195" t="s">
        <v>8</v>
      </c>
    </row>
    <row r="2196" spans="2:12" x14ac:dyDescent="0.35">
      <c r="B2196" t="s">
        <v>194</v>
      </c>
      <c r="C2196" t="s">
        <v>240</v>
      </c>
      <c r="D2196" t="s">
        <v>241</v>
      </c>
      <c r="E2196" t="s">
        <v>197</v>
      </c>
      <c r="F2196">
        <v>0</v>
      </c>
      <c r="G2196" t="s">
        <v>187</v>
      </c>
      <c r="H2196">
        <v>2</v>
      </c>
      <c r="I2196">
        <v>2026</v>
      </c>
      <c r="J2196" t="s">
        <v>73</v>
      </c>
      <c r="K2196" t="s">
        <v>17</v>
      </c>
    </row>
    <row r="2197" spans="2:12" x14ac:dyDescent="0.35">
      <c r="B2197" t="s">
        <v>194</v>
      </c>
      <c r="C2197" t="s">
        <v>240</v>
      </c>
      <c r="D2197" t="s">
        <v>241</v>
      </c>
      <c r="E2197" t="s">
        <v>198</v>
      </c>
      <c r="F2197">
        <v>0</v>
      </c>
      <c r="G2197" t="s">
        <v>187</v>
      </c>
      <c r="H2197">
        <v>2</v>
      </c>
      <c r="I2197">
        <v>2026</v>
      </c>
      <c r="J2197" t="s">
        <v>199</v>
      </c>
      <c r="K2197" t="s">
        <v>17</v>
      </c>
    </row>
    <row r="2198" spans="2:12" x14ac:dyDescent="0.35">
      <c r="B2198" t="s">
        <v>194</v>
      </c>
      <c r="C2198" t="s">
        <v>240</v>
      </c>
      <c r="D2198" t="s">
        <v>241</v>
      </c>
      <c r="E2198" t="s">
        <v>200</v>
      </c>
      <c r="F2198">
        <v>0</v>
      </c>
      <c r="G2198" t="s">
        <v>187</v>
      </c>
      <c r="H2198">
        <v>2</v>
      </c>
      <c r="I2198">
        <v>2026</v>
      </c>
      <c r="J2198" t="s">
        <v>138</v>
      </c>
      <c r="K2198" t="s">
        <v>17</v>
      </c>
    </row>
    <row r="2199" spans="2:12" x14ac:dyDescent="0.35">
      <c r="B2199" t="s">
        <v>194</v>
      </c>
      <c r="C2199" t="s">
        <v>240</v>
      </c>
      <c r="D2199" t="s">
        <v>241</v>
      </c>
      <c r="E2199" t="s">
        <v>201</v>
      </c>
      <c r="F2199">
        <v>0</v>
      </c>
      <c r="G2199" t="s">
        <v>187</v>
      </c>
      <c r="H2199">
        <v>2</v>
      </c>
      <c r="I2199">
        <v>2026</v>
      </c>
      <c r="J2199" t="s">
        <v>202</v>
      </c>
      <c r="K2199" t="s">
        <v>17</v>
      </c>
    </row>
    <row r="2200" spans="2:12" x14ac:dyDescent="0.35">
      <c r="B2200" t="s">
        <v>194</v>
      </c>
      <c r="C2200" t="s">
        <v>240</v>
      </c>
      <c r="D2200" t="s">
        <v>241</v>
      </c>
      <c r="E2200" t="s">
        <v>206</v>
      </c>
      <c r="F2200">
        <v>0</v>
      </c>
      <c r="G2200" t="s">
        <v>187</v>
      </c>
      <c r="H2200">
        <v>2</v>
      </c>
      <c r="I2200">
        <v>2026</v>
      </c>
      <c r="J2200" t="s">
        <v>142</v>
      </c>
      <c r="K2200" t="s">
        <v>13</v>
      </c>
    </row>
    <row r="2201" spans="2:12" x14ac:dyDescent="0.35">
      <c r="B2201" t="s">
        <v>194</v>
      </c>
      <c r="C2201" t="s">
        <v>240</v>
      </c>
      <c r="D2201" t="s">
        <v>241</v>
      </c>
      <c r="E2201" t="s">
        <v>209</v>
      </c>
      <c r="F2201">
        <v>0</v>
      </c>
      <c r="G2201" t="s">
        <v>210</v>
      </c>
      <c r="H2201">
        <v>2</v>
      </c>
      <c r="I2201">
        <v>2026</v>
      </c>
      <c r="J2201" t="s">
        <v>73</v>
      </c>
      <c r="K2201" t="s">
        <v>17</v>
      </c>
    </row>
    <row r="2202" spans="2:12" x14ac:dyDescent="0.35">
      <c r="B2202" t="s">
        <v>194</v>
      </c>
      <c r="C2202" t="s">
        <v>240</v>
      </c>
      <c r="D2202" t="s">
        <v>241</v>
      </c>
      <c r="E2202" t="s">
        <v>269</v>
      </c>
      <c r="F2202">
        <v>0</v>
      </c>
      <c r="G2202" t="s">
        <v>210</v>
      </c>
      <c r="H2202">
        <v>2</v>
      </c>
      <c r="I2202">
        <v>2026</v>
      </c>
      <c r="J2202" t="s">
        <v>199</v>
      </c>
      <c r="K2202" t="s">
        <v>17</v>
      </c>
    </row>
    <row r="2203" spans="2:12" x14ac:dyDescent="0.35">
      <c r="B2203" t="s">
        <v>194</v>
      </c>
      <c r="C2203" t="s">
        <v>240</v>
      </c>
      <c r="D2203" t="s">
        <v>241</v>
      </c>
      <c r="E2203" t="s">
        <v>213</v>
      </c>
      <c r="F2203">
        <v>0</v>
      </c>
      <c r="G2203" t="s">
        <v>210</v>
      </c>
      <c r="H2203">
        <v>2</v>
      </c>
      <c r="I2203">
        <v>2026</v>
      </c>
      <c r="J2203" t="s">
        <v>138</v>
      </c>
      <c r="K2203" t="s">
        <v>17</v>
      </c>
    </row>
    <row r="2204" spans="2:12" x14ac:dyDescent="0.35">
      <c r="B2204" t="s">
        <v>194</v>
      </c>
      <c r="C2204" t="s">
        <v>240</v>
      </c>
      <c r="D2204" t="s">
        <v>241</v>
      </c>
      <c r="E2204" t="s">
        <v>270</v>
      </c>
      <c r="F2204">
        <v>0</v>
      </c>
      <c r="G2204" t="s">
        <v>210</v>
      </c>
      <c r="H2204">
        <v>2</v>
      </c>
      <c r="I2204">
        <v>2026</v>
      </c>
      <c r="J2204" t="s">
        <v>25</v>
      </c>
      <c r="K2204" t="s">
        <v>17</v>
      </c>
    </row>
    <row r="2205" spans="2:12" x14ac:dyDescent="0.35">
      <c r="B2205" t="s">
        <v>194</v>
      </c>
      <c r="C2205" t="s">
        <v>240</v>
      </c>
      <c r="D2205" t="s">
        <v>241</v>
      </c>
      <c r="E2205" t="s">
        <v>216</v>
      </c>
      <c r="F2205">
        <v>0</v>
      </c>
      <c r="G2205" t="s">
        <v>210</v>
      </c>
      <c r="H2205">
        <v>2</v>
      </c>
      <c r="I2205">
        <v>2026</v>
      </c>
      <c r="J2205" t="s">
        <v>142</v>
      </c>
      <c r="K2205" t="s">
        <v>13</v>
      </c>
    </row>
    <row r="2206" spans="2:12" x14ac:dyDescent="0.35">
      <c r="B2206" t="s">
        <v>194</v>
      </c>
      <c r="C2206" t="s">
        <v>240</v>
      </c>
      <c r="D2206" t="s">
        <v>241</v>
      </c>
      <c r="E2206" t="s">
        <v>219</v>
      </c>
      <c r="F2206">
        <v>0</v>
      </c>
      <c r="G2206" t="s">
        <v>218</v>
      </c>
      <c r="H2206">
        <v>2</v>
      </c>
      <c r="I2206">
        <v>2026</v>
      </c>
      <c r="J2206" s="92" t="s">
        <v>35</v>
      </c>
      <c r="K2206" t="s">
        <v>26</v>
      </c>
      <c r="L2206" t="s">
        <v>220</v>
      </c>
    </row>
    <row r="2207" spans="2:12" x14ac:dyDescent="0.35">
      <c r="B2207" t="s">
        <v>194</v>
      </c>
      <c r="C2207" t="s">
        <v>240</v>
      </c>
      <c r="D2207" t="s">
        <v>241</v>
      </c>
      <c r="E2207" t="s">
        <v>225</v>
      </c>
      <c r="F2207">
        <v>0</v>
      </c>
      <c r="G2207" t="s">
        <v>224</v>
      </c>
      <c r="H2207">
        <v>2</v>
      </c>
      <c r="I2207">
        <v>2026</v>
      </c>
      <c r="J2207" s="92" t="s">
        <v>35</v>
      </c>
      <c r="K2207" t="s">
        <v>26</v>
      </c>
      <c r="L2207" t="s">
        <v>220</v>
      </c>
    </row>
    <row r="2208" spans="2:12" x14ac:dyDescent="0.35">
      <c r="B2208" s="89" t="s">
        <v>194</v>
      </c>
      <c r="C2208" t="s">
        <v>240</v>
      </c>
      <c r="D2208" t="s">
        <v>250</v>
      </c>
      <c r="E2208" t="s">
        <v>286</v>
      </c>
      <c r="F2208">
        <v>94.007002867195666</v>
      </c>
      <c r="G2208" t="s">
        <v>257</v>
      </c>
      <c r="H2208">
        <v>3</v>
      </c>
      <c r="I2208">
        <v>2026</v>
      </c>
      <c r="J2208" t="s">
        <v>10</v>
      </c>
      <c r="K2208" t="s">
        <v>8</v>
      </c>
    </row>
    <row r="2209" spans="2:12" x14ac:dyDescent="0.35">
      <c r="B2209" t="s">
        <v>194</v>
      </c>
      <c r="C2209" t="s">
        <v>240</v>
      </c>
      <c r="D2209" t="s">
        <v>241</v>
      </c>
      <c r="E2209" t="s">
        <v>262</v>
      </c>
      <c r="F2209">
        <v>0</v>
      </c>
      <c r="G2209" t="s">
        <v>257</v>
      </c>
      <c r="H2209">
        <v>2</v>
      </c>
      <c r="I2209">
        <v>2026</v>
      </c>
      <c r="J2209" t="s">
        <v>73</v>
      </c>
      <c r="K2209" t="s">
        <v>17</v>
      </c>
    </row>
    <row r="2210" spans="2:12" x14ac:dyDescent="0.35">
      <c r="B2210" t="s">
        <v>194</v>
      </c>
      <c r="C2210" t="s">
        <v>240</v>
      </c>
      <c r="D2210" t="s">
        <v>241</v>
      </c>
      <c r="E2210" t="s">
        <v>277</v>
      </c>
      <c r="F2210">
        <v>0</v>
      </c>
      <c r="G2210" t="s">
        <v>257</v>
      </c>
      <c r="H2210">
        <v>2</v>
      </c>
      <c r="I2210">
        <v>2026</v>
      </c>
      <c r="J2210" t="s">
        <v>199</v>
      </c>
      <c r="K2210" t="s">
        <v>17</v>
      </c>
    </row>
    <row r="2211" spans="2:12" x14ac:dyDescent="0.35">
      <c r="B2211" t="s">
        <v>194</v>
      </c>
      <c r="C2211" t="s">
        <v>240</v>
      </c>
      <c r="D2211" t="s">
        <v>241</v>
      </c>
      <c r="E2211" t="s">
        <v>263</v>
      </c>
      <c r="F2211">
        <v>0</v>
      </c>
      <c r="G2211" t="s">
        <v>257</v>
      </c>
      <c r="H2211">
        <v>2</v>
      </c>
      <c r="I2211">
        <v>2026</v>
      </c>
      <c r="J2211" t="s">
        <v>138</v>
      </c>
      <c r="K2211" t="s">
        <v>17</v>
      </c>
    </row>
    <row r="2212" spans="2:12" x14ac:dyDescent="0.35">
      <c r="B2212" t="s">
        <v>194</v>
      </c>
      <c r="C2212" t="s">
        <v>240</v>
      </c>
      <c r="D2212" t="s">
        <v>241</v>
      </c>
      <c r="E2212" t="s">
        <v>264</v>
      </c>
      <c r="F2212">
        <v>0</v>
      </c>
      <c r="G2212" t="s">
        <v>257</v>
      </c>
      <c r="H2212">
        <v>2</v>
      </c>
      <c r="I2212">
        <v>2026</v>
      </c>
      <c r="J2212" t="s">
        <v>202</v>
      </c>
      <c r="K2212" t="s">
        <v>17</v>
      </c>
    </row>
    <row r="2213" spans="2:12" x14ac:dyDescent="0.35">
      <c r="B2213" t="s">
        <v>194</v>
      </c>
      <c r="C2213" t="s">
        <v>240</v>
      </c>
      <c r="D2213" t="s">
        <v>241</v>
      </c>
      <c r="E2213" t="s">
        <v>266</v>
      </c>
      <c r="F2213">
        <v>0</v>
      </c>
      <c r="G2213" t="s">
        <v>257</v>
      </c>
      <c r="H2213">
        <v>2</v>
      </c>
      <c r="I2213">
        <v>2026</v>
      </c>
      <c r="J2213" t="s">
        <v>142</v>
      </c>
      <c r="K2213" t="s">
        <v>13</v>
      </c>
    </row>
    <row r="2214" spans="2:12" x14ac:dyDescent="0.35">
      <c r="B2214" t="s">
        <v>194</v>
      </c>
      <c r="C2214" t="s">
        <v>240</v>
      </c>
      <c r="D2214" t="s">
        <v>241</v>
      </c>
      <c r="E2214" t="s">
        <v>267</v>
      </c>
      <c r="F2214">
        <v>0</v>
      </c>
      <c r="G2214" t="s">
        <v>257</v>
      </c>
      <c r="H2214">
        <v>2</v>
      </c>
      <c r="I2214">
        <v>2026</v>
      </c>
      <c r="J2214" t="s">
        <v>128</v>
      </c>
      <c r="K2214" t="s">
        <v>13</v>
      </c>
    </row>
    <row r="2215" spans="2:12" x14ac:dyDescent="0.35">
      <c r="B2215" t="s">
        <v>194</v>
      </c>
      <c r="C2215" t="s">
        <v>240</v>
      </c>
      <c r="D2215" t="s">
        <v>241</v>
      </c>
      <c r="E2215" t="s">
        <v>287</v>
      </c>
      <c r="F2215">
        <v>0</v>
      </c>
      <c r="G2215" t="s">
        <v>288</v>
      </c>
      <c r="H2215">
        <v>2</v>
      </c>
      <c r="I2215">
        <v>2026</v>
      </c>
      <c r="J2215" t="s">
        <v>20</v>
      </c>
      <c r="K2215" t="s">
        <v>17</v>
      </c>
    </row>
    <row r="2216" spans="2:12" x14ac:dyDescent="0.35">
      <c r="B2216" s="89" t="s">
        <v>194</v>
      </c>
      <c r="C2216" t="s">
        <v>234</v>
      </c>
      <c r="D2216" t="s">
        <v>247</v>
      </c>
      <c r="E2216" t="s">
        <v>283</v>
      </c>
      <c r="F2216">
        <v>6233.4898312095966</v>
      </c>
      <c r="G2216" t="s">
        <v>187</v>
      </c>
      <c r="H2216">
        <v>3</v>
      </c>
      <c r="I2216">
        <v>2026</v>
      </c>
      <c r="J2216" t="s">
        <v>10</v>
      </c>
      <c r="K2216" t="s">
        <v>8</v>
      </c>
    </row>
    <row r="2217" spans="2:12" x14ac:dyDescent="0.35">
      <c r="B2217" t="s">
        <v>194</v>
      </c>
      <c r="C2217" t="s">
        <v>184</v>
      </c>
      <c r="D2217" t="s">
        <v>242</v>
      </c>
      <c r="E2217" t="s">
        <v>195</v>
      </c>
      <c r="F2217">
        <v>0</v>
      </c>
      <c r="G2217" t="s">
        <v>187</v>
      </c>
      <c r="H2217">
        <v>2</v>
      </c>
      <c r="I2217">
        <v>2026</v>
      </c>
      <c r="J2217" t="s">
        <v>117</v>
      </c>
      <c r="K2217" t="s">
        <v>26</v>
      </c>
    </row>
    <row r="2218" spans="2:12" x14ac:dyDescent="0.35">
      <c r="B2218" t="s">
        <v>194</v>
      </c>
      <c r="C2218" t="s">
        <v>184</v>
      </c>
      <c r="D2218" t="s">
        <v>242</v>
      </c>
      <c r="E2218" t="s">
        <v>197</v>
      </c>
      <c r="F2218">
        <v>0</v>
      </c>
      <c r="G2218" t="s">
        <v>187</v>
      </c>
      <c r="H2218">
        <v>2</v>
      </c>
      <c r="I2218">
        <v>2026</v>
      </c>
      <c r="J2218" t="s">
        <v>73</v>
      </c>
      <c r="K2218" t="s">
        <v>17</v>
      </c>
    </row>
    <row r="2219" spans="2:12" x14ac:dyDescent="0.35">
      <c r="B2219" t="s">
        <v>194</v>
      </c>
      <c r="C2219" t="s">
        <v>184</v>
      </c>
      <c r="D2219" t="s">
        <v>242</v>
      </c>
      <c r="E2219" t="s">
        <v>198</v>
      </c>
      <c r="F2219">
        <v>0</v>
      </c>
      <c r="G2219" t="s">
        <v>187</v>
      </c>
      <c r="H2219">
        <v>2</v>
      </c>
      <c r="I2219">
        <v>2026</v>
      </c>
      <c r="J2219" t="s">
        <v>199</v>
      </c>
      <c r="K2219" t="s">
        <v>17</v>
      </c>
    </row>
    <row r="2220" spans="2:12" x14ac:dyDescent="0.35">
      <c r="B2220" t="s">
        <v>194</v>
      </c>
      <c r="C2220" t="s">
        <v>184</v>
      </c>
      <c r="D2220" t="s">
        <v>242</v>
      </c>
      <c r="E2220" t="s">
        <v>201</v>
      </c>
      <c r="F2220">
        <v>0</v>
      </c>
      <c r="G2220" t="s">
        <v>187</v>
      </c>
      <c r="H2220">
        <v>2</v>
      </c>
      <c r="I2220">
        <v>2026</v>
      </c>
      <c r="J2220" t="s">
        <v>202</v>
      </c>
      <c r="K2220" t="s">
        <v>17</v>
      </c>
    </row>
    <row r="2221" spans="2:12" x14ac:dyDescent="0.35">
      <c r="B2221" t="s">
        <v>194</v>
      </c>
      <c r="C2221" t="s">
        <v>184</v>
      </c>
      <c r="D2221" t="s">
        <v>242</v>
      </c>
      <c r="E2221" t="s">
        <v>205</v>
      </c>
      <c r="F2221">
        <v>0</v>
      </c>
      <c r="G2221" t="s">
        <v>187</v>
      </c>
      <c r="H2221">
        <v>2</v>
      </c>
      <c r="I2221">
        <v>2026</v>
      </c>
      <c r="J2221" t="s">
        <v>141</v>
      </c>
      <c r="K2221" t="s">
        <v>17</v>
      </c>
    </row>
    <row r="2222" spans="2:12" x14ac:dyDescent="0.35">
      <c r="B2222" t="s">
        <v>194</v>
      </c>
      <c r="C2222" t="s">
        <v>184</v>
      </c>
      <c r="D2222" t="s">
        <v>242</v>
      </c>
      <c r="E2222" t="s">
        <v>209</v>
      </c>
      <c r="F2222">
        <v>0</v>
      </c>
      <c r="G2222" t="s">
        <v>210</v>
      </c>
      <c r="H2222">
        <v>2</v>
      </c>
      <c r="I2222">
        <v>2026</v>
      </c>
      <c r="J2222" t="s">
        <v>73</v>
      </c>
      <c r="K2222" t="s">
        <v>17</v>
      </c>
    </row>
    <row r="2223" spans="2:12" x14ac:dyDescent="0.35">
      <c r="B2223" t="s">
        <v>194</v>
      </c>
      <c r="C2223" t="s">
        <v>184</v>
      </c>
      <c r="D2223" t="s">
        <v>242</v>
      </c>
      <c r="E2223" t="s">
        <v>269</v>
      </c>
      <c r="F2223">
        <v>0</v>
      </c>
      <c r="G2223" t="s">
        <v>210</v>
      </c>
      <c r="H2223">
        <v>2</v>
      </c>
      <c r="I2223">
        <v>2026</v>
      </c>
      <c r="J2223" t="s">
        <v>199</v>
      </c>
      <c r="K2223" t="s">
        <v>17</v>
      </c>
    </row>
    <row r="2224" spans="2:12" x14ac:dyDescent="0.35">
      <c r="B2224" t="s">
        <v>194</v>
      </c>
      <c r="C2224" t="s">
        <v>184</v>
      </c>
      <c r="D2224" t="s">
        <v>242</v>
      </c>
      <c r="E2224" t="s">
        <v>219</v>
      </c>
      <c r="F2224">
        <v>0</v>
      </c>
      <c r="G2224" t="s">
        <v>218</v>
      </c>
      <c r="H2224">
        <v>2</v>
      </c>
      <c r="I2224">
        <v>2026</v>
      </c>
      <c r="J2224" s="92" t="s">
        <v>35</v>
      </c>
      <c r="K2224" t="s">
        <v>26</v>
      </c>
      <c r="L2224" t="s">
        <v>220</v>
      </c>
    </row>
    <row r="2225" spans="2:12" x14ac:dyDescent="0.35">
      <c r="B2225" t="s">
        <v>194</v>
      </c>
      <c r="C2225" t="s">
        <v>184</v>
      </c>
      <c r="D2225" t="s">
        <v>242</v>
      </c>
      <c r="E2225" t="s">
        <v>225</v>
      </c>
      <c r="F2225">
        <v>0</v>
      </c>
      <c r="G2225" t="s">
        <v>224</v>
      </c>
      <c r="H2225">
        <v>2</v>
      </c>
      <c r="I2225">
        <v>2026</v>
      </c>
      <c r="J2225" s="92" t="s">
        <v>35</v>
      </c>
      <c r="K2225" t="s">
        <v>26</v>
      </c>
      <c r="L2225" t="s">
        <v>220</v>
      </c>
    </row>
    <row r="2226" spans="2:12" x14ac:dyDescent="0.35">
      <c r="B2226" s="89" t="s">
        <v>194</v>
      </c>
      <c r="C2226" t="s">
        <v>234</v>
      </c>
      <c r="D2226" t="s">
        <v>247</v>
      </c>
      <c r="E2226" t="s">
        <v>284</v>
      </c>
      <c r="F2226">
        <v>673.28072854069273</v>
      </c>
      <c r="G2226" t="s">
        <v>210</v>
      </c>
      <c r="H2226">
        <v>3</v>
      </c>
      <c r="I2226">
        <v>2026</v>
      </c>
      <c r="J2226" t="s">
        <v>10</v>
      </c>
      <c r="K2226" t="s">
        <v>8</v>
      </c>
    </row>
    <row r="2227" spans="2:12" x14ac:dyDescent="0.35">
      <c r="B2227" t="s">
        <v>194</v>
      </c>
      <c r="C2227" t="s">
        <v>184</v>
      </c>
      <c r="D2227" t="s">
        <v>242</v>
      </c>
      <c r="E2227" t="s">
        <v>261</v>
      </c>
      <c r="F2227">
        <v>0</v>
      </c>
      <c r="G2227" t="s">
        <v>257</v>
      </c>
      <c r="H2227">
        <v>2</v>
      </c>
      <c r="I2227">
        <v>2026</v>
      </c>
      <c r="J2227" t="s">
        <v>117</v>
      </c>
      <c r="K2227" t="s">
        <v>26</v>
      </c>
    </row>
    <row r="2228" spans="2:12" x14ac:dyDescent="0.35">
      <c r="B2228" t="s">
        <v>194</v>
      </c>
      <c r="C2228" t="s">
        <v>184</v>
      </c>
      <c r="D2228" t="s">
        <v>242</v>
      </c>
      <c r="E2228" t="s">
        <v>262</v>
      </c>
      <c r="F2228">
        <v>0</v>
      </c>
      <c r="G2228" t="s">
        <v>257</v>
      </c>
      <c r="H2228">
        <v>2</v>
      </c>
      <c r="I2228">
        <v>2026</v>
      </c>
      <c r="J2228" t="s">
        <v>73</v>
      </c>
      <c r="K2228" t="s">
        <v>17</v>
      </c>
    </row>
    <row r="2229" spans="2:12" x14ac:dyDescent="0.35">
      <c r="B2229" t="s">
        <v>194</v>
      </c>
      <c r="C2229" t="s">
        <v>184</v>
      </c>
      <c r="D2229" t="s">
        <v>242</v>
      </c>
      <c r="E2229" t="s">
        <v>277</v>
      </c>
      <c r="F2229">
        <v>0</v>
      </c>
      <c r="G2229" t="s">
        <v>257</v>
      </c>
      <c r="H2229">
        <v>2</v>
      </c>
      <c r="I2229">
        <v>2026</v>
      </c>
      <c r="J2229" t="s">
        <v>199</v>
      </c>
      <c r="K2229" t="s">
        <v>17</v>
      </c>
    </row>
    <row r="2230" spans="2:12" x14ac:dyDescent="0.35">
      <c r="B2230" t="s">
        <v>194</v>
      </c>
      <c r="C2230" t="s">
        <v>184</v>
      </c>
      <c r="D2230" t="s">
        <v>242</v>
      </c>
      <c r="E2230" t="s">
        <v>264</v>
      </c>
      <c r="F2230">
        <v>0</v>
      </c>
      <c r="G2230" t="s">
        <v>257</v>
      </c>
      <c r="H2230">
        <v>2</v>
      </c>
      <c r="I2230">
        <v>2026</v>
      </c>
      <c r="J2230" t="s">
        <v>202</v>
      </c>
      <c r="K2230" t="s">
        <v>17</v>
      </c>
    </row>
    <row r="2231" spans="2:12" x14ac:dyDescent="0.35">
      <c r="B2231" t="s">
        <v>194</v>
      </c>
      <c r="C2231" t="s">
        <v>184</v>
      </c>
      <c r="D2231" t="s">
        <v>242</v>
      </c>
      <c r="E2231" t="s">
        <v>265</v>
      </c>
      <c r="F2231">
        <v>0</v>
      </c>
      <c r="G2231" t="s">
        <v>257</v>
      </c>
      <c r="H2231">
        <v>2</v>
      </c>
      <c r="I2231">
        <v>2026</v>
      </c>
      <c r="J2231" t="s">
        <v>141</v>
      </c>
      <c r="K2231" t="s">
        <v>17</v>
      </c>
    </row>
    <row r="2232" spans="2:12" x14ac:dyDescent="0.35">
      <c r="B2232" t="s">
        <v>194</v>
      </c>
      <c r="C2232" t="s">
        <v>184</v>
      </c>
      <c r="D2232" t="s">
        <v>242</v>
      </c>
      <c r="E2232" t="s">
        <v>266</v>
      </c>
      <c r="F2232">
        <v>0</v>
      </c>
      <c r="G2232" t="s">
        <v>257</v>
      </c>
      <c r="H2232">
        <v>2</v>
      </c>
      <c r="I2232">
        <v>2026</v>
      </c>
      <c r="J2232" t="s">
        <v>142</v>
      </c>
      <c r="K2232" t="s">
        <v>13</v>
      </c>
    </row>
    <row r="2233" spans="2:12" x14ac:dyDescent="0.35">
      <c r="B2233" t="s">
        <v>194</v>
      </c>
      <c r="C2233" t="s">
        <v>184</v>
      </c>
      <c r="D2233" t="s">
        <v>242</v>
      </c>
      <c r="E2233" t="s">
        <v>267</v>
      </c>
      <c r="F2233">
        <v>0</v>
      </c>
      <c r="G2233" t="s">
        <v>257</v>
      </c>
      <c r="H2233">
        <v>2</v>
      </c>
      <c r="I2233">
        <v>2026</v>
      </c>
      <c r="J2233" t="s">
        <v>128</v>
      </c>
      <c r="K2233" t="s">
        <v>13</v>
      </c>
    </row>
    <row r="2234" spans="2:12" x14ac:dyDescent="0.35">
      <c r="B2234" t="s">
        <v>194</v>
      </c>
      <c r="C2234" t="s">
        <v>184</v>
      </c>
      <c r="D2234" t="s">
        <v>242</v>
      </c>
      <c r="E2234" t="s">
        <v>287</v>
      </c>
      <c r="F2234">
        <v>0</v>
      </c>
      <c r="G2234" t="s">
        <v>288</v>
      </c>
      <c r="H2234">
        <v>2</v>
      </c>
      <c r="I2234">
        <v>2026</v>
      </c>
      <c r="J2234" t="s">
        <v>20</v>
      </c>
      <c r="K2234" t="s">
        <v>17</v>
      </c>
    </row>
    <row r="2235" spans="2:12" x14ac:dyDescent="0.35">
      <c r="B2235" s="89" t="s">
        <v>194</v>
      </c>
      <c r="C2235" t="s">
        <v>234</v>
      </c>
      <c r="D2235" t="s">
        <v>247</v>
      </c>
      <c r="E2235" t="s">
        <v>286</v>
      </c>
      <c r="F2235">
        <v>1870.4053718850428</v>
      </c>
      <c r="G2235" t="s">
        <v>257</v>
      </c>
      <c r="H2235">
        <v>3</v>
      </c>
      <c r="I2235">
        <v>2026</v>
      </c>
      <c r="J2235" t="s">
        <v>10</v>
      </c>
      <c r="K2235" t="s">
        <v>8</v>
      </c>
    </row>
    <row r="2236" spans="2:12" x14ac:dyDescent="0.35">
      <c r="B2236" t="s">
        <v>194</v>
      </c>
      <c r="C2236" t="s">
        <v>240</v>
      </c>
      <c r="D2236" t="s">
        <v>243</v>
      </c>
      <c r="E2236" t="s">
        <v>197</v>
      </c>
      <c r="F2236">
        <v>0</v>
      </c>
      <c r="G2236" t="s">
        <v>187</v>
      </c>
      <c r="H2236">
        <v>2</v>
      </c>
      <c r="I2236">
        <v>2026</v>
      </c>
      <c r="J2236" t="s">
        <v>73</v>
      </c>
      <c r="K2236" t="s">
        <v>17</v>
      </c>
    </row>
    <row r="2237" spans="2:12" x14ac:dyDescent="0.35">
      <c r="B2237" t="s">
        <v>194</v>
      </c>
      <c r="C2237" t="s">
        <v>240</v>
      </c>
      <c r="D2237" t="s">
        <v>243</v>
      </c>
      <c r="E2237" t="s">
        <v>198</v>
      </c>
      <c r="F2237">
        <v>0</v>
      </c>
      <c r="G2237" t="s">
        <v>187</v>
      </c>
      <c r="H2237">
        <v>2</v>
      </c>
      <c r="I2237">
        <v>2026</v>
      </c>
      <c r="J2237" t="s">
        <v>199</v>
      </c>
      <c r="K2237" t="s">
        <v>17</v>
      </c>
    </row>
    <row r="2238" spans="2:12" x14ac:dyDescent="0.35">
      <c r="B2238" t="s">
        <v>194</v>
      </c>
      <c r="C2238" t="s">
        <v>240</v>
      </c>
      <c r="D2238" t="s">
        <v>243</v>
      </c>
      <c r="E2238" t="s">
        <v>200</v>
      </c>
      <c r="F2238">
        <v>0</v>
      </c>
      <c r="G2238" t="s">
        <v>187</v>
      </c>
      <c r="H2238">
        <v>2</v>
      </c>
      <c r="I2238">
        <v>2026</v>
      </c>
      <c r="J2238" t="s">
        <v>138</v>
      </c>
      <c r="K2238" t="s">
        <v>17</v>
      </c>
    </row>
    <row r="2239" spans="2:12" x14ac:dyDescent="0.35">
      <c r="B2239" t="s">
        <v>194</v>
      </c>
      <c r="C2239" t="s">
        <v>240</v>
      </c>
      <c r="D2239" t="s">
        <v>243</v>
      </c>
      <c r="E2239" t="s">
        <v>201</v>
      </c>
      <c r="F2239">
        <v>0</v>
      </c>
      <c r="G2239" t="s">
        <v>187</v>
      </c>
      <c r="H2239">
        <v>2</v>
      </c>
      <c r="I2239">
        <v>2026</v>
      </c>
      <c r="J2239" t="s">
        <v>202</v>
      </c>
      <c r="K2239" t="s">
        <v>17</v>
      </c>
    </row>
    <row r="2240" spans="2:12" x14ac:dyDescent="0.35">
      <c r="B2240" t="s">
        <v>194</v>
      </c>
      <c r="C2240" t="s">
        <v>240</v>
      </c>
      <c r="D2240" t="s">
        <v>243</v>
      </c>
      <c r="E2240" t="s">
        <v>206</v>
      </c>
      <c r="F2240">
        <v>0</v>
      </c>
      <c r="G2240" t="s">
        <v>187</v>
      </c>
      <c r="H2240">
        <v>2</v>
      </c>
      <c r="I2240">
        <v>2026</v>
      </c>
      <c r="J2240" t="s">
        <v>142</v>
      </c>
      <c r="K2240" t="s">
        <v>13</v>
      </c>
    </row>
    <row r="2241" spans="2:12" x14ac:dyDescent="0.35">
      <c r="B2241" t="s">
        <v>194</v>
      </c>
      <c r="C2241" t="s">
        <v>240</v>
      </c>
      <c r="D2241" t="s">
        <v>243</v>
      </c>
      <c r="E2241" t="s">
        <v>209</v>
      </c>
      <c r="F2241">
        <v>0</v>
      </c>
      <c r="G2241" t="s">
        <v>210</v>
      </c>
      <c r="H2241">
        <v>2</v>
      </c>
      <c r="I2241">
        <v>2026</v>
      </c>
      <c r="J2241" t="s">
        <v>73</v>
      </c>
      <c r="K2241" t="s">
        <v>17</v>
      </c>
    </row>
    <row r="2242" spans="2:12" x14ac:dyDescent="0.35">
      <c r="B2242" t="s">
        <v>194</v>
      </c>
      <c r="C2242" t="s">
        <v>240</v>
      </c>
      <c r="D2242" t="s">
        <v>243</v>
      </c>
      <c r="E2242" t="s">
        <v>269</v>
      </c>
      <c r="F2242">
        <v>0</v>
      </c>
      <c r="G2242" t="s">
        <v>210</v>
      </c>
      <c r="H2242">
        <v>2</v>
      </c>
      <c r="I2242">
        <v>2026</v>
      </c>
      <c r="J2242" t="s">
        <v>199</v>
      </c>
      <c r="K2242" t="s">
        <v>17</v>
      </c>
    </row>
    <row r="2243" spans="2:12" x14ac:dyDescent="0.35">
      <c r="B2243" t="s">
        <v>194</v>
      </c>
      <c r="C2243" t="s">
        <v>240</v>
      </c>
      <c r="D2243" t="s">
        <v>243</v>
      </c>
      <c r="E2243" t="s">
        <v>213</v>
      </c>
      <c r="F2243">
        <v>0</v>
      </c>
      <c r="G2243" t="s">
        <v>210</v>
      </c>
      <c r="H2243">
        <v>2</v>
      </c>
      <c r="I2243">
        <v>2026</v>
      </c>
      <c r="J2243" t="s">
        <v>138</v>
      </c>
      <c r="K2243" t="s">
        <v>17</v>
      </c>
    </row>
    <row r="2244" spans="2:12" x14ac:dyDescent="0.35">
      <c r="B2244" t="s">
        <v>194</v>
      </c>
      <c r="C2244" t="s">
        <v>240</v>
      </c>
      <c r="D2244" t="s">
        <v>243</v>
      </c>
      <c r="E2244" t="s">
        <v>270</v>
      </c>
      <c r="F2244">
        <v>0</v>
      </c>
      <c r="G2244" t="s">
        <v>210</v>
      </c>
      <c r="H2244">
        <v>2</v>
      </c>
      <c r="I2244">
        <v>2026</v>
      </c>
      <c r="J2244" t="s">
        <v>25</v>
      </c>
      <c r="K2244" t="s">
        <v>17</v>
      </c>
    </row>
    <row r="2245" spans="2:12" x14ac:dyDescent="0.35">
      <c r="B2245" t="s">
        <v>194</v>
      </c>
      <c r="C2245" t="s">
        <v>240</v>
      </c>
      <c r="D2245" t="s">
        <v>243</v>
      </c>
      <c r="E2245" t="s">
        <v>216</v>
      </c>
      <c r="F2245">
        <v>0</v>
      </c>
      <c r="G2245" t="s">
        <v>210</v>
      </c>
      <c r="H2245">
        <v>2</v>
      </c>
      <c r="I2245">
        <v>2026</v>
      </c>
      <c r="J2245" t="s">
        <v>142</v>
      </c>
      <c r="K2245" t="s">
        <v>13</v>
      </c>
    </row>
    <row r="2246" spans="2:12" x14ac:dyDescent="0.35">
      <c r="B2246" t="s">
        <v>194</v>
      </c>
      <c r="C2246" t="s">
        <v>240</v>
      </c>
      <c r="D2246" t="s">
        <v>243</v>
      </c>
      <c r="E2246" t="s">
        <v>219</v>
      </c>
      <c r="F2246">
        <v>0</v>
      </c>
      <c r="G2246" t="s">
        <v>218</v>
      </c>
      <c r="H2246">
        <v>2</v>
      </c>
      <c r="I2246">
        <v>2026</v>
      </c>
      <c r="J2246" s="92" t="s">
        <v>35</v>
      </c>
      <c r="K2246" t="s">
        <v>26</v>
      </c>
      <c r="L2246" t="s">
        <v>220</v>
      </c>
    </row>
    <row r="2247" spans="2:12" x14ac:dyDescent="0.35">
      <c r="B2247" t="s">
        <v>194</v>
      </c>
      <c r="C2247" t="s">
        <v>240</v>
      </c>
      <c r="D2247" t="s">
        <v>243</v>
      </c>
      <c r="E2247" t="s">
        <v>225</v>
      </c>
      <c r="F2247">
        <v>0</v>
      </c>
      <c r="G2247" t="s">
        <v>224</v>
      </c>
      <c r="H2247">
        <v>2</v>
      </c>
      <c r="I2247">
        <v>2026</v>
      </c>
      <c r="J2247" s="92" t="s">
        <v>35</v>
      </c>
      <c r="K2247" t="s">
        <v>26</v>
      </c>
      <c r="L2247" t="s">
        <v>220</v>
      </c>
    </row>
    <row r="2248" spans="2:12" x14ac:dyDescent="0.35">
      <c r="B2248" s="89" t="s">
        <v>194</v>
      </c>
      <c r="C2248" t="s">
        <v>184</v>
      </c>
      <c r="D2248" t="s">
        <v>242</v>
      </c>
      <c r="E2248" t="s">
        <v>283</v>
      </c>
      <c r="F2248">
        <v>9484.3433818765516</v>
      </c>
      <c r="G2248" t="s">
        <v>187</v>
      </c>
      <c r="H2248">
        <v>3</v>
      </c>
      <c r="I2248">
        <v>2026</v>
      </c>
      <c r="J2248" t="s">
        <v>10</v>
      </c>
      <c r="K2248" t="s">
        <v>8</v>
      </c>
    </row>
    <row r="2249" spans="2:12" x14ac:dyDescent="0.35">
      <c r="B2249" t="s">
        <v>194</v>
      </c>
      <c r="C2249" t="s">
        <v>240</v>
      </c>
      <c r="D2249" t="s">
        <v>243</v>
      </c>
      <c r="E2249" t="s">
        <v>262</v>
      </c>
      <c r="F2249">
        <v>0</v>
      </c>
      <c r="G2249" t="s">
        <v>257</v>
      </c>
      <c r="H2249">
        <v>2</v>
      </c>
      <c r="I2249">
        <v>2026</v>
      </c>
      <c r="J2249" t="s">
        <v>73</v>
      </c>
      <c r="K2249" t="s">
        <v>17</v>
      </c>
    </row>
    <row r="2250" spans="2:12" x14ac:dyDescent="0.35">
      <c r="B2250" t="s">
        <v>194</v>
      </c>
      <c r="C2250" t="s">
        <v>240</v>
      </c>
      <c r="D2250" t="s">
        <v>243</v>
      </c>
      <c r="E2250" t="s">
        <v>277</v>
      </c>
      <c r="F2250">
        <v>0</v>
      </c>
      <c r="G2250" t="s">
        <v>257</v>
      </c>
      <c r="H2250">
        <v>2</v>
      </c>
      <c r="I2250">
        <v>2026</v>
      </c>
      <c r="J2250" t="s">
        <v>199</v>
      </c>
      <c r="K2250" t="s">
        <v>17</v>
      </c>
    </row>
    <row r="2251" spans="2:12" x14ac:dyDescent="0.35">
      <c r="B2251" t="s">
        <v>194</v>
      </c>
      <c r="C2251" t="s">
        <v>240</v>
      </c>
      <c r="D2251" t="s">
        <v>243</v>
      </c>
      <c r="E2251" t="s">
        <v>263</v>
      </c>
      <c r="F2251">
        <v>0</v>
      </c>
      <c r="G2251" t="s">
        <v>257</v>
      </c>
      <c r="H2251">
        <v>2</v>
      </c>
      <c r="I2251">
        <v>2026</v>
      </c>
      <c r="J2251" t="s">
        <v>138</v>
      </c>
      <c r="K2251" t="s">
        <v>17</v>
      </c>
    </row>
    <row r="2252" spans="2:12" x14ac:dyDescent="0.35">
      <c r="B2252" t="s">
        <v>194</v>
      </c>
      <c r="C2252" t="s">
        <v>240</v>
      </c>
      <c r="D2252" t="s">
        <v>243</v>
      </c>
      <c r="E2252" t="s">
        <v>264</v>
      </c>
      <c r="F2252">
        <v>0</v>
      </c>
      <c r="G2252" t="s">
        <v>257</v>
      </c>
      <c r="H2252">
        <v>2</v>
      </c>
      <c r="I2252">
        <v>2026</v>
      </c>
      <c r="J2252" t="s">
        <v>202</v>
      </c>
      <c r="K2252" t="s">
        <v>17</v>
      </c>
    </row>
    <row r="2253" spans="2:12" x14ac:dyDescent="0.35">
      <c r="B2253" t="s">
        <v>194</v>
      </c>
      <c r="C2253" t="s">
        <v>240</v>
      </c>
      <c r="D2253" t="s">
        <v>243</v>
      </c>
      <c r="E2253" t="s">
        <v>266</v>
      </c>
      <c r="F2253">
        <v>0</v>
      </c>
      <c r="G2253" t="s">
        <v>257</v>
      </c>
      <c r="H2253">
        <v>2</v>
      </c>
      <c r="I2253">
        <v>2026</v>
      </c>
      <c r="J2253" t="s">
        <v>142</v>
      </c>
      <c r="K2253" t="s">
        <v>13</v>
      </c>
    </row>
    <row r="2254" spans="2:12" x14ac:dyDescent="0.35">
      <c r="B2254" t="s">
        <v>194</v>
      </c>
      <c r="C2254" t="s">
        <v>240</v>
      </c>
      <c r="D2254" t="s">
        <v>243</v>
      </c>
      <c r="E2254" t="s">
        <v>267</v>
      </c>
      <c r="F2254">
        <v>0</v>
      </c>
      <c r="G2254" t="s">
        <v>257</v>
      </c>
      <c r="H2254">
        <v>2</v>
      </c>
      <c r="I2254">
        <v>2026</v>
      </c>
      <c r="J2254" t="s">
        <v>128</v>
      </c>
      <c r="K2254" t="s">
        <v>13</v>
      </c>
    </row>
    <row r="2255" spans="2:12" x14ac:dyDescent="0.35">
      <c r="B2255" t="s">
        <v>194</v>
      </c>
      <c r="C2255" t="s">
        <v>240</v>
      </c>
      <c r="D2255" t="s">
        <v>243</v>
      </c>
      <c r="E2255" t="s">
        <v>287</v>
      </c>
      <c r="F2255">
        <v>0</v>
      </c>
      <c r="G2255" t="s">
        <v>288</v>
      </c>
      <c r="H2255">
        <v>2</v>
      </c>
      <c r="I2255">
        <v>2026</v>
      </c>
      <c r="J2255" t="s">
        <v>20</v>
      </c>
      <c r="K2255" t="s">
        <v>17</v>
      </c>
    </row>
    <row r="2256" spans="2:12" x14ac:dyDescent="0.35">
      <c r="B2256" s="89" t="s">
        <v>194</v>
      </c>
      <c r="C2256" t="s">
        <v>184</v>
      </c>
      <c r="D2256" t="s">
        <v>242</v>
      </c>
      <c r="E2256" t="s">
        <v>284</v>
      </c>
      <c r="F2256">
        <v>1024.4061985805508</v>
      </c>
      <c r="G2256" t="s">
        <v>210</v>
      </c>
      <c r="H2256">
        <v>3</v>
      </c>
      <c r="I2256">
        <v>2026</v>
      </c>
      <c r="J2256" t="s">
        <v>10</v>
      </c>
      <c r="K2256" t="s">
        <v>8</v>
      </c>
    </row>
    <row r="2257" spans="2:12" x14ac:dyDescent="0.35">
      <c r="B2257" t="s">
        <v>194</v>
      </c>
      <c r="C2257" t="s">
        <v>234</v>
      </c>
      <c r="D2257" t="s">
        <v>244</v>
      </c>
      <c r="E2257" t="s">
        <v>197</v>
      </c>
      <c r="F2257">
        <v>0</v>
      </c>
      <c r="G2257" t="s">
        <v>187</v>
      </c>
      <c r="H2257">
        <v>2</v>
      </c>
      <c r="I2257">
        <v>2026</v>
      </c>
      <c r="J2257" t="s">
        <v>73</v>
      </c>
      <c r="K2257" t="s">
        <v>17</v>
      </c>
    </row>
    <row r="2258" spans="2:12" x14ac:dyDescent="0.35">
      <c r="B2258" t="s">
        <v>194</v>
      </c>
      <c r="C2258" t="s">
        <v>234</v>
      </c>
      <c r="D2258" t="s">
        <v>244</v>
      </c>
      <c r="E2258" t="s">
        <v>198</v>
      </c>
      <c r="F2258">
        <v>0</v>
      </c>
      <c r="G2258" t="s">
        <v>187</v>
      </c>
      <c r="H2258">
        <v>2</v>
      </c>
      <c r="I2258">
        <v>2026</v>
      </c>
      <c r="J2258" t="s">
        <v>199</v>
      </c>
      <c r="K2258" t="s">
        <v>17</v>
      </c>
    </row>
    <row r="2259" spans="2:12" x14ac:dyDescent="0.35">
      <c r="B2259" t="s">
        <v>194</v>
      </c>
      <c r="C2259" t="s">
        <v>234</v>
      </c>
      <c r="D2259" t="s">
        <v>244</v>
      </c>
      <c r="E2259" t="s">
        <v>200</v>
      </c>
      <c r="F2259">
        <v>0</v>
      </c>
      <c r="G2259" t="s">
        <v>187</v>
      </c>
      <c r="H2259">
        <v>2</v>
      </c>
      <c r="I2259">
        <v>2026</v>
      </c>
      <c r="J2259" t="s">
        <v>138</v>
      </c>
      <c r="K2259" t="s">
        <v>17</v>
      </c>
    </row>
    <row r="2260" spans="2:12" x14ac:dyDescent="0.35">
      <c r="B2260" t="s">
        <v>194</v>
      </c>
      <c r="C2260" t="s">
        <v>234</v>
      </c>
      <c r="D2260" t="s">
        <v>244</v>
      </c>
      <c r="E2260" t="s">
        <v>201</v>
      </c>
      <c r="F2260">
        <v>0</v>
      </c>
      <c r="G2260" t="s">
        <v>187</v>
      </c>
      <c r="H2260">
        <v>2</v>
      </c>
      <c r="I2260">
        <v>2026</v>
      </c>
      <c r="J2260" t="s">
        <v>202</v>
      </c>
      <c r="K2260" t="s">
        <v>17</v>
      </c>
    </row>
    <row r="2261" spans="2:12" x14ac:dyDescent="0.35">
      <c r="B2261" t="s">
        <v>194</v>
      </c>
      <c r="C2261" t="s">
        <v>234</v>
      </c>
      <c r="D2261" t="s">
        <v>244</v>
      </c>
      <c r="E2261" t="s">
        <v>209</v>
      </c>
      <c r="F2261">
        <v>0</v>
      </c>
      <c r="G2261" t="s">
        <v>210</v>
      </c>
      <c r="H2261">
        <v>2</v>
      </c>
      <c r="I2261">
        <v>2026</v>
      </c>
      <c r="J2261" t="s">
        <v>73</v>
      </c>
      <c r="K2261" t="s">
        <v>17</v>
      </c>
    </row>
    <row r="2262" spans="2:12" x14ac:dyDescent="0.35">
      <c r="B2262" t="s">
        <v>194</v>
      </c>
      <c r="C2262" t="s">
        <v>234</v>
      </c>
      <c r="D2262" t="s">
        <v>244</v>
      </c>
      <c r="E2262" t="s">
        <v>269</v>
      </c>
      <c r="F2262">
        <v>0</v>
      </c>
      <c r="G2262" t="s">
        <v>210</v>
      </c>
      <c r="H2262">
        <v>2</v>
      </c>
      <c r="I2262">
        <v>2026</v>
      </c>
      <c r="J2262" t="s">
        <v>199</v>
      </c>
      <c r="K2262" t="s">
        <v>17</v>
      </c>
    </row>
    <row r="2263" spans="2:12" x14ac:dyDescent="0.35">
      <c r="B2263" t="s">
        <v>194</v>
      </c>
      <c r="C2263" t="s">
        <v>234</v>
      </c>
      <c r="D2263" t="s">
        <v>244</v>
      </c>
      <c r="E2263" t="s">
        <v>213</v>
      </c>
      <c r="F2263">
        <v>0</v>
      </c>
      <c r="G2263" t="s">
        <v>210</v>
      </c>
      <c r="H2263">
        <v>2</v>
      </c>
      <c r="I2263">
        <v>2026</v>
      </c>
      <c r="J2263" t="s">
        <v>138</v>
      </c>
      <c r="K2263" t="s">
        <v>17</v>
      </c>
    </row>
    <row r="2264" spans="2:12" x14ac:dyDescent="0.35">
      <c r="B2264" t="s">
        <v>194</v>
      </c>
      <c r="C2264" t="s">
        <v>234</v>
      </c>
      <c r="D2264" t="s">
        <v>244</v>
      </c>
      <c r="E2264" t="s">
        <v>270</v>
      </c>
      <c r="F2264">
        <v>0</v>
      </c>
      <c r="G2264" t="s">
        <v>210</v>
      </c>
      <c r="H2264">
        <v>2</v>
      </c>
      <c r="I2264">
        <v>2026</v>
      </c>
      <c r="J2264" t="s">
        <v>25</v>
      </c>
      <c r="K2264" t="s">
        <v>17</v>
      </c>
    </row>
    <row r="2265" spans="2:12" x14ac:dyDescent="0.35">
      <c r="B2265" t="s">
        <v>194</v>
      </c>
      <c r="C2265" t="s">
        <v>234</v>
      </c>
      <c r="D2265" t="s">
        <v>244</v>
      </c>
      <c r="E2265" t="s">
        <v>219</v>
      </c>
      <c r="F2265">
        <v>0</v>
      </c>
      <c r="G2265" t="s">
        <v>218</v>
      </c>
      <c r="H2265">
        <v>2</v>
      </c>
      <c r="I2265">
        <v>2026</v>
      </c>
      <c r="J2265" s="92" t="s">
        <v>35</v>
      </c>
      <c r="K2265" t="s">
        <v>26</v>
      </c>
      <c r="L2265" t="s">
        <v>220</v>
      </c>
    </row>
    <row r="2266" spans="2:12" x14ac:dyDescent="0.35">
      <c r="B2266" t="s">
        <v>194</v>
      </c>
      <c r="C2266" t="s">
        <v>234</v>
      </c>
      <c r="D2266" t="s">
        <v>244</v>
      </c>
      <c r="E2266" t="s">
        <v>225</v>
      </c>
      <c r="F2266">
        <v>0</v>
      </c>
      <c r="G2266" t="s">
        <v>224</v>
      </c>
      <c r="H2266">
        <v>2</v>
      </c>
      <c r="I2266">
        <v>2026</v>
      </c>
      <c r="J2266" s="92" t="s">
        <v>35</v>
      </c>
      <c r="K2266" t="s">
        <v>26</v>
      </c>
      <c r="L2266" t="s">
        <v>220</v>
      </c>
    </row>
    <row r="2267" spans="2:12" x14ac:dyDescent="0.35">
      <c r="B2267" s="89" t="s">
        <v>194</v>
      </c>
      <c r="C2267" t="s">
        <v>184</v>
      </c>
      <c r="D2267" t="s">
        <v>242</v>
      </c>
      <c r="E2267" t="s">
        <v>286</v>
      </c>
      <c r="F2267">
        <v>2845.848359525105</v>
      </c>
      <c r="G2267" t="s">
        <v>257</v>
      </c>
      <c r="H2267">
        <v>3</v>
      </c>
      <c r="I2267">
        <v>2026</v>
      </c>
      <c r="J2267" t="s">
        <v>10</v>
      </c>
      <c r="K2267" t="s">
        <v>8</v>
      </c>
    </row>
    <row r="2268" spans="2:12" x14ac:dyDescent="0.35">
      <c r="B2268" t="s">
        <v>194</v>
      </c>
      <c r="C2268" t="s">
        <v>234</v>
      </c>
      <c r="D2268" t="s">
        <v>244</v>
      </c>
      <c r="E2268" t="s">
        <v>262</v>
      </c>
      <c r="F2268">
        <v>0</v>
      </c>
      <c r="G2268" t="s">
        <v>257</v>
      </c>
      <c r="H2268">
        <v>2</v>
      </c>
      <c r="I2268">
        <v>2026</v>
      </c>
      <c r="J2268" t="s">
        <v>73</v>
      </c>
      <c r="K2268" t="s">
        <v>17</v>
      </c>
    </row>
    <row r="2269" spans="2:12" x14ac:dyDescent="0.35">
      <c r="B2269" t="s">
        <v>194</v>
      </c>
      <c r="C2269" t="s">
        <v>234</v>
      </c>
      <c r="D2269" t="s">
        <v>244</v>
      </c>
      <c r="E2269" t="s">
        <v>277</v>
      </c>
      <c r="F2269">
        <v>0</v>
      </c>
      <c r="G2269" t="s">
        <v>257</v>
      </c>
      <c r="H2269">
        <v>2</v>
      </c>
      <c r="I2269">
        <v>2026</v>
      </c>
      <c r="J2269" t="s">
        <v>199</v>
      </c>
      <c r="K2269" t="s">
        <v>17</v>
      </c>
    </row>
    <row r="2270" spans="2:12" x14ac:dyDescent="0.35">
      <c r="B2270" t="s">
        <v>194</v>
      </c>
      <c r="C2270" t="s">
        <v>234</v>
      </c>
      <c r="D2270" t="s">
        <v>244</v>
      </c>
      <c r="E2270" t="s">
        <v>263</v>
      </c>
      <c r="F2270">
        <v>0</v>
      </c>
      <c r="G2270" t="s">
        <v>257</v>
      </c>
      <c r="H2270">
        <v>2</v>
      </c>
      <c r="I2270">
        <v>2026</v>
      </c>
      <c r="J2270" t="s">
        <v>138</v>
      </c>
      <c r="K2270" t="s">
        <v>17</v>
      </c>
    </row>
    <row r="2271" spans="2:12" x14ac:dyDescent="0.35">
      <c r="B2271" t="s">
        <v>194</v>
      </c>
      <c r="C2271" t="s">
        <v>234</v>
      </c>
      <c r="D2271" t="s">
        <v>244</v>
      </c>
      <c r="E2271" t="s">
        <v>264</v>
      </c>
      <c r="F2271">
        <v>0</v>
      </c>
      <c r="G2271" t="s">
        <v>257</v>
      </c>
      <c r="H2271">
        <v>2</v>
      </c>
      <c r="I2271">
        <v>2026</v>
      </c>
      <c r="J2271" t="s">
        <v>202</v>
      </c>
      <c r="K2271" t="s">
        <v>17</v>
      </c>
    </row>
    <row r="2272" spans="2:12" x14ac:dyDescent="0.35">
      <c r="B2272" t="s">
        <v>194</v>
      </c>
      <c r="C2272" t="s">
        <v>234</v>
      </c>
      <c r="D2272" t="s">
        <v>244</v>
      </c>
      <c r="E2272" t="s">
        <v>266</v>
      </c>
      <c r="F2272">
        <v>0</v>
      </c>
      <c r="G2272" t="s">
        <v>257</v>
      </c>
      <c r="H2272">
        <v>2</v>
      </c>
      <c r="I2272">
        <v>2026</v>
      </c>
      <c r="J2272" t="s">
        <v>142</v>
      </c>
      <c r="K2272" t="s">
        <v>13</v>
      </c>
    </row>
    <row r="2273" spans="2:12" x14ac:dyDescent="0.35">
      <c r="B2273" t="s">
        <v>194</v>
      </c>
      <c r="C2273" t="s">
        <v>234</v>
      </c>
      <c r="D2273" t="s">
        <v>244</v>
      </c>
      <c r="E2273" t="s">
        <v>267</v>
      </c>
      <c r="F2273">
        <v>0</v>
      </c>
      <c r="G2273" t="s">
        <v>257</v>
      </c>
      <c r="H2273">
        <v>2</v>
      </c>
      <c r="I2273">
        <v>2026</v>
      </c>
      <c r="J2273" t="s">
        <v>128</v>
      </c>
      <c r="K2273" t="s">
        <v>13</v>
      </c>
    </row>
    <row r="2274" spans="2:12" x14ac:dyDescent="0.35">
      <c r="B2274" t="s">
        <v>194</v>
      </c>
      <c r="C2274" t="s">
        <v>234</v>
      </c>
      <c r="D2274" t="s">
        <v>244</v>
      </c>
      <c r="E2274" t="s">
        <v>287</v>
      </c>
      <c r="F2274">
        <v>0</v>
      </c>
      <c r="G2274" t="s">
        <v>288</v>
      </c>
      <c r="H2274">
        <v>2</v>
      </c>
      <c r="I2274">
        <v>2026</v>
      </c>
      <c r="J2274" t="s">
        <v>20</v>
      </c>
      <c r="K2274" t="s">
        <v>17</v>
      </c>
    </row>
    <row r="2275" spans="2:12" x14ac:dyDescent="0.35">
      <c r="B2275" t="s">
        <v>194</v>
      </c>
      <c r="C2275" t="s">
        <v>230</v>
      </c>
      <c r="D2275" t="s">
        <v>231</v>
      </c>
      <c r="E2275" t="s">
        <v>286</v>
      </c>
      <c r="F2275" s="101">
        <v>-4714.283502504647</v>
      </c>
      <c r="G2275" t="s">
        <v>257</v>
      </c>
      <c r="H2275">
        <v>2</v>
      </c>
      <c r="I2275">
        <v>2026</v>
      </c>
      <c r="J2275" t="s">
        <v>10</v>
      </c>
      <c r="K2275" t="s">
        <v>8</v>
      </c>
    </row>
    <row r="2276" spans="2:12" x14ac:dyDescent="0.35">
      <c r="B2276" t="s">
        <v>194</v>
      </c>
      <c r="C2276" t="s">
        <v>230</v>
      </c>
      <c r="D2276" t="s">
        <v>245</v>
      </c>
      <c r="E2276" t="s">
        <v>197</v>
      </c>
      <c r="F2276">
        <v>0</v>
      </c>
      <c r="G2276" t="s">
        <v>187</v>
      </c>
      <c r="H2276">
        <v>2</v>
      </c>
      <c r="I2276">
        <v>2026</v>
      </c>
      <c r="J2276" t="s">
        <v>73</v>
      </c>
      <c r="K2276" t="s">
        <v>17</v>
      </c>
    </row>
    <row r="2277" spans="2:12" x14ac:dyDescent="0.35">
      <c r="B2277" t="s">
        <v>194</v>
      </c>
      <c r="C2277" t="s">
        <v>230</v>
      </c>
      <c r="D2277" t="s">
        <v>245</v>
      </c>
      <c r="E2277" t="s">
        <v>198</v>
      </c>
      <c r="F2277">
        <v>0</v>
      </c>
      <c r="G2277" t="s">
        <v>187</v>
      </c>
      <c r="H2277">
        <v>2</v>
      </c>
      <c r="I2277">
        <v>2026</v>
      </c>
      <c r="J2277" t="s">
        <v>199</v>
      </c>
      <c r="K2277" t="s">
        <v>17</v>
      </c>
    </row>
    <row r="2278" spans="2:12" x14ac:dyDescent="0.35">
      <c r="B2278" t="s">
        <v>194</v>
      </c>
      <c r="C2278" t="s">
        <v>230</v>
      </c>
      <c r="D2278" t="s">
        <v>245</v>
      </c>
      <c r="E2278" t="s">
        <v>200</v>
      </c>
      <c r="F2278">
        <v>0</v>
      </c>
      <c r="G2278" t="s">
        <v>187</v>
      </c>
      <c r="H2278">
        <v>2</v>
      </c>
      <c r="I2278">
        <v>2026</v>
      </c>
      <c r="J2278" t="s">
        <v>138</v>
      </c>
      <c r="K2278" t="s">
        <v>17</v>
      </c>
    </row>
    <row r="2279" spans="2:12" x14ac:dyDescent="0.35">
      <c r="B2279" t="s">
        <v>194</v>
      </c>
      <c r="C2279" t="s">
        <v>230</v>
      </c>
      <c r="D2279" t="s">
        <v>245</v>
      </c>
      <c r="E2279" t="s">
        <v>205</v>
      </c>
      <c r="F2279">
        <v>0</v>
      </c>
      <c r="G2279" t="s">
        <v>187</v>
      </c>
      <c r="H2279">
        <v>2</v>
      </c>
      <c r="I2279">
        <v>2026</v>
      </c>
      <c r="J2279" t="s">
        <v>141</v>
      </c>
      <c r="K2279" t="s">
        <v>17</v>
      </c>
    </row>
    <row r="2280" spans="2:12" x14ac:dyDescent="0.35">
      <c r="B2280" t="s">
        <v>194</v>
      </c>
      <c r="C2280" t="s">
        <v>230</v>
      </c>
      <c r="D2280" t="s">
        <v>245</v>
      </c>
      <c r="E2280" t="s">
        <v>209</v>
      </c>
      <c r="F2280">
        <v>0</v>
      </c>
      <c r="G2280" t="s">
        <v>210</v>
      </c>
      <c r="H2280">
        <v>2</v>
      </c>
      <c r="I2280">
        <v>2026</v>
      </c>
      <c r="J2280" t="s">
        <v>73</v>
      </c>
      <c r="K2280" t="s">
        <v>17</v>
      </c>
    </row>
    <row r="2281" spans="2:12" x14ac:dyDescent="0.35">
      <c r="B2281" t="s">
        <v>194</v>
      </c>
      <c r="C2281" t="s">
        <v>230</v>
      </c>
      <c r="D2281" t="s">
        <v>245</v>
      </c>
      <c r="E2281" t="s">
        <v>269</v>
      </c>
      <c r="F2281">
        <v>0</v>
      </c>
      <c r="G2281" t="s">
        <v>210</v>
      </c>
      <c r="H2281">
        <v>2</v>
      </c>
      <c r="I2281">
        <v>2026</v>
      </c>
      <c r="J2281" t="s">
        <v>199</v>
      </c>
      <c r="K2281" t="s">
        <v>17</v>
      </c>
    </row>
    <row r="2282" spans="2:12" x14ac:dyDescent="0.35">
      <c r="B2282" t="s">
        <v>194</v>
      </c>
      <c r="C2282" t="s">
        <v>230</v>
      </c>
      <c r="D2282" t="s">
        <v>245</v>
      </c>
      <c r="E2282" t="s">
        <v>213</v>
      </c>
      <c r="F2282">
        <v>0</v>
      </c>
      <c r="G2282" t="s">
        <v>210</v>
      </c>
      <c r="H2282">
        <v>2</v>
      </c>
      <c r="I2282">
        <v>2026</v>
      </c>
      <c r="J2282" t="s">
        <v>138</v>
      </c>
      <c r="K2282" t="s">
        <v>17</v>
      </c>
    </row>
    <row r="2283" spans="2:12" x14ac:dyDescent="0.35">
      <c r="B2283" t="s">
        <v>194</v>
      </c>
      <c r="C2283" t="s">
        <v>230</v>
      </c>
      <c r="D2283" t="s">
        <v>245</v>
      </c>
      <c r="E2283" t="s">
        <v>270</v>
      </c>
      <c r="F2283">
        <v>0</v>
      </c>
      <c r="G2283" t="s">
        <v>210</v>
      </c>
      <c r="H2283">
        <v>2</v>
      </c>
      <c r="I2283">
        <v>2026</v>
      </c>
      <c r="J2283" t="s">
        <v>25</v>
      </c>
      <c r="K2283" t="s">
        <v>17</v>
      </c>
    </row>
    <row r="2284" spans="2:12" x14ac:dyDescent="0.35">
      <c r="B2284" t="s">
        <v>194</v>
      </c>
      <c r="C2284" t="s">
        <v>230</v>
      </c>
      <c r="D2284" t="s">
        <v>245</v>
      </c>
      <c r="E2284" t="s">
        <v>219</v>
      </c>
      <c r="F2284">
        <v>0</v>
      </c>
      <c r="G2284" t="s">
        <v>218</v>
      </c>
      <c r="H2284">
        <v>2</v>
      </c>
      <c r="I2284">
        <v>2026</v>
      </c>
      <c r="J2284" s="92" t="s">
        <v>35</v>
      </c>
      <c r="K2284" t="s">
        <v>26</v>
      </c>
      <c r="L2284" t="s">
        <v>220</v>
      </c>
    </row>
    <row r="2285" spans="2:12" x14ac:dyDescent="0.35">
      <c r="B2285" t="s">
        <v>194</v>
      </c>
      <c r="C2285" t="s">
        <v>230</v>
      </c>
      <c r="D2285" t="s">
        <v>245</v>
      </c>
      <c r="E2285" t="s">
        <v>225</v>
      </c>
      <c r="F2285">
        <v>0</v>
      </c>
      <c r="G2285" t="s">
        <v>224</v>
      </c>
      <c r="H2285">
        <v>2</v>
      </c>
      <c r="I2285">
        <v>2026</v>
      </c>
      <c r="J2285" s="92" t="s">
        <v>35</v>
      </c>
      <c r="K2285" t="s">
        <v>26</v>
      </c>
      <c r="L2285" t="s">
        <v>220</v>
      </c>
    </row>
    <row r="2286" spans="2:12" x14ac:dyDescent="0.35">
      <c r="B2286" t="s">
        <v>194</v>
      </c>
      <c r="C2286" t="s">
        <v>184</v>
      </c>
      <c r="D2286" t="s">
        <v>185</v>
      </c>
      <c r="E2286" t="s">
        <v>286</v>
      </c>
      <c r="F2286">
        <v>-4057.4405095491493</v>
      </c>
      <c r="G2286" t="s">
        <v>257</v>
      </c>
      <c r="H2286">
        <v>2</v>
      </c>
      <c r="I2286">
        <v>2026</v>
      </c>
      <c r="J2286" t="s">
        <v>10</v>
      </c>
      <c r="K2286" t="s">
        <v>8</v>
      </c>
    </row>
    <row r="2287" spans="2:12" x14ac:dyDescent="0.35">
      <c r="B2287" t="s">
        <v>194</v>
      </c>
      <c r="C2287" t="s">
        <v>230</v>
      </c>
      <c r="D2287" t="s">
        <v>245</v>
      </c>
      <c r="E2287" t="s">
        <v>262</v>
      </c>
      <c r="F2287">
        <v>0</v>
      </c>
      <c r="G2287" t="s">
        <v>257</v>
      </c>
      <c r="H2287">
        <v>2</v>
      </c>
      <c r="I2287">
        <v>2026</v>
      </c>
      <c r="J2287" t="s">
        <v>73</v>
      </c>
      <c r="K2287" t="s">
        <v>17</v>
      </c>
    </row>
    <row r="2288" spans="2:12" x14ac:dyDescent="0.35">
      <c r="B2288" t="s">
        <v>194</v>
      </c>
      <c r="C2288" t="s">
        <v>230</v>
      </c>
      <c r="D2288" t="s">
        <v>245</v>
      </c>
      <c r="E2288" t="s">
        <v>277</v>
      </c>
      <c r="F2288">
        <v>0</v>
      </c>
      <c r="G2288" t="s">
        <v>257</v>
      </c>
      <c r="H2288">
        <v>2</v>
      </c>
      <c r="I2288">
        <v>2026</v>
      </c>
      <c r="J2288" t="s">
        <v>199</v>
      </c>
      <c r="K2288" t="s">
        <v>17</v>
      </c>
    </row>
    <row r="2289" spans="2:11" x14ac:dyDescent="0.35">
      <c r="B2289" t="s">
        <v>194</v>
      </c>
      <c r="C2289" t="s">
        <v>230</v>
      </c>
      <c r="D2289" t="s">
        <v>245</v>
      </c>
      <c r="E2289" t="s">
        <v>263</v>
      </c>
      <c r="F2289">
        <v>0</v>
      </c>
      <c r="G2289" t="s">
        <v>257</v>
      </c>
      <c r="H2289">
        <v>2</v>
      </c>
      <c r="I2289">
        <v>2026</v>
      </c>
      <c r="J2289" t="s">
        <v>138</v>
      </c>
      <c r="K2289" t="s">
        <v>17</v>
      </c>
    </row>
    <row r="2290" spans="2:11" x14ac:dyDescent="0.35">
      <c r="B2290" t="s">
        <v>194</v>
      </c>
      <c r="C2290" t="s">
        <v>230</v>
      </c>
      <c r="D2290" t="s">
        <v>245</v>
      </c>
      <c r="E2290" t="s">
        <v>265</v>
      </c>
      <c r="F2290">
        <v>0</v>
      </c>
      <c r="G2290" t="s">
        <v>257</v>
      </c>
      <c r="H2290">
        <v>2</v>
      </c>
      <c r="I2290">
        <v>2026</v>
      </c>
      <c r="J2290" t="s">
        <v>141</v>
      </c>
      <c r="K2290" t="s">
        <v>17</v>
      </c>
    </row>
    <row r="2291" spans="2:11" x14ac:dyDescent="0.35">
      <c r="B2291" t="s">
        <v>194</v>
      </c>
      <c r="C2291" t="s">
        <v>230</v>
      </c>
      <c r="D2291" t="s">
        <v>245</v>
      </c>
      <c r="E2291" t="s">
        <v>266</v>
      </c>
      <c r="F2291">
        <v>0</v>
      </c>
      <c r="G2291" t="s">
        <v>257</v>
      </c>
      <c r="H2291">
        <v>2</v>
      </c>
      <c r="I2291">
        <v>2026</v>
      </c>
      <c r="J2291" t="s">
        <v>142</v>
      </c>
      <c r="K2291" t="s">
        <v>13</v>
      </c>
    </row>
    <row r="2292" spans="2:11" x14ac:dyDescent="0.35">
      <c r="B2292" t="s">
        <v>194</v>
      </c>
      <c r="C2292" t="s">
        <v>230</v>
      </c>
      <c r="D2292" t="s">
        <v>245</v>
      </c>
      <c r="E2292" t="s">
        <v>267</v>
      </c>
      <c r="F2292">
        <v>0</v>
      </c>
      <c r="G2292" t="s">
        <v>257</v>
      </c>
      <c r="H2292">
        <v>2</v>
      </c>
      <c r="I2292">
        <v>2026</v>
      </c>
      <c r="J2292" t="s">
        <v>128</v>
      </c>
      <c r="K2292" t="s">
        <v>13</v>
      </c>
    </row>
    <row r="2293" spans="2:11" x14ac:dyDescent="0.35">
      <c r="B2293" t="s">
        <v>194</v>
      </c>
      <c r="C2293" t="s">
        <v>230</v>
      </c>
      <c r="D2293" t="s">
        <v>245</v>
      </c>
      <c r="E2293" t="s">
        <v>287</v>
      </c>
      <c r="F2293">
        <v>0</v>
      </c>
      <c r="G2293" t="s">
        <v>288</v>
      </c>
      <c r="H2293">
        <v>2</v>
      </c>
      <c r="I2293">
        <v>2026</v>
      </c>
      <c r="J2293" t="s">
        <v>20</v>
      </c>
      <c r="K2293" t="s">
        <v>17</v>
      </c>
    </row>
    <row r="2294" spans="2:11" x14ac:dyDescent="0.35">
      <c r="B2294" t="s">
        <v>194</v>
      </c>
      <c r="C2294" t="s">
        <v>234</v>
      </c>
      <c r="D2294" t="s">
        <v>235</v>
      </c>
      <c r="E2294" t="s">
        <v>286</v>
      </c>
      <c r="F2294">
        <v>-3542.7394108630656</v>
      </c>
      <c r="G2294" t="s">
        <v>257</v>
      </c>
      <c r="H2294">
        <v>2</v>
      </c>
      <c r="I2294">
        <v>2026</v>
      </c>
      <c r="J2294" t="s">
        <v>10</v>
      </c>
      <c r="K2294" t="s">
        <v>8</v>
      </c>
    </row>
    <row r="2295" spans="2:11" x14ac:dyDescent="0.35">
      <c r="B2295" t="s">
        <v>194</v>
      </c>
      <c r="C2295" t="s">
        <v>234</v>
      </c>
      <c r="D2295" t="s">
        <v>246</v>
      </c>
      <c r="E2295" t="s">
        <v>197</v>
      </c>
      <c r="F2295">
        <v>0</v>
      </c>
      <c r="G2295" t="s">
        <v>187</v>
      </c>
      <c r="H2295">
        <v>2</v>
      </c>
      <c r="I2295">
        <v>2026</v>
      </c>
      <c r="J2295" t="s">
        <v>73</v>
      </c>
      <c r="K2295" t="s">
        <v>17</v>
      </c>
    </row>
    <row r="2296" spans="2:11" x14ac:dyDescent="0.35">
      <c r="B2296" t="s">
        <v>194</v>
      </c>
      <c r="C2296" t="s">
        <v>234</v>
      </c>
      <c r="D2296" t="s">
        <v>246</v>
      </c>
      <c r="E2296" t="s">
        <v>198</v>
      </c>
      <c r="F2296">
        <v>0</v>
      </c>
      <c r="G2296" t="s">
        <v>187</v>
      </c>
      <c r="H2296">
        <v>2</v>
      </c>
      <c r="I2296">
        <v>2026</v>
      </c>
      <c r="J2296" t="s">
        <v>199</v>
      </c>
      <c r="K2296" t="s">
        <v>17</v>
      </c>
    </row>
    <row r="2297" spans="2:11" x14ac:dyDescent="0.35">
      <c r="B2297" t="s">
        <v>194</v>
      </c>
      <c r="C2297" t="s">
        <v>234</v>
      </c>
      <c r="D2297" t="s">
        <v>246</v>
      </c>
      <c r="E2297" t="s">
        <v>200</v>
      </c>
      <c r="F2297">
        <v>0</v>
      </c>
      <c r="G2297" t="s">
        <v>187</v>
      </c>
      <c r="H2297">
        <v>2</v>
      </c>
      <c r="I2297">
        <v>2026</v>
      </c>
      <c r="J2297" t="s">
        <v>138</v>
      </c>
      <c r="K2297" t="s">
        <v>17</v>
      </c>
    </row>
    <row r="2298" spans="2:11" x14ac:dyDescent="0.35">
      <c r="B2298" t="s">
        <v>194</v>
      </c>
      <c r="C2298" t="s">
        <v>234</v>
      </c>
      <c r="D2298" t="s">
        <v>246</v>
      </c>
      <c r="E2298" t="s">
        <v>201</v>
      </c>
      <c r="F2298">
        <v>0</v>
      </c>
      <c r="G2298" t="s">
        <v>187</v>
      </c>
      <c r="H2298">
        <v>2</v>
      </c>
      <c r="I2298">
        <v>2026</v>
      </c>
      <c r="J2298" t="s">
        <v>202</v>
      </c>
      <c r="K2298" t="s">
        <v>17</v>
      </c>
    </row>
    <row r="2299" spans="2:11" x14ac:dyDescent="0.35">
      <c r="B2299" t="s">
        <v>194</v>
      </c>
      <c r="C2299" t="s">
        <v>234</v>
      </c>
      <c r="D2299" t="s">
        <v>246</v>
      </c>
      <c r="E2299" t="s">
        <v>206</v>
      </c>
      <c r="F2299">
        <v>0</v>
      </c>
      <c r="G2299" t="s">
        <v>187</v>
      </c>
      <c r="H2299">
        <v>2</v>
      </c>
      <c r="I2299">
        <v>2026</v>
      </c>
      <c r="J2299" t="s">
        <v>142</v>
      </c>
      <c r="K2299" t="s">
        <v>13</v>
      </c>
    </row>
    <row r="2300" spans="2:11" x14ac:dyDescent="0.35">
      <c r="B2300" t="s">
        <v>194</v>
      </c>
      <c r="C2300" t="s">
        <v>234</v>
      </c>
      <c r="D2300" t="s">
        <v>246</v>
      </c>
      <c r="E2300" t="s">
        <v>209</v>
      </c>
      <c r="F2300">
        <v>0</v>
      </c>
      <c r="G2300" t="s">
        <v>210</v>
      </c>
      <c r="H2300">
        <v>2</v>
      </c>
      <c r="I2300">
        <v>2026</v>
      </c>
      <c r="J2300" t="s">
        <v>73</v>
      </c>
      <c r="K2300" t="s">
        <v>17</v>
      </c>
    </row>
    <row r="2301" spans="2:11" x14ac:dyDescent="0.35">
      <c r="B2301" t="s">
        <v>194</v>
      </c>
      <c r="C2301" t="s">
        <v>234</v>
      </c>
      <c r="D2301" t="s">
        <v>246</v>
      </c>
      <c r="E2301" t="s">
        <v>269</v>
      </c>
      <c r="F2301">
        <v>0</v>
      </c>
      <c r="G2301" t="s">
        <v>210</v>
      </c>
      <c r="H2301">
        <v>2</v>
      </c>
      <c r="I2301">
        <v>2026</v>
      </c>
      <c r="J2301" t="s">
        <v>199</v>
      </c>
      <c r="K2301" t="s">
        <v>17</v>
      </c>
    </row>
    <row r="2302" spans="2:11" x14ac:dyDescent="0.35">
      <c r="B2302" t="s">
        <v>194</v>
      </c>
      <c r="C2302" t="s">
        <v>234</v>
      </c>
      <c r="D2302" t="s">
        <v>246</v>
      </c>
      <c r="E2302" t="s">
        <v>213</v>
      </c>
      <c r="F2302">
        <v>0</v>
      </c>
      <c r="G2302" t="s">
        <v>210</v>
      </c>
      <c r="H2302">
        <v>2</v>
      </c>
      <c r="I2302">
        <v>2026</v>
      </c>
      <c r="J2302" t="s">
        <v>138</v>
      </c>
      <c r="K2302" t="s">
        <v>17</v>
      </c>
    </row>
    <row r="2303" spans="2:11" x14ac:dyDescent="0.35">
      <c r="B2303" t="s">
        <v>194</v>
      </c>
      <c r="C2303" t="s">
        <v>234</v>
      </c>
      <c r="D2303" t="s">
        <v>246</v>
      </c>
      <c r="E2303" t="s">
        <v>270</v>
      </c>
      <c r="F2303">
        <v>0</v>
      </c>
      <c r="G2303" t="s">
        <v>210</v>
      </c>
      <c r="H2303">
        <v>2</v>
      </c>
      <c r="I2303">
        <v>2026</v>
      </c>
      <c r="J2303" t="s">
        <v>25</v>
      </c>
      <c r="K2303" t="s">
        <v>17</v>
      </c>
    </row>
    <row r="2304" spans="2:11" x14ac:dyDescent="0.35">
      <c r="B2304" t="s">
        <v>194</v>
      </c>
      <c r="C2304" t="s">
        <v>234</v>
      </c>
      <c r="D2304" t="s">
        <v>246</v>
      </c>
      <c r="E2304" t="s">
        <v>216</v>
      </c>
      <c r="F2304">
        <v>0</v>
      </c>
      <c r="G2304" t="s">
        <v>210</v>
      </c>
      <c r="H2304">
        <v>2</v>
      </c>
      <c r="I2304">
        <v>2026</v>
      </c>
      <c r="J2304" t="s">
        <v>142</v>
      </c>
      <c r="K2304" t="s">
        <v>13</v>
      </c>
    </row>
    <row r="2305" spans="2:12" x14ac:dyDescent="0.35">
      <c r="B2305" t="s">
        <v>194</v>
      </c>
      <c r="C2305" t="s">
        <v>234</v>
      </c>
      <c r="D2305" t="s">
        <v>246</v>
      </c>
      <c r="E2305" t="s">
        <v>219</v>
      </c>
      <c r="F2305">
        <v>0</v>
      </c>
      <c r="G2305" t="s">
        <v>218</v>
      </c>
      <c r="H2305">
        <v>2</v>
      </c>
      <c r="I2305">
        <v>2026</v>
      </c>
      <c r="J2305" s="92" t="s">
        <v>35</v>
      </c>
      <c r="K2305" t="s">
        <v>26</v>
      </c>
      <c r="L2305" t="s">
        <v>220</v>
      </c>
    </row>
    <row r="2306" spans="2:12" x14ac:dyDescent="0.35">
      <c r="B2306" t="s">
        <v>194</v>
      </c>
      <c r="C2306" t="s">
        <v>234</v>
      </c>
      <c r="D2306" t="s">
        <v>246</v>
      </c>
      <c r="E2306" t="s">
        <v>225</v>
      </c>
      <c r="F2306">
        <v>0</v>
      </c>
      <c r="G2306" t="s">
        <v>224</v>
      </c>
      <c r="H2306">
        <v>2</v>
      </c>
      <c r="I2306">
        <v>2026</v>
      </c>
      <c r="J2306" s="92" t="s">
        <v>35</v>
      </c>
      <c r="K2306" t="s">
        <v>26</v>
      </c>
      <c r="L2306" t="s">
        <v>220</v>
      </c>
    </row>
    <row r="2307" spans="2:12" x14ac:dyDescent="0.35">
      <c r="B2307" t="s">
        <v>194</v>
      </c>
      <c r="C2307" t="s">
        <v>184</v>
      </c>
      <c r="D2307" t="s">
        <v>242</v>
      </c>
      <c r="E2307" t="s">
        <v>286</v>
      </c>
      <c r="F2307">
        <v>-2681.018243376172</v>
      </c>
      <c r="G2307" t="s">
        <v>257</v>
      </c>
      <c r="H2307">
        <v>2</v>
      </c>
      <c r="I2307">
        <v>2026</v>
      </c>
      <c r="J2307" t="s">
        <v>10</v>
      </c>
      <c r="K2307" t="s">
        <v>8</v>
      </c>
    </row>
    <row r="2308" spans="2:12" x14ac:dyDescent="0.35">
      <c r="B2308" t="s">
        <v>194</v>
      </c>
      <c r="C2308" t="s">
        <v>234</v>
      </c>
      <c r="D2308" t="s">
        <v>246</v>
      </c>
      <c r="E2308" t="s">
        <v>262</v>
      </c>
      <c r="F2308">
        <v>0</v>
      </c>
      <c r="G2308" t="s">
        <v>257</v>
      </c>
      <c r="H2308">
        <v>2</v>
      </c>
      <c r="I2308">
        <v>2026</v>
      </c>
      <c r="J2308" t="s">
        <v>73</v>
      </c>
      <c r="K2308" t="s">
        <v>17</v>
      </c>
    </row>
    <row r="2309" spans="2:12" x14ac:dyDescent="0.35">
      <c r="B2309" t="s">
        <v>194</v>
      </c>
      <c r="C2309" t="s">
        <v>234</v>
      </c>
      <c r="D2309" t="s">
        <v>246</v>
      </c>
      <c r="E2309" t="s">
        <v>277</v>
      </c>
      <c r="F2309">
        <v>0</v>
      </c>
      <c r="G2309" t="s">
        <v>257</v>
      </c>
      <c r="H2309">
        <v>2</v>
      </c>
      <c r="I2309">
        <v>2026</v>
      </c>
      <c r="J2309" t="s">
        <v>199</v>
      </c>
      <c r="K2309" t="s">
        <v>17</v>
      </c>
    </row>
    <row r="2310" spans="2:12" x14ac:dyDescent="0.35">
      <c r="B2310" t="s">
        <v>194</v>
      </c>
      <c r="C2310" t="s">
        <v>234</v>
      </c>
      <c r="D2310" t="s">
        <v>246</v>
      </c>
      <c r="E2310" t="s">
        <v>263</v>
      </c>
      <c r="F2310">
        <v>0</v>
      </c>
      <c r="G2310" t="s">
        <v>257</v>
      </c>
      <c r="H2310">
        <v>2</v>
      </c>
      <c r="I2310">
        <v>2026</v>
      </c>
      <c r="J2310" t="s">
        <v>138</v>
      </c>
      <c r="K2310" t="s">
        <v>17</v>
      </c>
    </row>
    <row r="2311" spans="2:12" x14ac:dyDescent="0.35">
      <c r="B2311" t="s">
        <v>194</v>
      </c>
      <c r="C2311" t="s">
        <v>234</v>
      </c>
      <c r="D2311" t="s">
        <v>246</v>
      </c>
      <c r="E2311" t="s">
        <v>264</v>
      </c>
      <c r="F2311">
        <v>0</v>
      </c>
      <c r="G2311" t="s">
        <v>257</v>
      </c>
      <c r="H2311">
        <v>2</v>
      </c>
      <c r="I2311">
        <v>2026</v>
      </c>
      <c r="J2311" t="s">
        <v>202</v>
      </c>
      <c r="K2311" t="s">
        <v>17</v>
      </c>
    </row>
    <row r="2312" spans="2:12" x14ac:dyDescent="0.35">
      <c r="B2312" t="s">
        <v>194</v>
      </c>
      <c r="C2312" t="s">
        <v>234</v>
      </c>
      <c r="D2312" t="s">
        <v>246</v>
      </c>
      <c r="E2312" t="s">
        <v>266</v>
      </c>
      <c r="F2312">
        <v>0</v>
      </c>
      <c r="G2312" t="s">
        <v>257</v>
      </c>
      <c r="H2312">
        <v>2</v>
      </c>
      <c r="I2312">
        <v>2026</v>
      </c>
      <c r="J2312" t="s">
        <v>142</v>
      </c>
      <c r="K2312" t="s">
        <v>13</v>
      </c>
    </row>
    <row r="2313" spans="2:12" x14ac:dyDescent="0.35">
      <c r="B2313" t="s">
        <v>194</v>
      </c>
      <c r="C2313" t="s">
        <v>234</v>
      </c>
      <c r="D2313" t="s">
        <v>246</v>
      </c>
      <c r="E2313" t="s">
        <v>267</v>
      </c>
      <c r="F2313">
        <v>0</v>
      </c>
      <c r="G2313" t="s">
        <v>257</v>
      </c>
      <c r="H2313">
        <v>2</v>
      </c>
      <c r="I2313">
        <v>2026</v>
      </c>
      <c r="J2313" t="s">
        <v>128</v>
      </c>
      <c r="K2313" t="s">
        <v>13</v>
      </c>
    </row>
    <row r="2314" spans="2:12" x14ac:dyDescent="0.35">
      <c r="B2314" t="s">
        <v>194</v>
      </c>
      <c r="C2314" t="s">
        <v>234</v>
      </c>
      <c r="D2314" t="s">
        <v>246</v>
      </c>
      <c r="E2314" t="s">
        <v>287</v>
      </c>
      <c r="F2314">
        <v>0</v>
      </c>
      <c r="G2314" t="s">
        <v>288</v>
      </c>
      <c r="H2314">
        <v>2</v>
      </c>
      <c r="I2314">
        <v>2026</v>
      </c>
      <c r="J2314" t="s">
        <v>20</v>
      </c>
      <c r="K2314" t="s">
        <v>17</v>
      </c>
    </row>
    <row r="2315" spans="2:12" x14ac:dyDescent="0.35">
      <c r="B2315" t="s">
        <v>194</v>
      </c>
      <c r="C2315" t="s">
        <v>230</v>
      </c>
      <c r="D2315" t="s">
        <v>245</v>
      </c>
      <c r="E2315" t="s">
        <v>286</v>
      </c>
      <c r="F2315">
        <v>-2655.6966591621413</v>
      </c>
      <c r="G2315" t="s">
        <v>257</v>
      </c>
      <c r="H2315">
        <v>2</v>
      </c>
      <c r="I2315">
        <v>2026</v>
      </c>
      <c r="J2315" t="s">
        <v>10</v>
      </c>
      <c r="K2315" t="s">
        <v>8</v>
      </c>
    </row>
    <row r="2316" spans="2:12" x14ac:dyDescent="0.35">
      <c r="B2316" t="s">
        <v>194</v>
      </c>
      <c r="C2316" t="s">
        <v>234</v>
      </c>
      <c r="D2316" t="s">
        <v>247</v>
      </c>
      <c r="E2316" t="s">
        <v>197</v>
      </c>
      <c r="F2316">
        <v>0</v>
      </c>
      <c r="G2316" t="s">
        <v>187</v>
      </c>
      <c r="H2316">
        <v>2</v>
      </c>
      <c r="I2316">
        <v>2026</v>
      </c>
      <c r="J2316" t="s">
        <v>73</v>
      </c>
      <c r="K2316" t="s">
        <v>17</v>
      </c>
    </row>
    <row r="2317" spans="2:12" x14ac:dyDescent="0.35">
      <c r="B2317" t="s">
        <v>194</v>
      </c>
      <c r="C2317" t="s">
        <v>234</v>
      </c>
      <c r="D2317" t="s">
        <v>247</v>
      </c>
      <c r="E2317" t="s">
        <v>198</v>
      </c>
      <c r="F2317">
        <v>0</v>
      </c>
      <c r="G2317" t="s">
        <v>187</v>
      </c>
      <c r="H2317">
        <v>2</v>
      </c>
      <c r="I2317">
        <v>2026</v>
      </c>
      <c r="J2317" t="s">
        <v>199</v>
      </c>
      <c r="K2317" t="s">
        <v>17</v>
      </c>
    </row>
    <row r="2318" spans="2:12" x14ac:dyDescent="0.35">
      <c r="B2318" t="s">
        <v>194</v>
      </c>
      <c r="C2318" t="s">
        <v>234</v>
      </c>
      <c r="D2318" t="s">
        <v>247</v>
      </c>
      <c r="E2318" t="s">
        <v>200</v>
      </c>
      <c r="F2318">
        <v>0</v>
      </c>
      <c r="G2318" t="s">
        <v>187</v>
      </c>
      <c r="H2318">
        <v>2</v>
      </c>
      <c r="I2318">
        <v>2026</v>
      </c>
      <c r="J2318" t="s">
        <v>138</v>
      </c>
      <c r="K2318" t="s">
        <v>17</v>
      </c>
    </row>
    <row r="2319" spans="2:12" x14ac:dyDescent="0.35">
      <c r="B2319" t="s">
        <v>194</v>
      </c>
      <c r="C2319" t="s">
        <v>234</v>
      </c>
      <c r="D2319" t="s">
        <v>247</v>
      </c>
      <c r="E2319" t="s">
        <v>201</v>
      </c>
      <c r="F2319">
        <v>0</v>
      </c>
      <c r="G2319" t="s">
        <v>187</v>
      </c>
      <c r="H2319">
        <v>2</v>
      </c>
      <c r="I2319">
        <v>2026</v>
      </c>
      <c r="J2319" t="s">
        <v>202</v>
      </c>
      <c r="K2319" t="s">
        <v>17</v>
      </c>
    </row>
    <row r="2320" spans="2:12" x14ac:dyDescent="0.35">
      <c r="B2320" t="s">
        <v>194</v>
      </c>
      <c r="C2320" t="s">
        <v>234</v>
      </c>
      <c r="D2320" t="s">
        <v>247</v>
      </c>
      <c r="E2320" t="s">
        <v>206</v>
      </c>
      <c r="F2320">
        <v>0</v>
      </c>
      <c r="G2320" t="s">
        <v>187</v>
      </c>
      <c r="H2320">
        <v>2</v>
      </c>
      <c r="I2320">
        <v>2026</v>
      </c>
      <c r="J2320" t="s">
        <v>142</v>
      </c>
      <c r="K2320" t="s">
        <v>13</v>
      </c>
    </row>
    <row r="2321" spans="2:12" x14ac:dyDescent="0.35">
      <c r="B2321" t="s">
        <v>194</v>
      </c>
      <c r="C2321" t="s">
        <v>234</v>
      </c>
      <c r="D2321" t="s">
        <v>247</v>
      </c>
      <c r="E2321" t="s">
        <v>209</v>
      </c>
      <c r="F2321">
        <v>0</v>
      </c>
      <c r="G2321" t="s">
        <v>210</v>
      </c>
      <c r="H2321">
        <v>2</v>
      </c>
      <c r="I2321">
        <v>2026</v>
      </c>
      <c r="J2321" t="s">
        <v>73</v>
      </c>
      <c r="K2321" t="s">
        <v>17</v>
      </c>
    </row>
    <row r="2322" spans="2:12" x14ac:dyDescent="0.35">
      <c r="B2322" t="s">
        <v>194</v>
      </c>
      <c r="C2322" t="s">
        <v>234</v>
      </c>
      <c r="D2322" t="s">
        <v>247</v>
      </c>
      <c r="E2322" t="s">
        <v>269</v>
      </c>
      <c r="F2322">
        <v>0</v>
      </c>
      <c r="G2322" t="s">
        <v>210</v>
      </c>
      <c r="H2322">
        <v>2</v>
      </c>
      <c r="I2322">
        <v>2026</v>
      </c>
      <c r="J2322" t="s">
        <v>199</v>
      </c>
      <c r="K2322" t="s">
        <v>17</v>
      </c>
    </row>
    <row r="2323" spans="2:12" x14ac:dyDescent="0.35">
      <c r="B2323" t="s">
        <v>194</v>
      </c>
      <c r="C2323" t="s">
        <v>234</v>
      </c>
      <c r="D2323" t="s">
        <v>247</v>
      </c>
      <c r="E2323" t="s">
        <v>213</v>
      </c>
      <c r="F2323">
        <v>0</v>
      </c>
      <c r="G2323" t="s">
        <v>210</v>
      </c>
      <c r="H2323">
        <v>2</v>
      </c>
      <c r="I2323">
        <v>2026</v>
      </c>
      <c r="J2323" t="s">
        <v>138</v>
      </c>
      <c r="K2323" t="s">
        <v>17</v>
      </c>
    </row>
    <row r="2324" spans="2:12" x14ac:dyDescent="0.35">
      <c r="B2324" t="s">
        <v>194</v>
      </c>
      <c r="C2324" t="s">
        <v>234</v>
      </c>
      <c r="D2324" t="s">
        <v>247</v>
      </c>
      <c r="E2324" t="s">
        <v>270</v>
      </c>
      <c r="F2324">
        <v>0</v>
      </c>
      <c r="G2324" t="s">
        <v>210</v>
      </c>
      <c r="H2324">
        <v>2</v>
      </c>
      <c r="I2324">
        <v>2026</v>
      </c>
      <c r="J2324" t="s">
        <v>25</v>
      </c>
      <c r="K2324" t="s">
        <v>17</v>
      </c>
    </row>
    <row r="2325" spans="2:12" x14ac:dyDescent="0.35">
      <c r="B2325" t="s">
        <v>194</v>
      </c>
      <c r="C2325" t="s">
        <v>234</v>
      </c>
      <c r="D2325" t="s">
        <v>247</v>
      </c>
      <c r="E2325" t="s">
        <v>216</v>
      </c>
      <c r="F2325">
        <v>0</v>
      </c>
      <c r="G2325" t="s">
        <v>210</v>
      </c>
      <c r="H2325">
        <v>2</v>
      </c>
      <c r="I2325">
        <v>2026</v>
      </c>
      <c r="J2325" t="s">
        <v>142</v>
      </c>
      <c r="K2325" t="s">
        <v>13</v>
      </c>
    </row>
    <row r="2326" spans="2:12" x14ac:dyDescent="0.35">
      <c r="B2326" t="s">
        <v>194</v>
      </c>
      <c r="C2326" t="s">
        <v>234</v>
      </c>
      <c r="D2326" t="s">
        <v>247</v>
      </c>
      <c r="E2326" t="s">
        <v>219</v>
      </c>
      <c r="F2326">
        <v>0</v>
      </c>
      <c r="G2326" t="s">
        <v>218</v>
      </c>
      <c r="H2326">
        <v>2</v>
      </c>
      <c r="I2326">
        <v>2026</v>
      </c>
      <c r="J2326" s="92" t="s">
        <v>35</v>
      </c>
      <c r="K2326" t="s">
        <v>26</v>
      </c>
      <c r="L2326" t="s">
        <v>220</v>
      </c>
    </row>
    <row r="2327" spans="2:12" x14ac:dyDescent="0.35">
      <c r="B2327" t="s">
        <v>194</v>
      </c>
      <c r="C2327" t="s">
        <v>234</v>
      </c>
      <c r="D2327" t="s">
        <v>247</v>
      </c>
      <c r="E2327" t="s">
        <v>225</v>
      </c>
      <c r="F2327">
        <v>0</v>
      </c>
      <c r="G2327" t="s">
        <v>224</v>
      </c>
      <c r="H2327">
        <v>2</v>
      </c>
      <c r="I2327">
        <v>2026</v>
      </c>
      <c r="J2327" s="92" t="s">
        <v>35</v>
      </c>
      <c r="K2327" t="s">
        <v>26</v>
      </c>
      <c r="L2327" t="s">
        <v>220</v>
      </c>
    </row>
    <row r="2328" spans="2:12" x14ac:dyDescent="0.35">
      <c r="B2328" t="s">
        <v>194</v>
      </c>
      <c r="C2328" t="s">
        <v>234</v>
      </c>
      <c r="D2328" t="s">
        <v>244</v>
      </c>
      <c r="E2328" t="s">
        <v>286</v>
      </c>
      <c r="F2328">
        <v>-2221.4983874333302</v>
      </c>
      <c r="G2328" t="s">
        <v>257</v>
      </c>
      <c r="H2328">
        <v>2</v>
      </c>
      <c r="I2328">
        <v>2026</v>
      </c>
      <c r="J2328" t="s">
        <v>10</v>
      </c>
      <c r="K2328" t="s">
        <v>8</v>
      </c>
    </row>
    <row r="2329" spans="2:12" x14ac:dyDescent="0.35">
      <c r="B2329" t="s">
        <v>194</v>
      </c>
      <c r="C2329" t="s">
        <v>234</v>
      </c>
      <c r="D2329" t="s">
        <v>247</v>
      </c>
      <c r="E2329" t="s">
        <v>262</v>
      </c>
      <c r="F2329">
        <v>0</v>
      </c>
      <c r="G2329" t="s">
        <v>257</v>
      </c>
      <c r="H2329">
        <v>2</v>
      </c>
      <c r="I2329">
        <v>2026</v>
      </c>
      <c r="J2329" t="s">
        <v>73</v>
      </c>
      <c r="K2329" t="s">
        <v>17</v>
      </c>
    </row>
    <row r="2330" spans="2:12" x14ac:dyDescent="0.35">
      <c r="B2330" t="s">
        <v>194</v>
      </c>
      <c r="C2330" t="s">
        <v>234</v>
      </c>
      <c r="D2330" t="s">
        <v>247</v>
      </c>
      <c r="E2330" t="s">
        <v>277</v>
      </c>
      <c r="F2330">
        <v>0</v>
      </c>
      <c r="G2330" t="s">
        <v>257</v>
      </c>
      <c r="H2330">
        <v>2</v>
      </c>
      <c r="I2330">
        <v>2026</v>
      </c>
      <c r="J2330" t="s">
        <v>199</v>
      </c>
      <c r="K2330" t="s">
        <v>17</v>
      </c>
    </row>
    <row r="2331" spans="2:12" x14ac:dyDescent="0.35">
      <c r="B2331" t="s">
        <v>194</v>
      </c>
      <c r="C2331" t="s">
        <v>234</v>
      </c>
      <c r="D2331" t="s">
        <v>247</v>
      </c>
      <c r="E2331" t="s">
        <v>263</v>
      </c>
      <c r="F2331">
        <v>0</v>
      </c>
      <c r="G2331" t="s">
        <v>257</v>
      </c>
      <c r="H2331">
        <v>2</v>
      </c>
      <c r="I2331">
        <v>2026</v>
      </c>
      <c r="J2331" t="s">
        <v>138</v>
      </c>
      <c r="K2331" t="s">
        <v>17</v>
      </c>
    </row>
    <row r="2332" spans="2:12" x14ac:dyDescent="0.35">
      <c r="B2332" t="s">
        <v>194</v>
      </c>
      <c r="C2332" t="s">
        <v>234</v>
      </c>
      <c r="D2332" t="s">
        <v>247</v>
      </c>
      <c r="E2332" t="s">
        <v>264</v>
      </c>
      <c r="F2332">
        <v>0</v>
      </c>
      <c r="G2332" t="s">
        <v>257</v>
      </c>
      <c r="H2332">
        <v>2</v>
      </c>
      <c r="I2332">
        <v>2026</v>
      </c>
      <c r="J2332" t="s">
        <v>202</v>
      </c>
      <c r="K2332" t="s">
        <v>17</v>
      </c>
    </row>
    <row r="2333" spans="2:12" x14ac:dyDescent="0.35">
      <c r="B2333" t="s">
        <v>194</v>
      </c>
      <c r="C2333" t="s">
        <v>234</v>
      </c>
      <c r="D2333" t="s">
        <v>247</v>
      </c>
      <c r="E2333" t="s">
        <v>266</v>
      </c>
      <c r="F2333">
        <v>0</v>
      </c>
      <c r="G2333" t="s">
        <v>257</v>
      </c>
      <c r="H2333">
        <v>2</v>
      </c>
      <c r="I2333">
        <v>2026</v>
      </c>
      <c r="J2333" t="s">
        <v>142</v>
      </c>
      <c r="K2333" t="s">
        <v>13</v>
      </c>
    </row>
    <row r="2334" spans="2:12" x14ac:dyDescent="0.35">
      <c r="B2334" t="s">
        <v>194</v>
      </c>
      <c r="C2334" t="s">
        <v>234</v>
      </c>
      <c r="D2334" t="s">
        <v>247</v>
      </c>
      <c r="E2334" t="s">
        <v>267</v>
      </c>
      <c r="F2334">
        <v>0</v>
      </c>
      <c r="G2334" t="s">
        <v>257</v>
      </c>
      <c r="H2334">
        <v>2</v>
      </c>
      <c r="I2334">
        <v>2026</v>
      </c>
      <c r="J2334" t="s">
        <v>128</v>
      </c>
      <c r="K2334" t="s">
        <v>13</v>
      </c>
    </row>
    <row r="2335" spans="2:12" x14ac:dyDescent="0.35">
      <c r="B2335" t="s">
        <v>194</v>
      </c>
      <c r="C2335" t="s">
        <v>234</v>
      </c>
      <c r="D2335" t="s">
        <v>247</v>
      </c>
      <c r="E2335" t="s">
        <v>287</v>
      </c>
      <c r="F2335">
        <v>0</v>
      </c>
      <c r="G2335" t="s">
        <v>288</v>
      </c>
      <c r="H2335">
        <v>2</v>
      </c>
      <c r="I2335">
        <v>2026</v>
      </c>
      <c r="J2335" t="s">
        <v>20</v>
      </c>
      <c r="K2335" t="s">
        <v>17</v>
      </c>
    </row>
    <row r="2336" spans="2:12" x14ac:dyDescent="0.35">
      <c r="B2336" t="s">
        <v>194</v>
      </c>
      <c r="C2336" t="s">
        <v>240</v>
      </c>
      <c r="D2336" t="s">
        <v>241</v>
      </c>
      <c r="E2336" t="s">
        <v>286</v>
      </c>
      <c r="F2336">
        <v>-1638.609885379467</v>
      </c>
      <c r="G2336" t="s">
        <v>257</v>
      </c>
      <c r="H2336">
        <v>2</v>
      </c>
      <c r="I2336">
        <v>2026</v>
      </c>
      <c r="J2336" t="s">
        <v>10</v>
      </c>
      <c r="K2336" t="s">
        <v>8</v>
      </c>
    </row>
    <row r="2337" spans="2:12" x14ac:dyDescent="0.35">
      <c r="B2337" t="s">
        <v>194</v>
      </c>
      <c r="C2337" t="s">
        <v>184</v>
      </c>
      <c r="D2337" t="s">
        <v>248</v>
      </c>
      <c r="E2337" t="s">
        <v>195</v>
      </c>
      <c r="F2337">
        <v>0</v>
      </c>
      <c r="G2337" t="s">
        <v>187</v>
      </c>
      <c r="H2337">
        <v>2</v>
      </c>
      <c r="I2337">
        <v>2026</v>
      </c>
      <c r="J2337" t="s">
        <v>117</v>
      </c>
      <c r="K2337" t="s">
        <v>26</v>
      </c>
    </row>
    <row r="2338" spans="2:12" x14ac:dyDescent="0.35">
      <c r="B2338" t="s">
        <v>194</v>
      </c>
      <c r="C2338" t="s">
        <v>184</v>
      </c>
      <c r="D2338" t="s">
        <v>248</v>
      </c>
      <c r="E2338" t="s">
        <v>197</v>
      </c>
      <c r="F2338">
        <v>0</v>
      </c>
      <c r="G2338" t="s">
        <v>187</v>
      </c>
      <c r="H2338">
        <v>2</v>
      </c>
      <c r="I2338">
        <v>2026</v>
      </c>
      <c r="J2338" t="s">
        <v>73</v>
      </c>
      <c r="K2338" t="s">
        <v>17</v>
      </c>
    </row>
    <row r="2339" spans="2:12" x14ac:dyDescent="0.35">
      <c r="B2339" t="s">
        <v>194</v>
      </c>
      <c r="C2339" t="s">
        <v>184</v>
      </c>
      <c r="D2339" t="s">
        <v>248</v>
      </c>
      <c r="E2339" t="s">
        <v>198</v>
      </c>
      <c r="F2339">
        <v>0</v>
      </c>
      <c r="G2339" t="s">
        <v>187</v>
      </c>
      <c r="H2339">
        <v>2</v>
      </c>
      <c r="I2339">
        <v>2026</v>
      </c>
      <c r="J2339" t="s">
        <v>199</v>
      </c>
      <c r="K2339" t="s">
        <v>17</v>
      </c>
    </row>
    <row r="2340" spans="2:12" x14ac:dyDescent="0.35">
      <c r="B2340" t="s">
        <v>194</v>
      </c>
      <c r="C2340" t="s">
        <v>184</v>
      </c>
      <c r="D2340" t="s">
        <v>248</v>
      </c>
      <c r="E2340" t="s">
        <v>201</v>
      </c>
      <c r="F2340">
        <v>0</v>
      </c>
      <c r="G2340" t="s">
        <v>187</v>
      </c>
      <c r="H2340">
        <v>2</v>
      </c>
      <c r="I2340">
        <v>2026</v>
      </c>
      <c r="J2340" t="s">
        <v>202</v>
      </c>
      <c r="K2340" t="s">
        <v>17</v>
      </c>
    </row>
    <row r="2341" spans="2:12" x14ac:dyDescent="0.35">
      <c r="B2341" t="s">
        <v>194</v>
      </c>
      <c r="C2341" t="s">
        <v>184</v>
      </c>
      <c r="D2341" t="s">
        <v>248</v>
      </c>
      <c r="E2341" t="s">
        <v>205</v>
      </c>
      <c r="F2341">
        <v>0</v>
      </c>
      <c r="G2341" t="s">
        <v>187</v>
      </c>
      <c r="H2341">
        <v>2</v>
      </c>
      <c r="I2341">
        <v>2026</v>
      </c>
      <c r="J2341" t="s">
        <v>141</v>
      </c>
      <c r="K2341" t="s">
        <v>17</v>
      </c>
    </row>
    <row r="2342" spans="2:12" x14ac:dyDescent="0.35">
      <c r="B2342" t="s">
        <v>194</v>
      </c>
      <c r="C2342" t="s">
        <v>184</v>
      </c>
      <c r="D2342" t="s">
        <v>248</v>
      </c>
      <c r="E2342" t="s">
        <v>206</v>
      </c>
      <c r="F2342">
        <v>0</v>
      </c>
      <c r="G2342" t="s">
        <v>187</v>
      </c>
      <c r="H2342">
        <v>2</v>
      </c>
      <c r="I2342">
        <v>2026</v>
      </c>
      <c r="J2342" t="s">
        <v>142</v>
      </c>
      <c r="K2342" t="s">
        <v>13</v>
      </c>
    </row>
    <row r="2343" spans="2:12" x14ac:dyDescent="0.35">
      <c r="B2343" t="s">
        <v>194</v>
      </c>
      <c r="C2343" t="s">
        <v>184</v>
      </c>
      <c r="D2343" t="s">
        <v>248</v>
      </c>
      <c r="E2343" t="s">
        <v>209</v>
      </c>
      <c r="F2343">
        <v>0</v>
      </c>
      <c r="G2343" t="s">
        <v>210</v>
      </c>
      <c r="H2343">
        <v>2</v>
      </c>
      <c r="I2343">
        <v>2026</v>
      </c>
      <c r="J2343" t="s">
        <v>73</v>
      </c>
      <c r="K2343" t="s">
        <v>17</v>
      </c>
    </row>
    <row r="2344" spans="2:12" x14ac:dyDescent="0.35">
      <c r="B2344" t="s">
        <v>194</v>
      </c>
      <c r="C2344" t="s">
        <v>184</v>
      </c>
      <c r="D2344" t="s">
        <v>248</v>
      </c>
      <c r="E2344" t="s">
        <v>269</v>
      </c>
      <c r="F2344">
        <v>0</v>
      </c>
      <c r="G2344" t="s">
        <v>210</v>
      </c>
      <c r="H2344">
        <v>2</v>
      </c>
      <c r="I2344">
        <v>2026</v>
      </c>
      <c r="J2344" t="s">
        <v>199</v>
      </c>
      <c r="K2344" t="s">
        <v>17</v>
      </c>
    </row>
    <row r="2345" spans="2:12" x14ac:dyDescent="0.35">
      <c r="B2345" t="s">
        <v>194</v>
      </c>
      <c r="C2345" t="s">
        <v>184</v>
      </c>
      <c r="D2345" t="s">
        <v>248</v>
      </c>
      <c r="E2345" t="s">
        <v>216</v>
      </c>
      <c r="F2345">
        <v>0</v>
      </c>
      <c r="G2345" t="s">
        <v>210</v>
      </c>
      <c r="H2345">
        <v>2</v>
      </c>
      <c r="I2345">
        <v>2026</v>
      </c>
      <c r="J2345" t="s">
        <v>142</v>
      </c>
      <c r="K2345" t="s">
        <v>13</v>
      </c>
    </row>
    <row r="2346" spans="2:12" x14ac:dyDescent="0.35">
      <c r="B2346" t="s">
        <v>194</v>
      </c>
      <c r="C2346" t="s">
        <v>184</v>
      </c>
      <c r="D2346" t="s">
        <v>248</v>
      </c>
      <c r="E2346" t="s">
        <v>219</v>
      </c>
      <c r="F2346">
        <v>0</v>
      </c>
      <c r="G2346" t="s">
        <v>218</v>
      </c>
      <c r="H2346">
        <v>2</v>
      </c>
      <c r="I2346">
        <v>2026</v>
      </c>
      <c r="J2346" s="92" t="s">
        <v>35</v>
      </c>
      <c r="K2346" t="s">
        <v>26</v>
      </c>
      <c r="L2346" t="s">
        <v>220</v>
      </c>
    </row>
    <row r="2347" spans="2:12" x14ac:dyDescent="0.35">
      <c r="B2347" t="s">
        <v>194</v>
      </c>
      <c r="C2347" t="s">
        <v>184</v>
      </c>
      <c r="D2347" t="s">
        <v>248</v>
      </c>
      <c r="E2347" t="s">
        <v>225</v>
      </c>
      <c r="F2347">
        <v>0</v>
      </c>
      <c r="G2347" t="s">
        <v>224</v>
      </c>
      <c r="H2347">
        <v>2</v>
      </c>
      <c r="I2347">
        <v>2026</v>
      </c>
      <c r="J2347" s="92" t="s">
        <v>35</v>
      </c>
      <c r="K2347" t="s">
        <v>26</v>
      </c>
      <c r="L2347" t="s">
        <v>220</v>
      </c>
    </row>
    <row r="2348" spans="2:12" x14ac:dyDescent="0.35">
      <c r="B2348" t="s">
        <v>194</v>
      </c>
      <c r="C2348" t="s">
        <v>234</v>
      </c>
      <c r="D2348" t="s">
        <v>249</v>
      </c>
      <c r="E2348" t="s">
        <v>286</v>
      </c>
      <c r="F2348">
        <v>-1036.6835955123188</v>
      </c>
      <c r="G2348" t="s">
        <v>257</v>
      </c>
      <c r="H2348">
        <v>2</v>
      </c>
      <c r="I2348">
        <v>2026</v>
      </c>
      <c r="J2348" t="s">
        <v>10</v>
      </c>
      <c r="K2348" t="s">
        <v>8</v>
      </c>
    </row>
    <row r="2349" spans="2:12" x14ac:dyDescent="0.35">
      <c r="B2349" t="s">
        <v>194</v>
      </c>
      <c r="C2349" t="s">
        <v>184</v>
      </c>
      <c r="D2349" t="s">
        <v>248</v>
      </c>
      <c r="E2349" t="s">
        <v>261</v>
      </c>
      <c r="F2349">
        <v>0</v>
      </c>
      <c r="G2349" t="s">
        <v>257</v>
      </c>
      <c r="H2349">
        <v>2</v>
      </c>
      <c r="I2349">
        <v>2026</v>
      </c>
      <c r="J2349" t="s">
        <v>117</v>
      </c>
      <c r="K2349" t="s">
        <v>26</v>
      </c>
    </row>
    <row r="2350" spans="2:12" x14ac:dyDescent="0.35">
      <c r="B2350" t="s">
        <v>194</v>
      </c>
      <c r="C2350" t="s">
        <v>184</v>
      </c>
      <c r="D2350" t="s">
        <v>248</v>
      </c>
      <c r="E2350" t="s">
        <v>262</v>
      </c>
      <c r="F2350">
        <v>0</v>
      </c>
      <c r="G2350" t="s">
        <v>257</v>
      </c>
      <c r="H2350">
        <v>2</v>
      </c>
      <c r="I2350">
        <v>2026</v>
      </c>
      <c r="J2350" t="s">
        <v>73</v>
      </c>
      <c r="K2350" t="s">
        <v>17</v>
      </c>
    </row>
    <row r="2351" spans="2:12" x14ac:dyDescent="0.35">
      <c r="B2351" t="s">
        <v>194</v>
      </c>
      <c r="C2351" t="s">
        <v>184</v>
      </c>
      <c r="D2351" t="s">
        <v>248</v>
      </c>
      <c r="E2351" t="s">
        <v>277</v>
      </c>
      <c r="F2351">
        <v>0</v>
      </c>
      <c r="G2351" t="s">
        <v>257</v>
      </c>
      <c r="H2351">
        <v>2</v>
      </c>
      <c r="I2351">
        <v>2026</v>
      </c>
      <c r="J2351" t="s">
        <v>199</v>
      </c>
      <c r="K2351" t="s">
        <v>17</v>
      </c>
    </row>
    <row r="2352" spans="2:12" x14ac:dyDescent="0.35">
      <c r="B2352" t="s">
        <v>194</v>
      </c>
      <c r="C2352" t="s">
        <v>184</v>
      </c>
      <c r="D2352" t="s">
        <v>248</v>
      </c>
      <c r="E2352" t="s">
        <v>264</v>
      </c>
      <c r="F2352">
        <v>0</v>
      </c>
      <c r="G2352" t="s">
        <v>257</v>
      </c>
      <c r="H2352">
        <v>2</v>
      </c>
      <c r="I2352">
        <v>2026</v>
      </c>
      <c r="J2352" t="s">
        <v>202</v>
      </c>
      <c r="K2352" t="s">
        <v>17</v>
      </c>
    </row>
    <row r="2353" spans="2:12" x14ac:dyDescent="0.35">
      <c r="B2353" t="s">
        <v>194</v>
      </c>
      <c r="C2353" t="s">
        <v>184</v>
      </c>
      <c r="D2353" t="s">
        <v>248</v>
      </c>
      <c r="E2353" t="s">
        <v>265</v>
      </c>
      <c r="F2353">
        <v>0</v>
      </c>
      <c r="G2353" t="s">
        <v>257</v>
      </c>
      <c r="H2353">
        <v>2</v>
      </c>
      <c r="I2353">
        <v>2026</v>
      </c>
      <c r="J2353" t="s">
        <v>141</v>
      </c>
      <c r="K2353" t="s">
        <v>17</v>
      </c>
    </row>
    <row r="2354" spans="2:12" x14ac:dyDescent="0.35">
      <c r="B2354" t="s">
        <v>194</v>
      </c>
      <c r="C2354" t="s">
        <v>184</v>
      </c>
      <c r="D2354" t="s">
        <v>248</v>
      </c>
      <c r="E2354" t="s">
        <v>266</v>
      </c>
      <c r="F2354">
        <v>0</v>
      </c>
      <c r="G2354" t="s">
        <v>257</v>
      </c>
      <c r="H2354">
        <v>2</v>
      </c>
      <c r="I2354">
        <v>2026</v>
      </c>
      <c r="J2354" t="s">
        <v>142</v>
      </c>
      <c r="K2354" t="s">
        <v>13</v>
      </c>
    </row>
    <row r="2355" spans="2:12" x14ac:dyDescent="0.35">
      <c r="B2355" t="s">
        <v>194</v>
      </c>
      <c r="C2355" t="s">
        <v>184</v>
      </c>
      <c r="D2355" t="s">
        <v>248</v>
      </c>
      <c r="E2355" t="s">
        <v>267</v>
      </c>
      <c r="F2355">
        <v>0</v>
      </c>
      <c r="G2355" t="s">
        <v>257</v>
      </c>
      <c r="H2355">
        <v>2</v>
      </c>
      <c r="I2355">
        <v>2026</v>
      </c>
      <c r="J2355" t="s">
        <v>128</v>
      </c>
      <c r="K2355" t="s">
        <v>13</v>
      </c>
    </row>
    <row r="2356" spans="2:12" x14ac:dyDescent="0.35">
      <c r="B2356" t="s">
        <v>194</v>
      </c>
      <c r="C2356" t="s">
        <v>184</v>
      </c>
      <c r="D2356" t="s">
        <v>248</v>
      </c>
      <c r="E2356" t="s">
        <v>287</v>
      </c>
      <c r="F2356">
        <v>0</v>
      </c>
      <c r="G2356" t="s">
        <v>288</v>
      </c>
      <c r="H2356">
        <v>2</v>
      </c>
      <c r="I2356">
        <v>2026</v>
      </c>
      <c r="J2356" t="s">
        <v>20</v>
      </c>
      <c r="K2356" t="s">
        <v>17</v>
      </c>
    </row>
    <row r="2357" spans="2:12" x14ac:dyDescent="0.35">
      <c r="B2357" t="s">
        <v>194</v>
      </c>
      <c r="C2357" t="s">
        <v>240</v>
      </c>
      <c r="D2357" t="s">
        <v>243</v>
      </c>
      <c r="E2357" t="s">
        <v>286</v>
      </c>
      <c r="F2357">
        <v>-904.00363282211083</v>
      </c>
      <c r="G2357" t="s">
        <v>257</v>
      </c>
      <c r="H2357">
        <v>2</v>
      </c>
      <c r="I2357">
        <v>2026</v>
      </c>
      <c r="J2357" t="s">
        <v>10</v>
      </c>
      <c r="K2357" t="s">
        <v>8</v>
      </c>
    </row>
    <row r="2358" spans="2:12" x14ac:dyDescent="0.35">
      <c r="B2358" t="s">
        <v>194</v>
      </c>
      <c r="C2358" t="s">
        <v>234</v>
      </c>
      <c r="D2358" t="s">
        <v>249</v>
      </c>
      <c r="E2358" t="s">
        <v>197</v>
      </c>
      <c r="F2358">
        <v>0</v>
      </c>
      <c r="G2358" t="s">
        <v>187</v>
      </c>
      <c r="H2358">
        <v>2</v>
      </c>
      <c r="I2358">
        <v>2026</v>
      </c>
      <c r="J2358" t="s">
        <v>73</v>
      </c>
      <c r="K2358" t="s">
        <v>17</v>
      </c>
    </row>
    <row r="2359" spans="2:12" x14ac:dyDescent="0.35">
      <c r="B2359" t="s">
        <v>194</v>
      </c>
      <c r="C2359" t="s">
        <v>234</v>
      </c>
      <c r="D2359" t="s">
        <v>249</v>
      </c>
      <c r="E2359" t="s">
        <v>198</v>
      </c>
      <c r="F2359">
        <v>0</v>
      </c>
      <c r="G2359" t="s">
        <v>187</v>
      </c>
      <c r="H2359">
        <v>2</v>
      </c>
      <c r="I2359">
        <v>2026</v>
      </c>
      <c r="J2359" t="s">
        <v>199</v>
      </c>
      <c r="K2359" t="s">
        <v>17</v>
      </c>
    </row>
    <row r="2360" spans="2:12" x14ac:dyDescent="0.35">
      <c r="B2360" t="s">
        <v>194</v>
      </c>
      <c r="C2360" t="s">
        <v>234</v>
      </c>
      <c r="D2360" t="s">
        <v>249</v>
      </c>
      <c r="E2360" t="s">
        <v>200</v>
      </c>
      <c r="F2360">
        <v>0</v>
      </c>
      <c r="G2360" t="s">
        <v>187</v>
      </c>
      <c r="H2360">
        <v>2</v>
      </c>
      <c r="I2360">
        <v>2026</v>
      </c>
      <c r="J2360" t="s">
        <v>138</v>
      </c>
      <c r="K2360" t="s">
        <v>17</v>
      </c>
    </row>
    <row r="2361" spans="2:12" x14ac:dyDescent="0.35">
      <c r="B2361" t="s">
        <v>194</v>
      </c>
      <c r="C2361" t="s">
        <v>234</v>
      </c>
      <c r="D2361" t="s">
        <v>249</v>
      </c>
      <c r="E2361" t="s">
        <v>201</v>
      </c>
      <c r="F2361">
        <v>0</v>
      </c>
      <c r="G2361" t="s">
        <v>187</v>
      </c>
      <c r="H2361">
        <v>2</v>
      </c>
      <c r="I2361">
        <v>2026</v>
      </c>
      <c r="J2361" t="s">
        <v>202</v>
      </c>
      <c r="K2361" t="s">
        <v>17</v>
      </c>
    </row>
    <row r="2362" spans="2:12" x14ac:dyDescent="0.35">
      <c r="B2362" t="s">
        <v>194</v>
      </c>
      <c r="C2362" t="s">
        <v>234</v>
      </c>
      <c r="D2362" t="s">
        <v>249</v>
      </c>
      <c r="E2362" t="s">
        <v>209</v>
      </c>
      <c r="F2362">
        <v>0</v>
      </c>
      <c r="G2362" t="s">
        <v>210</v>
      </c>
      <c r="H2362">
        <v>2</v>
      </c>
      <c r="I2362">
        <v>2026</v>
      </c>
      <c r="J2362" t="s">
        <v>73</v>
      </c>
      <c r="K2362" t="s">
        <v>17</v>
      </c>
    </row>
    <row r="2363" spans="2:12" x14ac:dyDescent="0.35">
      <c r="B2363" t="s">
        <v>194</v>
      </c>
      <c r="C2363" t="s">
        <v>234</v>
      </c>
      <c r="D2363" t="s">
        <v>249</v>
      </c>
      <c r="E2363" t="s">
        <v>269</v>
      </c>
      <c r="F2363">
        <v>0</v>
      </c>
      <c r="G2363" t="s">
        <v>210</v>
      </c>
      <c r="H2363">
        <v>2</v>
      </c>
      <c r="I2363">
        <v>2026</v>
      </c>
      <c r="J2363" t="s">
        <v>199</v>
      </c>
      <c r="K2363" t="s">
        <v>17</v>
      </c>
    </row>
    <row r="2364" spans="2:12" x14ac:dyDescent="0.35">
      <c r="B2364" t="s">
        <v>194</v>
      </c>
      <c r="C2364" t="s">
        <v>234</v>
      </c>
      <c r="D2364" t="s">
        <v>249</v>
      </c>
      <c r="E2364" t="s">
        <v>213</v>
      </c>
      <c r="F2364">
        <v>0</v>
      </c>
      <c r="G2364" t="s">
        <v>210</v>
      </c>
      <c r="H2364">
        <v>2</v>
      </c>
      <c r="I2364">
        <v>2026</v>
      </c>
      <c r="J2364" t="s">
        <v>138</v>
      </c>
      <c r="K2364" t="s">
        <v>17</v>
      </c>
    </row>
    <row r="2365" spans="2:12" x14ac:dyDescent="0.35">
      <c r="B2365" t="s">
        <v>194</v>
      </c>
      <c r="C2365" t="s">
        <v>234</v>
      </c>
      <c r="D2365" t="s">
        <v>249</v>
      </c>
      <c r="E2365" t="s">
        <v>270</v>
      </c>
      <c r="F2365">
        <v>0</v>
      </c>
      <c r="G2365" t="s">
        <v>210</v>
      </c>
      <c r="H2365">
        <v>2</v>
      </c>
      <c r="I2365">
        <v>2026</v>
      </c>
      <c r="J2365" t="s">
        <v>25</v>
      </c>
      <c r="K2365" t="s">
        <v>17</v>
      </c>
    </row>
    <row r="2366" spans="2:12" x14ac:dyDescent="0.35">
      <c r="B2366" t="s">
        <v>194</v>
      </c>
      <c r="C2366" t="s">
        <v>234</v>
      </c>
      <c r="D2366" t="s">
        <v>249</v>
      </c>
      <c r="E2366" t="s">
        <v>219</v>
      </c>
      <c r="F2366">
        <v>0</v>
      </c>
      <c r="G2366" t="s">
        <v>218</v>
      </c>
      <c r="H2366">
        <v>2</v>
      </c>
      <c r="I2366">
        <v>2026</v>
      </c>
      <c r="J2366" s="92" t="s">
        <v>35</v>
      </c>
      <c r="K2366" t="s">
        <v>26</v>
      </c>
      <c r="L2366" t="s">
        <v>220</v>
      </c>
    </row>
    <row r="2367" spans="2:12" x14ac:dyDescent="0.35">
      <c r="B2367" t="s">
        <v>194</v>
      </c>
      <c r="C2367" t="s">
        <v>234</v>
      </c>
      <c r="D2367" t="s">
        <v>249</v>
      </c>
      <c r="E2367" t="s">
        <v>225</v>
      </c>
      <c r="F2367">
        <v>0</v>
      </c>
      <c r="G2367" t="s">
        <v>224</v>
      </c>
      <c r="H2367">
        <v>2</v>
      </c>
      <c r="I2367">
        <v>2026</v>
      </c>
      <c r="J2367" s="92" t="s">
        <v>35</v>
      </c>
      <c r="K2367" t="s">
        <v>26</v>
      </c>
      <c r="L2367" t="s">
        <v>220</v>
      </c>
    </row>
    <row r="2368" spans="2:12" x14ac:dyDescent="0.35">
      <c r="B2368" t="s">
        <v>194</v>
      </c>
      <c r="C2368" t="s">
        <v>234</v>
      </c>
      <c r="D2368" t="s">
        <v>239</v>
      </c>
      <c r="E2368" t="s">
        <v>286</v>
      </c>
      <c r="F2368">
        <v>-746.38307612965275</v>
      </c>
      <c r="G2368" t="s">
        <v>257</v>
      </c>
      <c r="H2368">
        <v>2</v>
      </c>
      <c r="I2368">
        <v>2026</v>
      </c>
      <c r="J2368" t="s">
        <v>10</v>
      </c>
      <c r="K2368" t="s">
        <v>8</v>
      </c>
    </row>
    <row r="2369" spans="2:11" x14ac:dyDescent="0.35">
      <c r="B2369" t="s">
        <v>194</v>
      </c>
      <c r="C2369" t="s">
        <v>234</v>
      </c>
      <c r="D2369" t="s">
        <v>249</v>
      </c>
      <c r="E2369" t="s">
        <v>262</v>
      </c>
      <c r="F2369">
        <v>0</v>
      </c>
      <c r="G2369" t="s">
        <v>257</v>
      </c>
      <c r="H2369">
        <v>2</v>
      </c>
      <c r="I2369">
        <v>2026</v>
      </c>
      <c r="J2369" t="s">
        <v>73</v>
      </c>
      <c r="K2369" t="s">
        <v>17</v>
      </c>
    </row>
    <row r="2370" spans="2:11" x14ac:dyDescent="0.35">
      <c r="B2370" t="s">
        <v>194</v>
      </c>
      <c r="C2370" t="s">
        <v>234</v>
      </c>
      <c r="D2370" t="s">
        <v>249</v>
      </c>
      <c r="E2370" t="s">
        <v>277</v>
      </c>
      <c r="F2370">
        <v>0</v>
      </c>
      <c r="G2370" t="s">
        <v>257</v>
      </c>
      <c r="H2370">
        <v>2</v>
      </c>
      <c r="I2370">
        <v>2026</v>
      </c>
      <c r="J2370" t="s">
        <v>199</v>
      </c>
      <c r="K2370" t="s">
        <v>17</v>
      </c>
    </row>
    <row r="2371" spans="2:11" x14ac:dyDescent="0.35">
      <c r="B2371" t="s">
        <v>194</v>
      </c>
      <c r="C2371" t="s">
        <v>234</v>
      </c>
      <c r="D2371" t="s">
        <v>249</v>
      </c>
      <c r="E2371" t="s">
        <v>263</v>
      </c>
      <c r="F2371">
        <v>0</v>
      </c>
      <c r="G2371" t="s">
        <v>257</v>
      </c>
      <c r="H2371">
        <v>2</v>
      </c>
      <c r="I2371">
        <v>2026</v>
      </c>
      <c r="J2371" t="s">
        <v>138</v>
      </c>
      <c r="K2371" t="s">
        <v>17</v>
      </c>
    </row>
    <row r="2372" spans="2:11" x14ac:dyDescent="0.35">
      <c r="B2372" t="s">
        <v>194</v>
      </c>
      <c r="C2372" t="s">
        <v>234</v>
      </c>
      <c r="D2372" t="s">
        <v>249</v>
      </c>
      <c r="E2372" t="s">
        <v>264</v>
      </c>
      <c r="F2372">
        <v>0</v>
      </c>
      <c r="G2372" t="s">
        <v>257</v>
      </c>
      <c r="H2372">
        <v>2</v>
      </c>
      <c r="I2372">
        <v>2026</v>
      </c>
      <c r="J2372" t="s">
        <v>202</v>
      </c>
      <c r="K2372" t="s">
        <v>17</v>
      </c>
    </row>
    <row r="2373" spans="2:11" x14ac:dyDescent="0.35">
      <c r="B2373" t="s">
        <v>194</v>
      </c>
      <c r="C2373" t="s">
        <v>234</v>
      </c>
      <c r="D2373" t="s">
        <v>249</v>
      </c>
      <c r="E2373" t="s">
        <v>266</v>
      </c>
      <c r="F2373">
        <v>0</v>
      </c>
      <c r="G2373" t="s">
        <v>257</v>
      </c>
      <c r="H2373">
        <v>2</v>
      </c>
      <c r="I2373">
        <v>2026</v>
      </c>
      <c r="J2373" t="s">
        <v>142</v>
      </c>
      <c r="K2373" t="s">
        <v>13</v>
      </c>
    </row>
    <row r="2374" spans="2:11" x14ac:dyDescent="0.35">
      <c r="B2374" t="s">
        <v>194</v>
      </c>
      <c r="C2374" t="s">
        <v>234</v>
      </c>
      <c r="D2374" t="s">
        <v>249</v>
      </c>
      <c r="E2374" t="s">
        <v>267</v>
      </c>
      <c r="F2374">
        <v>0</v>
      </c>
      <c r="G2374" t="s">
        <v>257</v>
      </c>
      <c r="H2374">
        <v>2</v>
      </c>
      <c r="I2374">
        <v>2026</v>
      </c>
      <c r="J2374" t="s">
        <v>128</v>
      </c>
      <c r="K2374" t="s">
        <v>13</v>
      </c>
    </row>
    <row r="2375" spans="2:11" x14ac:dyDescent="0.35">
      <c r="B2375" t="s">
        <v>194</v>
      </c>
      <c r="C2375" t="s">
        <v>234</v>
      </c>
      <c r="D2375" t="s">
        <v>249</v>
      </c>
      <c r="E2375" t="s">
        <v>287</v>
      </c>
      <c r="F2375">
        <v>0</v>
      </c>
      <c r="G2375" t="s">
        <v>288</v>
      </c>
      <c r="H2375">
        <v>2</v>
      </c>
      <c r="I2375">
        <v>2026</v>
      </c>
      <c r="J2375" t="s">
        <v>20</v>
      </c>
      <c r="K2375" t="s">
        <v>17</v>
      </c>
    </row>
    <row r="2376" spans="2:11" x14ac:dyDescent="0.35">
      <c r="B2376" t="s">
        <v>194</v>
      </c>
      <c r="C2376" t="s">
        <v>234</v>
      </c>
      <c r="D2376" t="s">
        <v>246</v>
      </c>
      <c r="E2376" t="s">
        <v>286</v>
      </c>
      <c r="F2376">
        <v>-656.08684153643242</v>
      </c>
      <c r="G2376" t="s">
        <v>257</v>
      </c>
      <c r="H2376">
        <v>2</v>
      </c>
      <c r="I2376">
        <v>2026</v>
      </c>
      <c r="J2376" t="s">
        <v>10</v>
      </c>
      <c r="K2376" t="s">
        <v>8</v>
      </c>
    </row>
    <row r="2377" spans="2:11" x14ac:dyDescent="0.35">
      <c r="B2377" t="s">
        <v>194</v>
      </c>
      <c r="C2377" t="s">
        <v>240</v>
      </c>
      <c r="D2377" t="s">
        <v>250</v>
      </c>
      <c r="E2377" t="s">
        <v>197</v>
      </c>
      <c r="F2377">
        <v>0</v>
      </c>
      <c r="G2377" t="s">
        <v>187</v>
      </c>
      <c r="H2377">
        <v>2</v>
      </c>
      <c r="I2377">
        <v>2026</v>
      </c>
      <c r="J2377" t="s">
        <v>73</v>
      </c>
      <c r="K2377" t="s">
        <v>17</v>
      </c>
    </row>
    <row r="2378" spans="2:11" x14ac:dyDescent="0.35">
      <c r="B2378" t="s">
        <v>194</v>
      </c>
      <c r="C2378" t="s">
        <v>240</v>
      </c>
      <c r="D2378" t="s">
        <v>250</v>
      </c>
      <c r="E2378" t="s">
        <v>198</v>
      </c>
      <c r="F2378">
        <v>0</v>
      </c>
      <c r="G2378" t="s">
        <v>187</v>
      </c>
      <c r="H2378">
        <v>2</v>
      </c>
      <c r="I2378">
        <v>2026</v>
      </c>
      <c r="J2378" t="s">
        <v>199</v>
      </c>
      <c r="K2378" t="s">
        <v>17</v>
      </c>
    </row>
    <row r="2379" spans="2:11" x14ac:dyDescent="0.35">
      <c r="B2379" t="s">
        <v>194</v>
      </c>
      <c r="C2379" t="s">
        <v>240</v>
      </c>
      <c r="D2379" t="s">
        <v>250</v>
      </c>
      <c r="E2379" t="s">
        <v>200</v>
      </c>
      <c r="F2379">
        <v>0</v>
      </c>
      <c r="G2379" t="s">
        <v>187</v>
      </c>
      <c r="H2379">
        <v>2</v>
      </c>
      <c r="I2379">
        <v>2026</v>
      </c>
      <c r="J2379" t="s">
        <v>138</v>
      </c>
      <c r="K2379" t="s">
        <v>17</v>
      </c>
    </row>
    <row r="2380" spans="2:11" x14ac:dyDescent="0.35">
      <c r="B2380" t="s">
        <v>194</v>
      </c>
      <c r="C2380" t="s">
        <v>240</v>
      </c>
      <c r="D2380" t="s">
        <v>250</v>
      </c>
      <c r="E2380" t="s">
        <v>201</v>
      </c>
      <c r="F2380">
        <v>0</v>
      </c>
      <c r="G2380" t="s">
        <v>187</v>
      </c>
      <c r="H2380">
        <v>2</v>
      </c>
      <c r="I2380">
        <v>2026</v>
      </c>
      <c r="J2380" t="s">
        <v>202</v>
      </c>
      <c r="K2380" t="s">
        <v>17</v>
      </c>
    </row>
    <row r="2381" spans="2:11" x14ac:dyDescent="0.35">
      <c r="B2381" t="s">
        <v>194</v>
      </c>
      <c r="C2381" t="s">
        <v>240</v>
      </c>
      <c r="D2381" t="s">
        <v>250</v>
      </c>
      <c r="E2381" t="s">
        <v>206</v>
      </c>
      <c r="F2381">
        <v>0</v>
      </c>
      <c r="G2381" t="s">
        <v>187</v>
      </c>
      <c r="H2381">
        <v>2</v>
      </c>
      <c r="I2381">
        <v>2026</v>
      </c>
      <c r="J2381" t="s">
        <v>142</v>
      </c>
      <c r="K2381" t="s">
        <v>13</v>
      </c>
    </row>
    <row r="2382" spans="2:11" x14ac:dyDescent="0.35">
      <c r="B2382" t="s">
        <v>194</v>
      </c>
      <c r="C2382" t="s">
        <v>240</v>
      </c>
      <c r="D2382" t="s">
        <v>250</v>
      </c>
      <c r="E2382" t="s">
        <v>207</v>
      </c>
      <c r="F2382">
        <v>0</v>
      </c>
      <c r="G2382" t="s">
        <v>187</v>
      </c>
      <c r="H2382">
        <v>2</v>
      </c>
      <c r="I2382">
        <v>2026</v>
      </c>
      <c r="J2382" t="s">
        <v>128</v>
      </c>
      <c r="K2382" t="s">
        <v>13</v>
      </c>
    </row>
    <row r="2383" spans="2:11" x14ac:dyDescent="0.35">
      <c r="B2383" t="s">
        <v>194</v>
      </c>
      <c r="C2383" t="s">
        <v>240</v>
      </c>
      <c r="D2383" t="s">
        <v>250</v>
      </c>
      <c r="E2383" t="s">
        <v>209</v>
      </c>
      <c r="F2383">
        <v>0</v>
      </c>
      <c r="G2383" t="s">
        <v>210</v>
      </c>
      <c r="H2383">
        <v>2</v>
      </c>
      <c r="I2383">
        <v>2026</v>
      </c>
      <c r="J2383" t="s">
        <v>73</v>
      </c>
      <c r="K2383" t="s">
        <v>17</v>
      </c>
    </row>
    <row r="2384" spans="2:11" x14ac:dyDescent="0.35">
      <c r="B2384" t="s">
        <v>194</v>
      </c>
      <c r="C2384" t="s">
        <v>240</v>
      </c>
      <c r="D2384" t="s">
        <v>250</v>
      </c>
      <c r="E2384" t="s">
        <v>269</v>
      </c>
      <c r="F2384">
        <v>0</v>
      </c>
      <c r="G2384" t="s">
        <v>210</v>
      </c>
      <c r="H2384">
        <v>2</v>
      </c>
      <c r="I2384">
        <v>2026</v>
      </c>
      <c r="J2384" t="s">
        <v>199</v>
      </c>
      <c r="K2384" t="s">
        <v>17</v>
      </c>
    </row>
    <row r="2385" spans="2:12" x14ac:dyDescent="0.35">
      <c r="B2385" t="s">
        <v>194</v>
      </c>
      <c r="C2385" t="s">
        <v>240</v>
      </c>
      <c r="D2385" t="s">
        <v>250</v>
      </c>
      <c r="E2385" t="s">
        <v>213</v>
      </c>
      <c r="F2385">
        <v>0</v>
      </c>
      <c r="G2385" t="s">
        <v>210</v>
      </c>
      <c r="H2385">
        <v>2</v>
      </c>
      <c r="I2385">
        <v>2026</v>
      </c>
      <c r="J2385" t="s">
        <v>138</v>
      </c>
      <c r="K2385" t="s">
        <v>17</v>
      </c>
    </row>
    <row r="2386" spans="2:12" x14ac:dyDescent="0.35">
      <c r="B2386" t="s">
        <v>194</v>
      </c>
      <c r="C2386" t="s">
        <v>240</v>
      </c>
      <c r="D2386" t="s">
        <v>250</v>
      </c>
      <c r="E2386" t="s">
        <v>270</v>
      </c>
      <c r="F2386">
        <v>0</v>
      </c>
      <c r="G2386" t="s">
        <v>210</v>
      </c>
      <c r="H2386">
        <v>2</v>
      </c>
      <c r="I2386">
        <v>2026</v>
      </c>
      <c r="J2386" t="s">
        <v>25</v>
      </c>
      <c r="K2386" t="s">
        <v>17</v>
      </c>
    </row>
    <row r="2387" spans="2:12" x14ac:dyDescent="0.35">
      <c r="B2387" t="s">
        <v>194</v>
      </c>
      <c r="C2387" t="s">
        <v>240</v>
      </c>
      <c r="D2387" t="s">
        <v>250</v>
      </c>
      <c r="E2387" t="s">
        <v>216</v>
      </c>
      <c r="F2387">
        <v>0</v>
      </c>
      <c r="G2387" t="s">
        <v>210</v>
      </c>
      <c r="H2387">
        <v>2</v>
      </c>
      <c r="I2387">
        <v>2026</v>
      </c>
      <c r="J2387" t="s">
        <v>142</v>
      </c>
      <c r="K2387" t="s">
        <v>13</v>
      </c>
    </row>
    <row r="2388" spans="2:12" x14ac:dyDescent="0.35">
      <c r="B2388" t="s">
        <v>194</v>
      </c>
      <c r="C2388" t="s">
        <v>240</v>
      </c>
      <c r="D2388" t="s">
        <v>250</v>
      </c>
      <c r="E2388" t="s">
        <v>219</v>
      </c>
      <c r="F2388">
        <v>0</v>
      </c>
      <c r="G2388" t="s">
        <v>218</v>
      </c>
      <c r="H2388">
        <v>2</v>
      </c>
      <c r="I2388">
        <v>2026</v>
      </c>
      <c r="J2388" s="92" t="s">
        <v>35</v>
      </c>
      <c r="K2388" t="s">
        <v>26</v>
      </c>
      <c r="L2388" t="s">
        <v>220</v>
      </c>
    </row>
    <row r="2389" spans="2:12" x14ac:dyDescent="0.35">
      <c r="B2389" t="s">
        <v>194</v>
      </c>
      <c r="C2389" t="s">
        <v>240</v>
      </c>
      <c r="D2389" t="s">
        <v>250</v>
      </c>
      <c r="E2389" t="s">
        <v>225</v>
      </c>
      <c r="F2389">
        <v>0</v>
      </c>
      <c r="G2389" t="s">
        <v>224</v>
      </c>
      <c r="H2389">
        <v>2</v>
      </c>
      <c r="I2389">
        <v>2026</v>
      </c>
      <c r="J2389" s="92" t="s">
        <v>35</v>
      </c>
      <c r="K2389" t="s">
        <v>26</v>
      </c>
      <c r="L2389" t="s">
        <v>220</v>
      </c>
    </row>
    <row r="2390" spans="2:12" x14ac:dyDescent="0.35">
      <c r="B2390" t="s">
        <v>194</v>
      </c>
      <c r="C2390" t="s">
        <v>234</v>
      </c>
      <c r="D2390" t="s">
        <v>252</v>
      </c>
      <c r="E2390" t="s">
        <v>286</v>
      </c>
      <c r="F2390">
        <v>-339.70142979847861</v>
      </c>
      <c r="G2390" t="s">
        <v>257</v>
      </c>
      <c r="H2390">
        <v>2</v>
      </c>
      <c r="I2390">
        <v>2026</v>
      </c>
      <c r="J2390" t="s">
        <v>10</v>
      </c>
      <c r="K2390" t="s">
        <v>8</v>
      </c>
    </row>
    <row r="2391" spans="2:12" x14ac:dyDescent="0.35">
      <c r="B2391" t="s">
        <v>194</v>
      </c>
      <c r="C2391" t="s">
        <v>240</v>
      </c>
      <c r="D2391" t="s">
        <v>250</v>
      </c>
      <c r="E2391" t="s">
        <v>262</v>
      </c>
      <c r="F2391">
        <v>0</v>
      </c>
      <c r="G2391" t="s">
        <v>257</v>
      </c>
      <c r="H2391">
        <v>2</v>
      </c>
      <c r="I2391">
        <v>2026</v>
      </c>
      <c r="J2391" t="s">
        <v>73</v>
      </c>
      <c r="K2391" t="s">
        <v>17</v>
      </c>
    </row>
    <row r="2392" spans="2:12" x14ac:dyDescent="0.35">
      <c r="B2392" t="s">
        <v>194</v>
      </c>
      <c r="C2392" t="s">
        <v>240</v>
      </c>
      <c r="D2392" t="s">
        <v>250</v>
      </c>
      <c r="E2392" t="s">
        <v>277</v>
      </c>
      <c r="F2392">
        <v>0</v>
      </c>
      <c r="G2392" t="s">
        <v>257</v>
      </c>
      <c r="H2392">
        <v>2</v>
      </c>
      <c r="I2392">
        <v>2026</v>
      </c>
      <c r="J2392" t="s">
        <v>199</v>
      </c>
      <c r="K2392" t="s">
        <v>17</v>
      </c>
    </row>
    <row r="2393" spans="2:12" x14ac:dyDescent="0.35">
      <c r="B2393" t="s">
        <v>194</v>
      </c>
      <c r="C2393" t="s">
        <v>240</v>
      </c>
      <c r="D2393" t="s">
        <v>250</v>
      </c>
      <c r="E2393" t="s">
        <v>263</v>
      </c>
      <c r="F2393">
        <v>0</v>
      </c>
      <c r="G2393" t="s">
        <v>257</v>
      </c>
      <c r="H2393">
        <v>2</v>
      </c>
      <c r="I2393">
        <v>2026</v>
      </c>
      <c r="J2393" t="s">
        <v>138</v>
      </c>
      <c r="K2393" t="s">
        <v>17</v>
      </c>
    </row>
    <row r="2394" spans="2:12" x14ac:dyDescent="0.35">
      <c r="B2394" t="s">
        <v>194</v>
      </c>
      <c r="C2394" t="s">
        <v>240</v>
      </c>
      <c r="D2394" t="s">
        <v>250</v>
      </c>
      <c r="E2394" t="s">
        <v>264</v>
      </c>
      <c r="F2394">
        <v>0</v>
      </c>
      <c r="G2394" t="s">
        <v>257</v>
      </c>
      <c r="H2394">
        <v>2</v>
      </c>
      <c r="I2394">
        <v>2026</v>
      </c>
      <c r="J2394" t="s">
        <v>202</v>
      </c>
      <c r="K2394" t="s">
        <v>17</v>
      </c>
    </row>
    <row r="2395" spans="2:12" x14ac:dyDescent="0.35">
      <c r="B2395" t="s">
        <v>194</v>
      </c>
      <c r="C2395" t="s">
        <v>240</v>
      </c>
      <c r="D2395" t="s">
        <v>250</v>
      </c>
      <c r="E2395" t="s">
        <v>266</v>
      </c>
      <c r="F2395">
        <v>0</v>
      </c>
      <c r="G2395" t="s">
        <v>257</v>
      </c>
      <c r="H2395">
        <v>2</v>
      </c>
      <c r="I2395">
        <v>2026</v>
      </c>
      <c r="J2395" t="s">
        <v>142</v>
      </c>
      <c r="K2395" t="s">
        <v>13</v>
      </c>
    </row>
    <row r="2396" spans="2:12" x14ac:dyDescent="0.35">
      <c r="B2396" t="s">
        <v>194</v>
      </c>
      <c r="C2396" t="s">
        <v>240</v>
      </c>
      <c r="D2396" t="s">
        <v>250</v>
      </c>
      <c r="E2396" t="s">
        <v>267</v>
      </c>
      <c r="F2396">
        <v>0</v>
      </c>
      <c r="G2396" t="s">
        <v>257</v>
      </c>
      <c r="H2396">
        <v>2</v>
      </c>
      <c r="I2396">
        <v>2026</v>
      </c>
      <c r="J2396" t="s">
        <v>128</v>
      </c>
      <c r="K2396" t="s">
        <v>13</v>
      </c>
    </row>
    <row r="2397" spans="2:12" x14ac:dyDescent="0.35">
      <c r="B2397" t="s">
        <v>194</v>
      </c>
      <c r="C2397" t="s">
        <v>240</v>
      </c>
      <c r="D2397" t="s">
        <v>250</v>
      </c>
      <c r="E2397" t="s">
        <v>287</v>
      </c>
      <c r="F2397">
        <v>0</v>
      </c>
      <c r="G2397" t="s">
        <v>288</v>
      </c>
      <c r="H2397">
        <v>2</v>
      </c>
      <c r="I2397">
        <v>2026</v>
      </c>
      <c r="J2397" t="s">
        <v>20</v>
      </c>
      <c r="K2397" t="s">
        <v>17</v>
      </c>
    </row>
    <row r="2398" spans="2:12" x14ac:dyDescent="0.35">
      <c r="B2398" t="s">
        <v>194</v>
      </c>
      <c r="C2398" t="s">
        <v>240</v>
      </c>
      <c r="D2398" t="s">
        <v>251</v>
      </c>
      <c r="E2398" t="s">
        <v>286</v>
      </c>
      <c r="F2398">
        <v>-322.216585938099</v>
      </c>
      <c r="G2398" t="s">
        <v>257</v>
      </c>
      <c r="H2398">
        <v>2</v>
      </c>
      <c r="I2398">
        <v>2026</v>
      </c>
      <c r="J2398" t="s">
        <v>10</v>
      </c>
      <c r="K2398" t="s">
        <v>8</v>
      </c>
    </row>
    <row r="2399" spans="2:12" x14ac:dyDescent="0.35">
      <c r="B2399" t="s">
        <v>194</v>
      </c>
      <c r="C2399" t="s">
        <v>240</v>
      </c>
      <c r="D2399" t="s">
        <v>251</v>
      </c>
      <c r="E2399" t="s">
        <v>197</v>
      </c>
      <c r="F2399">
        <v>0</v>
      </c>
      <c r="G2399" t="s">
        <v>187</v>
      </c>
      <c r="H2399">
        <v>2</v>
      </c>
      <c r="I2399">
        <v>2026</v>
      </c>
      <c r="J2399" t="s">
        <v>73</v>
      </c>
      <c r="K2399" t="s">
        <v>17</v>
      </c>
    </row>
    <row r="2400" spans="2:12" x14ac:dyDescent="0.35">
      <c r="B2400" t="s">
        <v>194</v>
      </c>
      <c r="C2400" t="s">
        <v>240</v>
      </c>
      <c r="D2400" t="s">
        <v>251</v>
      </c>
      <c r="E2400" t="s">
        <v>198</v>
      </c>
      <c r="F2400">
        <v>0</v>
      </c>
      <c r="G2400" t="s">
        <v>187</v>
      </c>
      <c r="H2400">
        <v>2</v>
      </c>
      <c r="I2400">
        <v>2026</v>
      </c>
      <c r="J2400" t="s">
        <v>199</v>
      </c>
      <c r="K2400" t="s">
        <v>17</v>
      </c>
    </row>
    <row r="2401" spans="2:12" x14ac:dyDescent="0.35">
      <c r="B2401" t="s">
        <v>194</v>
      </c>
      <c r="C2401" t="s">
        <v>240</v>
      </c>
      <c r="D2401" t="s">
        <v>251</v>
      </c>
      <c r="E2401" t="s">
        <v>200</v>
      </c>
      <c r="F2401">
        <v>0</v>
      </c>
      <c r="G2401" t="s">
        <v>187</v>
      </c>
      <c r="H2401">
        <v>2</v>
      </c>
      <c r="I2401">
        <v>2026</v>
      </c>
      <c r="J2401" t="s">
        <v>138</v>
      </c>
      <c r="K2401" t="s">
        <v>17</v>
      </c>
    </row>
    <row r="2402" spans="2:12" x14ac:dyDescent="0.35">
      <c r="B2402" t="s">
        <v>194</v>
      </c>
      <c r="C2402" t="s">
        <v>240</v>
      </c>
      <c r="D2402" t="s">
        <v>251</v>
      </c>
      <c r="E2402" t="s">
        <v>201</v>
      </c>
      <c r="F2402">
        <v>0</v>
      </c>
      <c r="G2402" t="s">
        <v>187</v>
      </c>
      <c r="H2402">
        <v>2</v>
      </c>
      <c r="I2402">
        <v>2026</v>
      </c>
      <c r="J2402" t="s">
        <v>202</v>
      </c>
      <c r="K2402" t="s">
        <v>17</v>
      </c>
    </row>
    <row r="2403" spans="2:12" x14ac:dyDescent="0.35">
      <c r="B2403" t="s">
        <v>194</v>
      </c>
      <c r="C2403" t="s">
        <v>240</v>
      </c>
      <c r="D2403" t="s">
        <v>251</v>
      </c>
      <c r="E2403" t="s">
        <v>206</v>
      </c>
      <c r="F2403">
        <v>0</v>
      </c>
      <c r="G2403" t="s">
        <v>187</v>
      </c>
      <c r="H2403">
        <v>2</v>
      </c>
      <c r="I2403">
        <v>2026</v>
      </c>
      <c r="J2403" t="s">
        <v>142</v>
      </c>
      <c r="K2403" t="s">
        <v>13</v>
      </c>
    </row>
    <row r="2404" spans="2:12" x14ac:dyDescent="0.35">
      <c r="B2404" t="s">
        <v>194</v>
      </c>
      <c r="C2404" t="s">
        <v>240</v>
      </c>
      <c r="D2404" t="s">
        <v>251</v>
      </c>
      <c r="E2404" t="s">
        <v>209</v>
      </c>
      <c r="F2404">
        <v>0</v>
      </c>
      <c r="G2404" t="s">
        <v>210</v>
      </c>
      <c r="H2404">
        <v>2</v>
      </c>
      <c r="I2404">
        <v>2026</v>
      </c>
      <c r="J2404" t="s">
        <v>73</v>
      </c>
      <c r="K2404" t="s">
        <v>17</v>
      </c>
    </row>
    <row r="2405" spans="2:12" x14ac:dyDescent="0.35">
      <c r="B2405" t="s">
        <v>194</v>
      </c>
      <c r="C2405" t="s">
        <v>240</v>
      </c>
      <c r="D2405" t="s">
        <v>251</v>
      </c>
      <c r="E2405" t="s">
        <v>269</v>
      </c>
      <c r="F2405">
        <v>0</v>
      </c>
      <c r="G2405" t="s">
        <v>210</v>
      </c>
      <c r="H2405">
        <v>2</v>
      </c>
      <c r="I2405">
        <v>2026</v>
      </c>
      <c r="J2405" t="s">
        <v>199</v>
      </c>
      <c r="K2405" t="s">
        <v>17</v>
      </c>
    </row>
    <row r="2406" spans="2:12" x14ac:dyDescent="0.35">
      <c r="B2406" t="s">
        <v>194</v>
      </c>
      <c r="C2406" t="s">
        <v>240</v>
      </c>
      <c r="D2406" t="s">
        <v>251</v>
      </c>
      <c r="E2406" t="s">
        <v>213</v>
      </c>
      <c r="F2406">
        <v>0</v>
      </c>
      <c r="G2406" t="s">
        <v>210</v>
      </c>
      <c r="H2406">
        <v>2</v>
      </c>
      <c r="I2406">
        <v>2026</v>
      </c>
      <c r="J2406" t="s">
        <v>138</v>
      </c>
      <c r="K2406" t="s">
        <v>17</v>
      </c>
    </row>
    <row r="2407" spans="2:12" x14ac:dyDescent="0.35">
      <c r="B2407" t="s">
        <v>194</v>
      </c>
      <c r="C2407" t="s">
        <v>240</v>
      </c>
      <c r="D2407" t="s">
        <v>251</v>
      </c>
      <c r="E2407" t="s">
        <v>270</v>
      </c>
      <c r="F2407">
        <v>0</v>
      </c>
      <c r="G2407" t="s">
        <v>210</v>
      </c>
      <c r="H2407">
        <v>2</v>
      </c>
      <c r="I2407">
        <v>2026</v>
      </c>
      <c r="J2407" t="s">
        <v>25</v>
      </c>
      <c r="K2407" t="s">
        <v>17</v>
      </c>
    </row>
    <row r="2408" spans="2:12" x14ac:dyDescent="0.35">
      <c r="B2408" t="s">
        <v>194</v>
      </c>
      <c r="C2408" t="s">
        <v>240</v>
      </c>
      <c r="D2408" t="s">
        <v>251</v>
      </c>
      <c r="E2408" t="s">
        <v>216</v>
      </c>
      <c r="F2408">
        <v>0</v>
      </c>
      <c r="G2408" t="s">
        <v>210</v>
      </c>
      <c r="H2408">
        <v>2</v>
      </c>
      <c r="I2408">
        <v>2026</v>
      </c>
      <c r="J2408" t="s">
        <v>142</v>
      </c>
      <c r="K2408" t="s">
        <v>13</v>
      </c>
    </row>
    <row r="2409" spans="2:12" x14ac:dyDescent="0.35">
      <c r="B2409" t="s">
        <v>194</v>
      </c>
      <c r="C2409" t="s">
        <v>240</v>
      </c>
      <c r="D2409" t="s">
        <v>251</v>
      </c>
      <c r="E2409" t="s">
        <v>219</v>
      </c>
      <c r="F2409">
        <v>0</v>
      </c>
      <c r="G2409" t="s">
        <v>218</v>
      </c>
      <c r="H2409">
        <v>2</v>
      </c>
      <c r="I2409">
        <v>2026</v>
      </c>
      <c r="J2409" s="92" t="s">
        <v>35</v>
      </c>
      <c r="K2409" t="s">
        <v>26</v>
      </c>
      <c r="L2409" t="s">
        <v>220</v>
      </c>
    </row>
    <row r="2410" spans="2:12" x14ac:dyDescent="0.35">
      <c r="B2410" t="s">
        <v>194</v>
      </c>
      <c r="C2410" t="s">
        <v>240</v>
      </c>
      <c r="D2410" t="s">
        <v>251</v>
      </c>
      <c r="E2410" t="s">
        <v>225</v>
      </c>
      <c r="F2410">
        <v>0</v>
      </c>
      <c r="G2410" t="s">
        <v>224</v>
      </c>
      <c r="H2410">
        <v>2</v>
      </c>
      <c r="I2410">
        <v>2026</v>
      </c>
      <c r="J2410" s="92" t="s">
        <v>35</v>
      </c>
      <c r="K2410" t="s">
        <v>26</v>
      </c>
      <c r="L2410" t="s">
        <v>220</v>
      </c>
    </row>
    <row r="2411" spans="2:12" x14ac:dyDescent="0.35">
      <c r="B2411" t="s">
        <v>194</v>
      </c>
      <c r="C2411" t="s">
        <v>184</v>
      </c>
      <c r="D2411" t="s">
        <v>248</v>
      </c>
      <c r="E2411" t="s">
        <v>286</v>
      </c>
      <c r="F2411">
        <v>-224.41667383255066</v>
      </c>
      <c r="G2411" t="s">
        <v>257</v>
      </c>
      <c r="H2411">
        <v>2</v>
      </c>
      <c r="I2411">
        <v>2026</v>
      </c>
      <c r="J2411" t="s">
        <v>10</v>
      </c>
      <c r="K2411" t="s">
        <v>8</v>
      </c>
    </row>
    <row r="2412" spans="2:12" x14ac:dyDescent="0.35">
      <c r="B2412" t="s">
        <v>194</v>
      </c>
      <c r="C2412" t="s">
        <v>240</v>
      </c>
      <c r="D2412" t="s">
        <v>251</v>
      </c>
      <c r="E2412" t="s">
        <v>262</v>
      </c>
      <c r="F2412">
        <v>0</v>
      </c>
      <c r="G2412" t="s">
        <v>257</v>
      </c>
      <c r="H2412">
        <v>2</v>
      </c>
      <c r="I2412">
        <v>2026</v>
      </c>
      <c r="J2412" t="s">
        <v>73</v>
      </c>
      <c r="K2412" t="s">
        <v>17</v>
      </c>
    </row>
    <row r="2413" spans="2:12" x14ac:dyDescent="0.35">
      <c r="B2413" t="s">
        <v>194</v>
      </c>
      <c r="C2413" t="s">
        <v>240</v>
      </c>
      <c r="D2413" t="s">
        <v>251</v>
      </c>
      <c r="E2413" t="s">
        <v>277</v>
      </c>
      <c r="F2413">
        <v>0</v>
      </c>
      <c r="G2413" t="s">
        <v>257</v>
      </c>
      <c r="H2413">
        <v>2</v>
      </c>
      <c r="I2413">
        <v>2026</v>
      </c>
      <c r="J2413" t="s">
        <v>199</v>
      </c>
      <c r="K2413" t="s">
        <v>17</v>
      </c>
    </row>
    <row r="2414" spans="2:12" x14ac:dyDescent="0.35">
      <c r="B2414" t="s">
        <v>194</v>
      </c>
      <c r="C2414" t="s">
        <v>240</v>
      </c>
      <c r="D2414" t="s">
        <v>251</v>
      </c>
      <c r="E2414" t="s">
        <v>263</v>
      </c>
      <c r="F2414">
        <v>0</v>
      </c>
      <c r="G2414" t="s">
        <v>257</v>
      </c>
      <c r="H2414">
        <v>2</v>
      </c>
      <c r="I2414">
        <v>2026</v>
      </c>
      <c r="J2414" t="s">
        <v>138</v>
      </c>
      <c r="K2414" t="s">
        <v>17</v>
      </c>
    </row>
    <row r="2415" spans="2:12" x14ac:dyDescent="0.35">
      <c r="B2415" t="s">
        <v>194</v>
      </c>
      <c r="C2415" t="s">
        <v>240</v>
      </c>
      <c r="D2415" t="s">
        <v>251</v>
      </c>
      <c r="E2415" t="s">
        <v>264</v>
      </c>
      <c r="F2415">
        <v>0</v>
      </c>
      <c r="G2415" t="s">
        <v>257</v>
      </c>
      <c r="H2415">
        <v>2</v>
      </c>
      <c r="I2415">
        <v>2026</v>
      </c>
      <c r="J2415" t="s">
        <v>202</v>
      </c>
      <c r="K2415" t="s">
        <v>17</v>
      </c>
    </row>
    <row r="2416" spans="2:12" x14ac:dyDescent="0.35">
      <c r="B2416" t="s">
        <v>194</v>
      </c>
      <c r="C2416" t="s">
        <v>240</v>
      </c>
      <c r="D2416" t="s">
        <v>251</v>
      </c>
      <c r="E2416" t="s">
        <v>266</v>
      </c>
      <c r="F2416">
        <v>0</v>
      </c>
      <c r="G2416" t="s">
        <v>257</v>
      </c>
      <c r="H2416">
        <v>2</v>
      </c>
      <c r="I2416">
        <v>2026</v>
      </c>
      <c r="J2416" t="s">
        <v>142</v>
      </c>
      <c r="K2416" t="s">
        <v>13</v>
      </c>
    </row>
    <row r="2417" spans="2:12" x14ac:dyDescent="0.35">
      <c r="B2417" t="s">
        <v>194</v>
      </c>
      <c r="C2417" t="s">
        <v>240</v>
      </c>
      <c r="D2417" t="s">
        <v>251</v>
      </c>
      <c r="E2417" t="s">
        <v>267</v>
      </c>
      <c r="F2417">
        <v>0</v>
      </c>
      <c r="G2417" t="s">
        <v>257</v>
      </c>
      <c r="H2417">
        <v>2</v>
      </c>
      <c r="I2417">
        <v>2026</v>
      </c>
      <c r="J2417" t="s">
        <v>128</v>
      </c>
      <c r="K2417" t="s">
        <v>13</v>
      </c>
    </row>
    <row r="2418" spans="2:12" x14ac:dyDescent="0.35">
      <c r="B2418" t="s">
        <v>194</v>
      </c>
      <c r="C2418" t="s">
        <v>240</v>
      </c>
      <c r="D2418" t="s">
        <v>251</v>
      </c>
      <c r="E2418" t="s">
        <v>287</v>
      </c>
      <c r="F2418">
        <v>0</v>
      </c>
      <c r="G2418" t="s">
        <v>288</v>
      </c>
      <c r="H2418">
        <v>2</v>
      </c>
      <c r="I2418">
        <v>2026</v>
      </c>
      <c r="J2418" t="s">
        <v>20</v>
      </c>
      <c r="K2418" t="s">
        <v>17</v>
      </c>
    </row>
    <row r="2419" spans="2:12" x14ac:dyDescent="0.35">
      <c r="B2419" t="s">
        <v>194</v>
      </c>
      <c r="C2419" t="s">
        <v>234</v>
      </c>
      <c r="D2419" t="s">
        <v>247</v>
      </c>
      <c r="E2419" t="s">
        <v>286</v>
      </c>
      <c r="F2419">
        <v>-137.95310685810475</v>
      </c>
      <c r="G2419" t="s">
        <v>257</v>
      </c>
      <c r="H2419">
        <v>2</v>
      </c>
      <c r="I2419">
        <v>2026</v>
      </c>
      <c r="J2419" t="s">
        <v>10</v>
      </c>
      <c r="K2419" t="s">
        <v>8</v>
      </c>
    </row>
    <row r="2420" spans="2:12" x14ac:dyDescent="0.35">
      <c r="B2420" t="s">
        <v>194</v>
      </c>
      <c r="C2420" t="s">
        <v>234</v>
      </c>
      <c r="D2420" t="s">
        <v>252</v>
      </c>
      <c r="E2420" t="s">
        <v>197</v>
      </c>
      <c r="F2420">
        <v>0</v>
      </c>
      <c r="G2420" t="s">
        <v>187</v>
      </c>
      <c r="H2420">
        <v>2</v>
      </c>
      <c r="I2420">
        <v>2026</v>
      </c>
      <c r="J2420" t="s">
        <v>73</v>
      </c>
      <c r="K2420" t="s">
        <v>17</v>
      </c>
    </row>
    <row r="2421" spans="2:12" x14ac:dyDescent="0.35">
      <c r="B2421" t="s">
        <v>194</v>
      </c>
      <c r="C2421" t="s">
        <v>234</v>
      </c>
      <c r="D2421" t="s">
        <v>252</v>
      </c>
      <c r="E2421" t="s">
        <v>198</v>
      </c>
      <c r="F2421">
        <v>0</v>
      </c>
      <c r="G2421" t="s">
        <v>187</v>
      </c>
      <c r="H2421">
        <v>2</v>
      </c>
      <c r="I2421">
        <v>2026</v>
      </c>
      <c r="J2421" t="s">
        <v>199</v>
      </c>
      <c r="K2421" t="s">
        <v>17</v>
      </c>
    </row>
    <row r="2422" spans="2:12" x14ac:dyDescent="0.35">
      <c r="B2422" t="s">
        <v>194</v>
      </c>
      <c r="C2422" t="s">
        <v>234</v>
      </c>
      <c r="D2422" t="s">
        <v>252</v>
      </c>
      <c r="E2422" t="s">
        <v>200</v>
      </c>
      <c r="F2422">
        <v>0</v>
      </c>
      <c r="G2422" t="s">
        <v>187</v>
      </c>
      <c r="H2422">
        <v>2</v>
      </c>
      <c r="I2422">
        <v>2026</v>
      </c>
      <c r="J2422" t="s">
        <v>138</v>
      </c>
      <c r="K2422" t="s">
        <v>17</v>
      </c>
    </row>
    <row r="2423" spans="2:12" x14ac:dyDescent="0.35">
      <c r="B2423" t="s">
        <v>194</v>
      </c>
      <c r="C2423" t="s">
        <v>234</v>
      </c>
      <c r="D2423" t="s">
        <v>252</v>
      </c>
      <c r="E2423" t="s">
        <v>201</v>
      </c>
      <c r="F2423">
        <v>0</v>
      </c>
      <c r="G2423" t="s">
        <v>187</v>
      </c>
      <c r="H2423">
        <v>2</v>
      </c>
      <c r="I2423">
        <v>2026</v>
      </c>
      <c r="J2423" t="s">
        <v>202</v>
      </c>
      <c r="K2423" t="s">
        <v>17</v>
      </c>
    </row>
    <row r="2424" spans="2:12" x14ac:dyDescent="0.35">
      <c r="B2424" t="s">
        <v>194</v>
      </c>
      <c r="C2424" t="s">
        <v>234</v>
      </c>
      <c r="D2424" t="s">
        <v>252</v>
      </c>
      <c r="E2424" t="s">
        <v>209</v>
      </c>
      <c r="F2424">
        <v>0</v>
      </c>
      <c r="G2424" t="s">
        <v>210</v>
      </c>
      <c r="H2424">
        <v>2</v>
      </c>
      <c r="I2424">
        <v>2026</v>
      </c>
      <c r="J2424" t="s">
        <v>73</v>
      </c>
      <c r="K2424" t="s">
        <v>17</v>
      </c>
    </row>
    <row r="2425" spans="2:12" x14ac:dyDescent="0.35">
      <c r="B2425" t="s">
        <v>194</v>
      </c>
      <c r="C2425" t="s">
        <v>234</v>
      </c>
      <c r="D2425" t="s">
        <v>252</v>
      </c>
      <c r="E2425" t="s">
        <v>269</v>
      </c>
      <c r="F2425">
        <v>0</v>
      </c>
      <c r="G2425" t="s">
        <v>210</v>
      </c>
      <c r="H2425">
        <v>2</v>
      </c>
      <c r="I2425">
        <v>2026</v>
      </c>
      <c r="J2425" t="s">
        <v>199</v>
      </c>
      <c r="K2425" t="s">
        <v>17</v>
      </c>
    </row>
    <row r="2426" spans="2:12" x14ac:dyDescent="0.35">
      <c r="B2426" t="s">
        <v>194</v>
      </c>
      <c r="C2426" t="s">
        <v>234</v>
      </c>
      <c r="D2426" t="s">
        <v>252</v>
      </c>
      <c r="E2426" t="s">
        <v>213</v>
      </c>
      <c r="F2426">
        <v>0</v>
      </c>
      <c r="G2426" t="s">
        <v>210</v>
      </c>
      <c r="H2426">
        <v>2</v>
      </c>
      <c r="I2426">
        <v>2026</v>
      </c>
      <c r="J2426" t="s">
        <v>138</v>
      </c>
      <c r="K2426" t="s">
        <v>17</v>
      </c>
    </row>
    <row r="2427" spans="2:12" x14ac:dyDescent="0.35">
      <c r="B2427" t="s">
        <v>194</v>
      </c>
      <c r="C2427" t="s">
        <v>234</v>
      </c>
      <c r="D2427" t="s">
        <v>252</v>
      </c>
      <c r="E2427" t="s">
        <v>270</v>
      </c>
      <c r="F2427">
        <v>0</v>
      </c>
      <c r="G2427" t="s">
        <v>210</v>
      </c>
      <c r="H2427">
        <v>2</v>
      </c>
      <c r="I2427">
        <v>2026</v>
      </c>
      <c r="J2427" t="s">
        <v>25</v>
      </c>
      <c r="K2427" t="s">
        <v>17</v>
      </c>
    </row>
    <row r="2428" spans="2:12" x14ac:dyDescent="0.35">
      <c r="B2428" t="s">
        <v>194</v>
      </c>
      <c r="C2428" t="s">
        <v>234</v>
      </c>
      <c r="D2428" t="s">
        <v>252</v>
      </c>
      <c r="E2428" t="s">
        <v>219</v>
      </c>
      <c r="F2428">
        <v>0</v>
      </c>
      <c r="G2428" t="s">
        <v>218</v>
      </c>
      <c r="H2428">
        <v>2</v>
      </c>
      <c r="I2428">
        <v>2026</v>
      </c>
      <c r="J2428" s="92" t="s">
        <v>35</v>
      </c>
      <c r="K2428" t="s">
        <v>26</v>
      </c>
      <c r="L2428" t="s">
        <v>220</v>
      </c>
    </row>
    <row r="2429" spans="2:12" x14ac:dyDescent="0.35">
      <c r="B2429" t="s">
        <v>194</v>
      </c>
      <c r="C2429" t="s">
        <v>234</v>
      </c>
      <c r="D2429" t="s">
        <v>252</v>
      </c>
      <c r="E2429" t="s">
        <v>225</v>
      </c>
      <c r="F2429">
        <v>0</v>
      </c>
      <c r="G2429" t="s">
        <v>224</v>
      </c>
      <c r="H2429">
        <v>2</v>
      </c>
      <c r="I2429">
        <v>2026</v>
      </c>
      <c r="J2429" s="92" t="s">
        <v>35</v>
      </c>
      <c r="K2429" t="s">
        <v>26</v>
      </c>
      <c r="L2429" t="s">
        <v>220</v>
      </c>
    </row>
    <row r="2430" spans="2:12" x14ac:dyDescent="0.35">
      <c r="B2430" t="s">
        <v>194</v>
      </c>
      <c r="C2430" t="s">
        <v>234</v>
      </c>
      <c r="D2430" t="s">
        <v>282</v>
      </c>
      <c r="E2430" t="s">
        <v>286</v>
      </c>
      <c r="F2430">
        <v>-137.11113953925246</v>
      </c>
      <c r="G2430" t="s">
        <v>257</v>
      </c>
      <c r="H2430">
        <v>2</v>
      </c>
      <c r="I2430">
        <v>2026</v>
      </c>
      <c r="J2430" t="s">
        <v>10</v>
      </c>
      <c r="K2430" t="s">
        <v>8</v>
      </c>
    </row>
    <row r="2431" spans="2:12" x14ac:dyDescent="0.35">
      <c r="B2431" t="s">
        <v>194</v>
      </c>
      <c r="C2431" t="s">
        <v>234</v>
      </c>
      <c r="D2431" t="s">
        <v>252</v>
      </c>
      <c r="E2431" t="s">
        <v>262</v>
      </c>
      <c r="F2431">
        <v>0</v>
      </c>
      <c r="G2431" t="s">
        <v>257</v>
      </c>
      <c r="H2431">
        <v>2</v>
      </c>
      <c r="I2431">
        <v>2026</v>
      </c>
      <c r="J2431" t="s">
        <v>73</v>
      </c>
      <c r="K2431" t="s">
        <v>17</v>
      </c>
    </row>
    <row r="2432" spans="2:12" x14ac:dyDescent="0.35">
      <c r="B2432" t="s">
        <v>194</v>
      </c>
      <c r="C2432" t="s">
        <v>234</v>
      </c>
      <c r="D2432" t="s">
        <v>252</v>
      </c>
      <c r="E2432" t="s">
        <v>277</v>
      </c>
      <c r="F2432">
        <v>0</v>
      </c>
      <c r="G2432" t="s">
        <v>257</v>
      </c>
      <c r="H2432">
        <v>2</v>
      </c>
      <c r="I2432">
        <v>2026</v>
      </c>
      <c r="J2432" t="s">
        <v>199</v>
      </c>
      <c r="K2432" t="s">
        <v>17</v>
      </c>
    </row>
    <row r="2433" spans="2:12" x14ac:dyDescent="0.35">
      <c r="B2433" t="s">
        <v>194</v>
      </c>
      <c r="C2433" t="s">
        <v>234</v>
      </c>
      <c r="D2433" t="s">
        <v>252</v>
      </c>
      <c r="E2433" t="s">
        <v>263</v>
      </c>
      <c r="F2433">
        <v>0</v>
      </c>
      <c r="G2433" t="s">
        <v>257</v>
      </c>
      <c r="H2433">
        <v>2</v>
      </c>
      <c r="I2433">
        <v>2026</v>
      </c>
      <c r="J2433" t="s">
        <v>138</v>
      </c>
      <c r="K2433" t="s">
        <v>17</v>
      </c>
    </row>
    <row r="2434" spans="2:12" x14ac:dyDescent="0.35">
      <c r="B2434" t="s">
        <v>194</v>
      </c>
      <c r="C2434" t="s">
        <v>234</v>
      </c>
      <c r="D2434" t="s">
        <v>252</v>
      </c>
      <c r="E2434" t="s">
        <v>264</v>
      </c>
      <c r="F2434">
        <v>0</v>
      </c>
      <c r="G2434" t="s">
        <v>257</v>
      </c>
      <c r="H2434">
        <v>2</v>
      </c>
      <c r="I2434">
        <v>2026</v>
      </c>
      <c r="J2434" t="s">
        <v>202</v>
      </c>
      <c r="K2434" t="s">
        <v>17</v>
      </c>
    </row>
    <row r="2435" spans="2:12" x14ac:dyDescent="0.35">
      <c r="B2435" t="s">
        <v>194</v>
      </c>
      <c r="C2435" t="s">
        <v>234</v>
      </c>
      <c r="D2435" t="s">
        <v>252</v>
      </c>
      <c r="E2435" t="s">
        <v>266</v>
      </c>
      <c r="F2435">
        <v>0</v>
      </c>
      <c r="G2435" t="s">
        <v>257</v>
      </c>
      <c r="H2435">
        <v>2</v>
      </c>
      <c r="I2435">
        <v>2026</v>
      </c>
      <c r="J2435" t="s">
        <v>142</v>
      </c>
      <c r="K2435" t="s">
        <v>13</v>
      </c>
    </row>
    <row r="2436" spans="2:12" x14ac:dyDescent="0.35">
      <c r="B2436" t="s">
        <v>194</v>
      </c>
      <c r="C2436" t="s">
        <v>234</v>
      </c>
      <c r="D2436" t="s">
        <v>252</v>
      </c>
      <c r="E2436" t="s">
        <v>267</v>
      </c>
      <c r="F2436">
        <v>0</v>
      </c>
      <c r="G2436" t="s">
        <v>257</v>
      </c>
      <c r="H2436">
        <v>2</v>
      </c>
      <c r="I2436">
        <v>2026</v>
      </c>
      <c r="J2436" t="s">
        <v>128</v>
      </c>
      <c r="K2436" t="s">
        <v>13</v>
      </c>
    </row>
    <row r="2437" spans="2:12" x14ac:dyDescent="0.35">
      <c r="B2437" t="s">
        <v>194</v>
      </c>
      <c r="C2437" t="s">
        <v>234</v>
      </c>
      <c r="D2437" t="s">
        <v>252</v>
      </c>
      <c r="E2437" t="s">
        <v>287</v>
      </c>
      <c r="F2437">
        <v>0</v>
      </c>
      <c r="G2437" t="s">
        <v>288</v>
      </c>
      <c r="H2437">
        <v>2</v>
      </c>
      <c r="I2437">
        <v>2026</v>
      </c>
      <c r="J2437" t="s">
        <v>20</v>
      </c>
      <c r="K2437" t="s">
        <v>17</v>
      </c>
    </row>
    <row r="2438" spans="2:12" x14ac:dyDescent="0.35">
      <c r="B2438" t="s">
        <v>194</v>
      </c>
      <c r="C2438" t="s">
        <v>184</v>
      </c>
      <c r="D2438" t="s">
        <v>253</v>
      </c>
      <c r="E2438" t="s">
        <v>286</v>
      </c>
      <c r="F2438">
        <v>-76.100892280879378</v>
      </c>
      <c r="G2438" t="s">
        <v>257</v>
      </c>
      <c r="H2438">
        <v>2</v>
      </c>
      <c r="I2438">
        <v>2026</v>
      </c>
      <c r="J2438" t="s">
        <v>10</v>
      </c>
      <c r="K2438" t="s">
        <v>8</v>
      </c>
    </row>
    <row r="2439" spans="2:12" x14ac:dyDescent="0.35">
      <c r="B2439" t="s">
        <v>194</v>
      </c>
      <c r="C2439" t="s">
        <v>184</v>
      </c>
      <c r="D2439" t="s">
        <v>253</v>
      </c>
      <c r="E2439" t="s">
        <v>195</v>
      </c>
      <c r="F2439">
        <v>0</v>
      </c>
      <c r="G2439" t="s">
        <v>187</v>
      </c>
      <c r="H2439">
        <v>2</v>
      </c>
      <c r="I2439">
        <v>2026</v>
      </c>
      <c r="J2439" t="s">
        <v>117</v>
      </c>
      <c r="K2439" t="s">
        <v>26</v>
      </c>
    </row>
    <row r="2440" spans="2:12" x14ac:dyDescent="0.35">
      <c r="B2440" t="s">
        <v>194</v>
      </c>
      <c r="C2440" t="s">
        <v>184</v>
      </c>
      <c r="D2440" t="s">
        <v>253</v>
      </c>
      <c r="E2440" t="s">
        <v>197</v>
      </c>
      <c r="F2440">
        <v>0</v>
      </c>
      <c r="G2440" t="s">
        <v>187</v>
      </c>
      <c r="H2440">
        <v>2</v>
      </c>
      <c r="I2440">
        <v>2026</v>
      </c>
      <c r="J2440" t="s">
        <v>73</v>
      </c>
      <c r="K2440" t="s">
        <v>17</v>
      </c>
    </row>
    <row r="2441" spans="2:12" x14ac:dyDescent="0.35">
      <c r="B2441" t="s">
        <v>194</v>
      </c>
      <c r="C2441" t="s">
        <v>184</v>
      </c>
      <c r="D2441" t="s">
        <v>253</v>
      </c>
      <c r="E2441" t="s">
        <v>198</v>
      </c>
      <c r="F2441">
        <v>0</v>
      </c>
      <c r="G2441" t="s">
        <v>187</v>
      </c>
      <c r="H2441">
        <v>2</v>
      </c>
      <c r="I2441">
        <v>2026</v>
      </c>
      <c r="J2441" t="s">
        <v>199</v>
      </c>
      <c r="K2441" t="s">
        <v>17</v>
      </c>
    </row>
    <row r="2442" spans="2:12" x14ac:dyDescent="0.35">
      <c r="B2442" t="s">
        <v>194</v>
      </c>
      <c r="C2442" t="s">
        <v>184</v>
      </c>
      <c r="D2442" t="s">
        <v>253</v>
      </c>
      <c r="E2442" t="s">
        <v>201</v>
      </c>
      <c r="F2442">
        <v>0</v>
      </c>
      <c r="G2442" t="s">
        <v>187</v>
      </c>
      <c r="H2442">
        <v>2</v>
      </c>
      <c r="I2442">
        <v>2026</v>
      </c>
      <c r="J2442" t="s">
        <v>202</v>
      </c>
      <c r="K2442" t="s">
        <v>17</v>
      </c>
    </row>
    <row r="2443" spans="2:12" x14ac:dyDescent="0.35">
      <c r="B2443" t="s">
        <v>194</v>
      </c>
      <c r="C2443" t="s">
        <v>184</v>
      </c>
      <c r="D2443" t="s">
        <v>253</v>
      </c>
      <c r="E2443" t="s">
        <v>205</v>
      </c>
      <c r="F2443">
        <v>0</v>
      </c>
      <c r="G2443" t="s">
        <v>187</v>
      </c>
      <c r="H2443">
        <v>2</v>
      </c>
      <c r="I2443">
        <v>2026</v>
      </c>
      <c r="J2443" t="s">
        <v>141</v>
      </c>
      <c r="K2443" t="s">
        <v>17</v>
      </c>
    </row>
    <row r="2444" spans="2:12" x14ac:dyDescent="0.35">
      <c r="B2444" t="s">
        <v>194</v>
      </c>
      <c r="C2444" t="s">
        <v>184</v>
      </c>
      <c r="D2444" t="s">
        <v>253</v>
      </c>
      <c r="E2444" t="s">
        <v>206</v>
      </c>
      <c r="F2444">
        <v>0</v>
      </c>
      <c r="G2444" t="s">
        <v>187</v>
      </c>
      <c r="H2444">
        <v>2</v>
      </c>
      <c r="I2444">
        <v>2026</v>
      </c>
      <c r="J2444" t="s">
        <v>142</v>
      </c>
      <c r="K2444" t="s">
        <v>13</v>
      </c>
    </row>
    <row r="2445" spans="2:12" x14ac:dyDescent="0.35">
      <c r="B2445" t="s">
        <v>194</v>
      </c>
      <c r="C2445" t="s">
        <v>184</v>
      </c>
      <c r="D2445" t="s">
        <v>253</v>
      </c>
      <c r="E2445" t="s">
        <v>209</v>
      </c>
      <c r="F2445">
        <v>0</v>
      </c>
      <c r="G2445" t="s">
        <v>210</v>
      </c>
      <c r="H2445">
        <v>2</v>
      </c>
      <c r="I2445">
        <v>2026</v>
      </c>
      <c r="J2445" t="s">
        <v>73</v>
      </c>
      <c r="K2445" t="s">
        <v>17</v>
      </c>
    </row>
    <row r="2446" spans="2:12" x14ac:dyDescent="0.35">
      <c r="B2446" t="s">
        <v>194</v>
      </c>
      <c r="C2446" t="s">
        <v>184</v>
      </c>
      <c r="D2446" t="s">
        <v>253</v>
      </c>
      <c r="E2446" t="s">
        <v>269</v>
      </c>
      <c r="F2446">
        <v>0</v>
      </c>
      <c r="G2446" t="s">
        <v>210</v>
      </c>
      <c r="H2446">
        <v>2</v>
      </c>
      <c r="I2446">
        <v>2026</v>
      </c>
      <c r="J2446" t="s">
        <v>199</v>
      </c>
      <c r="K2446" t="s">
        <v>17</v>
      </c>
    </row>
    <row r="2447" spans="2:12" x14ac:dyDescent="0.35">
      <c r="B2447" t="s">
        <v>194</v>
      </c>
      <c r="C2447" t="s">
        <v>184</v>
      </c>
      <c r="D2447" t="s">
        <v>253</v>
      </c>
      <c r="E2447" t="s">
        <v>216</v>
      </c>
      <c r="F2447">
        <v>0</v>
      </c>
      <c r="G2447" t="s">
        <v>210</v>
      </c>
      <c r="H2447">
        <v>2</v>
      </c>
      <c r="I2447">
        <v>2026</v>
      </c>
      <c r="J2447" t="s">
        <v>142</v>
      </c>
      <c r="K2447" t="s">
        <v>13</v>
      </c>
    </row>
    <row r="2448" spans="2:12" x14ac:dyDescent="0.35">
      <c r="B2448" t="s">
        <v>194</v>
      </c>
      <c r="C2448" t="s">
        <v>184</v>
      </c>
      <c r="D2448" t="s">
        <v>253</v>
      </c>
      <c r="E2448" t="s">
        <v>219</v>
      </c>
      <c r="F2448">
        <v>0</v>
      </c>
      <c r="G2448" t="s">
        <v>218</v>
      </c>
      <c r="H2448">
        <v>2</v>
      </c>
      <c r="I2448">
        <v>2026</v>
      </c>
      <c r="J2448" s="92" t="s">
        <v>35</v>
      </c>
      <c r="K2448" t="s">
        <v>26</v>
      </c>
      <c r="L2448" t="s">
        <v>220</v>
      </c>
    </row>
    <row r="2449" spans="2:12" x14ac:dyDescent="0.35">
      <c r="B2449" t="s">
        <v>194</v>
      </c>
      <c r="C2449" t="s">
        <v>184</v>
      </c>
      <c r="D2449" t="s">
        <v>253</v>
      </c>
      <c r="E2449" t="s">
        <v>225</v>
      </c>
      <c r="F2449">
        <v>0</v>
      </c>
      <c r="G2449" t="s">
        <v>224</v>
      </c>
      <c r="H2449">
        <v>2</v>
      </c>
      <c r="I2449">
        <v>2026</v>
      </c>
      <c r="J2449" s="92" t="s">
        <v>35</v>
      </c>
      <c r="K2449" t="s">
        <v>26</v>
      </c>
      <c r="L2449" t="s">
        <v>220</v>
      </c>
    </row>
    <row r="2450" spans="2:12" x14ac:dyDescent="0.35">
      <c r="B2450" t="s">
        <v>194</v>
      </c>
      <c r="C2450" t="s">
        <v>234</v>
      </c>
      <c r="D2450" t="s">
        <v>254</v>
      </c>
      <c r="E2450" t="s">
        <v>286</v>
      </c>
      <c r="F2450">
        <v>-19.235714899932916</v>
      </c>
      <c r="G2450" t="s">
        <v>257</v>
      </c>
      <c r="H2450">
        <v>2</v>
      </c>
      <c r="I2450">
        <v>2026</v>
      </c>
      <c r="J2450" t="s">
        <v>10</v>
      </c>
      <c r="K2450" t="s">
        <v>8</v>
      </c>
    </row>
    <row r="2451" spans="2:12" x14ac:dyDescent="0.35">
      <c r="B2451" t="s">
        <v>194</v>
      </c>
      <c r="C2451" t="s">
        <v>184</v>
      </c>
      <c r="D2451" t="s">
        <v>253</v>
      </c>
      <c r="E2451" t="s">
        <v>261</v>
      </c>
      <c r="F2451">
        <v>0</v>
      </c>
      <c r="G2451" t="s">
        <v>257</v>
      </c>
      <c r="H2451">
        <v>2</v>
      </c>
      <c r="I2451">
        <v>2026</v>
      </c>
      <c r="J2451" t="s">
        <v>117</v>
      </c>
      <c r="K2451" t="s">
        <v>26</v>
      </c>
    </row>
    <row r="2452" spans="2:12" x14ac:dyDescent="0.35">
      <c r="B2452" t="s">
        <v>194</v>
      </c>
      <c r="C2452" t="s">
        <v>184</v>
      </c>
      <c r="D2452" t="s">
        <v>253</v>
      </c>
      <c r="E2452" t="s">
        <v>262</v>
      </c>
      <c r="F2452">
        <v>0</v>
      </c>
      <c r="G2452" t="s">
        <v>257</v>
      </c>
      <c r="H2452">
        <v>2</v>
      </c>
      <c r="I2452">
        <v>2026</v>
      </c>
      <c r="J2452" t="s">
        <v>73</v>
      </c>
      <c r="K2452" t="s">
        <v>17</v>
      </c>
    </row>
    <row r="2453" spans="2:12" x14ac:dyDescent="0.35">
      <c r="B2453" t="s">
        <v>194</v>
      </c>
      <c r="C2453" t="s">
        <v>184</v>
      </c>
      <c r="D2453" t="s">
        <v>253</v>
      </c>
      <c r="E2453" t="s">
        <v>277</v>
      </c>
      <c r="F2453">
        <v>0</v>
      </c>
      <c r="G2453" t="s">
        <v>257</v>
      </c>
      <c r="H2453">
        <v>2</v>
      </c>
      <c r="I2453">
        <v>2026</v>
      </c>
      <c r="J2453" t="s">
        <v>199</v>
      </c>
      <c r="K2453" t="s">
        <v>17</v>
      </c>
    </row>
    <row r="2454" spans="2:12" x14ac:dyDescent="0.35">
      <c r="B2454" t="s">
        <v>194</v>
      </c>
      <c r="C2454" t="s">
        <v>184</v>
      </c>
      <c r="D2454" t="s">
        <v>253</v>
      </c>
      <c r="E2454" t="s">
        <v>264</v>
      </c>
      <c r="F2454">
        <v>0</v>
      </c>
      <c r="G2454" t="s">
        <v>257</v>
      </c>
      <c r="H2454">
        <v>2</v>
      </c>
      <c r="I2454">
        <v>2026</v>
      </c>
      <c r="J2454" t="s">
        <v>202</v>
      </c>
      <c r="K2454" t="s">
        <v>17</v>
      </c>
    </row>
    <row r="2455" spans="2:12" x14ac:dyDescent="0.35">
      <c r="B2455" t="s">
        <v>194</v>
      </c>
      <c r="C2455" t="s">
        <v>184</v>
      </c>
      <c r="D2455" t="s">
        <v>253</v>
      </c>
      <c r="E2455" t="s">
        <v>265</v>
      </c>
      <c r="F2455">
        <v>0</v>
      </c>
      <c r="G2455" t="s">
        <v>257</v>
      </c>
      <c r="H2455">
        <v>2</v>
      </c>
      <c r="I2455">
        <v>2026</v>
      </c>
      <c r="J2455" t="s">
        <v>141</v>
      </c>
      <c r="K2455" t="s">
        <v>17</v>
      </c>
    </row>
    <row r="2456" spans="2:12" x14ac:dyDescent="0.35">
      <c r="B2456" t="s">
        <v>194</v>
      </c>
      <c r="C2456" t="s">
        <v>184</v>
      </c>
      <c r="D2456" t="s">
        <v>253</v>
      </c>
      <c r="E2456" t="s">
        <v>266</v>
      </c>
      <c r="F2456">
        <v>0</v>
      </c>
      <c r="G2456" t="s">
        <v>257</v>
      </c>
      <c r="H2456">
        <v>2</v>
      </c>
      <c r="I2456">
        <v>2026</v>
      </c>
      <c r="J2456" t="s">
        <v>142</v>
      </c>
      <c r="K2456" t="s">
        <v>13</v>
      </c>
    </row>
    <row r="2457" spans="2:12" x14ac:dyDescent="0.35">
      <c r="B2457" t="s">
        <v>194</v>
      </c>
      <c r="C2457" t="s">
        <v>184</v>
      </c>
      <c r="D2457" t="s">
        <v>253</v>
      </c>
      <c r="E2457" t="s">
        <v>267</v>
      </c>
      <c r="F2457">
        <v>0</v>
      </c>
      <c r="G2457" t="s">
        <v>257</v>
      </c>
      <c r="H2457">
        <v>2</v>
      </c>
      <c r="I2457">
        <v>2026</v>
      </c>
      <c r="J2457" t="s">
        <v>128</v>
      </c>
      <c r="K2457" t="s">
        <v>13</v>
      </c>
    </row>
    <row r="2458" spans="2:12" x14ac:dyDescent="0.35">
      <c r="B2458" t="s">
        <v>194</v>
      </c>
      <c r="C2458" t="s">
        <v>184</v>
      </c>
      <c r="D2458" t="s">
        <v>253</v>
      </c>
      <c r="E2458" t="s">
        <v>287</v>
      </c>
      <c r="F2458">
        <v>0</v>
      </c>
      <c r="G2458" t="s">
        <v>288</v>
      </c>
      <c r="H2458">
        <v>2</v>
      </c>
      <c r="I2458">
        <v>2026</v>
      </c>
      <c r="J2458" t="s">
        <v>20</v>
      </c>
      <c r="K2458" t="s">
        <v>17</v>
      </c>
    </row>
    <row r="2459" spans="2:12" x14ac:dyDescent="0.35">
      <c r="B2459" t="s">
        <v>183</v>
      </c>
      <c r="C2459" t="s">
        <v>280</v>
      </c>
      <c r="D2459" t="s">
        <v>281</v>
      </c>
      <c r="E2459" t="s">
        <v>186</v>
      </c>
      <c r="F2459">
        <v>0</v>
      </c>
      <c r="G2459" t="s">
        <v>187</v>
      </c>
      <c r="H2459">
        <v>2</v>
      </c>
      <c r="I2459">
        <v>2026</v>
      </c>
      <c r="J2459" t="s">
        <v>113</v>
      </c>
      <c r="K2459" t="s">
        <v>26</v>
      </c>
    </row>
    <row r="2460" spans="2:12" x14ac:dyDescent="0.35">
      <c r="B2460" t="s">
        <v>183</v>
      </c>
      <c r="C2460" t="s">
        <v>280</v>
      </c>
      <c r="D2460" t="s">
        <v>281</v>
      </c>
      <c r="E2460" t="s">
        <v>188</v>
      </c>
      <c r="F2460">
        <v>0</v>
      </c>
      <c r="G2460" t="s">
        <v>187</v>
      </c>
      <c r="H2460">
        <v>2</v>
      </c>
      <c r="I2460">
        <v>2026</v>
      </c>
      <c r="J2460" t="s">
        <v>140</v>
      </c>
      <c r="K2460" t="s">
        <v>26</v>
      </c>
    </row>
    <row r="2461" spans="2:12" x14ac:dyDescent="0.35">
      <c r="B2461" t="s">
        <v>183</v>
      </c>
      <c r="C2461" t="s">
        <v>280</v>
      </c>
      <c r="D2461" t="s">
        <v>281</v>
      </c>
      <c r="E2461" t="s">
        <v>189</v>
      </c>
      <c r="F2461">
        <v>0</v>
      </c>
      <c r="G2461" t="s">
        <v>187</v>
      </c>
      <c r="H2461">
        <v>2</v>
      </c>
      <c r="I2461">
        <v>2026</v>
      </c>
      <c r="J2461" t="s">
        <v>124</v>
      </c>
      <c r="K2461" t="s">
        <v>26</v>
      </c>
    </row>
    <row r="2462" spans="2:12" x14ac:dyDescent="0.35">
      <c r="B2462" t="s">
        <v>183</v>
      </c>
      <c r="C2462" t="s">
        <v>280</v>
      </c>
      <c r="D2462" t="s">
        <v>281</v>
      </c>
      <c r="E2462" t="s">
        <v>190</v>
      </c>
      <c r="F2462">
        <v>0</v>
      </c>
      <c r="G2462" t="s">
        <v>187</v>
      </c>
      <c r="H2462">
        <v>2</v>
      </c>
      <c r="I2462">
        <v>2026</v>
      </c>
      <c r="J2462" t="s">
        <v>112</v>
      </c>
      <c r="K2462" t="s">
        <v>26</v>
      </c>
    </row>
    <row r="2463" spans="2:12" x14ac:dyDescent="0.35">
      <c r="B2463" t="s">
        <v>194</v>
      </c>
      <c r="C2463" t="s">
        <v>240</v>
      </c>
      <c r="D2463" t="s">
        <v>250</v>
      </c>
      <c r="E2463" t="s">
        <v>286</v>
      </c>
      <c r="F2463">
        <v>-3.238335841739548</v>
      </c>
      <c r="G2463" t="s">
        <v>257</v>
      </c>
      <c r="H2463">
        <v>2</v>
      </c>
      <c r="I2463">
        <v>2026</v>
      </c>
      <c r="J2463" t="s">
        <v>10</v>
      </c>
      <c r="K2463" t="s">
        <v>8</v>
      </c>
    </row>
    <row r="2464" spans="2:12" x14ac:dyDescent="0.35">
      <c r="B2464" t="s">
        <v>183</v>
      </c>
      <c r="C2464" t="s">
        <v>191</v>
      </c>
      <c r="D2464" t="s">
        <v>192</v>
      </c>
      <c r="E2464" t="s">
        <v>283</v>
      </c>
      <c r="F2464">
        <v>0</v>
      </c>
      <c r="G2464" t="s">
        <v>187</v>
      </c>
      <c r="H2464">
        <v>2</v>
      </c>
      <c r="I2464">
        <v>2026</v>
      </c>
      <c r="J2464" t="s">
        <v>10</v>
      </c>
      <c r="K2464" t="s">
        <v>8</v>
      </c>
    </row>
    <row r="2465" spans="2:11" x14ac:dyDescent="0.35">
      <c r="B2465" t="s">
        <v>183</v>
      </c>
      <c r="C2465" t="s">
        <v>280</v>
      </c>
      <c r="D2465" t="s">
        <v>281</v>
      </c>
      <c r="E2465" t="s">
        <v>195</v>
      </c>
      <c r="F2465">
        <v>0</v>
      </c>
      <c r="G2465" t="s">
        <v>187</v>
      </c>
      <c r="H2465">
        <v>2</v>
      </c>
      <c r="I2465">
        <v>2026</v>
      </c>
      <c r="J2465" t="s">
        <v>117</v>
      </c>
      <c r="K2465" t="s">
        <v>26</v>
      </c>
    </row>
    <row r="2466" spans="2:11" x14ac:dyDescent="0.35">
      <c r="B2466" t="s">
        <v>183</v>
      </c>
      <c r="C2466" t="s">
        <v>280</v>
      </c>
      <c r="D2466" t="s">
        <v>281</v>
      </c>
      <c r="E2466" t="s">
        <v>196</v>
      </c>
      <c r="F2466">
        <v>0</v>
      </c>
      <c r="G2466" t="s">
        <v>187</v>
      </c>
      <c r="H2466">
        <v>2</v>
      </c>
      <c r="I2466">
        <v>2026</v>
      </c>
      <c r="J2466" t="s">
        <v>98</v>
      </c>
      <c r="K2466" t="s">
        <v>26</v>
      </c>
    </row>
    <row r="2467" spans="2:11" x14ac:dyDescent="0.35">
      <c r="B2467" t="s">
        <v>183</v>
      </c>
      <c r="C2467" t="s">
        <v>280</v>
      </c>
      <c r="D2467" t="s">
        <v>281</v>
      </c>
      <c r="E2467" t="s">
        <v>197</v>
      </c>
      <c r="F2467">
        <v>0</v>
      </c>
      <c r="G2467" t="s">
        <v>187</v>
      </c>
      <c r="H2467">
        <v>2</v>
      </c>
      <c r="I2467">
        <v>2026</v>
      </c>
      <c r="J2467" t="s">
        <v>73</v>
      </c>
      <c r="K2467" t="s">
        <v>17</v>
      </c>
    </row>
    <row r="2468" spans="2:11" x14ac:dyDescent="0.35">
      <c r="B2468" t="s">
        <v>183</v>
      </c>
      <c r="C2468" t="s">
        <v>280</v>
      </c>
      <c r="D2468" t="s">
        <v>281</v>
      </c>
      <c r="E2468" t="s">
        <v>198</v>
      </c>
      <c r="F2468">
        <v>0</v>
      </c>
      <c r="G2468" t="s">
        <v>187</v>
      </c>
      <c r="H2468">
        <v>2</v>
      </c>
      <c r="I2468">
        <v>2026</v>
      </c>
      <c r="J2468" t="s">
        <v>199</v>
      </c>
      <c r="K2468" t="s">
        <v>17</v>
      </c>
    </row>
    <row r="2469" spans="2:11" x14ac:dyDescent="0.35">
      <c r="B2469" t="s">
        <v>183</v>
      </c>
      <c r="C2469" t="s">
        <v>280</v>
      </c>
      <c r="D2469" t="s">
        <v>281</v>
      </c>
      <c r="E2469" t="s">
        <v>200</v>
      </c>
      <c r="F2469">
        <v>0</v>
      </c>
      <c r="G2469" t="s">
        <v>187</v>
      </c>
      <c r="H2469">
        <v>2</v>
      </c>
      <c r="I2469">
        <v>2026</v>
      </c>
      <c r="J2469" t="s">
        <v>138</v>
      </c>
      <c r="K2469" t="s">
        <v>17</v>
      </c>
    </row>
    <row r="2470" spans="2:11" x14ac:dyDescent="0.35">
      <c r="B2470" t="s">
        <v>183</v>
      </c>
      <c r="C2470" t="s">
        <v>280</v>
      </c>
      <c r="D2470" t="s">
        <v>281</v>
      </c>
      <c r="E2470" t="s">
        <v>201</v>
      </c>
      <c r="F2470">
        <v>0</v>
      </c>
      <c r="G2470" t="s">
        <v>187</v>
      </c>
      <c r="H2470">
        <v>2</v>
      </c>
      <c r="I2470">
        <v>2026</v>
      </c>
      <c r="J2470" t="s">
        <v>202</v>
      </c>
      <c r="K2470" t="s">
        <v>17</v>
      </c>
    </row>
    <row r="2471" spans="2:11" x14ac:dyDescent="0.35">
      <c r="B2471" t="s">
        <v>183</v>
      </c>
      <c r="C2471" t="s">
        <v>280</v>
      </c>
      <c r="D2471" t="s">
        <v>281</v>
      </c>
      <c r="E2471" t="s">
        <v>203</v>
      </c>
      <c r="F2471">
        <v>0</v>
      </c>
      <c r="G2471" t="s">
        <v>187</v>
      </c>
      <c r="H2471">
        <v>2</v>
      </c>
      <c r="I2471">
        <v>2026</v>
      </c>
      <c r="J2471" t="s">
        <v>115</v>
      </c>
      <c r="K2471" t="s">
        <v>26</v>
      </c>
    </row>
    <row r="2472" spans="2:11" x14ac:dyDescent="0.35">
      <c r="B2472" t="s">
        <v>183</v>
      </c>
      <c r="C2472" t="s">
        <v>280</v>
      </c>
      <c r="D2472" t="s">
        <v>281</v>
      </c>
      <c r="E2472" t="s">
        <v>204</v>
      </c>
      <c r="F2472">
        <v>0</v>
      </c>
      <c r="G2472" t="s">
        <v>187</v>
      </c>
      <c r="H2472">
        <v>2</v>
      </c>
      <c r="I2472">
        <v>2026</v>
      </c>
      <c r="J2472" t="s">
        <v>114</v>
      </c>
      <c r="K2472" t="s">
        <v>26</v>
      </c>
    </row>
    <row r="2473" spans="2:11" x14ac:dyDescent="0.35">
      <c r="B2473" t="s">
        <v>183</v>
      </c>
      <c r="C2473" t="s">
        <v>280</v>
      </c>
      <c r="D2473" t="s">
        <v>281</v>
      </c>
      <c r="E2473" t="s">
        <v>205</v>
      </c>
      <c r="F2473">
        <v>0</v>
      </c>
      <c r="G2473" t="s">
        <v>187</v>
      </c>
      <c r="H2473">
        <v>2</v>
      </c>
      <c r="I2473">
        <v>2026</v>
      </c>
      <c r="J2473" t="s">
        <v>141</v>
      </c>
      <c r="K2473" t="s">
        <v>17</v>
      </c>
    </row>
    <row r="2474" spans="2:11" x14ac:dyDescent="0.35">
      <c r="B2474" t="s">
        <v>183</v>
      </c>
      <c r="C2474" t="s">
        <v>280</v>
      </c>
      <c r="D2474" t="s">
        <v>281</v>
      </c>
      <c r="E2474" t="s">
        <v>206</v>
      </c>
      <c r="F2474">
        <v>0</v>
      </c>
      <c r="G2474" t="s">
        <v>187</v>
      </c>
      <c r="H2474">
        <v>2</v>
      </c>
      <c r="I2474">
        <v>2026</v>
      </c>
      <c r="J2474" t="s">
        <v>142</v>
      </c>
      <c r="K2474" t="s">
        <v>13</v>
      </c>
    </row>
    <row r="2475" spans="2:11" x14ac:dyDescent="0.35">
      <c r="B2475" t="s">
        <v>183</v>
      </c>
      <c r="C2475" t="s">
        <v>280</v>
      </c>
      <c r="D2475" t="s">
        <v>281</v>
      </c>
      <c r="E2475" t="s">
        <v>207</v>
      </c>
      <c r="F2475">
        <v>0</v>
      </c>
      <c r="G2475" t="s">
        <v>187</v>
      </c>
      <c r="H2475">
        <v>2</v>
      </c>
      <c r="I2475">
        <v>2026</v>
      </c>
      <c r="J2475" t="s">
        <v>128</v>
      </c>
      <c r="K2475" t="s">
        <v>13</v>
      </c>
    </row>
    <row r="2476" spans="2:11" x14ac:dyDescent="0.35">
      <c r="B2476" t="s">
        <v>183</v>
      </c>
      <c r="C2476" t="s">
        <v>191</v>
      </c>
      <c r="D2476" t="s">
        <v>192</v>
      </c>
      <c r="E2476" t="s">
        <v>284</v>
      </c>
      <c r="F2476">
        <v>0</v>
      </c>
      <c r="G2476" t="s">
        <v>210</v>
      </c>
      <c r="H2476">
        <v>2</v>
      </c>
      <c r="I2476">
        <v>2026</v>
      </c>
      <c r="J2476" t="s">
        <v>10</v>
      </c>
      <c r="K2476" t="s">
        <v>8</v>
      </c>
    </row>
    <row r="2477" spans="2:11" x14ac:dyDescent="0.35">
      <c r="B2477" t="s">
        <v>183</v>
      </c>
      <c r="C2477" t="s">
        <v>280</v>
      </c>
      <c r="D2477" t="s">
        <v>281</v>
      </c>
      <c r="E2477" t="s">
        <v>209</v>
      </c>
      <c r="F2477">
        <v>0</v>
      </c>
      <c r="G2477" t="s">
        <v>210</v>
      </c>
      <c r="H2477">
        <v>2</v>
      </c>
      <c r="I2477">
        <v>2026</v>
      </c>
      <c r="J2477" t="s">
        <v>73</v>
      </c>
      <c r="K2477" t="s">
        <v>17</v>
      </c>
    </row>
    <row r="2478" spans="2:11" x14ac:dyDescent="0.35">
      <c r="B2478" t="s">
        <v>183</v>
      </c>
      <c r="C2478" t="s">
        <v>280</v>
      </c>
      <c r="D2478" t="s">
        <v>281</v>
      </c>
      <c r="E2478" t="s">
        <v>269</v>
      </c>
      <c r="F2478">
        <v>0</v>
      </c>
      <c r="G2478" t="s">
        <v>210</v>
      </c>
      <c r="H2478">
        <v>2</v>
      </c>
      <c r="I2478">
        <v>2026</v>
      </c>
      <c r="J2478" t="s">
        <v>199</v>
      </c>
      <c r="K2478" t="s">
        <v>17</v>
      </c>
    </row>
    <row r="2479" spans="2:11" x14ac:dyDescent="0.35">
      <c r="B2479" t="s">
        <v>183</v>
      </c>
      <c r="C2479" t="s">
        <v>280</v>
      </c>
      <c r="D2479" t="s">
        <v>281</v>
      </c>
      <c r="E2479" t="s">
        <v>213</v>
      </c>
      <c r="F2479">
        <v>0</v>
      </c>
      <c r="G2479" t="s">
        <v>210</v>
      </c>
      <c r="H2479">
        <v>2</v>
      </c>
      <c r="I2479">
        <v>2026</v>
      </c>
      <c r="J2479" t="s">
        <v>138</v>
      </c>
      <c r="K2479" t="s">
        <v>17</v>
      </c>
    </row>
    <row r="2480" spans="2:11" x14ac:dyDescent="0.35">
      <c r="B2480" t="s">
        <v>183</v>
      </c>
      <c r="C2480" t="s">
        <v>280</v>
      </c>
      <c r="D2480" t="s">
        <v>281</v>
      </c>
      <c r="E2480" t="s">
        <v>270</v>
      </c>
      <c r="F2480">
        <v>0</v>
      </c>
      <c r="G2480" t="s">
        <v>210</v>
      </c>
      <c r="H2480">
        <v>2</v>
      </c>
      <c r="I2480">
        <v>2026</v>
      </c>
      <c r="J2480" t="s">
        <v>25</v>
      </c>
      <c r="K2480" t="s">
        <v>17</v>
      </c>
    </row>
    <row r="2481" spans="2:12" x14ac:dyDescent="0.35">
      <c r="B2481" t="s">
        <v>183</v>
      </c>
      <c r="C2481" t="s">
        <v>280</v>
      </c>
      <c r="D2481" t="s">
        <v>281</v>
      </c>
      <c r="E2481" t="s">
        <v>271</v>
      </c>
      <c r="F2481">
        <v>0</v>
      </c>
      <c r="G2481" t="s">
        <v>210</v>
      </c>
      <c r="H2481">
        <v>2</v>
      </c>
      <c r="I2481">
        <v>2026</v>
      </c>
      <c r="J2481" s="92" t="s">
        <v>35</v>
      </c>
      <c r="K2481" t="s">
        <v>26</v>
      </c>
      <c r="L2481" t="s">
        <v>162</v>
      </c>
    </row>
    <row r="2482" spans="2:12" x14ac:dyDescent="0.35">
      <c r="B2482" t="s">
        <v>183</v>
      </c>
      <c r="C2482" t="s">
        <v>280</v>
      </c>
      <c r="D2482" t="s">
        <v>281</v>
      </c>
      <c r="E2482" t="s">
        <v>216</v>
      </c>
      <c r="F2482">
        <v>0</v>
      </c>
      <c r="G2482" t="s">
        <v>210</v>
      </c>
      <c r="H2482">
        <v>2</v>
      </c>
      <c r="I2482">
        <v>2026</v>
      </c>
      <c r="J2482" t="s">
        <v>142</v>
      </c>
      <c r="K2482" t="s">
        <v>13</v>
      </c>
    </row>
    <row r="2483" spans="2:12" x14ac:dyDescent="0.35">
      <c r="B2483" t="s">
        <v>183</v>
      </c>
      <c r="C2483" t="s">
        <v>280</v>
      </c>
      <c r="D2483" t="s">
        <v>281</v>
      </c>
      <c r="E2483" t="s">
        <v>217</v>
      </c>
      <c r="F2483">
        <v>0</v>
      </c>
      <c r="G2483" t="s">
        <v>218</v>
      </c>
      <c r="H2483">
        <v>2</v>
      </c>
      <c r="I2483">
        <v>2026</v>
      </c>
      <c r="J2483" s="92" t="s">
        <v>35</v>
      </c>
      <c r="K2483" t="s">
        <v>26</v>
      </c>
      <c r="L2483" t="s">
        <v>165</v>
      </c>
    </row>
    <row r="2484" spans="2:12" x14ac:dyDescent="0.35">
      <c r="B2484" t="s">
        <v>183</v>
      </c>
      <c r="C2484" t="s">
        <v>280</v>
      </c>
      <c r="D2484" t="s">
        <v>281</v>
      </c>
      <c r="E2484" t="s">
        <v>219</v>
      </c>
      <c r="F2484">
        <v>0</v>
      </c>
      <c r="G2484" t="s">
        <v>218</v>
      </c>
      <c r="H2484">
        <v>2</v>
      </c>
      <c r="I2484">
        <v>2026</v>
      </c>
      <c r="J2484" s="92" t="s">
        <v>35</v>
      </c>
      <c r="K2484" t="s">
        <v>26</v>
      </c>
      <c r="L2484" t="s">
        <v>220</v>
      </c>
    </row>
    <row r="2485" spans="2:12" x14ac:dyDescent="0.35">
      <c r="B2485" t="s">
        <v>183</v>
      </c>
      <c r="C2485" t="s">
        <v>280</v>
      </c>
      <c r="D2485" t="s">
        <v>281</v>
      </c>
      <c r="E2485" t="s">
        <v>221</v>
      </c>
      <c r="F2485">
        <v>0</v>
      </c>
      <c r="G2485" t="s">
        <v>218</v>
      </c>
      <c r="H2485">
        <v>2</v>
      </c>
      <c r="I2485">
        <v>2026</v>
      </c>
      <c r="J2485" s="92" t="s">
        <v>35</v>
      </c>
      <c r="K2485" t="s">
        <v>26</v>
      </c>
      <c r="L2485" t="s">
        <v>164</v>
      </c>
    </row>
    <row r="2486" spans="2:12" x14ac:dyDescent="0.35">
      <c r="B2486" t="s">
        <v>183</v>
      </c>
      <c r="C2486" t="s">
        <v>280</v>
      </c>
      <c r="D2486" t="s">
        <v>281</v>
      </c>
      <c r="E2486" t="s">
        <v>222</v>
      </c>
      <c r="F2486">
        <v>0</v>
      </c>
      <c r="G2486" t="s">
        <v>218</v>
      </c>
      <c r="H2486">
        <v>2</v>
      </c>
      <c r="I2486">
        <v>2026</v>
      </c>
      <c r="J2486" s="92" t="s">
        <v>35</v>
      </c>
      <c r="K2486" t="s">
        <v>26</v>
      </c>
      <c r="L2486" t="s">
        <v>161</v>
      </c>
    </row>
    <row r="2487" spans="2:12" x14ac:dyDescent="0.35">
      <c r="B2487" t="s">
        <v>183</v>
      </c>
      <c r="C2487" t="s">
        <v>280</v>
      </c>
      <c r="D2487" t="s">
        <v>281</v>
      </c>
      <c r="E2487" t="s">
        <v>223</v>
      </c>
      <c r="F2487">
        <v>0</v>
      </c>
      <c r="G2487" t="s">
        <v>224</v>
      </c>
      <c r="H2487">
        <v>2</v>
      </c>
      <c r="I2487">
        <v>2026</v>
      </c>
      <c r="J2487" s="92" t="s">
        <v>35</v>
      </c>
      <c r="K2487" t="s">
        <v>26</v>
      </c>
      <c r="L2487" t="s">
        <v>165</v>
      </c>
    </row>
    <row r="2488" spans="2:12" x14ac:dyDescent="0.35">
      <c r="B2488" t="s">
        <v>183</v>
      </c>
      <c r="C2488" t="s">
        <v>280</v>
      </c>
      <c r="D2488" t="s">
        <v>281</v>
      </c>
      <c r="E2488" t="s">
        <v>225</v>
      </c>
      <c r="F2488">
        <v>0</v>
      </c>
      <c r="G2488" t="s">
        <v>224</v>
      </c>
      <c r="H2488">
        <v>2</v>
      </c>
      <c r="I2488">
        <v>2026</v>
      </c>
      <c r="J2488" s="92" t="s">
        <v>35</v>
      </c>
      <c r="K2488" t="s">
        <v>26</v>
      </c>
      <c r="L2488" t="s">
        <v>220</v>
      </c>
    </row>
    <row r="2489" spans="2:12" x14ac:dyDescent="0.35">
      <c r="B2489" t="s">
        <v>183</v>
      </c>
      <c r="C2489" t="s">
        <v>280</v>
      </c>
      <c r="D2489" t="s">
        <v>281</v>
      </c>
      <c r="E2489" t="s">
        <v>226</v>
      </c>
      <c r="F2489">
        <v>0</v>
      </c>
      <c r="G2489" t="s">
        <v>224</v>
      </c>
      <c r="H2489">
        <v>2</v>
      </c>
      <c r="I2489">
        <v>2026</v>
      </c>
      <c r="J2489" s="92" t="s">
        <v>35</v>
      </c>
      <c r="K2489" t="s">
        <v>26</v>
      </c>
      <c r="L2489" t="s">
        <v>164</v>
      </c>
    </row>
    <row r="2490" spans="2:12" x14ac:dyDescent="0.35">
      <c r="B2490" t="s">
        <v>183</v>
      </c>
      <c r="C2490" t="s">
        <v>280</v>
      </c>
      <c r="D2490" t="s">
        <v>281</v>
      </c>
      <c r="E2490" t="s">
        <v>228</v>
      </c>
      <c r="F2490">
        <v>0</v>
      </c>
      <c r="G2490" t="s">
        <v>224</v>
      </c>
      <c r="H2490">
        <v>2</v>
      </c>
      <c r="I2490">
        <v>2026</v>
      </c>
      <c r="J2490" s="92" t="s">
        <v>35</v>
      </c>
      <c r="K2490" t="s">
        <v>26</v>
      </c>
      <c r="L2490" t="s">
        <v>161</v>
      </c>
    </row>
    <row r="2491" spans="2:12" x14ac:dyDescent="0.35">
      <c r="B2491" t="s">
        <v>183</v>
      </c>
      <c r="C2491" t="s">
        <v>280</v>
      </c>
      <c r="D2491" t="s">
        <v>281</v>
      </c>
      <c r="E2491" t="s">
        <v>229</v>
      </c>
      <c r="F2491">
        <v>0</v>
      </c>
      <c r="G2491" t="s">
        <v>224</v>
      </c>
      <c r="H2491">
        <v>2</v>
      </c>
      <c r="I2491">
        <v>2026</v>
      </c>
      <c r="J2491" s="92" t="s">
        <v>35</v>
      </c>
      <c r="K2491" t="s">
        <v>26</v>
      </c>
      <c r="L2491" t="s">
        <v>162</v>
      </c>
    </row>
    <row r="2492" spans="2:12" x14ac:dyDescent="0.35">
      <c r="B2492" t="s">
        <v>183</v>
      </c>
      <c r="C2492" t="s">
        <v>280</v>
      </c>
      <c r="D2492" t="s">
        <v>281</v>
      </c>
      <c r="E2492" t="s">
        <v>272</v>
      </c>
      <c r="F2492">
        <v>0</v>
      </c>
      <c r="G2492" t="s">
        <v>257</v>
      </c>
      <c r="H2492">
        <v>2</v>
      </c>
      <c r="I2492">
        <v>2026</v>
      </c>
      <c r="J2492" t="s">
        <v>113</v>
      </c>
      <c r="K2492" t="s">
        <v>26</v>
      </c>
    </row>
    <row r="2493" spans="2:12" x14ac:dyDescent="0.35">
      <c r="B2493" t="s">
        <v>183</v>
      </c>
      <c r="C2493" t="s">
        <v>280</v>
      </c>
      <c r="D2493" t="s">
        <v>281</v>
      </c>
      <c r="E2493" t="s">
        <v>273</v>
      </c>
      <c r="F2493">
        <v>0</v>
      </c>
      <c r="G2493" t="s">
        <v>257</v>
      </c>
      <c r="H2493">
        <v>2</v>
      </c>
      <c r="I2493">
        <v>2026</v>
      </c>
      <c r="J2493" t="s">
        <v>140</v>
      </c>
      <c r="K2493" t="s">
        <v>26</v>
      </c>
    </row>
    <row r="2494" spans="2:12" x14ac:dyDescent="0.35">
      <c r="B2494" t="s">
        <v>183</v>
      </c>
      <c r="C2494" t="s">
        <v>280</v>
      </c>
      <c r="D2494" t="s">
        <v>281</v>
      </c>
      <c r="E2494" t="s">
        <v>274</v>
      </c>
      <c r="F2494">
        <v>0</v>
      </c>
      <c r="G2494" t="s">
        <v>257</v>
      </c>
      <c r="H2494">
        <v>2</v>
      </c>
      <c r="I2494">
        <v>2026</v>
      </c>
      <c r="J2494" t="s">
        <v>124</v>
      </c>
      <c r="K2494" t="s">
        <v>26</v>
      </c>
    </row>
    <row r="2495" spans="2:12" x14ac:dyDescent="0.35">
      <c r="B2495" t="s">
        <v>183</v>
      </c>
      <c r="C2495" t="s">
        <v>280</v>
      </c>
      <c r="D2495" t="s">
        <v>281</v>
      </c>
      <c r="E2495" t="s">
        <v>275</v>
      </c>
      <c r="F2495">
        <v>0</v>
      </c>
      <c r="G2495" t="s">
        <v>257</v>
      </c>
      <c r="H2495">
        <v>2</v>
      </c>
      <c r="I2495">
        <v>2026</v>
      </c>
      <c r="J2495" t="s">
        <v>112</v>
      </c>
      <c r="K2495" t="s">
        <v>26</v>
      </c>
    </row>
    <row r="2496" spans="2:12" x14ac:dyDescent="0.35">
      <c r="B2496" t="s">
        <v>183</v>
      </c>
      <c r="C2496" t="s">
        <v>191</v>
      </c>
      <c r="D2496" t="s">
        <v>192</v>
      </c>
      <c r="E2496" t="s">
        <v>286</v>
      </c>
      <c r="F2496">
        <v>0</v>
      </c>
      <c r="G2496" t="s">
        <v>257</v>
      </c>
      <c r="H2496">
        <v>2</v>
      </c>
      <c r="I2496">
        <v>2026</v>
      </c>
      <c r="J2496" t="s">
        <v>10</v>
      </c>
      <c r="K2496" t="s">
        <v>8</v>
      </c>
    </row>
    <row r="2497" spans="2:11" x14ac:dyDescent="0.35">
      <c r="B2497" t="s">
        <v>183</v>
      </c>
      <c r="C2497" t="s">
        <v>208</v>
      </c>
      <c r="D2497" t="s">
        <v>18</v>
      </c>
      <c r="E2497" t="s">
        <v>283</v>
      </c>
      <c r="F2497">
        <v>0</v>
      </c>
      <c r="G2497" t="s">
        <v>187</v>
      </c>
      <c r="H2497">
        <v>2</v>
      </c>
      <c r="I2497">
        <v>2026</v>
      </c>
      <c r="J2497" t="s">
        <v>10</v>
      </c>
      <c r="K2497" t="s">
        <v>8</v>
      </c>
    </row>
    <row r="2498" spans="2:11" x14ac:dyDescent="0.35">
      <c r="B2498" t="s">
        <v>183</v>
      </c>
      <c r="C2498" t="s">
        <v>280</v>
      </c>
      <c r="D2498" t="s">
        <v>281</v>
      </c>
      <c r="E2498" t="s">
        <v>261</v>
      </c>
      <c r="F2498">
        <v>0</v>
      </c>
      <c r="G2498" t="s">
        <v>257</v>
      </c>
      <c r="H2498">
        <v>2</v>
      </c>
      <c r="I2498">
        <v>2026</v>
      </c>
      <c r="J2498" t="s">
        <v>117</v>
      </c>
      <c r="K2498" t="s">
        <v>26</v>
      </c>
    </row>
    <row r="2499" spans="2:11" x14ac:dyDescent="0.35">
      <c r="B2499" t="s">
        <v>183</v>
      </c>
      <c r="C2499" t="s">
        <v>280</v>
      </c>
      <c r="D2499" t="s">
        <v>281</v>
      </c>
      <c r="E2499" t="s">
        <v>276</v>
      </c>
      <c r="F2499">
        <v>0</v>
      </c>
      <c r="G2499" t="s">
        <v>257</v>
      </c>
      <c r="H2499">
        <v>2</v>
      </c>
      <c r="I2499">
        <v>2026</v>
      </c>
      <c r="J2499" t="s">
        <v>98</v>
      </c>
      <c r="K2499" t="s">
        <v>26</v>
      </c>
    </row>
    <row r="2500" spans="2:11" x14ac:dyDescent="0.35">
      <c r="B2500" t="s">
        <v>183</v>
      </c>
      <c r="C2500" t="s">
        <v>280</v>
      </c>
      <c r="D2500" t="s">
        <v>281</v>
      </c>
      <c r="E2500" t="s">
        <v>262</v>
      </c>
      <c r="F2500">
        <v>0</v>
      </c>
      <c r="G2500" t="s">
        <v>257</v>
      </c>
      <c r="H2500">
        <v>2</v>
      </c>
      <c r="I2500">
        <v>2026</v>
      </c>
      <c r="J2500" t="s">
        <v>73</v>
      </c>
      <c r="K2500" t="s">
        <v>17</v>
      </c>
    </row>
    <row r="2501" spans="2:11" x14ac:dyDescent="0.35">
      <c r="B2501" t="s">
        <v>183</v>
      </c>
      <c r="C2501" t="s">
        <v>280</v>
      </c>
      <c r="D2501" t="s">
        <v>281</v>
      </c>
      <c r="E2501" t="s">
        <v>277</v>
      </c>
      <c r="F2501">
        <v>0</v>
      </c>
      <c r="G2501" t="s">
        <v>257</v>
      </c>
      <c r="H2501">
        <v>2</v>
      </c>
      <c r="I2501">
        <v>2026</v>
      </c>
      <c r="J2501" t="s">
        <v>199</v>
      </c>
      <c r="K2501" t="s">
        <v>17</v>
      </c>
    </row>
    <row r="2502" spans="2:11" x14ac:dyDescent="0.35">
      <c r="B2502" t="s">
        <v>183</v>
      </c>
      <c r="C2502" t="s">
        <v>280</v>
      </c>
      <c r="D2502" t="s">
        <v>281</v>
      </c>
      <c r="E2502" t="s">
        <v>263</v>
      </c>
      <c r="F2502">
        <v>0</v>
      </c>
      <c r="G2502" t="s">
        <v>257</v>
      </c>
      <c r="H2502">
        <v>2</v>
      </c>
      <c r="I2502">
        <v>2026</v>
      </c>
      <c r="J2502" t="s">
        <v>138</v>
      </c>
      <c r="K2502" t="s">
        <v>17</v>
      </c>
    </row>
    <row r="2503" spans="2:11" x14ac:dyDescent="0.35">
      <c r="B2503" t="s">
        <v>183</v>
      </c>
      <c r="C2503" t="s">
        <v>280</v>
      </c>
      <c r="D2503" t="s">
        <v>281</v>
      </c>
      <c r="E2503" t="s">
        <v>264</v>
      </c>
      <c r="F2503">
        <v>0</v>
      </c>
      <c r="G2503" t="s">
        <v>257</v>
      </c>
      <c r="H2503">
        <v>2</v>
      </c>
      <c r="I2503">
        <v>2026</v>
      </c>
      <c r="J2503" t="s">
        <v>202</v>
      </c>
      <c r="K2503" t="s">
        <v>17</v>
      </c>
    </row>
    <row r="2504" spans="2:11" x14ac:dyDescent="0.35">
      <c r="B2504" t="s">
        <v>183</v>
      </c>
      <c r="C2504" t="s">
        <v>280</v>
      </c>
      <c r="D2504" t="s">
        <v>281</v>
      </c>
      <c r="E2504" t="s">
        <v>278</v>
      </c>
      <c r="F2504">
        <v>0</v>
      </c>
      <c r="G2504" t="s">
        <v>257</v>
      </c>
      <c r="H2504">
        <v>2</v>
      </c>
      <c r="I2504">
        <v>2026</v>
      </c>
      <c r="J2504" t="s">
        <v>115</v>
      </c>
      <c r="K2504" t="s">
        <v>26</v>
      </c>
    </row>
    <row r="2505" spans="2:11" x14ac:dyDescent="0.35">
      <c r="B2505" t="s">
        <v>183</v>
      </c>
      <c r="C2505" t="s">
        <v>280</v>
      </c>
      <c r="D2505" t="s">
        <v>281</v>
      </c>
      <c r="E2505" t="s">
        <v>279</v>
      </c>
      <c r="F2505">
        <v>0</v>
      </c>
      <c r="G2505" t="s">
        <v>257</v>
      </c>
      <c r="H2505">
        <v>2</v>
      </c>
      <c r="I2505">
        <v>2026</v>
      </c>
      <c r="J2505" t="s">
        <v>114</v>
      </c>
      <c r="K2505" t="s">
        <v>26</v>
      </c>
    </row>
    <row r="2506" spans="2:11" x14ac:dyDescent="0.35">
      <c r="B2506" t="s">
        <v>183</v>
      </c>
      <c r="C2506" t="s">
        <v>280</v>
      </c>
      <c r="D2506" t="s">
        <v>281</v>
      </c>
      <c r="E2506" t="s">
        <v>265</v>
      </c>
      <c r="F2506">
        <v>0</v>
      </c>
      <c r="G2506" t="s">
        <v>257</v>
      </c>
      <c r="H2506">
        <v>2</v>
      </c>
      <c r="I2506">
        <v>2026</v>
      </c>
      <c r="J2506" t="s">
        <v>141</v>
      </c>
      <c r="K2506" t="s">
        <v>17</v>
      </c>
    </row>
    <row r="2507" spans="2:11" x14ac:dyDescent="0.35">
      <c r="B2507" t="s">
        <v>183</v>
      </c>
      <c r="C2507" t="s">
        <v>280</v>
      </c>
      <c r="D2507" t="s">
        <v>281</v>
      </c>
      <c r="E2507" t="s">
        <v>266</v>
      </c>
      <c r="F2507">
        <v>0</v>
      </c>
      <c r="G2507" t="s">
        <v>257</v>
      </c>
      <c r="H2507">
        <v>2</v>
      </c>
      <c r="I2507">
        <v>2026</v>
      </c>
      <c r="J2507" t="s">
        <v>142</v>
      </c>
      <c r="K2507" t="s">
        <v>13</v>
      </c>
    </row>
    <row r="2508" spans="2:11" x14ac:dyDescent="0.35">
      <c r="B2508" t="s">
        <v>183</v>
      </c>
      <c r="C2508" t="s">
        <v>280</v>
      </c>
      <c r="D2508" t="s">
        <v>281</v>
      </c>
      <c r="E2508" t="s">
        <v>267</v>
      </c>
      <c r="F2508">
        <v>0</v>
      </c>
      <c r="G2508" t="s">
        <v>257</v>
      </c>
      <c r="H2508">
        <v>2</v>
      </c>
      <c r="I2508">
        <v>2026</v>
      </c>
      <c r="J2508" t="s">
        <v>128</v>
      </c>
      <c r="K2508" t="s">
        <v>13</v>
      </c>
    </row>
    <row r="2509" spans="2:11" x14ac:dyDescent="0.35">
      <c r="B2509" t="s">
        <v>183</v>
      </c>
      <c r="C2509" t="s">
        <v>280</v>
      </c>
      <c r="D2509" t="s">
        <v>281</v>
      </c>
      <c r="E2509" t="s">
        <v>287</v>
      </c>
      <c r="F2509">
        <v>0</v>
      </c>
      <c r="G2509" t="s">
        <v>288</v>
      </c>
      <c r="H2509">
        <v>2</v>
      </c>
      <c r="I2509">
        <v>2026</v>
      </c>
      <c r="J2509" t="s">
        <v>20</v>
      </c>
      <c r="K2509" t="s">
        <v>17</v>
      </c>
    </row>
    <row r="2510" spans="2:11" x14ac:dyDescent="0.35">
      <c r="B2510" t="s">
        <v>183</v>
      </c>
      <c r="C2510" t="s">
        <v>208</v>
      </c>
      <c r="D2510" t="s">
        <v>18</v>
      </c>
      <c r="E2510" t="s">
        <v>284</v>
      </c>
      <c r="F2510">
        <v>0</v>
      </c>
      <c r="G2510" t="s">
        <v>210</v>
      </c>
      <c r="H2510">
        <v>2</v>
      </c>
      <c r="I2510">
        <v>2026</v>
      </c>
      <c r="J2510" t="s">
        <v>10</v>
      </c>
      <c r="K2510" t="s">
        <v>8</v>
      </c>
    </row>
    <row r="2511" spans="2:11" x14ac:dyDescent="0.35">
      <c r="B2511" t="s">
        <v>183</v>
      </c>
      <c r="C2511" t="s">
        <v>259</v>
      </c>
      <c r="D2511" t="s">
        <v>268</v>
      </c>
      <c r="E2511" t="s">
        <v>198</v>
      </c>
      <c r="F2511">
        <v>0</v>
      </c>
      <c r="G2511" t="s">
        <v>187</v>
      </c>
      <c r="H2511">
        <v>2</v>
      </c>
      <c r="I2511">
        <v>2026</v>
      </c>
      <c r="J2511" t="s">
        <v>199</v>
      </c>
      <c r="K2511" t="s">
        <v>17</v>
      </c>
    </row>
    <row r="2512" spans="2:11" x14ac:dyDescent="0.35">
      <c r="B2512" t="s">
        <v>183</v>
      </c>
      <c r="C2512" t="s">
        <v>259</v>
      </c>
      <c r="D2512" t="s">
        <v>268</v>
      </c>
      <c r="E2512" t="s">
        <v>200</v>
      </c>
      <c r="F2512">
        <v>0</v>
      </c>
      <c r="G2512" t="s">
        <v>187</v>
      </c>
      <c r="H2512">
        <v>2</v>
      </c>
      <c r="I2512">
        <v>2026</v>
      </c>
      <c r="J2512" t="s">
        <v>138</v>
      </c>
      <c r="K2512" t="s">
        <v>17</v>
      </c>
    </row>
    <row r="2513" spans="2:12" x14ac:dyDescent="0.35">
      <c r="B2513" t="s">
        <v>183</v>
      </c>
      <c r="C2513" t="s">
        <v>259</v>
      </c>
      <c r="D2513" t="s">
        <v>268</v>
      </c>
      <c r="E2513" t="s">
        <v>201</v>
      </c>
      <c r="F2513">
        <v>0</v>
      </c>
      <c r="G2513" t="s">
        <v>187</v>
      </c>
      <c r="H2513">
        <v>2</v>
      </c>
      <c r="I2513">
        <v>2026</v>
      </c>
      <c r="J2513" t="s">
        <v>202</v>
      </c>
      <c r="K2513" t="s">
        <v>17</v>
      </c>
    </row>
    <row r="2514" spans="2:12" x14ac:dyDescent="0.35">
      <c r="B2514" t="s">
        <v>183</v>
      </c>
      <c r="C2514" t="s">
        <v>259</v>
      </c>
      <c r="D2514" t="s">
        <v>268</v>
      </c>
      <c r="E2514" t="s">
        <v>205</v>
      </c>
      <c r="F2514">
        <v>0</v>
      </c>
      <c r="G2514" t="s">
        <v>187</v>
      </c>
      <c r="H2514">
        <v>2</v>
      </c>
      <c r="I2514">
        <v>2026</v>
      </c>
      <c r="J2514" t="s">
        <v>141</v>
      </c>
      <c r="K2514" t="s">
        <v>17</v>
      </c>
    </row>
    <row r="2515" spans="2:12" x14ac:dyDescent="0.35">
      <c r="B2515" t="s">
        <v>183</v>
      </c>
      <c r="C2515" t="s">
        <v>259</v>
      </c>
      <c r="D2515" t="s">
        <v>268</v>
      </c>
      <c r="E2515" t="s">
        <v>206</v>
      </c>
      <c r="F2515">
        <v>0</v>
      </c>
      <c r="G2515" t="s">
        <v>187</v>
      </c>
      <c r="H2515">
        <v>2</v>
      </c>
      <c r="I2515">
        <v>2026</v>
      </c>
      <c r="J2515" t="s">
        <v>142</v>
      </c>
      <c r="K2515" t="s">
        <v>13</v>
      </c>
    </row>
    <row r="2516" spans="2:12" x14ac:dyDescent="0.35">
      <c r="B2516" t="s">
        <v>183</v>
      </c>
      <c r="C2516" t="s">
        <v>259</v>
      </c>
      <c r="D2516" t="s">
        <v>268</v>
      </c>
      <c r="E2516" t="s">
        <v>207</v>
      </c>
      <c r="F2516">
        <v>0</v>
      </c>
      <c r="G2516" t="s">
        <v>187</v>
      </c>
      <c r="H2516">
        <v>2</v>
      </c>
      <c r="I2516">
        <v>2026</v>
      </c>
      <c r="J2516" t="s">
        <v>128</v>
      </c>
      <c r="K2516" t="s">
        <v>13</v>
      </c>
    </row>
    <row r="2517" spans="2:12" x14ac:dyDescent="0.35">
      <c r="B2517" t="s">
        <v>183</v>
      </c>
      <c r="C2517" t="s">
        <v>208</v>
      </c>
      <c r="D2517" t="s">
        <v>18</v>
      </c>
      <c r="E2517" t="s">
        <v>286</v>
      </c>
      <c r="F2517">
        <v>0</v>
      </c>
      <c r="G2517" t="s">
        <v>257</v>
      </c>
      <c r="H2517">
        <v>2</v>
      </c>
      <c r="I2517">
        <v>2026</v>
      </c>
      <c r="J2517" t="s">
        <v>10</v>
      </c>
      <c r="K2517" t="s">
        <v>8</v>
      </c>
    </row>
    <row r="2518" spans="2:12" x14ac:dyDescent="0.35">
      <c r="B2518" t="s">
        <v>183</v>
      </c>
      <c r="C2518" t="s">
        <v>259</v>
      </c>
      <c r="D2518" t="s">
        <v>268</v>
      </c>
      <c r="E2518" t="s">
        <v>269</v>
      </c>
      <c r="F2518">
        <v>0</v>
      </c>
      <c r="G2518" t="s">
        <v>210</v>
      </c>
      <c r="H2518">
        <v>2</v>
      </c>
      <c r="I2518">
        <v>2026</v>
      </c>
      <c r="J2518" t="s">
        <v>199</v>
      </c>
      <c r="K2518" t="s">
        <v>17</v>
      </c>
    </row>
    <row r="2519" spans="2:12" x14ac:dyDescent="0.35">
      <c r="B2519" t="s">
        <v>183</v>
      </c>
      <c r="C2519" t="s">
        <v>259</v>
      </c>
      <c r="D2519" t="s">
        <v>268</v>
      </c>
      <c r="E2519" t="s">
        <v>213</v>
      </c>
      <c r="F2519">
        <v>0</v>
      </c>
      <c r="G2519" t="s">
        <v>210</v>
      </c>
      <c r="H2519">
        <v>2</v>
      </c>
      <c r="I2519">
        <v>2026</v>
      </c>
      <c r="J2519" t="s">
        <v>138</v>
      </c>
      <c r="K2519" t="s">
        <v>17</v>
      </c>
    </row>
    <row r="2520" spans="2:12" x14ac:dyDescent="0.35">
      <c r="B2520" t="s">
        <v>183</v>
      </c>
      <c r="C2520" t="s">
        <v>259</v>
      </c>
      <c r="D2520" t="s">
        <v>268</v>
      </c>
      <c r="E2520" t="s">
        <v>270</v>
      </c>
      <c r="F2520">
        <v>0</v>
      </c>
      <c r="G2520" t="s">
        <v>210</v>
      </c>
      <c r="H2520">
        <v>2</v>
      </c>
      <c r="I2520">
        <v>2026</v>
      </c>
      <c r="J2520" t="s">
        <v>25</v>
      </c>
      <c r="K2520" t="s">
        <v>17</v>
      </c>
    </row>
    <row r="2521" spans="2:12" x14ac:dyDescent="0.35">
      <c r="B2521" t="s">
        <v>183</v>
      </c>
      <c r="C2521" t="s">
        <v>259</v>
      </c>
      <c r="D2521" t="s">
        <v>268</v>
      </c>
      <c r="E2521" t="s">
        <v>216</v>
      </c>
      <c r="F2521">
        <v>0</v>
      </c>
      <c r="G2521" t="s">
        <v>210</v>
      </c>
      <c r="H2521">
        <v>2</v>
      </c>
      <c r="I2521">
        <v>2026</v>
      </c>
      <c r="J2521" t="s">
        <v>142</v>
      </c>
      <c r="K2521" t="s">
        <v>13</v>
      </c>
    </row>
    <row r="2522" spans="2:12" x14ac:dyDescent="0.35">
      <c r="B2522" t="s">
        <v>183</v>
      </c>
      <c r="C2522" t="s">
        <v>259</v>
      </c>
      <c r="D2522" t="s">
        <v>268</v>
      </c>
      <c r="E2522" t="s">
        <v>221</v>
      </c>
      <c r="F2522">
        <v>0</v>
      </c>
      <c r="G2522" t="s">
        <v>218</v>
      </c>
      <c r="H2522">
        <v>2</v>
      </c>
      <c r="I2522">
        <v>2026</v>
      </c>
      <c r="J2522" s="92" t="s">
        <v>35</v>
      </c>
      <c r="K2522" t="s">
        <v>26</v>
      </c>
      <c r="L2522" t="s">
        <v>164</v>
      </c>
    </row>
    <row r="2523" spans="2:12" x14ac:dyDescent="0.35">
      <c r="B2523" t="s">
        <v>183</v>
      </c>
      <c r="C2523" t="s">
        <v>259</v>
      </c>
      <c r="D2523" t="s">
        <v>268</v>
      </c>
      <c r="E2523" t="s">
        <v>226</v>
      </c>
      <c r="F2523">
        <v>0</v>
      </c>
      <c r="G2523" t="s">
        <v>224</v>
      </c>
      <c r="H2523">
        <v>2</v>
      </c>
      <c r="I2523">
        <v>2026</v>
      </c>
      <c r="J2523" s="92" t="s">
        <v>35</v>
      </c>
      <c r="K2523" t="s">
        <v>26</v>
      </c>
      <c r="L2523" t="s">
        <v>164</v>
      </c>
    </row>
    <row r="2524" spans="2:12" x14ac:dyDescent="0.35">
      <c r="B2524" t="s">
        <v>183</v>
      </c>
      <c r="C2524" t="s">
        <v>232</v>
      </c>
      <c r="D2524" t="s">
        <v>233</v>
      </c>
      <c r="E2524" t="s">
        <v>283</v>
      </c>
      <c r="F2524">
        <v>0</v>
      </c>
      <c r="G2524" t="s">
        <v>187</v>
      </c>
      <c r="H2524">
        <v>2</v>
      </c>
      <c r="I2524">
        <v>2026</v>
      </c>
      <c r="J2524" t="s">
        <v>10</v>
      </c>
      <c r="K2524" t="s">
        <v>8</v>
      </c>
    </row>
    <row r="2525" spans="2:12" x14ac:dyDescent="0.35">
      <c r="B2525" t="s">
        <v>183</v>
      </c>
      <c r="C2525" t="s">
        <v>259</v>
      </c>
      <c r="D2525" t="s">
        <v>268</v>
      </c>
      <c r="E2525" t="s">
        <v>277</v>
      </c>
      <c r="F2525">
        <v>0</v>
      </c>
      <c r="G2525" t="s">
        <v>257</v>
      </c>
      <c r="H2525">
        <v>2</v>
      </c>
      <c r="I2525">
        <v>2026</v>
      </c>
      <c r="J2525" t="s">
        <v>199</v>
      </c>
      <c r="K2525" t="s">
        <v>17</v>
      </c>
    </row>
    <row r="2526" spans="2:12" x14ac:dyDescent="0.35">
      <c r="B2526" t="s">
        <v>183</v>
      </c>
      <c r="C2526" t="s">
        <v>259</v>
      </c>
      <c r="D2526" t="s">
        <v>268</v>
      </c>
      <c r="E2526" t="s">
        <v>263</v>
      </c>
      <c r="F2526">
        <v>0</v>
      </c>
      <c r="G2526" t="s">
        <v>257</v>
      </c>
      <c r="H2526">
        <v>2</v>
      </c>
      <c r="I2526">
        <v>2026</v>
      </c>
      <c r="J2526" t="s">
        <v>138</v>
      </c>
      <c r="K2526" t="s">
        <v>17</v>
      </c>
    </row>
    <row r="2527" spans="2:12" x14ac:dyDescent="0.35">
      <c r="B2527" t="s">
        <v>183</v>
      </c>
      <c r="C2527" t="s">
        <v>259</v>
      </c>
      <c r="D2527" t="s">
        <v>268</v>
      </c>
      <c r="E2527" t="s">
        <v>264</v>
      </c>
      <c r="F2527">
        <v>0</v>
      </c>
      <c r="G2527" t="s">
        <v>257</v>
      </c>
      <c r="H2527">
        <v>2</v>
      </c>
      <c r="I2527">
        <v>2026</v>
      </c>
      <c r="J2527" t="s">
        <v>202</v>
      </c>
      <c r="K2527" t="s">
        <v>17</v>
      </c>
    </row>
    <row r="2528" spans="2:12" x14ac:dyDescent="0.35">
      <c r="B2528" t="s">
        <v>183</v>
      </c>
      <c r="C2528" t="s">
        <v>259</v>
      </c>
      <c r="D2528" t="s">
        <v>268</v>
      </c>
      <c r="E2528" t="s">
        <v>265</v>
      </c>
      <c r="F2528">
        <v>0</v>
      </c>
      <c r="G2528" t="s">
        <v>257</v>
      </c>
      <c r="H2528">
        <v>2</v>
      </c>
      <c r="I2528">
        <v>2026</v>
      </c>
      <c r="J2528" t="s">
        <v>141</v>
      </c>
      <c r="K2528" t="s">
        <v>17</v>
      </c>
    </row>
    <row r="2529" spans="2:12" x14ac:dyDescent="0.35">
      <c r="B2529" t="s">
        <v>183</v>
      </c>
      <c r="C2529" t="s">
        <v>259</v>
      </c>
      <c r="D2529" t="s">
        <v>268</v>
      </c>
      <c r="E2529" t="s">
        <v>266</v>
      </c>
      <c r="F2529">
        <v>0</v>
      </c>
      <c r="G2529" t="s">
        <v>257</v>
      </c>
      <c r="H2529">
        <v>2</v>
      </c>
      <c r="I2529">
        <v>2026</v>
      </c>
      <c r="J2529" t="s">
        <v>142</v>
      </c>
      <c r="K2529" t="s">
        <v>13</v>
      </c>
    </row>
    <row r="2530" spans="2:12" x14ac:dyDescent="0.35">
      <c r="B2530" t="s">
        <v>183</v>
      </c>
      <c r="C2530" t="s">
        <v>259</v>
      </c>
      <c r="D2530" t="s">
        <v>268</v>
      </c>
      <c r="E2530" t="s">
        <v>267</v>
      </c>
      <c r="F2530">
        <v>0</v>
      </c>
      <c r="G2530" t="s">
        <v>257</v>
      </c>
      <c r="H2530">
        <v>2</v>
      </c>
      <c r="I2530">
        <v>2026</v>
      </c>
      <c r="J2530" t="s">
        <v>128</v>
      </c>
      <c r="K2530" t="s">
        <v>13</v>
      </c>
    </row>
    <row r="2531" spans="2:12" x14ac:dyDescent="0.35">
      <c r="B2531" t="s">
        <v>183</v>
      </c>
      <c r="C2531" t="s">
        <v>232</v>
      </c>
      <c r="D2531" t="s">
        <v>233</v>
      </c>
      <c r="E2531" t="s">
        <v>284</v>
      </c>
      <c r="F2531">
        <v>0</v>
      </c>
      <c r="G2531" t="s">
        <v>210</v>
      </c>
      <c r="H2531">
        <v>2</v>
      </c>
      <c r="I2531">
        <v>2026</v>
      </c>
      <c r="J2531" t="s">
        <v>10</v>
      </c>
      <c r="K2531" t="s">
        <v>8</v>
      </c>
    </row>
    <row r="2532" spans="2:12" x14ac:dyDescent="0.35">
      <c r="B2532" t="s">
        <v>194</v>
      </c>
      <c r="C2532" t="s">
        <v>234</v>
      </c>
      <c r="D2532" t="s">
        <v>282</v>
      </c>
      <c r="E2532" t="s">
        <v>197</v>
      </c>
      <c r="F2532">
        <v>0</v>
      </c>
      <c r="G2532" t="s">
        <v>187</v>
      </c>
      <c r="H2532">
        <v>2</v>
      </c>
      <c r="I2532">
        <v>2026</v>
      </c>
      <c r="J2532" t="s">
        <v>73</v>
      </c>
      <c r="K2532" t="s">
        <v>17</v>
      </c>
    </row>
    <row r="2533" spans="2:12" x14ac:dyDescent="0.35">
      <c r="B2533" t="s">
        <v>194</v>
      </c>
      <c r="C2533" t="s">
        <v>234</v>
      </c>
      <c r="D2533" t="s">
        <v>282</v>
      </c>
      <c r="E2533" t="s">
        <v>198</v>
      </c>
      <c r="F2533">
        <v>0</v>
      </c>
      <c r="G2533" t="s">
        <v>187</v>
      </c>
      <c r="H2533">
        <v>2</v>
      </c>
      <c r="I2533">
        <v>2026</v>
      </c>
      <c r="J2533" t="s">
        <v>199</v>
      </c>
      <c r="K2533" t="s">
        <v>17</v>
      </c>
    </row>
    <row r="2534" spans="2:12" x14ac:dyDescent="0.35">
      <c r="B2534" t="s">
        <v>194</v>
      </c>
      <c r="C2534" t="s">
        <v>234</v>
      </c>
      <c r="D2534" t="s">
        <v>282</v>
      </c>
      <c r="E2534" t="s">
        <v>200</v>
      </c>
      <c r="F2534">
        <v>0</v>
      </c>
      <c r="G2534" t="s">
        <v>187</v>
      </c>
      <c r="H2534">
        <v>2</v>
      </c>
      <c r="I2534">
        <v>2026</v>
      </c>
      <c r="J2534" t="s">
        <v>138</v>
      </c>
      <c r="K2534" t="s">
        <v>17</v>
      </c>
    </row>
    <row r="2535" spans="2:12" x14ac:dyDescent="0.35">
      <c r="B2535" t="s">
        <v>194</v>
      </c>
      <c r="C2535" t="s">
        <v>234</v>
      </c>
      <c r="D2535" t="s">
        <v>282</v>
      </c>
      <c r="E2535" t="s">
        <v>201</v>
      </c>
      <c r="F2535">
        <v>0</v>
      </c>
      <c r="G2535" t="s">
        <v>187</v>
      </c>
      <c r="H2535">
        <v>2</v>
      </c>
      <c r="I2535">
        <v>2026</v>
      </c>
      <c r="J2535" t="s">
        <v>202</v>
      </c>
      <c r="K2535" t="s">
        <v>17</v>
      </c>
    </row>
    <row r="2536" spans="2:12" x14ac:dyDescent="0.35">
      <c r="B2536" t="s">
        <v>194</v>
      </c>
      <c r="C2536" t="s">
        <v>234</v>
      </c>
      <c r="D2536" t="s">
        <v>282</v>
      </c>
      <c r="E2536" t="s">
        <v>206</v>
      </c>
      <c r="F2536">
        <v>0</v>
      </c>
      <c r="G2536" t="s">
        <v>187</v>
      </c>
      <c r="H2536">
        <v>2</v>
      </c>
      <c r="I2536">
        <v>2026</v>
      </c>
      <c r="J2536" t="s">
        <v>142</v>
      </c>
      <c r="K2536" t="s">
        <v>13</v>
      </c>
    </row>
    <row r="2537" spans="2:12" x14ac:dyDescent="0.35">
      <c r="B2537" t="s">
        <v>194</v>
      </c>
      <c r="C2537" t="s">
        <v>234</v>
      </c>
      <c r="D2537" t="s">
        <v>282</v>
      </c>
      <c r="E2537" t="s">
        <v>207</v>
      </c>
      <c r="F2537">
        <v>0</v>
      </c>
      <c r="G2537" t="s">
        <v>187</v>
      </c>
      <c r="H2537">
        <v>2</v>
      </c>
      <c r="I2537">
        <v>2026</v>
      </c>
      <c r="J2537" t="s">
        <v>128</v>
      </c>
      <c r="K2537" t="s">
        <v>13</v>
      </c>
    </row>
    <row r="2538" spans="2:12" x14ac:dyDescent="0.35">
      <c r="B2538" t="s">
        <v>194</v>
      </c>
      <c r="C2538" t="s">
        <v>234</v>
      </c>
      <c r="D2538" t="s">
        <v>282</v>
      </c>
      <c r="E2538" t="s">
        <v>209</v>
      </c>
      <c r="F2538">
        <v>0</v>
      </c>
      <c r="G2538" t="s">
        <v>210</v>
      </c>
      <c r="H2538">
        <v>2</v>
      </c>
      <c r="I2538">
        <v>2026</v>
      </c>
      <c r="J2538" t="s">
        <v>73</v>
      </c>
      <c r="K2538" t="s">
        <v>17</v>
      </c>
    </row>
    <row r="2539" spans="2:12" x14ac:dyDescent="0.35">
      <c r="B2539" t="s">
        <v>194</v>
      </c>
      <c r="C2539" t="s">
        <v>234</v>
      </c>
      <c r="D2539" t="s">
        <v>282</v>
      </c>
      <c r="E2539" t="s">
        <v>269</v>
      </c>
      <c r="F2539">
        <v>0</v>
      </c>
      <c r="G2539" t="s">
        <v>210</v>
      </c>
      <c r="H2539">
        <v>2</v>
      </c>
      <c r="I2539">
        <v>2026</v>
      </c>
      <c r="J2539" t="s">
        <v>199</v>
      </c>
      <c r="K2539" t="s">
        <v>17</v>
      </c>
    </row>
    <row r="2540" spans="2:12" x14ac:dyDescent="0.35">
      <c r="B2540" t="s">
        <v>194</v>
      </c>
      <c r="C2540" t="s">
        <v>234</v>
      </c>
      <c r="D2540" t="s">
        <v>282</v>
      </c>
      <c r="E2540" t="s">
        <v>213</v>
      </c>
      <c r="F2540">
        <v>0</v>
      </c>
      <c r="G2540" t="s">
        <v>210</v>
      </c>
      <c r="H2540">
        <v>2</v>
      </c>
      <c r="I2540">
        <v>2026</v>
      </c>
      <c r="J2540" t="s">
        <v>138</v>
      </c>
      <c r="K2540" t="s">
        <v>17</v>
      </c>
    </row>
    <row r="2541" spans="2:12" x14ac:dyDescent="0.35">
      <c r="B2541" t="s">
        <v>194</v>
      </c>
      <c r="C2541" t="s">
        <v>234</v>
      </c>
      <c r="D2541" t="s">
        <v>282</v>
      </c>
      <c r="E2541" t="s">
        <v>270</v>
      </c>
      <c r="F2541">
        <v>0</v>
      </c>
      <c r="G2541" t="s">
        <v>210</v>
      </c>
      <c r="H2541">
        <v>2</v>
      </c>
      <c r="I2541">
        <v>2026</v>
      </c>
      <c r="J2541" t="s">
        <v>25</v>
      </c>
      <c r="K2541" t="s">
        <v>17</v>
      </c>
    </row>
    <row r="2542" spans="2:12" x14ac:dyDescent="0.35">
      <c r="B2542" t="s">
        <v>194</v>
      </c>
      <c r="C2542" t="s">
        <v>234</v>
      </c>
      <c r="D2542" t="s">
        <v>282</v>
      </c>
      <c r="E2542" t="s">
        <v>216</v>
      </c>
      <c r="F2542">
        <v>0</v>
      </c>
      <c r="G2542" t="s">
        <v>210</v>
      </c>
      <c r="H2542">
        <v>2</v>
      </c>
      <c r="I2542">
        <v>2026</v>
      </c>
      <c r="J2542" t="s">
        <v>142</v>
      </c>
      <c r="K2542" t="s">
        <v>13</v>
      </c>
    </row>
    <row r="2543" spans="2:12" x14ac:dyDescent="0.35">
      <c r="B2543" t="s">
        <v>194</v>
      </c>
      <c r="C2543" t="s">
        <v>234</v>
      </c>
      <c r="D2543" t="s">
        <v>282</v>
      </c>
      <c r="E2543" t="s">
        <v>219</v>
      </c>
      <c r="F2543">
        <v>0</v>
      </c>
      <c r="G2543" t="s">
        <v>218</v>
      </c>
      <c r="H2543">
        <v>2</v>
      </c>
      <c r="I2543">
        <v>2026</v>
      </c>
      <c r="J2543" s="92" t="s">
        <v>35</v>
      </c>
      <c r="K2543" t="s">
        <v>26</v>
      </c>
      <c r="L2543" t="s">
        <v>220</v>
      </c>
    </row>
    <row r="2544" spans="2:12" x14ac:dyDescent="0.35">
      <c r="B2544" t="s">
        <v>194</v>
      </c>
      <c r="C2544" t="s">
        <v>234</v>
      </c>
      <c r="D2544" t="s">
        <v>282</v>
      </c>
      <c r="E2544" t="s">
        <v>225</v>
      </c>
      <c r="F2544">
        <v>0</v>
      </c>
      <c r="G2544" t="s">
        <v>224</v>
      </c>
      <c r="H2544">
        <v>2</v>
      </c>
      <c r="I2544">
        <v>2026</v>
      </c>
      <c r="J2544" s="92" t="s">
        <v>35</v>
      </c>
      <c r="K2544" t="s">
        <v>26</v>
      </c>
      <c r="L2544" t="s">
        <v>220</v>
      </c>
    </row>
    <row r="2545" spans="2:11" x14ac:dyDescent="0.35">
      <c r="B2545" t="s">
        <v>183</v>
      </c>
      <c r="C2545" t="s">
        <v>232</v>
      </c>
      <c r="D2545" t="s">
        <v>233</v>
      </c>
      <c r="E2545" t="s">
        <v>286</v>
      </c>
      <c r="F2545">
        <v>0</v>
      </c>
      <c r="G2545" t="s">
        <v>257</v>
      </c>
      <c r="H2545">
        <v>2</v>
      </c>
      <c r="I2545">
        <v>2026</v>
      </c>
      <c r="J2545" t="s">
        <v>10</v>
      </c>
      <c r="K2545" t="s">
        <v>8</v>
      </c>
    </row>
    <row r="2546" spans="2:11" x14ac:dyDescent="0.35">
      <c r="B2546" t="s">
        <v>194</v>
      </c>
      <c r="C2546" t="s">
        <v>234</v>
      </c>
      <c r="D2546" t="s">
        <v>282</v>
      </c>
      <c r="E2546" t="s">
        <v>262</v>
      </c>
      <c r="F2546">
        <v>0</v>
      </c>
      <c r="G2546" t="s">
        <v>257</v>
      </c>
      <c r="H2546">
        <v>2</v>
      </c>
      <c r="I2546">
        <v>2026</v>
      </c>
      <c r="J2546" t="s">
        <v>73</v>
      </c>
      <c r="K2546" t="s">
        <v>17</v>
      </c>
    </row>
    <row r="2547" spans="2:11" x14ac:dyDescent="0.35">
      <c r="B2547" t="s">
        <v>194</v>
      </c>
      <c r="C2547" t="s">
        <v>234</v>
      </c>
      <c r="D2547" t="s">
        <v>282</v>
      </c>
      <c r="E2547" t="s">
        <v>277</v>
      </c>
      <c r="F2547">
        <v>0</v>
      </c>
      <c r="G2547" t="s">
        <v>257</v>
      </c>
      <c r="H2547">
        <v>2</v>
      </c>
      <c r="I2547">
        <v>2026</v>
      </c>
      <c r="J2547" t="s">
        <v>199</v>
      </c>
      <c r="K2547" t="s">
        <v>17</v>
      </c>
    </row>
    <row r="2548" spans="2:11" x14ac:dyDescent="0.35">
      <c r="B2548" t="s">
        <v>194</v>
      </c>
      <c r="C2548" t="s">
        <v>234</v>
      </c>
      <c r="D2548" t="s">
        <v>282</v>
      </c>
      <c r="E2548" t="s">
        <v>263</v>
      </c>
      <c r="F2548">
        <v>0</v>
      </c>
      <c r="G2548" t="s">
        <v>257</v>
      </c>
      <c r="H2548">
        <v>2</v>
      </c>
      <c r="I2548">
        <v>2026</v>
      </c>
      <c r="J2548" t="s">
        <v>138</v>
      </c>
      <c r="K2548" t="s">
        <v>17</v>
      </c>
    </row>
    <row r="2549" spans="2:11" x14ac:dyDescent="0.35">
      <c r="B2549" t="s">
        <v>194</v>
      </c>
      <c r="C2549" t="s">
        <v>234</v>
      </c>
      <c r="D2549" t="s">
        <v>282</v>
      </c>
      <c r="E2549" t="s">
        <v>264</v>
      </c>
      <c r="F2549">
        <v>0</v>
      </c>
      <c r="G2549" t="s">
        <v>257</v>
      </c>
      <c r="H2549">
        <v>2</v>
      </c>
      <c r="I2549">
        <v>2026</v>
      </c>
      <c r="J2549" t="s">
        <v>202</v>
      </c>
      <c r="K2549" t="s">
        <v>17</v>
      </c>
    </row>
    <row r="2550" spans="2:11" x14ac:dyDescent="0.35">
      <c r="B2550" t="s">
        <v>194</v>
      </c>
      <c r="C2550" t="s">
        <v>234</v>
      </c>
      <c r="D2550" t="s">
        <v>282</v>
      </c>
      <c r="E2550" t="s">
        <v>266</v>
      </c>
      <c r="F2550">
        <v>0</v>
      </c>
      <c r="G2550" t="s">
        <v>257</v>
      </c>
      <c r="H2550">
        <v>2</v>
      </c>
      <c r="I2550">
        <v>2026</v>
      </c>
      <c r="J2550" t="s">
        <v>142</v>
      </c>
      <c r="K2550" t="s">
        <v>13</v>
      </c>
    </row>
    <row r="2551" spans="2:11" x14ac:dyDescent="0.35">
      <c r="B2551" t="s">
        <v>194</v>
      </c>
      <c r="C2551" t="s">
        <v>234</v>
      </c>
      <c r="D2551" t="s">
        <v>282</v>
      </c>
      <c r="E2551" t="s">
        <v>267</v>
      </c>
      <c r="F2551">
        <v>0</v>
      </c>
      <c r="G2551" t="s">
        <v>257</v>
      </c>
      <c r="H2551">
        <v>2</v>
      </c>
      <c r="I2551">
        <v>2026</v>
      </c>
      <c r="J2551" t="s">
        <v>128</v>
      </c>
      <c r="K2551" t="s">
        <v>13</v>
      </c>
    </row>
    <row r="2552" spans="2:11" x14ac:dyDescent="0.35">
      <c r="B2552" t="s">
        <v>194</v>
      </c>
      <c r="C2552" t="s">
        <v>234</v>
      </c>
      <c r="D2552" t="s">
        <v>282</v>
      </c>
      <c r="E2552" t="s">
        <v>287</v>
      </c>
      <c r="F2552">
        <v>0</v>
      </c>
      <c r="G2552" t="s">
        <v>288</v>
      </c>
      <c r="H2552">
        <v>2</v>
      </c>
      <c r="I2552">
        <v>2026</v>
      </c>
      <c r="J2552" t="s">
        <v>20</v>
      </c>
      <c r="K2552" t="s">
        <v>17</v>
      </c>
    </row>
    <row r="2553" spans="2:11" x14ac:dyDescent="0.35">
      <c r="B2553" t="s">
        <v>183</v>
      </c>
      <c r="C2553" t="s">
        <v>280</v>
      </c>
      <c r="D2553" t="s">
        <v>281</v>
      </c>
      <c r="E2553" t="s">
        <v>283</v>
      </c>
      <c r="F2553">
        <v>0</v>
      </c>
      <c r="G2553" t="s">
        <v>187</v>
      </c>
      <c r="H2553">
        <v>2</v>
      </c>
      <c r="I2553">
        <v>2026</v>
      </c>
      <c r="J2553" t="s">
        <v>10</v>
      </c>
      <c r="K2553" t="s">
        <v>8</v>
      </c>
    </row>
    <row r="2554" spans="2:11" x14ac:dyDescent="0.35">
      <c r="B2554" t="s">
        <v>194</v>
      </c>
      <c r="C2554" t="s">
        <v>234</v>
      </c>
      <c r="D2554" t="s">
        <v>254</v>
      </c>
      <c r="E2554" t="s">
        <v>197</v>
      </c>
      <c r="F2554">
        <v>0</v>
      </c>
      <c r="G2554" t="s">
        <v>187</v>
      </c>
      <c r="H2554">
        <v>2</v>
      </c>
      <c r="I2554">
        <v>2026</v>
      </c>
      <c r="J2554" t="s">
        <v>73</v>
      </c>
      <c r="K2554" t="s">
        <v>17</v>
      </c>
    </row>
    <row r="2555" spans="2:11" x14ac:dyDescent="0.35">
      <c r="B2555" t="s">
        <v>194</v>
      </c>
      <c r="C2555" t="s">
        <v>234</v>
      </c>
      <c r="D2555" t="s">
        <v>254</v>
      </c>
      <c r="E2555" t="s">
        <v>198</v>
      </c>
      <c r="F2555">
        <v>0</v>
      </c>
      <c r="G2555" t="s">
        <v>187</v>
      </c>
      <c r="H2555">
        <v>2</v>
      </c>
      <c r="I2555">
        <v>2026</v>
      </c>
      <c r="J2555" t="s">
        <v>199</v>
      </c>
      <c r="K2555" t="s">
        <v>17</v>
      </c>
    </row>
    <row r="2556" spans="2:11" x14ac:dyDescent="0.35">
      <c r="B2556" t="s">
        <v>194</v>
      </c>
      <c r="C2556" t="s">
        <v>234</v>
      </c>
      <c r="D2556" t="s">
        <v>254</v>
      </c>
      <c r="E2556" t="s">
        <v>200</v>
      </c>
      <c r="F2556">
        <v>0</v>
      </c>
      <c r="G2556" t="s">
        <v>187</v>
      </c>
      <c r="H2556">
        <v>2</v>
      </c>
      <c r="I2556">
        <v>2026</v>
      </c>
      <c r="J2556" t="s">
        <v>138</v>
      </c>
      <c r="K2556" t="s">
        <v>17</v>
      </c>
    </row>
    <row r="2557" spans="2:11" x14ac:dyDescent="0.35">
      <c r="B2557" t="s">
        <v>194</v>
      </c>
      <c r="C2557" t="s">
        <v>234</v>
      </c>
      <c r="D2557" t="s">
        <v>254</v>
      </c>
      <c r="E2557" t="s">
        <v>201</v>
      </c>
      <c r="F2557">
        <v>0</v>
      </c>
      <c r="G2557" t="s">
        <v>187</v>
      </c>
      <c r="H2557">
        <v>2</v>
      </c>
      <c r="I2557">
        <v>2026</v>
      </c>
      <c r="J2557" t="s">
        <v>202</v>
      </c>
      <c r="K2557" t="s">
        <v>17</v>
      </c>
    </row>
    <row r="2558" spans="2:11" x14ac:dyDescent="0.35">
      <c r="B2558" t="s">
        <v>194</v>
      </c>
      <c r="C2558" t="s">
        <v>234</v>
      </c>
      <c r="D2558" t="s">
        <v>254</v>
      </c>
      <c r="E2558" t="s">
        <v>206</v>
      </c>
      <c r="F2558">
        <v>0</v>
      </c>
      <c r="G2558" t="s">
        <v>187</v>
      </c>
      <c r="H2558">
        <v>2</v>
      </c>
      <c r="I2558">
        <v>2026</v>
      </c>
      <c r="J2558" t="s">
        <v>142</v>
      </c>
      <c r="K2558" t="s">
        <v>13</v>
      </c>
    </row>
    <row r="2559" spans="2:11" x14ac:dyDescent="0.35">
      <c r="B2559" t="s">
        <v>194</v>
      </c>
      <c r="C2559" t="s">
        <v>234</v>
      </c>
      <c r="D2559" t="s">
        <v>254</v>
      </c>
      <c r="E2559" t="s">
        <v>207</v>
      </c>
      <c r="F2559">
        <v>0</v>
      </c>
      <c r="G2559" t="s">
        <v>187</v>
      </c>
      <c r="H2559">
        <v>2</v>
      </c>
      <c r="I2559">
        <v>2026</v>
      </c>
      <c r="J2559" t="s">
        <v>128</v>
      </c>
      <c r="K2559" t="s">
        <v>13</v>
      </c>
    </row>
    <row r="2560" spans="2:11" x14ac:dyDescent="0.35">
      <c r="B2560" t="s">
        <v>194</v>
      </c>
      <c r="C2560" t="s">
        <v>234</v>
      </c>
      <c r="D2560" t="s">
        <v>254</v>
      </c>
      <c r="E2560" t="s">
        <v>209</v>
      </c>
      <c r="F2560">
        <v>0</v>
      </c>
      <c r="G2560" t="s">
        <v>210</v>
      </c>
      <c r="H2560">
        <v>2</v>
      </c>
      <c r="I2560">
        <v>2026</v>
      </c>
      <c r="J2560" t="s">
        <v>73</v>
      </c>
      <c r="K2560" t="s">
        <v>17</v>
      </c>
    </row>
    <row r="2561" spans="2:12" x14ac:dyDescent="0.35">
      <c r="B2561" t="s">
        <v>194</v>
      </c>
      <c r="C2561" t="s">
        <v>234</v>
      </c>
      <c r="D2561" t="s">
        <v>254</v>
      </c>
      <c r="E2561" t="s">
        <v>269</v>
      </c>
      <c r="F2561">
        <v>0</v>
      </c>
      <c r="G2561" t="s">
        <v>210</v>
      </c>
      <c r="H2561">
        <v>2</v>
      </c>
      <c r="I2561">
        <v>2026</v>
      </c>
      <c r="J2561" t="s">
        <v>199</v>
      </c>
      <c r="K2561" t="s">
        <v>17</v>
      </c>
    </row>
    <row r="2562" spans="2:12" x14ac:dyDescent="0.35">
      <c r="B2562" t="s">
        <v>194</v>
      </c>
      <c r="C2562" t="s">
        <v>234</v>
      </c>
      <c r="D2562" t="s">
        <v>254</v>
      </c>
      <c r="E2562" t="s">
        <v>213</v>
      </c>
      <c r="F2562">
        <v>0</v>
      </c>
      <c r="G2562" t="s">
        <v>210</v>
      </c>
      <c r="H2562">
        <v>2</v>
      </c>
      <c r="I2562">
        <v>2026</v>
      </c>
      <c r="J2562" t="s">
        <v>138</v>
      </c>
      <c r="K2562" t="s">
        <v>17</v>
      </c>
    </row>
    <row r="2563" spans="2:12" x14ac:dyDescent="0.35">
      <c r="B2563" t="s">
        <v>194</v>
      </c>
      <c r="C2563" t="s">
        <v>234</v>
      </c>
      <c r="D2563" t="s">
        <v>254</v>
      </c>
      <c r="E2563" t="s">
        <v>270</v>
      </c>
      <c r="F2563">
        <v>0</v>
      </c>
      <c r="G2563" t="s">
        <v>210</v>
      </c>
      <c r="H2563">
        <v>2</v>
      </c>
      <c r="I2563">
        <v>2026</v>
      </c>
      <c r="J2563" t="s">
        <v>25</v>
      </c>
      <c r="K2563" t="s">
        <v>17</v>
      </c>
    </row>
    <row r="2564" spans="2:12" x14ac:dyDescent="0.35">
      <c r="B2564" t="s">
        <v>194</v>
      </c>
      <c r="C2564" t="s">
        <v>234</v>
      </c>
      <c r="D2564" t="s">
        <v>254</v>
      </c>
      <c r="E2564" t="s">
        <v>216</v>
      </c>
      <c r="F2564">
        <v>0</v>
      </c>
      <c r="G2564" t="s">
        <v>210</v>
      </c>
      <c r="H2564">
        <v>2</v>
      </c>
      <c r="I2564">
        <v>2026</v>
      </c>
      <c r="J2564" t="s">
        <v>142</v>
      </c>
      <c r="K2564" t="s">
        <v>13</v>
      </c>
    </row>
    <row r="2565" spans="2:12" x14ac:dyDescent="0.35">
      <c r="B2565" t="s">
        <v>194</v>
      </c>
      <c r="C2565" t="s">
        <v>234</v>
      </c>
      <c r="D2565" t="s">
        <v>254</v>
      </c>
      <c r="E2565" t="s">
        <v>219</v>
      </c>
      <c r="F2565">
        <v>0</v>
      </c>
      <c r="G2565" t="s">
        <v>218</v>
      </c>
      <c r="H2565">
        <v>2</v>
      </c>
      <c r="I2565">
        <v>2026</v>
      </c>
      <c r="J2565" s="92" t="s">
        <v>35</v>
      </c>
      <c r="K2565" t="s">
        <v>26</v>
      </c>
      <c r="L2565" t="s">
        <v>220</v>
      </c>
    </row>
    <row r="2566" spans="2:12" x14ac:dyDescent="0.35">
      <c r="B2566" t="s">
        <v>194</v>
      </c>
      <c r="C2566" t="s">
        <v>234</v>
      </c>
      <c r="D2566" t="s">
        <v>254</v>
      </c>
      <c r="E2566" t="s">
        <v>225</v>
      </c>
      <c r="F2566">
        <v>0</v>
      </c>
      <c r="G2566" t="s">
        <v>224</v>
      </c>
      <c r="H2566">
        <v>2</v>
      </c>
      <c r="I2566">
        <v>2026</v>
      </c>
      <c r="J2566" s="92" t="s">
        <v>35</v>
      </c>
      <c r="K2566" t="s">
        <v>26</v>
      </c>
      <c r="L2566" t="s">
        <v>220</v>
      </c>
    </row>
    <row r="2567" spans="2:12" x14ac:dyDescent="0.35">
      <c r="B2567" t="s">
        <v>183</v>
      </c>
      <c r="C2567" t="s">
        <v>280</v>
      </c>
      <c r="D2567" t="s">
        <v>281</v>
      </c>
      <c r="E2567" t="s">
        <v>284</v>
      </c>
      <c r="F2567">
        <v>0</v>
      </c>
      <c r="G2567" t="s">
        <v>210</v>
      </c>
      <c r="H2567">
        <v>2</v>
      </c>
      <c r="I2567">
        <v>2026</v>
      </c>
      <c r="J2567" t="s">
        <v>10</v>
      </c>
      <c r="K2567" t="s">
        <v>8</v>
      </c>
    </row>
    <row r="2568" spans="2:12" x14ac:dyDescent="0.35">
      <c r="B2568" t="s">
        <v>194</v>
      </c>
      <c r="C2568" t="s">
        <v>234</v>
      </c>
      <c r="D2568" t="s">
        <v>254</v>
      </c>
      <c r="E2568" t="s">
        <v>262</v>
      </c>
      <c r="F2568">
        <v>0</v>
      </c>
      <c r="G2568" t="s">
        <v>257</v>
      </c>
      <c r="H2568">
        <v>2</v>
      </c>
      <c r="I2568">
        <v>2026</v>
      </c>
      <c r="J2568" t="s">
        <v>73</v>
      </c>
      <c r="K2568" t="s">
        <v>17</v>
      </c>
    </row>
    <row r="2569" spans="2:12" x14ac:dyDescent="0.35">
      <c r="B2569" t="s">
        <v>194</v>
      </c>
      <c r="C2569" t="s">
        <v>234</v>
      </c>
      <c r="D2569" t="s">
        <v>254</v>
      </c>
      <c r="E2569" t="s">
        <v>277</v>
      </c>
      <c r="F2569">
        <v>0</v>
      </c>
      <c r="G2569" t="s">
        <v>257</v>
      </c>
      <c r="H2569">
        <v>2</v>
      </c>
      <c r="I2569">
        <v>2026</v>
      </c>
      <c r="J2569" t="s">
        <v>199</v>
      </c>
      <c r="K2569" t="s">
        <v>17</v>
      </c>
    </row>
    <row r="2570" spans="2:12" x14ac:dyDescent="0.35">
      <c r="B2570" t="s">
        <v>194</v>
      </c>
      <c r="C2570" t="s">
        <v>234</v>
      </c>
      <c r="D2570" t="s">
        <v>254</v>
      </c>
      <c r="E2570" t="s">
        <v>263</v>
      </c>
      <c r="F2570">
        <v>0</v>
      </c>
      <c r="G2570" t="s">
        <v>257</v>
      </c>
      <c r="H2570">
        <v>2</v>
      </c>
      <c r="I2570">
        <v>2026</v>
      </c>
      <c r="J2570" t="s">
        <v>138</v>
      </c>
      <c r="K2570" t="s">
        <v>17</v>
      </c>
    </row>
    <row r="2571" spans="2:12" x14ac:dyDescent="0.35">
      <c r="B2571" t="s">
        <v>194</v>
      </c>
      <c r="C2571" t="s">
        <v>234</v>
      </c>
      <c r="D2571" t="s">
        <v>254</v>
      </c>
      <c r="E2571" t="s">
        <v>264</v>
      </c>
      <c r="F2571">
        <v>0</v>
      </c>
      <c r="G2571" t="s">
        <v>257</v>
      </c>
      <c r="H2571">
        <v>2</v>
      </c>
      <c r="I2571">
        <v>2026</v>
      </c>
      <c r="J2571" t="s">
        <v>202</v>
      </c>
      <c r="K2571" t="s">
        <v>17</v>
      </c>
    </row>
    <row r="2572" spans="2:12" x14ac:dyDescent="0.35">
      <c r="B2572" t="s">
        <v>194</v>
      </c>
      <c r="C2572" t="s">
        <v>234</v>
      </c>
      <c r="D2572" t="s">
        <v>254</v>
      </c>
      <c r="E2572" t="s">
        <v>266</v>
      </c>
      <c r="F2572">
        <v>0</v>
      </c>
      <c r="G2572" t="s">
        <v>257</v>
      </c>
      <c r="H2572">
        <v>2</v>
      </c>
      <c r="I2572">
        <v>2026</v>
      </c>
      <c r="J2572" t="s">
        <v>142</v>
      </c>
      <c r="K2572" t="s">
        <v>13</v>
      </c>
    </row>
    <row r="2573" spans="2:12" x14ac:dyDescent="0.35">
      <c r="B2573" t="s">
        <v>194</v>
      </c>
      <c r="C2573" t="s">
        <v>234</v>
      </c>
      <c r="D2573" t="s">
        <v>254</v>
      </c>
      <c r="E2573" t="s">
        <v>267</v>
      </c>
      <c r="F2573">
        <v>0</v>
      </c>
      <c r="G2573" t="s">
        <v>257</v>
      </c>
      <c r="H2573">
        <v>2</v>
      </c>
      <c r="I2573">
        <v>2026</v>
      </c>
      <c r="J2573" t="s">
        <v>128</v>
      </c>
      <c r="K2573" t="s">
        <v>13</v>
      </c>
    </row>
    <row r="2574" spans="2:12" x14ac:dyDescent="0.35">
      <c r="B2574" t="s">
        <v>194</v>
      </c>
      <c r="C2574" t="s">
        <v>234</v>
      </c>
      <c r="D2574" t="s">
        <v>254</v>
      </c>
      <c r="E2574" t="s">
        <v>287</v>
      </c>
      <c r="F2574">
        <v>0</v>
      </c>
      <c r="G2574" t="s">
        <v>288</v>
      </c>
      <c r="H2574">
        <v>2</v>
      </c>
      <c r="I2574">
        <v>2026</v>
      </c>
      <c r="J2574" t="s">
        <v>20</v>
      </c>
      <c r="K2574" t="s">
        <v>17</v>
      </c>
    </row>
    <row r="2575" spans="2:12" x14ac:dyDescent="0.35">
      <c r="B2575" t="s">
        <v>194</v>
      </c>
      <c r="C2575" t="s">
        <v>240</v>
      </c>
      <c r="D2575" t="s">
        <v>250</v>
      </c>
      <c r="E2575" t="s">
        <v>190</v>
      </c>
      <c r="F2575">
        <v>2.3160903510792576</v>
      </c>
      <c r="G2575" t="s">
        <v>187</v>
      </c>
      <c r="H2575">
        <v>2</v>
      </c>
      <c r="I2575">
        <v>2026</v>
      </c>
      <c r="J2575" t="s">
        <v>112</v>
      </c>
      <c r="K2575" t="s">
        <v>26</v>
      </c>
    </row>
    <row r="2576" spans="2:12" x14ac:dyDescent="0.35">
      <c r="B2576" t="s">
        <v>194</v>
      </c>
      <c r="C2576" t="s">
        <v>240</v>
      </c>
      <c r="D2576" t="s">
        <v>250</v>
      </c>
      <c r="E2576" t="s">
        <v>189</v>
      </c>
      <c r="F2576">
        <v>2.4507169553524824</v>
      </c>
      <c r="G2576" t="s">
        <v>187</v>
      </c>
      <c r="H2576">
        <v>2</v>
      </c>
      <c r="I2576">
        <v>2026</v>
      </c>
      <c r="J2576" t="s">
        <v>124</v>
      </c>
      <c r="K2576" t="s">
        <v>26</v>
      </c>
    </row>
    <row r="2577" spans="2:12" x14ac:dyDescent="0.35">
      <c r="B2577" t="s">
        <v>194</v>
      </c>
      <c r="C2577" t="s">
        <v>240</v>
      </c>
      <c r="D2577" t="s">
        <v>250</v>
      </c>
      <c r="E2577" t="s">
        <v>271</v>
      </c>
      <c r="F2577">
        <v>3.6984510278529914</v>
      </c>
      <c r="G2577" t="s">
        <v>210</v>
      </c>
      <c r="H2577">
        <v>2</v>
      </c>
      <c r="I2577">
        <v>2026</v>
      </c>
      <c r="J2577" s="92" t="s">
        <v>35</v>
      </c>
      <c r="K2577" t="s">
        <v>26</v>
      </c>
      <c r="L2577" t="s">
        <v>162</v>
      </c>
    </row>
    <row r="2578" spans="2:12" x14ac:dyDescent="0.35">
      <c r="B2578" t="s">
        <v>194</v>
      </c>
      <c r="C2578" t="s">
        <v>240</v>
      </c>
      <c r="D2578" t="s">
        <v>250</v>
      </c>
      <c r="E2578" t="s">
        <v>196</v>
      </c>
      <c r="F2578">
        <v>4.0436829763315965</v>
      </c>
      <c r="G2578" t="s">
        <v>187</v>
      </c>
      <c r="H2578">
        <v>2</v>
      </c>
      <c r="I2578">
        <v>2026</v>
      </c>
      <c r="J2578" t="s">
        <v>98</v>
      </c>
      <c r="K2578" t="s">
        <v>26</v>
      </c>
    </row>
    <row r="2579" spans="2:12" x14ac:dyDescent="0.35">
      <c r="B2579" t="s">
        <v>183</v>
      </c>
      <c r="C2579" t="s">
        <v>280</v>
      </c>
      <c r="D2579" t="s">
        <v>281</v>
      </c>
      <c r="E2579" t="s">
        <v>286</v>
      </c>
      <c r="F2579">
        <v>0</v>
      </c>
      <c r="G2579" t="s">
        <v>257</v>
      </c>
      <c r="H2579">
        <v>2</v>
      </c>
      <c r="I2579">
        <v>2026</v>
      </c>
      <c r="J2579" t="s">
        <v>10</v>
      </c>
      <c r="K2579" t="s">
        <v>8</v>
      </c>
    </row>
    <row r="2580" spans="2:12" x14ac:dyDescent="0.35">
      <c r="B2580" t="s">
        <v>194</v>
      </c>
      <c r="C2580" t="s">
        <v>240</v>
      </c>
      <c r="D2580" t="s">
        <v>250</v>
      </c>
      <c r="E2580" t="s">
        <v>186</v>
      </c>
      <c r="F2580">
        <v>4.314273987522931</v>
      </c>
      <c r="G2580" t="s">
        <v>187</v>
      </c>
      <c r="H2580">
        <v>2</v>
      </c>
      <c r="I2580">
        <v>2026</v>
      </c>
      <c r="J2580" t="s">
        <v>113</v>
      </c>
      <c r="K2580" t="s">
        <v>26</v>
      </c>
    </row>
    <row r="2581" spans="2:12" x14ac:dyDescent="0.35">
      <c r="B2581" t="s">
        <v>194</v>
      </c>
      <c r="C2581" t="s">
        <v>240</v>
      </c>
      <c r="D2581" t="s">
        <v>250</v>
      </c>
      <c r="E2581" t="s">
        <v>222</v>
      </c>
      <c r="F2581">
        <v>4.4055360707513902</v>
      </c>
      <c r="G2581" t="s">
        <v>218</v>
      </c>
      <c r="H2581">
        <v>2</v>
      </c>
      <c r="I2581">
        <v>2026</v>
      </c>
      <c r="J2581" s="92" t="s">
        <v>35</v>
      </c>
      <c r="K2581" t="s">
        <v>26</v>
      </c>
      <c r="L2581" t="s">
        <v>161</v>
      </c>
    </row>
    <row r="2582" spans="2:12" x14ac:dyDescent="0.35">
      <c r="B2582" t="s">
        <v>194</v>
      </c>
      <c r="C2582" t="s">
        <v>240</v>
      </c>
      <c r="D2582" t="s">
        <v>250</v>
      </c>
      <c r="E2582" t="s">
        <v>217</v>
      </c>
      <c r="F2582">
        <v>4.8950400786126558</v>
      </c>
      <c r="G2582" t="s">
        <v>218</v>
      </c>
      <c r="H2582">
        <v>2</v>
      </c>
      <c r="I2582">
        <v>2026</v>
      </c>
      <c r="J2582" s="92" t="s">
        <v>35</v>
      </c>
      <c r="K2582" t="s">
        <v>26</v>
      </c>
      <c r="L2582" t="s">
        <v>165</v>
      </c>
    </row>
    <row r="2583" spans="2:12" x14ac:dyDescent="0.35">
      <c r="B2583" t="s">
        <v>194</v>
      </c>
      <c r="C2583" t="s">
        <v>240</v>
      </c>
      <c r="D2583" t="s">
        <v>250</v>
      </c>
      <c r="E2583" t="s">
        <v>229</v>
      </c>
      <c r="F2583">
        <v>4.930142694598195</v>
      </c>
      <c r="G2583" t="s">
        <v>224</v>
      </c>
      <c r="H2583">
        <v>2</v>
      </c>
      <c r="I2583">
        <v>2026</v>
      </c>
      <c r="J2583" s="92" t="s">
        <v>35</v>
      </c>
      <c r="K2583" t="s">
        <v>26</v>
      </c>
      <c r="L2583" t="s">
        <v>162</v>
      </c>
    </row>
    <row r="2584" spans="2:12" x14ac:dyDescent="0.35">
      <c r="B2584" t="s">
        <v>194</v>
      </c>
      <c r="C2584" t="s">
        <v>240</v>
      </c>
      <c r="D2584" t="s">
        <v>250</v>
      </c>
      <c r="E2584" t="s">
        <v>228</v>
      </c>
      <c r="F2584">
        <v>4.9416595079327763</v>
      </c>
      <c r="G2584" t="s">
        <v>224</v>
      </c>
      <c r="H2584">
        <v>2</v>
      </c>
      <c r="I2584">
        <v>2026</v>
      </c>
      <c r="J2584" s="92" t="s">
        <v>35</v>
      </c>
      <c r="K2584" t="s">
        <v>26</v>
      </c>
      <c r="L2584" t="s">
        <v>161</v>
      </c>
    </row>
    <row r="2585" spans="2:12" x14ac:dyDescent="0.35">
      <c r="B2585" t="s">
        <v>194</v>
      </c>
      <c r="C2585" t="s">
        <v>240</v>
      </c>
      <c r="D2585" t="s">
        <v>250</v>
      </c>
      <c r="E2585" t="s">
        <v>188</v>
      </c>
      <c r="F2585">
        <v>4.952408823376298</v>
      </c>
      <c r="G2585" t="s">
        <v>187</v>
      </c>
      <c r="H2585">
        <v>2</v>
      </c>
      <c r="I2585">
        <v>2026</v>
      </c>
      <c r="J2585" t="s">
        <v>140</v>
      </c>
      <c r="K2585" t="s">
        <v>26</v>
      </c>
    </row>
    <row r="2586" spans="2:12" x14ac:dyDescent="0.35">
      <c r="B2586" t="s">
        <v>194</v>
      </c>
      <c r="C2586" t="s">
        <v>240</v>
      </c>
      <c r="D2586" t="s">
        <v>250</v>
      </c>
      <c r="E2586" t="s">
        <v>223</v>
      </c>
      <c r="F2586">
        <v>5.5943315184144637</v>
      </c>
      <c r="G2586" t="s">
        <v>224</v>
      </c>
      <c r="H2586">
        <v>2</v>
      </c>
      <c r="I2586">
        <v>2026</v>
      </c>
      <c r="J2586" s="92" t="s">
        <v>35</v>
      </c>
      <c r="K2586" t="s">
        <v>26</v>
      </c>
      <c r="L2586" t="s">
        <v>165</v>
      </c>
    </row>
    <row r="2587" spans="2:12" x14ac:dyDescent="0.35">
      <c r="B2587" t="s">
        <v>194</v>
      </c>
      <c r="C2587" t="s">
        <v>240</v>
      </c>
      <c r="D2587" t="s">
        <v>250</v>
      </c>
      <c r="E2587" t="s">
        <v>203</v>
      </c>
      <c r="F2587">
        <v>6.3290571220445733</v>
      </c>
      <c r="G2587" t="s">
        <v>187</v>
      </c>
      <c r="H2587">
        <v>2</v>
      </c>
      <c r="I2587">
        <v>2026</v>
      </c>
      <c r="J2587" t="s">
        <v>115</v>
      </c>
      <c r="K2587" t="s">
        <v>26</v>
      </c>
    </row>
    <row r="2588" spans="2:12" x14ac:dyDescent="0.35">
      <c r="B2588" t="s">
        <v>194</v>
      </c>
      <c r="C2588" t="s">
        <v>240</v>
      </c>
      <c r="D2588" t="s">
        <v>250</v>
      </c>
      <c r="E2588" t="s">
        <v>221</v>
      </c>
      <c r="F2588">
        <v>9.9700558301549993</v>
      </c>
      <c r="G2588" t="s">
        <v>218</v>
      </c>
      <c r="H2588">
        <v>2</v>
      </c>
      <c r="I2588">
        <v>2026</v>
      </c>
      <c r="J2588" s="92" t="s">
        <v>35</v>
      </c>
      <c r="K2588" t="s">
        <v>26</v>
      </c>
      <c r="L2588" t="s">
        <v>164</v>
      </c>
    </row>
    <row r="2589" spans="2:12" x14ac:dyDescent="0.35">
      <c r="B2589" t="s">
        <v>194</v>
      </c>
      <c r="C2589" t="s">
        <v>240</v>
      </c>
      <c r="D2589" t="s">
        <v>250</v>
      </c>
      <c r="E2589" t="s">
        <v>195</v>
      </c>
      <c r="F2589">
        <v>10.576374632770094</v>
      </c>
      <c r="G2589" t="s">
        <v>187</v>
      </c>
      <c r="H2589">
        <v>2</v>
      </c>
      <c r="I2589">
        <v>2026</v>
      </c>
      <c r="J2589" t="s">
        <v>117</v>
      </c>
      <c r="K2589" t="s">
        <v>26</v>
      </c>
    </row>
    <row r="2590" spans="2:12" x14ac:dyDescent="0.35">
      <c r="B2590" t="s">
        <v>194</v>
      </c>
      <c r="C2590" t="s">
        <v>234</v>
      </c>
      <c r="D2590" t="s">
        <v>252</v>
      </c>
      <c r="E2590" t="s">
        <v>216</v>
      </c>
      <c r="F2590">
        <v>11.238924599244983</v>
      </c>
      <c r="G2590" t="s">
        <v>210</v>
      </c>
      <c r="H2590">
        <v>2</v>
      </c>
      <c r="I2590">
        <v>2026</v>
      </c>
      <c r="J2590" t="s">
        <v>142</v>
      </c>
      <c r="K2590" t="s">
        <v>13</v>
      </c>
    </row>
    <row r="2591" spans="2:12" x14ac:dyDescent="0.35">
      <c r="B2591" t="s">
        <v>194</v>
      </c>
      <c r="C2591" t="s">
        <v>240</v>
      </c>
      <c r="D2591" t="s">
        <v>250</v>
      </c>
      <c r="E2591" t="s">
        <v>226</v>
      </c>
      <c r="F2591">
        <v>11.309317061071342</v>
      </c>
      <c r="G2591" t="s">
        <v>224</v>
      </c>
      <c r="H2591">
        <v>2</v>
      </c>
      <c r="I2591">
        <v>2026</v>
      </c>
      <c r="J2591" s="92" t="s">
        <v>35</v>
      </c>
      <c r="K2591" t="s">
        <v>26</v>
      </c>
      <c r="L2591" t="s">
        <v>164</v>
      </c>
    </row>
    <row r="2592" spans="2:12" x14ac:dyDescent="0.35">
      <c r="B2592" t="s">
        <v>194</v>
      </c>
      <c r="C2592" t="s">
        <v>234</v>
      </c>
      <c r="D2592" t="s">
        <v>254</v>
      </c>
      <c r="E2592" t="s">
        <v>190</v>
      </c>
      <c r="F2592">
        <v>13.757576685410788</v>
      </c>
      <c r="G2592" t="s">
        <v>187</v>
      </c>
      <c r="H2592">
        <v>2</v>
      </c>
      <c r="I2592">
        <v>2026</v>
      </c>
      <c r="J2592" t="s">
        <v>112</v>
      </c>
      <c r="K2592" t="s">
        <v>26</v>
      </c>
    </row>
    <row r="2593" spans="2:12" x14ac:dyDescent="0.35">
      <c r="B2593" t="s">
        <v>194</v>
      </c>
      <c r="C2593" t="s">
        <v>234</v>
      </c>
      <c r="D2593" t="s">
        <v>254</v>
      </c>
      <c r="E2593" t="s">
        <v>189</v>
      </c>
      <c r="F2593">
        <v>14.557258714793745</v>
      </c>
      <c r="G2593" t="s">
        <v>187</v>
      </c>
      <c r="H2593">
        <v>2</v>
      </c>
      <c r="I2593">
        <v>2026</v>
      </c>
      <c r="J2593" t="s">
        <v>124</v>
      </c>
      <c r="K2593" t="s">
        <v>26</v>
      </c>
    </row>
    <row r="2594" spans="2:12" x14ac:dyDescent="0.35">
      <c r="B2594" t="s">
        <v>194</v>
      </c>
      <c r="C2594" t="s">
        <v>240</v>
      </c>
      <c r="D2594" t="s">
        <v>250</v>
      </c>
      <c r="E2594" t="s">
        <v>204</v>
      </c>
      <c r="F2594">
        <v>16.665827255527674</v>
      </c>
      <c r="G2594" t="s">
        <v>187</v>
      </c>
      <c r="H2594">
        <v>2</v>
      </c>
      <c r="I2594">
        <v>2026</v>
      </c>
      <c r="J2594" t="s">
        <v>114</v>
      </c>
      <c r="K2594" t="s">
        <v>26</v>
      </c>
    </row>
    <row r="2595" spans="2:12" x14ac:dyDescent="0.35">
      <c r="B2595" t="s">
        <v>194</v>
      </c>
      <c r="C2595" t="s">
        <v>234</v>
      </c>
      <c r="D2595" t="s">
        <v>254</v>
      </c>
      <c r="E2595" t="s">
        <v>271</v>
      </c>
      <c r="F2595">
        <v>21.96879910544677</v>
      </c>
      <c r="G2595" t="s">
        <v>210</v>
      </c>
      <c r="H2595">
        <v>2</v>
      </c>
      <c r="I2595">
        <v>2026</v>
      </c>
      <c r="J2595" s="92" t="s">
        <v>35</v>
      </c>
      <c r="K2595" t="s">
        <v>26</v>
      </c>
      <c r="L2595" t="s">
        <v>162</v>
      </c>
    </row>
    <row r="2596" spans="2:12" x14ac:dyDescent="0.35">
      <c r="B2596" t="s">
        <v>194</v>
      </c>
      <c r="C2596" t="s">
        <v>234</v>
      </c>
      <c r="D2596" t="s">
        <v>254</v>
      </c>
      <c r="E2596" t="s">
        <v>196</v>
      </c>
      <c r="F2596">
        <v>24.019476879409687</v>
      </c>
      <c r="G2596" t="s">
        <v>187</v>
      </c>
      <c r="H2596">
        <v>2</v>
      </c>
      <c r="I2596">
        <v>2026</v>
      </c>
      <c r="J2596" t="s">
        <v>98</v>
      </c>
      <c r="K2596" t="s">
        <v>26</v>
      </c>
    </row>
    <row r="2597" spans="2:12" x14ac:dyDescent="0.35">
      <c r="B2597" t="s">
        <v>183</v>
      </c>
      <c r="C2597" t="s">
        <v>259</v>
      </c>
      <c r="D2597" t="s">
        <v>268</v>
      </c>
      <c r="E2597" t="s">
        <v>283</v>
      </c>
      <c r="F2597">
        <v>0</v>
      </c>
      <c r="G2597" t="s">
        <v>187</v>
      </c>
      <c r="H2597">
        <v>2</v>
      </c>
      <c r="I2597">
        <v>2026</v>
      </c>
      <c r="J2597" t="s">
        <v>10</v>
      </c>
      <c r="K2597" t="s">
        <v>8</v>
      </c>
    </row>
    <row r="2598" spans="2:12" x14ac:dyDescent="0.35">
      <c r="B2598" t="s">
        <v>194</v>
      </c>
      <c r="C2598" t="s">
        <v>234</v>
      </c>
      <c r="D2598" t="s">
        <v>254</v>
      </c>
      <c r="E2598" t="s">
        <v>186</v>
      </c>
      <c r="F2598">
        <v>25.626787485886208</v>
      </c>
      <c r="G2598" t="s">
        <v>187</v>
      </c>
      <c r="H2598">
        <v>2</v>
      </c>
      <c r="I2598">
        <v>2026</v>
      </c>
      <c r="J2598" t="s">
        <v>113</v>
      </c>
      <c r="K2598" t="s">
        <v>26</v>
      </c>
    </row>
    <row r="2599" spans="2:12" x14ac:dyDescent="0.35">
      <c r="B2599" t="s">
        <v>194</v>
      </c>
      <c r="C2599" t="s">
        <v>234</v>
      </c>
      <c r="D2599" t="s">
        <v>254</v>
      </c>
      <c r="E2599" t="s">
        <v>222</v>
      </c>
      <c r="F2599">
        <v>26.168884260263258</v>
      </c>
      <c r="G2599" t="s">
        <v>218</v>
      </c>
      <c r="H2599">
        <v>2</v>
      </c>
      <c r="I2599">
        <v>2026</v>
      </c>
      <c r="J2599" s="92" t="s">
        <v>35</v>
      </c>
      <c r="K2599" t="s">
        <v>26</v>
      </c>
      <c r="L2599" t="s">
        <v>161</v>
      </c>
    </row>
    <row r="2600" spans="2:12" x14ac:dyDescent="0.35">
      <c r="B2600" t="s">
        <v>194</v>
      </c>
      <c r="C2600" t="s">
        <v>234</v>
      </c>
      <c r="D2600" t="s">
        <v>254</v>
      </c>
      <c r="E2600" t="s">
        <v>217</v>
      </c>
      <c r="F2600">
        <v>29.076538066959177</v>
      </c>
      <c r="G2600" t="s">
        <v>218</v>
      </c>
      <c r="H2600">
        <v>2</v>
      </c>
      <c r="I2600">
        <v>2026</v>
      </c>
      <c r="J2600" s="92" t="s">
        <v>35</v>
      </c>
      <c r="K2600" t="s">
        <v>26</v>
      </c>
      <c r="L2600" t="s">
        <v>165</v>
      </c>
    </row>
    <row r="2601" spans="2:12" x14ac:dyDescent="0.35">
      <c r="B2601" t="s">
        <v>194</v>
      </c>
      <c r="C2601" t="s">
        <v>234</v>
      </c>
      <c r="D2601" t="s">
        <v>254</v>
      </c>
      <c r="E2601" t="s">
        <v>229</v>
      </c>
      <c r="F2601">
        <v>29.285047605913277</v>
      </c>
      <c r="G2601" t="s">
        <v>224</v>
      </c>
      <c r="H2601">
        <v>2</v>
      </c>
      <c r="I2601">
        <v>2026</v>
      </c>
      <c r="J2601" s="92" t="s">
        <v>35</v>
      </c>
      <c r="K2601" t="s">
        <v>26</v>
      </c>
      <c r="L2601" t="s">
        <v>162</v>
      </c>
    </row>
    <row r="2602" spans="2:12" x14ac:dyDescent="0.35">
      <c r="B2602" t="s">
        <v>194</v>
      </c>
      <c r="C2602" t="s">
        <v>234</v>
      </c>
      <c r="D2602" t="s">
        <v>254</v>
      </c>
      <c r="E2602" t="s">
        <v>228</v>
      </c>
      <c r="F2602">
        <v>29.353457477120692</v>
      </c>
      <c r="G2602" t="s">
        <v>224</v>
      </c>
      <c r="H2602">
        <v>2</v>
      </c>
      <c r="I2602">
        <v>2026</v>
      </c>
      <c r="J2602" s="92" t="s">
        <v>35</v>
      </c>
      <c r="K2602" t="s">
        <v>26</v>
      </c>
      <c r="L2602" t="s">
        <v>161</v>
      </c>
    </row>
    <row r="2603" spans="2:12" x14ac:dyDescent="0.35">
      <c r="B2603" t="s">
        <v>194</v>
      </c>
      <c r="C2603" t="s">
        <v>234</v>
      </c>
      <c r="D2603" t="s">
        <v>254</v>
      </c>
      <c r="E2603" t="s">
        <v>188</v>
      </c>
      <c r="F2603">
        <v>29.417308410855206</v>
      </c>
      <c r="G2603" t="s">
        <v>187</v>
      </c>
      <c r="H2603">
        <v>2</v>
      </c>
      <c r="I2603">
        <v>2026</v>
      </c>
      <c r="J2603" t="s">
        <v>140</v>
      </c>
      <c r="K2603" t="s">
        <v>26</v>
      </c>
    </row>
    <row r="2604" spans="2:12" x14ac:dyDescent="0.35">
      <c r="B2604" t="s">
        <v>194</v>
      </c>
      <c r="C2604" t="s">
        <v>234</v>
      </c>
      <c r="D2604" t="s">
        <v>254</v>
      </c>
      <c r="E2604" t="s">
        <v>223</v>
      </c>
      <c r="F2604">
        <v>33.230329219381915</v>
      </c>
      <c r="G2604" t="s">
        <v>224</v>
      </c>
      <c r="H2604">
        <v>2</v>
      </c>
      <c r="I2604">
        <v>2026</v>
      </c>
      <c r="J2604" s="92" t="s">
        <v>35</v>
      </c>
      <c r="K2604" t="s">
        <v>26</v>
      </c>
      <c r="L2604" t="s">
        <v>165</v>
      </c>
    </row>
    <row r="2605" spans="2:12" x14ac:dyDescent="0.35">
      <c r="B2605" t="s">
        <v>183</v>
      </c>
      <c r="C2605" t="s">
        <v>259</v>
      </c>
      <c r="D2605" t="s">
        <v>268</v>
      </c>
      <c r="E2605" t="s">
        <v>284</v>
      </c>
      <c r="F2605">
        <v>0</v>
      </c>
      <c r="G2605" t="s">
        <v>210</v>
      </c>
      <c r="H2605">
        <v>2</v>
      </c>
      <c r="I2605">
        <v>2026</v>
      </c>
      <c r="J2605" t="s">
        <v>10</v>
      </c>
      <c r="K2605" t="s">
        <v>8</v>
      </c>
    </row>
    <row r="2606" spans="2:12" x14ac:dyDescent="0.35">
      <c r="B2606" t="s">
        <v>194</v>
      </c>
      <c r="C2606" t="s">
        <v>240</v>
      </c>
      <c r="D2606" t="s">
        <v>250</v>
      </c>
      <c r="E2606" t="s">
        <v>205</v>
      </c>
      <c r="F2606">
        <v>37.047195926289731</v>
      </c>
      <c r="G2606" t="s">
        <v>187</v>
      </c>
      <c r="H2606">
        <v>2</v>
      </c>
      <c r="I2606">
        <v>2026</v>
      </c>
      <c r="J2606" t="s">
        <v>141</v>
      </c>
      <c r="K2606" t="s">
        <v>17</v>
      </c>
    </row>
    <row r="2607" spans="2:12" x14ac:dyDescent="0.35">
      <c r="B2607" t="s">
        <v>194</v>
      </c>
      <c r="C2607" t="s">
        <v>234</v>
      </c>
      <c r="D2607" t="s">
        <v>254</v>
      </c>
      <c r="E2607" t="s">
        <v>203</v>
      </c>
      <c r="F2607">
        <v>37.594599304944772</v>
      </c>
      <c r="G2607" t="s">
        <v>187</v>
      </c>
      <c r="H2607">
        <v>2</v>
      </c>
      <c r="I2607">
        <v>2026</v>
      </c>
      <c r="J2607" t="s">
        <v>115</v>
      </c>
      <c r="K2607" t="s">
        <v>26</v>
      </c>
    </row>
    <row r="2608" spans="2:12" x14ac:dyDescent="0.35">
      <c r="B2608" t="s">
        <v>194</v>
      </c>
      <c r="C2608" t="s">
        <v>184</v>
      </c>
      <c r="D2608" t="s">
        <v>253</v>
      </c>
      <c r="E2608" t="s">
        <v>190</v>
      </c>
      <c r="F2608">
        <v>54.428123250362553</v>
      </c>
      <c r="G2608" t="s">
        <v>187</v>
      </c>
      <c r="H2608">
        <v>2</v>
      </c>
      <c r="I2608">
        <v>2026</v>
      </c>
      <c r="J2608" t="s">
        <v>112</v>
      </c>
      <c r="K2608" t="s">
        <v>26</v>
      </c>
    </row>
    <row r="2609" spans="2:12" x14ac:dyDescent="0.35">
      <c r="B2609" t="s">
        <v>194</v>
      </c>
      <c r="C2609" t="s">
        <v>184</v>
      </c>
      <c r="D2609" t="s">
        <v>253</v>
      </c>
      <c r="E2609" t="s">
        <v>189</v>
      </c>
      <c r="F2609">
        <v>57.591848450783338</v>
      </c>
      <c r="G2609" t="s">
        <v>187</v>
      </c>
      <c r="H2609">
        <v>2</v>
      </c>
      <c r="I2609">
        <v>2026</v>
      </c>
      <c r="J2609" t="s">
        <v>124</v>
      </c>
      <c r="K2609" t="s">
        <v>26</v>
      </c>
    </row>
    <row r="2610" spans="2:12" x14ac:dyDescent="0.35">
      <c r="B2610" t="s">
        <v>194</v>
      </c>
      <c r="C2610" t="s">
        <v>234</v>
      </c>
      <c r="D2610" t="s">
        <v>254</v>
      </c>
      <c r="E2610" t="s">
        <v>221</v>
      </c>
      <c r="F2610">
        <v>59.222131631120689</v>
      </c>
      <c r="G2610" t="s">
        <v>218</v>
      </c>
      <c r="H2610">
        <v>2</v>
      </c>
      <c r="I2610">
        <v>2026</v>
      </c>
      <c r="J2610" s="92" t="s">
        <v>35</v>
      </c>
      <c r="K2610" t="s">
        <v>26</v>
      </c>
      <c r="L2610" t="s">
        <v>164</v>
      </c>
    </row>
    <row r="2611" spans="2:12" x14ac:dyDescent="0.35">
      <c r="B2611" t="s">
        <v>194</v>
      </c>
      <c r="C2611" t="s">
        <v>234</v>
      </c>
      <c r="D2611" t="s">
        <v>254</v>
      </c>
      <c r="E2611" t="s">
        <v>195</v>
      </c>
      <c r="F2611">
        <v>62.823665318654349</v>
      </c>
      <c r="G2611" t="s">
        <v>187</v>
      </c>
      <c r="H2611">
        <v>2</v>
      </c>
      <c r="I2611">
        <v>2026</v>
      </c>
      <c r="J2611" t="s">
        <v>117</v>
      </c>
      <c r="K2611" t="s">
        <v>26</v>
      </c>
    </row>
    <row r="2612" spans="2:12" x14ac:dyDescent="0.35">
      <c r="B2612" t="s">
        <v>194</v>
      </c>
      <c r="C2612" t="s">
        <v>234</v>
      </c>
      <c r="D2612" t="s">
        <v>254</v>
      </c>
      <c r="E2612" t="s">
        <v>226</v>
      </c>
      <c r="F2612">
        <v>67.177343342763777</v>
      </c>
      <c r="G2612" t="s">
        <v>224</v>
      </c>
      <c r="H2612">
        <v>2</v>
      </c>
      <c r="I2612">
        <v>2026</v>
      </c>
      <c r="J2612" s="92" t="s">
        <v>35</v>
      </c>
      <c r="K2612" t="s">
        <v>26</v>
      </c>
      <c r="L2612" t="s">
        <v>164</v>
      </c>
    </row>
    <row r="2613" spans="2:12" x14ac:dyDescent="0.35">
      <c r="B2613" t="s">
        <v>194</v>
      </c>
      <c r="C2613" t="s">
        <v>240</v>
      </c>
      <c r="D2613" t="s">
        <v>251</v>
      </c>
      <c r="E2613" t="s">
        <v>207</v>
      </c>
      <c r="F2613">
        <v>73.554245170726929</v>
      </c>
      <c r="G2613" t="s">
        <v>187</v>
      </c>
      <c r="H2613">
        <v>2</v>
      </c>
      <c r="I2613">
        <v>2026</v>
      </c>
      <c r="J2613" t="s">
        <v>128</v>
      </c>
      <c r="K2613" t="s">
        <v>13</v>
      </c>
    </row>
    <row r="2614" spans="2:12" x14ac:dyDescent="0.35">
      <c r="B2614" t="s">
        <v>194</v>
      </c>
      <c r="C2614" t="s">
        <v>234</v>
      </c>
      <c r="D2614" t="s">
        <v>252</v>
      </c>
      <c r="E2614" t="s">
        <v>206</v>
      </c>
      <c r="F2614">
        <v>82.294955313706609</v>
      </c>
      <c r="G2614" t="s">
        <v>187</v>
      </c>
      <c r="H2614">
        <v>2</v>
      </c>
      <c r="I2614">
        <v>2026</v>
      </c>
      <c r="J2614" t="s">
        <v>142</v>
      </c>
      <c r="K2614" t="s">
        <v>13</v>
      </c>
    </row>
    <row r="2615" spans="2:12" x14ac:dyDescent="0.35">
      <c r="B2615" t="s">
        <v>194</v>
      </c>
      <c r="C2615" t="s">
        <v>184</v>
      </c>
      <c r="D2615" t="s">
        <v>253</v>
      </c>
      <c r="E2615" t="s">
        <v>271</v>
      </c>
      <c r="F2615">
        <v>86.913599154545295</v>
      </c>
      <c r="G2615" t="s">
        <v>210</v>
      </c>
      <c r="H2615">
        <v>2</v>
      </c>
      <c r="I2615">
        <v>2026</v>
      </c>
      <c r="J2615" s="92" t="s">
        <v>35</v>
      </c>
      <c r="K2615" t="s">
        <v>26</v>
      </c>
      <c r="L2615" t="s">
        <v>162</v>
      </c>
    </row>
    <row r="2616" spans="2:12" x14ac:dyDescent="0.35">
      <c r="B2616" t="s">
        <v>194</v>
      </c>
      <c r="C2616" t="s">
        <v>184</v>
      </c>
      <c r="D2616" t="s">
        <v>253</v>
      </c>
      <c r="E2616" t="s">
        <v>196</v>
      </c>
      <c r="F2616">
        <v>95.026549943792531</v>
      </c>
      <c r="G2616" t="s">
        <v>187</v>
      </c>
      <c r="H2616">
        <v>2</v>
      </c>
      <c r="I2616">
        <v>2026</v>
      </c>
      <c r="J2616" t="s">
        <v>98</v>
      </c>
      <c r="K2616" t="s">
        <v>26</v>
      </c>
    </row>
    <row r="2617" spans="2:12" x14ac:dyDescent="0.35">
      <c r="B2617" t="s">
        <v>183</v>
      </c>
      <c r="C2617" t="s">
        <v>259</v>
      </c>
      <c r="D2617" t="s">
        <v>268</v>
      </c>
      <c r="E2617" t="s">
        <v>286</v>
      </c>
      <c r="F2617">
        <v>0</v>
      </c>
      <c r="G2617" t="s">
        <v>257</v>
      </c>
      <c r="H2617">
        <v>2</v>
      </c>
      <c r="I2617">
        <v>2026</v>
      </c>
      <c r="J2617" t="s">
        <v>10</v>
      </c>
      <c r="K2617" t="s">
        <v>8</v>
      </c>
    </row>
    <row r="2618" spans="2:12" x14ac:dyDescent="0.35">
      <c r="B2618" t="s">
        <v>194</v>
      </c>
      <c r="C2618" t="s">
        <v>234</v>
      </c>
      <c r="D2618" t="s">
        <v>282</v>
      </c>
      <c r="E2618" t="s">
        <v>190</v>
      </c>
      <c r="F2618">
        <v>98.06326546469576</v>
      </c>
      <c r="G2618" t="s">
        <v>187</v>
      </c>
      <c r="H2618">
        <v>2</v>
      </c>
      <c r="I2618">
        <v>2026</v>
      </c>
      <c r="J2618" t="s">
        <v>112</v>
      </c>
      <c r="K2618" t="s">
        <v>26</v>
      </c>
    </row>
    <row r="2619" spans="2:12" x14ac:dyDescent="0.35">
      <c r="B2619" t="s">
        <v>194</v>
      </c>
      <c r="C2619" t="s">
        <v>234</v>
      </c>
      <c r="D2619" t="s">
        <v>247</v>
      </c>
      <c r="E2619" t="s">
        <v>190</v>
      </c>
      <c r="F2619">
        <v>98.665448955976359</v>
      </c>
      <c r="G2619" t="s">
        <v>187</v>
      </c>
      <c r="H2619">
        <v>2</v>
      </c>
      <c r="I2619">
        <v>2026</v>
      </c>
      <c r="J2619" t="s">
        <v>112</v>
      </c>
      <c r="K2619" t="s">
        <v>26</v>
      </c>
    </row>
    <row r="2620" spans="2:12" x14ac:dyDescent="0.35">
      <c r="B2620" t="s">
        <v>194</v>
      </c>
      <c r="C2620" t="s">
        <v>234</v>
      </c>
      <c r="D2620" t="s">
        <v>254</v>
      </c>
      <c r="E2620" t="s">
        <v>204</v>
      </c>
      <c r="F2620">
        <v>98.995013897834383</v>
      </c>
      <c r="G2620" t="s">
        <v>187</v>
      </c>
      <c r="H2620">
        <v>2</v>
      </c>
      <c r="I2620">
        <v>2026</v>
      </c>
      <c r="J2620" t="s">
        <v>114</v>
      </c>
      <c r="K2620" t="s">
        <v>26</v>
      </c>
    </row>
    <row r="2621" spans="2:12" x14ac:dyDescent="0.35">
      <c r="B2621" t="s">
        <v>194</v>
      </c>
      <c r="C2621" t="s">
        <v>184</v>
      </c>
      <c r="D2621" t="s">
        <v>253</v>
      </c>
      <c r="E2621" t="s">
        <v>186</v>
      </c>
      <c r="F2621">
        <v>101.38543870678888</v>
      </c>
      <c r="G2621" t="s">
        <v>187</v>
      </c>
      <c r="H2621">
        <v>2</v>
      </c>
      <c r="I2621">
        <v>2026</v>
      </c>
      <c r="J2621" t="s">
        <v>113</v>
      </c>
      <c r="K2621" t="s">
        <v>26</v>
      </c>
    </row>
    <row r="2622" spans="2:12" x14ac:dyDescent="0.35">
      <c r="B2622" t="s">
        <v>194</v>
      </c>
      <c r="C2622" t="s">
        <v>184</v>
      </c>
      <c r="D2622" t="s">
        <v>253</v>
      </c>
      <c r="E2622" t="s">
        <v>222</v>
      </c>
      <c r="F2622">
        <v>103.53009766265768</v>
      </c>
      <c r="G2622" t="s">
        <v>218</v>
      </c>
      <c r="H2622">
        <v>2</v>
      </c>
      <c r="I2622">
        <v>2026</v>
      </c>
      <c r="J2622" s="92" t="s">
        <v>35</v>
      </c>
      <c r="K2622" t="s">
        <v>26</v>
      </c>
      <c r="L2622" t="s">
        <v>161</v>
      </c>
    </row>
    <row r="2623" spans="2:12" x14ac:dyDescent="0.35">
      <c r="B2623" t="s">
        <v>194</v>
      </c>
      <c r="C2623" t="s">
        <v>234</v>
      </c>
      <c r="D2623" t="s">
        <v>282</v>
      </c>
      <c r="E2623" t="s">
        <v>189</v>
      </c>
      <c r="F2623">
        <v>103.76335588962411</v>
      </c>
      <c r="G2623" t="s">
        <v>187</v>
      </c>
      <c r="H2623">
        <v>2</v>
      </c>
      <c r="I2623">
        <v>2026</v>
      </c>
      <c r="J2623" t="s">
        <v>124</v>
      </c>
      <c r="K2623" t="s">
        <v>26</v>
      </c>
    </row>
    <row r="2624" spans="2:12" x14ac:dyDescent="0.35">
      <c r="B2624" t="s">
        <v>194</v>
      </c>
      <c r="C2624" t="s">
        <v>234</v>
      </c>
      <c r="D2624" t="s">
        <v>247</v>
      </c>
      <c r="E2624" t="s">
        <v>189</v>
      </c>
      <c r="F2624">
        <v>104.40054229801575</v>
      </c>
      <c r="G2624" t="s">
        <v>187</v>
      </c>
      <c r="H2624">
        <v>2</v>
      </c>
      <c r="I2624">
        <v>2026</v>
      </c>
      <c r="J2624" t="s">
        <v>124</v>
      </c>
      <c r="K2624" t="s">
        <v>26</v>
      </c>
    </row>
    <row r="2625" spans="2:12" x14ac:dyDescent="0.35">
      <c r="B2625" t="s">
        <v>194</v>
      </c>
      <c r="C2625" t="s">
        <v>184</v>
      </c>
      <c r="D2625" t="s">
        <v>253</v>
      </c>
      <c r="E2625" t="s">
        <v>217</v>
      </c>
      <c r="F2625">
        <v>115.03344184739741</v>
      </c>
      <c r="G2625" t="s">
        <v>218</v>
      </c>
      <c r="H2625">
        <v>2</v>
      </c>
      <c r="I2625">
        <v>2026</v>
      </c>
      <c r="J2625" s="92" t="s">
        <v>35</v>
      </c>
      <c r="K2625" t="s">
        <v>26</v>
      </c>
      <c r="L2625" t="s">
        <v>165</v>
      </c>
    </row>
    <row r="2626" spans="2:12" x14ac:dyDescent="0.35">
      <c r="B2626" t="s">
        <v>194</v>
      </c>
      <c r="C2626" t="s">
        <v>184</v>
      </c>
      <c r="D2626" t="s">
        <v>253</v>
      </c>
      <c r="E2626" t="s">
        <v>229</v>
      </c>
      <c r="F2626">
        <v>115.85835332305759</v>
      </c>
      <c r="G2626" t="s">
        <v>224</v>
      </c>
      <c r="H2626">
        <v>2</v>
      </c>
      <c r="I2626">
        <v>2026</v>
      </c>
      <c r="J2626" s="92" t="s">
        <v>35</v>
      </c>
      <c r="K2626" t="s">
        <v>26</v>
      </c>
      <c r="L2626" t="s">
        <v>162</v>
      </c>
    </row>
    <row r="2627" spans="2:12" x14ac:dyDescent="0.35">
      <c r="B2627" t="s">
        <v>194</v>
      </c>
      <c r="C2627" t="s">
        <v>184</v>
      </c>
      <c r="D2627" t="s">
        <v>253</v>
      </c>
      <c r="E2627" t="s">
        <v>228</v>
      </c>
      <c r="F2627">
        <v>116.12899843642025</v>
      </c>
      <c r="G2627" t="s">
        <v>224</v>
      </c>
      <c r="H2627">
        <v>2</v>
      </c>
      <c r="I2627">
        <v>2026</v>
      </c>
      <c r="J2627" s="92" t="s">
        <v>35</v>
      </c>
      <c r="K2627" t="s">
        <v>26</v>
      </c>
      <c r="L2627" t="s">
        <v>161</v>
      </c>
    </row>
    <row r="2628" spans="2:12" x14ac:dyDescent="0.35">
      <c r="B2628" t="s">
        <v>194</v>
      </c>
      <c r="C2628" t="s">
        <v>184</v>
      </c>
      <c r="D2628" t="s">
        <v>253</v>
      </c>
      <c r="E2628" t="s">
        <v>188</v>
      </c>
      <c r="F2628">
        <v>116.38160734934299</v>
      </c>
      <c r="G2628" t="s">
        <v>187</v>
      </c>
      <c r="H2628">
        <v>2</v>
      </c>
      <c r="I2628">
        <v>2026</v>
      </c>
      <c r="J2628" t="s">
        <v>140</v>
      </c>
      <c r="K2628" t="s">
        <v>26</v>
      </c>
    </row>
    <row r="2629" spans="2:12" x14ac:dyDescent="0.35">
      <c r="B2629" t="s">
        <v>194</v>
      </c>
      <c r="C2629" t="s">
        <v>184</v>
      </c>
      <c r="D2629" t="s">
        <v>253</v>
      </c>
      <c r="E2629" t="s">
        <v>223</v>
      </c>
      <c r="F2629">
        <v>131.46679068273991</v>
      </c>
      <c r="G2629" t="s">
        <v>224</v>
      </c>
      <c r="H2629">
        <v>2</v>
      </c>
      <c r="I2629">
        <v>2026</v>
      </c>
      <c r="J2629" s="92" t="s">
        <v>35</v>
      </c>
      <c r="K2629" t="s">
        <v>26</v>
      </c>
      <c r="L2629" t="s">
        <v>165</v>
      </c>
    </row>
    <row r="2630" spans="2:12" x14ac:dyDescent="0.35">
      <c r="B2630" t="s">
        <v>194</v>
      </c>
      <c r="C2630" t="s">
        <v>184</v>
      </c>
      <c r="D2630" t="s">
        <v>253</v>
      </c>
      <c r="E2630" t="s">
        <v>203</v>
      </c>
      <c r="F2630">
        <v>148.7328423680475</v>
      </c>
      <c r="G2630" t="s">
        <v>187</v>
      </c>
      <c r="H2630">
        <v>2</v>
      </c>
      <c r="I2630">
        <v>2026</v>
      </c>
      <c r="J2630" t="s">
        <v>115</v>
      </c>
      <c r="K2630" t="s">
        <v>26</v>
      </c>
    </row>
    <row r="2631" spans="2:12" x14ac:dyDescent="0.35">
      <c r="B2631" t="s">
        <v>194</v>
      </c>
      <c r="C2631" t="s">
        <v>234</v>
      </c>
      <c r="D2631" t="s">
        <v>282</v>
      </c>
      <c r="E2631" t="s">
        <v>271</v>
      </c>
      <c r="F2631">
        <v>156.59241651929565</v>
      </c>
      <c r="G2631" t="s">
        <v>210</v>
      </c>
      <c r="H2631">
        <v>2</v>
      </c>
      <c r="I2631">
        <v>2026</v>
      </c>
      <c r="J2631" s="92" t="s">
        <v>35</v>
      </c>
      <c r="K2631" t="s">
        <v>26</v>
      </c>
      <c r="L2631" t="s">
        <v>162</v>
      </c>
    </row>
    <row r="2632" spans="2:12" x14ac:dyDescent="0.35">
      <c r="B2632" t="s">
        <v>194</v>
      </c>
      <c r="C2632" t="s">
        <v>234</v>
      </c>
      <c r="D2632" t="s">
        <v>247</v>
      </c>
      <c r="E2632" t="s">
        <v>271</v>
      </c>
      <c r="F2632">
        <v>157.55401378653744</v>
      </c>
      <c r="G2632" t="s">
        <v>210</v>
      </c>
      <c r="H2632">
        <v>2</v>
      </c>
      <c r="I2632">
        <v>2026</v>
      </c>
      <c r="J2632" s="92" t="s">
        <v>35</v>
      </c>
      <c r="K2632" t="s">
        <v>26</v>
      </c>
      <c r="L2632" t="s">
        <v>162</v>
      </c>
    </row>
    <row r="2633" spans="2:12" x14ac:dyDescent="0.35">
      <c r="B2633" t="s">
        <v>194</v>
      </c>
      <c r="C2633" t="s">
        <v>184</v>
      </c>
      <c r="D2633" t="s">
        <v>248</v>
      </c>
      <c r="E2633" t="s">
        <v>190</v>
      </c>
      <c r="F2633">
        <v>160.50506132979254</v>
      </c>
      <c r="G2633" t="s">
        <v>187</v>
      </c>
      <c r="H2633">
        <v>2</v>
      </c>
      <c r="I2633">
        <v>2026</v>
      </c>
      <c r="J2633" t="s">
        <v>112</v>
      </c>
      <c r="K2633" t="s">
        <v>26</v>
      </c>
    </row>
    <row r="2634" spans="2:12" x14ac:dyDescent="0.35">
      <c r="B2634" t="s">
        <v>194</v>
      </c>
      <c r="C2634" t="s">
        <v>184</v>
      </c>
      <c r="D2634" t="s">
        <v>248</v>
      </c>
      <c r="E2634" t="s">
        <v>189</v>
      </c>
      <c r="F2634">
        <v>169.83468500592701</v>
      </c>
      <c r="G2634" t="s">
        <v>187</v>
      </c>
      <c r="H2634">
        <v>2</v>
      </c>
      <c r="I2634">
        <v>2026</v>
      </c>
      <c r="J2634" t="s">
        <v>124</v>
      </c>
      <c r="K2634" t="s">
        <v>26</v>
      </c>
    </row>
    <row r="2635" spans="2:12" x14ac:dyDescent="0.35">
      <c r="B2635" t="s">
        <v>194</v>
      </c>
      <c r="C2635" t="s">
        <v>234</v>
      </c>
      <c r="D2635" t="s">
        <v>282</v>
      </c>
      <c r="E2635" t="s">
        <v>196</v>
      </c>
      <c r="F2635">
        <v>171.20953721787984</v>
      </c>
      <c r="G2635" t="s">
        <v>187</v>
      </c>
      <c r="H2635">
        <v>2</v>
      </c>
      <c r="I2635">
        <v>2026</v>
      </c>
      <c r="J2635" t="s">
        <v>98</v>
      </c>
      <c r="K2635" t="s">
        <v>26</v>
      </c>
    </row>
    <row r="2636" spans="2:12" x14ac:dyDescent="0.35">
      <c r="B2636" t="s">
        <v>194</v>
      </c>
      <c r="C2636" t="s">
        <v>234</v>
      </c>
      <c r="D2636" t="s">
        <v>247</v>
      </c>
      <c r="E2636" t="s">
        <v>196</v>
      </c>
      <c r="F2636">
        <v>172.26089479172606</v>
      </c>
      <c r="G2636" t="s">
        <v>187</v>
      </c>
      <c r="H2636">
        <v>2</v>
      </c>
      <c r="I2636">
        <v>2026</v>
      </c>
      <c r="J2636" t="s">
        <v>98</v>
      </c>
      <c r="K2636" t="s">
        <v>26</v>
      </c>
    </row>
    <row r="2637" spans="2:12" x14ac:dyDescent="0.35">
      <c r="B2637" t="s">
        <v>194</v>
      </c>
      <c r="C2637" t="s">
        <v>240</v>
      </c>
      <c r="D2637" t="s">
        <v>250</v>
      </c>
      <c r="E2637" t="s">
        <v>284</v>
      </c>
      <c r="F2637">
        <v>4.1541899292312499</v>
      </c>
      <c r="G2637" t="s">
        <v>210</v>
      </c>
      <c r="H2637">
        <v>2</v>
      </c>
      <c r="I2637">
        <v>2026</v>
      </c>
      <c r="J2637" t="s">
        <v>10</v>
      </c>
      <c r="K2637" t="s">
        <v>8</v>
      </c>
    </row>
    <row r="2638" spans="2:12" x14ac:dyDescent="0.35">
      <c r="B2638" t="s">
        <v>194</v>
      </c>
      <c r="C2638" t="s">
        <v>234</v>
      </c>
      <c r="D2638" t="s">
        <v>254</v>
      </c>
      <c r="E2638" t="s">
        <v>284</v>
      </c>
      <c r="F2638">
        <v>24.67588817963362</v>
      </c>
      <c r="G2638" t="s">
        <v>210</v>
      </c>
      <c r="H2638">
        <v>2</v>
      </c>
      <c r="I2638">
        <v>2026</v>
      </c>
      <c r="J2638" t="s">
        <v>10</v>
      </c>
      <c r="K2638" t="s">
        <v>8</v>
      </c>
    </row>
    <row r="2639" spans="2:12" x14ac:dyDescent="0.35">
      <c r="B2639" t="s">
        <v>194</v>
      </c>
      <c r="C2639" t="s">
        <v>234</v>
      </c>
      <c r="D2639" t="s">
        <v>282</v>
      </c>
      <c r="E2639" t="s">
        <v>186</v>
      </c>
      <c r="F2639">
        <v>182.66636063172089</v>
      </c>
      <c r="G2639" t="s">
        <v>187</v>
      </c>
      <c r="H2639">
        <v>2</v>
      </c>
      <c r="I2639">
        <v>2026</v>
      </c>
      <c r="J2639" t="s">
        <v>113</v>
      </c>
      <c r="K2639" t="s">
        <v>26</v>
      </c>
    </row>
    <row r="2640" spans="2:12" x14ac:dyDescent="0.35">
      <c r="B2640" t="s">
        <v>194</v>
      </c>
      <c r="C2640" t="s">
        <v>234</v>
      </c>
      <c r="D2640" t="s">
        <v>247</v>
      </c>
      <c r="E2640" t="s">
        <v>186</v>
      </c>
      <c r="F2640">
        <v>183.78807186847683</v>
      </c>
      <c r="G2640" t="s">
        <v>187</v>
      </c>
      <c r="H2640">
        <v>2</v>
      </c>
      <c r="I2640">
        <v>2026</v>
      </c>
      <c r="J2640" t="s">
        <v>113</v>
      </c>
      <c r="K2640" t="s">
        <v>26</v>
      </c>
    </row>
    <row r="2641" spans="2:12" x14ac:dyDescent="0.35">
      <c r="B2641" t="s">
        <v>194</v>
      </c>
      <c r="C2641" t="s">
        <v>234</v>
      </c>
      <c r="D2641" t="s">
        <v>282</v>
      </c>
      <c r="E2641" t="s">
        <v>222</v>
      </c>
      <c r="F2641">
        <v>186.53039723561386</v>
      </c>
      <c r="G2641" t="s">
        <v>218</v>
      </c>
      <c r="H2641">
        <v>2</v>
      </c>
      <c r="I2641">
        <v>2026</v>
      </c>
      <c r="J2641" s="92" t="s">
        <v>35</v>
      </c>
      <c r="K2641" t="s">
        <v>26</v>
      </c>
      <c r="L2641" t="s">
        <v>161</v>
      </c>
    </row>
    <row r="2642" spans="2:12" x14ac:dyDescent="0.35">
      <c r="B2642" t="s">
        <v>194</v>
      </c>
      <c r="C2642" t="s">
        <v>234</v>
      </c>
      <c r="D2642" t="s">
        <v>247</v>
      </c>
      <c r="E2642" t="s">
        <v>222</v>
      </c>
      <c r="F2642">
        <v>187.67583661400923</v>
      </c>
      <c r="G2642" t="s">
        <v>218</v>
      </c>
      <c r="H2642">
        <v>2</v>
      </c>
      <c r="I2642">
        <v>2026</v>
      </c>
      <c r="J2642" s="92" t="s">
        <v>35</v>
      </c>
      <c r="K2642" t="s">
        <v>26</v>
      </c>
      <c r="L2642" t="s">
        <v>161</v>
      </c>
    </row>
    <row r="2643" spans="2:12" x14ac:dyDescent="0.35">
      <c r="B2643" t="s">
        <v>194</v>
      </c>
      <c r="C2643" t="s">
        <v>234</v>
      </c>
      <c r="D2643" t="s">
        <v>282</v>
      </c>
      <c r="E2643" t="s">
        <v>217</v>
      </c>
      <c r="F2643">
        <v>207.25599692845987</v>
      </c>
      <c r="G2643" t="s">
        <v>218</v>
      </c>
      <c r="H2643">
        <v>2</v>
      </c>
      <c r="I2643">
        <v>2026</v>
      </c>
      <c r="J2643" s="92" t="s">
        <v>35</v>
      </c>
      <c r="K2643" t="s">
        <v>26</v>
      </c>
      <c r="L2643" t="s">
        <v>165</v>
      </c>
    </row>
    <row r="2644" spans="2:12" x14ac:dyDescent="0.35">
      <c r="B2644" t="s">
        <v>194</v>
      </c>
      <c r="C2644" t="s">
        <v>234</v>
      </c>
      <c r="D2644" t="s">
        <v>247</v>
      </c>
      <c r="E2644" t="s">
        <v>217</v>
      </c>
      <c r="F2644">
        <v>208.52870734889916</v>
      </c>
      <c r="G2644" t="s">
        <v>218</v>
      </c>
      <c r="H2644">
        <v>2</v>
      </c>
      <c r="I2644">
        <v>2026</v>
      </c>
      <c r="J2644" s="92" t="s">
        <v>35</v>
      </c>
      <c r="K2644" t="s">
        <v>26</v>
      </c>
      <c r="L2644" t="s">
        <v>165</v>
      </c>
    </row>
    <row r="2645" spans="2:12" x14ac:dyDescent="0.35">
      <c r="B2645" t="s">
        <v>194</v>
      </c>
      <c r="C2645" t="s">
        <v>234</v>
      </c>
      <c r="D2645" t="s">
        <v>282</v>
      </c>
      <c r="E2645" t="s">
        <v>229</v>
      </c>
      <c r="F2645">
        <v>208.74224168928757</v>
      </c>
      <c r="G2645" t="s">
        <v>224</v>
      </c>
      <c r="H2645">
        <v>2</v>
      </c>
      <c r="I2645">
        <v>2026</v>
      </c>
      <c r="J2645" s="92" t="s">
        <v>35</v>
      </c>
      <c r="K2645" t="s">
        <v>26</v>
      </c>
      <c r="L2645" t="s">
        <v>162</v>
      </c>
    </row>
    <row r="2646" spans="2:12" x14ac:dyDescent="0.35">
      <c r="B2646" t="s">
        <v>194</v>
      </c>
      <c r="C2646" t="s">
        <v>234</v>
      </c>
      <c r="D2646" t="s">
        <v>282</v>
      </c>
      <c r="E2646" t="s">
        <v>228</v>
      </c>
      <c r="F2646">
        <v>209.22986356587376</v>
      </c>
      <c r="G2646" t="s">
        <v>224</v>
      </c>
      <c r="H2646">
        <v>2</v>
      </c>
      <c r="I2646">
        <v>2026</v>
      </c>
      <c r="J2646" s="92" t="s">
        <v>35</v>
      </c>
      <c r="K2646" t="s">
        <v>26</v>
      </c>
      <c r="L2646" t="s">
        <v>161</v>
      </c>
    </row>
    <row r="2647" spans="2:12" x14ac:dyDescent="0.35">
      <c r="B2647" t="s">
        <v>194</v>
      </c>
      <c r="C2647" t="s">
        <v>240</v>
      </c>
      <c r="D2647" t="s">
        <v>250</v>
      </c>
      <c r="E2647" t="s">
        <v>283</v>
      </c>
      <c r="F2647">
        <v>35.296609382436074</v>
      </c>
      <c r="G2647" t="s">
        <v>187</v>
      </c>
      <c r="H2647">
        <v>2</v>
      </c>
      <c r="I2647">
        <v>2026</v>
      </c>
      <c r="J2647" t="s">
        <v>10</v>
      </c>
      <c r="K2647" t="s">
        <v>8</v>
      </c>
    </row>
    <row r="2648" spans="2:12" x14ac:dyDescent="0.35">
      <c r="B2648" t="s">
        <v>194</v>
      </c>
      <c r="C2648" t="s">
        <v>234</v>
      </c>
      <c r="D2648" t="s">
        <v>282</v>
      </c>
      <c r="E2648" t="s">
        <v>188</v>
      </c>
      <c r="F2648">
        <v>209.68498958175243</v>
      </c>
      <c r="G2648" t="s">
        <v>187</v>
      </c>
      <c r="H2648">
        <v>2</v>
      </c>
      <c r="I2648">
        <v>2026</v>
      </c>
      <c r="J2648" t="s">
        <v>140</v>
      </c>
      <c r="K2648" t="s">
        <v>26</v>
      </c>
    </row>
    <row r="2649" spans="2:12" x14ac:dyDescent="0.35">
      <c r="B2649" t="s">
        <v>194</v>
      </c>
      <c r="C2649" t="s">
        <v>234</v>
      </c>
      <c r="D2649" t="s">
        <v>247</v>
      </c>
      <c r="E2649" t="s">
        <v>229</v>
      </c>
      <c r="F2649">
        <v>210.02407878988311</v>
      </c>
      <c r="G2649" t="s">
        <v>224</v>
      </c>
      <c r="H2649">
        <v>2</v>
      </c>
      <c r="I2649">
        <v>2026</v>
      </c>
      <c r="J2649" s="92" t="s">
        <v>35</v>
      </c>
      <c r="K2649" t="s">
        <v>26</v>
      </c>
      <c r="L2649" t="s">
        <v>162</v>
      </c>
    </row>
    <row r="2650" spans="2:12" x14ac:dyDescent="0.35">
      <c r="B2650" t="s">
        <v>194</v>
      </c>
      <c r="C2650" t="s">
        <v>234</v>
      </c>
      <c r="D2650" t="s">
        <v>247</v>
      </c>
      <c r="E2650" t="s">
        <v>228</v>
      </c>
      <c r="F2650">
        <v>210.51469503793629</v>
      </c>
      <c r="G2650" t="s">
        <v>224</v>
      </c>
      <c r="H2650">
        <v>2</v>
      </c>
      <c r="I2650">
        <v>2026</v>
      </c>
      <c r="J2650" s="92" t="s">
        <v>35</v>
      </c>
      <c r="K2650" t="s">
        <v>26</v>
      </c>
      <c r="L2650" t="s">
        <v>161</v>
      </c>
    </row>
    <row r="2651" spans="2:12" x14ac:dyDescent="0.35">
      <c r="B2651" t="s">
        <v>194</v>
      </c>
      <c r="C2651" t="s">
        <v>234</v>
      </c>
      <c r="D2651" t="s">
        <v>247</v>
      </c>
      <c r="E2651" t="s">
        <v>188</v>
      </c>
      <c r="F2651">
        <v>210.97261587583029</v>
      </c>
      <c r="G2651" t="s">
        <v>187</v>
      </c>
      <c r="H2651">
        <v>2</v>
      </c>
      <c r="I2651">
        <v>2026</v>
      </c>
      <c r="J2651" t="s">
        <v>140</v>
      </c>
      <c r="K2651" t="s">
        <v>26</v>
      </c>
    </row>
    <row r="2652" spans="2:12" x14ac:dyDescent="0.35">
      <c r="B2652" t="s">
        <v>194</v>
      </c>
      <c r="C2652" t="s">
        <v>234</v>
      </c>
      <c r="D2652" t="s">
        <v>254</v>
      </c>
      <c r="E2652" t="s">
        <v>205</v>
      </c>
      <c r="F2652">
        <v>220.06034380216099</v>
      </c>
      <c r="G2652" t="s">
        <v>187</v>
      </c>
      <c r="H2652">
        <v>2</v>
      </c>
      <c r="I2652">
        <v>2026</v>
      </c>
      <c r="J2652" t="s">
        <v>141</v>
      </c>
      <c r="K2652" t="s">
        <v>17</v>
      </c>
    </row>
    <row r="2653" spans="2:12" x14ac:dyDescent="0.35">
      <c r="B2653" t="s">
        <v>194</v>
      </c>
      <c r="C2653" t="s">
        <v>240</v>
      </c>
      <c r="D2653" t="s">
        <v>251</v>
      </c>
      <c r="E2653" t="s">
        <v>190</v>
      </c>
      <c r="F2653">
        <v>230.45254171292137</v>
      </c>
      <c r="G2653" t="s">
        <v>187</v>
      </c>
      <c r="H2653">
        <v>2</v>
      </c>
      <c r="I2653">
        <v>2026</v>
      </c>
      <c r="J2653" t="s">
        <v>112</v>
      </c>
      <c r="K2653" t="s">
        <v>26</v>
      </c>
    </row>
    <row r="2654" spans="2:12" x14ac:dyDescent="0.35">
      <c r="B2654" t="s">
        <v>194</v>
      </c>
      <c r="C2654" t="s">
        <v>184</v>
      </c>
      <c r="D2654" t="s">
        <v>253</v>
      </c>
      <c r="E2654" t="s">
        <v>221</v>
      </c>
      <c r="F2654">
        <v>234.29631200864247</v>
      </c>
      <c r="G2654" t="s">
        <v>218</v>
      </c>
      <c r="H2654">
        <v>2</v>
      </c>
      <c r="I2654">
        <v>2026</v>
      </c>
      <c r="J2654" s="92" t="s">
        <v>35</v>
      </c>
      <c r="K2654" t="s">
        <v>26</v>
      </c>
      <c r="L2654" t="s">
        <v>164</v>
      </c>
    </row>
    <row r="2655" spans="2:12" x14ac:dyDescent="0.35">
      <c r="B2655" t="s">
        <v>194</v>
      </c>
      <c r="C2655" t="s">
        <v>234</v>
      </c>
      <c r="D2655" t="s">
        <v>282</v>
      </c>
      <c r="E2655" t="s">
        <v>223</v>
      </c>
      <c r="F2655">
        <v>236.86399648966841</v>
      </c>
      <c r="G2655" t="s">
        <v>224</v>
      </c>
      <c r="H2655">
        <v>2</v>
      </c>
      <c r="I2655">
        <v>2026</v>
      </c>
      <c r="J2655" s="92" t="s">
        <v>35</v>
      </c>
      <c r="K2655" t="s">
        <v>26</v>
      </c>
      <c r="L2655" t="s">
        <v>165</v>
      </c>
    </row>
    <row r="2656" spans="2:12" x14ac:dyDescent="0.35">
      <c r="B2656" t="s">
        <v>194</v>
      </c>
      <c r="C2656" t="s">
        <v>234</v>
      </c>
      <c r="D2656" t="s">
        <v>247</v>
      </c>
      <c r="E2656" t="s">
        <v>223</v>
      </c>
      <c r="F2656">
        <v>238.31852268445618</v>
      </c>
      <c r="G2656" t="s">
        <v>224</v>
      </c>
      <c r="H2656">
        <v>2</v>
      </c>
      <c r="I2656">
        <v>2026</v>
      </c>
      <c r="J2656" s="92" t="s">
        <v>35</v>
      </c>
      <c r="K2656" t="s">
        <v>26</v>
      </c>
      <c r="L2656" t="s">
        <v>165</v>
      </c>
    </row>
    <row r="2657" spans="2:12" x14ac:dyDescent="0.35">
      <c r="B2657" t="s">
        <v>194</v>
      </c>
      <c r="C2657" t="s">
        <v>234</v>
      </c>
      <c r="D2657" t="s">
        <v>252</v>
      </c>
      <c r="E2657" t="s">
        <v>190</v>
      </c>
      <c r="F2657">
        <v>242.95787782821412</v>
      </c>
      <c r="G2657" t="s">
        <v>187</v>
      </c>
      <c r="H2657">
        <v>2</v>
      </c>
      <c r="I2657">
        <v>2026</v>
      </c>
      <c r="J2657" t="s">
        <v>112</v>
      </c>
      <c r="K2657" t="s">
        <v>26</v>
      </c>
    </row>
    <row r="2658" spans="2:12" x14ac:dyDescent="0.35">
      <c r="B2658" t="s">
        <v>194</v>
      </c>
      <c r="C2658" t="s">
        <v>184</v>
      </c>
      <c r="D2658" t="s">
        <v>253</v>
      </c>
      <c r="E2658" t="s">
        <v>200</v>
      </c>
      <c r="F2658">
        <v>243.3385505356884</v>
      </c>
      <c r="G2658" t="s">
        <v>187</v>
      </c>
      <c r="H2658">
        <v>2</v>
      </c>
      <c r="I2658">
        <v>2026</v>
      </c>
      <c r="J2658" t="s">
        <v>138</v>
      </c>
      <c r="K2658" t="s">
        <v>17</v>
      </c>
    </row>
    <row r="2659" spans="2:12" x14ac:dyDescent="0.35">
      <c r="B2659" t="s">
        <v>194</v>
      </c>
      <c r="C2659" t="s">
        <v>240</v>
      </c>
      <c r="D2659" t="s">
        <v>251</v>
      </c>
      <c r="E2659" t="s">
        <v>189</v>
      </c>
      <c r="F2659">
        <v>243.84797903793211</v>
      </c>
      <c r="G2659" t="s">
        <v>187</v>
      </c>
      <c r="H2659">
        <v>2</v>
      </c>
      <c r="I2659">
        <v>2026</v>
      </c>
      <c r="J2659" t="s">
        <v>124</v>
      </c>
      <c r="K2659" t="s">
        <v>26</v>
      </c>
    </row>
    <row r="2660" spans="2:12" x14ac:dyDescent="0.35">
      <c r="B2660" t="s">
        <v>194</v>
      </c>
      <c r="C2660" t="s">
        <v>184</v>
      </c>
      <c r="D2660" t="s">
        <v>248</v>
      </c>
      <c r="E2660" t="s">
        <v>271</v>
      </c>
      <c r="F2660">
        <v>256.30265623021228</v>
      </c>
      <c r="G2660" t="s">
        <v>210</v>
      </c>
      <c r="H2660">
        <v>2</v>
      </c>
      <c r="I2660">
        <v>2026</v>
      </c>
      <c r="J2660" s="92" t="s">
        <v>35</v>
      </c>
      <c r="K2660" t="s">
        <v>26</v>
      </c>
      <c r="L2660" t="s">
        <v>162</v>
      </c>
    </row>
    <row r="2661" spans="2:12" x14ac:dyDescent="0.35">
      <c r="B2661" t="s">
        <v>194</v>
      </c>
      <c r="C2661" t="s">
        <v>234</v>
      </c>
      <c r="D2661" t="s">
        <v>252</v>
      </c>
      <c r="E2661" t="s">
        <v>189</v>
      </c>
      <c r="F2661">
        <v>257.08020861647537</v>
      </c>
      <c r="G2661" t="s">
        <v>187</v>
      </c>
      <c r="H2661">
        <v>2</v>
      </c>
      <c r="I2661">
        <v>2026</v>
      </c>
      <c r="J2661" t="s">
        <v>124</v>
      </c>
      <c r="K2661" t="s">
        <v>26</v>
      </c>
    </row>
    <row r="2662" spans="2:12" x14ac:dyDescent="0.35">
      <c r="B2662" t="s">
        <v>194</v>
      </c>
      <c r="C2662" t="s">
        <v>230</v>
      </c>
      <c r="D2662" t="s">
        <v>245</v>
      </c>
      <c r="E2662" t="s">
        <v>216</v>
      </c>
      <c r="F2662">
        <v>260.10082643966962</v>
      </c>
      <c r="G2662" t="s">
        <v>210</v>
      </c>
      <c r="H2662">
        <v>2</v>
      </c>
      <c r="I2662">
        <v>2026</v>
      </c>
      <c r="J2662" t="s">
        <v>142</v>
      </c>
      <c r="K2662" t="s">
        <v>13</v>
      </c>
    </row>
    <row r="2663" spans="2:12" x14ac:dyDescent="0.35">
      <c r="B2663" t="s">
        <v>194</v>
      </c>
      <c r="C2663" t="s">
        <v>184</v>
      </c>
      <c r="D2663" t="s">
        <v>253</v>
      </c>
      <c r="E2663" t="s">
        <v>226</v>
      </c>
      <c r="F2663">
        <v>265.76895093517652</v>
      </c>
      <c r="G2663" t="s">
        <v>224</v>
      </c>
      <c r="H2663">
        <v>2</v>
      </c>
      <c r="I2663">
        <v>2026</v>
      </c>
      <c r="J2663" s="92" t="s">
        <v>35</v>
      </c>
      <c r="K2663" t="s">
        <v>26</v>
      </c>
      <c r="L2663" t="s">
        <v>164</v>
      </c>
    </row>
    <row r="2664" spans="2:12" x14ac:dyDescent="0.35">
      <c r="B2664" t="s">
        <v>194</v>
      </c>
      <c r="C2664" t="s">
        <v>234</v>
      </c>
      <c r="D2664" t="s">
        <v>282</v>
      </c>
      <c r="E2664" t="s">
        <v>203</v>
      </c>
      <c r="F2664">
        <v>267.97227854736724</v>
      </c>
      <c r="G2664" t="s">
        <v>187</v>
      </c>
      <c r="H2664">
        <v>2</v>
      </c>
      <c r="I2664">
        <v>2026</v>
      </c>
      <c r="J2664" t="s">
        <v>115</v>
      </c>
      <c r="K2664" t="s">
        <v>26</v>
      </c>
    </row>
    <row r="2665" spans="2:12" x14ac:dyDescent="0.35">
      <c r="B2665" t="s">
        <v>194</v>
      </c>
      <c r="C2665" t="s">
        <v>234</v>
      </c>
      <c r="D2665" t="s">
        <v>247</v>
      </c>
      <c r="E2665" t="s">
        <v>203</v>
      </c>
      <c r="F2665">
        <v>269.61783339909886</v>
      </c>
      <c r="G2665" t="s">
        <v>187</v>
      </c>
      <c r="H2665">
        <v>2</v>
      </c>
      <c r="I2665">
        <v>2026</v>
      </c>
      <c r="J2665" t="s">
        <v>115</v>
      </c>
      <c r="K2665" t="s">
        <v>26</v>
      </c>
    </row>
    <row r="2666" spans="2:12" x14ac:dyDescent="0.35">
      <c r="B2666" t="s">
        <v>194</v>
      </c>
      <c r="C2666" t="s">
        <v>184</v>
      </c>
      <c r="D2666" t="s">
        <v>253</v>
      </c>
      <c r="E2666" t="s">
        <v>213</v>
      </c>
      <c r="F2666">
        <v>271.15557423902311</v>
      </c>
      <c r="G2666" t="s">
        <v>210</v>
      </c>
      <c r="H2666">
        <v>2</v>
      </c>
      <c r="I2666">
        <v>2026</v>
      </c>
      <c r="J2666" t="s">
        <v>138</v>
      </c>
      <c r="K2666" t="s">
        <v>17</v>
      </c>
    </row>
    <row r="2667" spans="2:12" x14ac:dyDescent="0.35">
      <c r="B2667" t="s">
        <v>194</v>
      </c>
      <c r="C2667" t="s">
        <v>184</v>
      </c>
      <c r="D2667" t="s">
        <v>248</v>
      </c>
      <c r="E2667" t="s">
        <v>196</v>
      </c>
      <c r="F2667">
        <v>280.22723025977967</v>
      </c>
      <c r="G2667" t="s">
        <v>187</v>
      </c>
      <c r="H2667">
        <v>2</v>
      </c>
      <c r="I2667">
        <v>2026</v>
      </c>
      <c r="J2667" t="s">
        <v>98</v>
      </c>
      <c r="K2667" t="s">
        <v>26</v>
      </c>
    </row>
    <row r="2668" spans="2:12" x14ac:dyDescent="0.35">
      <c r="B2668" t="s">
        <v>194</v>
      </c>
      <c r="C2668" t="s">
        <v>184</v>
      </c>
      <c r="D2668" t="s">
        <v>253</v>
      </c>
      <c r="E2668" t="s">
        <v>284</v>
      </c>
      <c r="F2668">
        <v>97.623463336934364</v>
      </c>
      <c r="G2668" t="s">
        <v>210</v>
      </c>
      <c r="H2668">
        <v>2</v>
      </c>
      <c r="I2668">
        <v>2026</v>
      </c>
      <c r="J2668" t="s">
        <v>10</v>
      </c>
      <c r="K2668" t="s">
        <v>8</v>
      </c>
    </row>
    <row r="2669" spans="2:12" x14ac:dyDescent="0.35">
      <c r="B2669" t="s">
        <v>194</v>
      </c>
      <c r="C2669" t="s">
        <v>184</v>
      </c>
      <c r="D2669" t="s">
        <v>248</v>
      </c>
      <c r="E2669" t="s">
        <v>186</v>
      </c>
      <c r="F2669">
        <v>298.97918733533913</v>
      </c>
      <c r="G2669" t="s">
        <v>187</v>
      </c>
      <c r="H2669">
        <v>2</v>
      </c>
      <c r="I2669">
        <v>2026</v>
      </c>
      <c r="J2669" t="s">
        <v>113</v>
      </c>
      <c r="K2669" t="s">
        <v>26</v>
      </c>
    </row>
    <row r="2670" spans="2:12" x14ac:dyDescent="0.35">
      <c r="B2670" t="s">
        <v>194</v>
      </c>
      <c r="C2670" t="s">
        <v>230</v>
      </c>
      <c r="D2670" t="s">
        <v>231</v>
      </c>
      <c r="E2670" t="s">
        <v>216</v>
      </c>
      <c r="F2670">
        <v>301.38966513008023</v>
      </c>
      <c r="G2670" t="s">
        <v>210</v>
      </c>
      <c r="H2670">
        <v>2</v>
      </c>
      <c r="I2670">
        <v>2026</v>
      </c>
      <c r="J2670" t="s">
        <v>142</v>
      </c>
      <c r="K2670" t="s">
        <v>13</v>
      </c>
    </row>
    <row r="2671" spans="2:12" x14ac:dyDescent="0.35">
      <c r="B2671" t="s">
        <v>194</v>
      </c>
      <c r="C2671" t="s">
        <v>234</v>
      </c>
      <c r="D2671" t="s">
        <v>249</v>
      </c>
      <c r="E2671" t="s">
        <v>216</v>
      </c>
      <c r="F2671">
        <v>302.64818385109709</v>
      </c>
      <c r="G2671" t="s">
        <v>210</v>
      </c>
      <c r="H2671">
        <v>2</v>
      </c>
      <c r="I2671">
        <v>2026</v>
      </c>
      <c r="J2671" t="s">
        <v>142</v>
      </c>
      <c r="K2671" t="s">
        <v>13</v>
      </c>
    </row>
    <row r="2672" spans="2:12" x14ac:dyDescent="0.35">
      <c r="B2672" t="s">
        <v>194</v>
      </c>
      <c r="C2672" t="s">
        <v>184</v>
      </c>
      <c r="D2672" t="s">
        <v>248</v>
      </c>
      <c r="E2672" t="s">
        <v>222</v>
      </c>
      <c r="F2672">
        <v>305.30364970307136</v>
      </c>
      <c r="G2672" t="s">
        <v>218</v>
      </c>
      <c r="H2672">
        <v>2</v>
      </c>
      <c r="I2672">
        <v>2026</v>
      </c>
      <c r="J2672" s="92" t="s">
        <v>35</v>
      </c>
      <c r="K2672" t="s">
        <v>26</v>
      </c>
      <c r="L2672" t="s">
        <v>161</v>
      </c>
    </row>
    <row r="2673" spans="2:12" x14ac:dyDescent="0.35">
      <c r="B2673" t="s">
        <v>194</v>
      </c>
      <c r="C2673" t="s">
        <v>184</v>
      </c>
      <c r="D2673" t="s">
        <v>248</v>
      </c>
      <c r="E2673" t="s">
        <v>217</v>
      </c>
      <c r="F2673">
        <v>339.22627744785706</v>
      </c>
      <c r="G2673" t="s">
        <v>218</v>
      </c>
      <c r="H2673">
        <v>2</v>
      </c>
      <c r="I2673">
        <v>2026</v>
      </c>
      <c r="J2673" s="92" t="s">
        <v>35</v>
      </c>
      <c r="K2673" t="s">
        <v>26</v>
      </c>
      <c r="L2673" t="s">
        <v>165</v>
      </c>
    </row>
    <row r="2674" spans="2:12" x14ac:dyDescent="0.35">
      <c r="B2674" t="s">
        <v>194</v>
      </c>
      <c r="C2674" t="s">
        <v>184</v>
      </c>
      <c r="D2674" t="s">
        <v>248</v>
      </c>
      <c r="E2674" t="s">
        <v>229</v>
      </c>
      <c r="F2674">
        <v>341.65888873565495</v>
      </c>
      <c r="G2674" t="s">
        <v>224</v>
      </c>
      <c r="H2674">
        <v>2</v>
      </c>
      <c r="I2674">
        <v>2026</v>
      </c>
      <c r="J2674" s="92" t="s">
        <v>35</v>
      </c>
      <c r="K2674" t="s">
        <v>26</v>
      </c>
      <c r="L2674" t="s">
        <v>162</v>
      </c>
    </row>
    <row r="2675" spans="2:12" x14ac:dyDescent="0.35">
      <c r="B2675" t="s">
        <v>194</v>
      </c>
      <c r="C2675" t="s">
        <v>184</v>
      </c>
      <c r="D2675" t="s">
        <v>248</v>
      </c>
      <c r="E2675" t="s">
        <v>228</v>
      </c>
      <c r="F2675">
        <v>342.45700389974144</v>
      </c>
      <c r="G2675" t="s">
        <v>224</v>
      </c>
      <c r="H2675">
        <v>2</v>
      </c>
      <c r="I2675">
        <v>2026</v>
      </c>
      <c r="J2675" s="92" t="s">
        <v>35</v>
      </c>
      <c r="K2675" t="s">
        <v>26</v>
      </c>
      <c r="L2675" t="s">
        <v>161</v>
      </c>
    </row>
    <row r="2676" spans="2:12" x14ac:dyDescent="0.35">
      <c r="B2676" t="s">
        <v>194</v>
      </c>
      <c r="C2676" t="s">
        <v>184</v>
      </c>
      <c r="D2676" t="s">
        <v>248</v>
      </c>
      <c r="E2676" t="s">
        <v>188</v>
      </c>
      <c r="F2676">
        <v>343.2019314599774</v>
      </c>
      <c r="G2676" t="s">
        <v>187</v>
      </c>
      <c r="H2676">
        <v>2</v>
      </c>
      <c r="I2676">
        <v>2026</v>
      </c>
      <c r="J2676" t="s">
        <v>140</v>
      </c>
      <c r="K2676" t="s">
        <v>26</v>
      </c>
    </row>
    <row r="2677" spans="2:12" x14ac:dyDescent="0.35">
      <c r="B2677" t="s">
        <v>183</v>
      </c>
      <c r="C2677" t="s">
        <v>259</v>
      </c>
      <c r="D2677" t="s">
        <v>268</v>
      </c>
      <c r="E2677" t="s">
        <v>190</v>
      </c>
      <c r="F2677">
        <v>347.41355266188862</v>
      </c>
      <c r="G2677" t="s">
        <v>187</v>
      </c>
      <c r="H2677">
        <v>2</v>
      </c>
      <c r="I2677">
        <v>2026</v>
      </c>
      <c r="J2677" t="s">
        <v>112</v>
      </c>
      <c r="K2677" t="s">
        <v>26</v>
      </c>
    </row>
    <row r="2678" spans="2:12" x14ac:dyDescent="0.35">
      <c r="B2678" t="s">
        <v>194</v>
      </c>
      <c r="C2678" t="s">
        <v>184</v>
      </c>
      <c r="D2678" t="s">
        <v>242</v>
      </c>
      <c r="E2678" t="s">
        <v>216</v>
      </c>
      <c r="F2678">
        <v>348.00527241233573</v>
      </c>
      <c r="G2678" t="s">
        <v>210</v>
      </c>
      <c r="H2678">
        <v>2</v>
      </c>
      <c r="I2678">
        <v>2026</v>
      </c>
      <c r="J2678" t="s">
        <v>142</v>
      </c>
      <c r="K2678" t="s">
        <v>13</v>
      </c>
    </row>
    <row r="2679" spans="2:12" x14ac:dyDescent="0.35">
      <c r="B2679" t="s">
        <v>183</v>
      </c>
      <c r="C2679" t="s">
        <v>259</v>
      </c>
      <c r="D2679" t="s">
        <v>268</v>
      </c>
      <c r="E2679" t="s">
        <v>189</v>
      </c>
      <c r="F2679">
        <v>367.60754330287233</v>
      </c>
      <c r="G2679" t="s">
        <v>187</v>
      </c>
      <c r="H2679">
        <v>2</v>
      </c>
      <c r="I2679">
        <v>2026</v>
      </c>
      <c r="J2679" t="s">
        <v>124</v>
      </c>
      <c r="K2679" t="s">
        <v>26</v>
      </c>
    </row>
    <row r="2680" spans="2:12" x14ac:dyDescent="0.35">
      <c r="B2680" t="s">
        <v>194</v>
      </c>
      <c r="C2680" t="s">
        <v>240</v>
      </c>
      <c r="D2680" t="s">
        <v>251</v>
      </c>
      <c r="E2680" t="s">
        <v>271</v>
      </c>
      <c r="F2680">
        <v>367.99835523356137</v>
      </c>
      <c r="G2680" t="s">
        <v>210</v>
      </c>
      <c r="H2680">
        <v>2</v>
      </c>
      <c r="I2680">
        <v>2026</v>
      </c>
      <c r="J2680" s="92" t="s">
        <v>35</v>
      </c>
      <c r="K2680" t="s">
        <v>26</v>
      </c>
      <c r="L2680" t="s">
        <v>162</v>
      </c>
    </row>
    <row r="2681" spans="2:12" x14ac:dyDescent="0.35">
      <c r="B2681" t="s">
        <v>194</v>
      </c>
      <c r="C2681" t="s">
        <v>184</v>
      </c>
      <c r="D2681" t="s">
        <v>248</v>
      </c>
      <c r="E2681" t="s">
        <v>223</v>
      </c>
      <c r="F2681">
        <v>387.68717422612235</v>
      </c>
      <c r="G2681" t="s">
        <v>224</v>
      </c>
      <c r="H2681">
        <v>2</v>
      </c>
      <c r="I2681">
        <v>2026</v>
      </c>
      <c r="J2681" s="92" t="s">
        <v>35</v>
      </c>
      <c r="K2681" t="s">
        <v>26</v>
      </c>
      <c r="L2681" t="s">
        <v>165</v>
      </c>
    </row>
    <row r="2682" spans="2:12" x14ac:dyDescent="0.35">
      <c r="B2682" t="s">
        <v>194</v>
      </c>
      <c r="C2682" t="s">
        <v>234</v>
      </c>
      <c r="D2682" t="s">
        <v>252</v>
      </c>
      <c r="E2682" t="s">
        <v>271</v>
      </c>
      <c r="F2682">
        <v>387.96751282177877</v>
      </c>
      <c r="G2682" t="s">
        <v>210</v>
      </c>
      <c r="H2682">
        <v>2</v>
      </c>
      <c r="I2682">
        <v>2026</v>
      </c>
      <c r="J2682" s="92" t="s">
        <v>35</v>
      </c>
      <c r="K2682" t="s">
        <v>26</v>
      </c>
      <c r="L2682" t="s">
        <v>162</v>
      </c>
    </row>
    <row r="2683" spans="2:12" x14ac:dyDescent="0.35">
      <c r="B2683" t="s">
        <v>194</v>
      </c>
      <c r="C2683" t="s">
        <v>184</v>
      </c>
      <c r="D2683" t="s">
        <v>253</v>
      </c>
      <c r="E2683" t="s">
        <v>204</v>
      </c>
      <c r="F2683">
        <v>391.64694050490033</v>
      </c>
      <c r="G2683" t="s">
        <v>187</v>
      </c>
      <c r="H2683">
        <v>2</v>
      </c>
      <c r="I2683">
        <v>2026</v>
      </c>
      <c r="J2683" t="s">
        <v>114</v>
      </c>
      <c r="K2683" t="s">
        <v>26</v>
      </c>
    </row>
    <row r="2684" spans="2:12" x14ac:dyDescent="0.35">
      <c r="B2684" t="s">
        <v>194</v>
      </c>
      <c r="C2684" t="s">
        <v>240</v>
      </c>
      <c r="D2684" t="s">
        <v>251</v>
      </c>
      <c r="E2684" t="s">
        <v>196</v>
      </c>
      <c r="F2684">
        <v>402.34916541258809</v>
      </c>
      <c r="G2684" t="s">
        <v>187</v>
      </c>
      <c r="H2684">
        <v>2</v>
      </c>
      <c r="I2684">
        <v>2026</v>
      </c>
      <c r="J2684" t="s">
        <v>98</v>
      </c>
      <c r="K2684" t="s">
        <v>26</v>
      </c>
    </row>
    <row r="2685" spans="2:12" x14ac:dyDescent="0.35">
      <c r="B2685" t="s">
        <v>194</v>
      </c>
      <c r="C2685" t="s">
        <v>234</v>
      </c>
      <c r="D2685" t="s">
        <v>282</v>
      </c>
      <c r="E2685" t="s">
        <v>284</v>
      </c>
      <c r="F2685">
        <v>175.88840160365109</v>
      </c>
      <c r="G2685" t="s">
        <v>210</v>
      </c>
      <c r="H2685">
        <v>2</v>
      </c>
      <c r="I2685">
        <v>2026</v>
      </c>
      <c r="J2685" t="s">
        <v>10</v>
      </c>
      <c r="K2685" t="s">
        <v>8</v>
      </c>
    </row>
    <row r="2686" spans="2:12" x14ac:dyDescent="0.35">
      <c r="B2686" t="s">
        <v>194</v>
      </c>
      <c r="C2686" t="s">
        <v>234</v>
      </c>
      <c r="D2686" t="s">
        <v>282</v>
      </c>
      <c r="E2686" t="s">
        <v>221</v>
      </c>
      <c r="F2686">
        <v>422.13216384876262</v>
      </c>
      <c r="G2686" t="s">
        <v>218</v>
      </c>
      <c r="H2686">
        <v>2</v>
      </c>
      <c r="I2686">
        <v>2026</v>
      </c>
      <c r="J2686" s="92" t="s">
        <v>35</v>
      </c>
      <c r="K2686" t="s">
        <v>26</v>
      </c>
      <c r="L2686" t="s">
        <v>164</v>
      </c>
    </row>
    <row r="2687" spans="2:12" x14ac:dyDescent="0.35">
      <c r="B2687" t="s">
        <v>194</v>
      </c>
      <c r="C2687" t="s">
        <v>234</v>
      </c>
      <c r="D2687" t="s">
        <v>252</v>
      </c>
      <c r="E2687" t="s">
        <v>196</v>
      </c>
      <c r="F2687">
        <v>424.18234421718455</v>
      </c>
      <c r="G2687" t="s">
        <v>187</v>
      </c>
      <c r="H2687">
        <v>2</v>
      </c>
      <c r="I2687">
        <v>2026</v>
      </c>
      <c r="J2687" t="s">
        <v>98</v>
      </c>
      <c r="K2687" t="s">
        <v>26</v>
      </c>
    </row>
    <row r="2688" spans="2:12" x14ac:dyDescent="0.35">
      <c r="B2688" t="s">
        <v>194</v>
      </c>
      <c r="C2688" t="s">
        <v>234</v>
      </c>
      <c r="D2688" t="s">
        <v>247</v>
      </c>
      <c r="E2688" t="s">
        <v>221</v>
      </c>
      <c r="F2688">
        <v>424.72437836460296</v>
      </c>
      <c r="G2688" t="s">
        <v>218</v>
      </c>
      <c r="H2688">
        <v>2</v>
      </c>
      <c r="I2688">
        <v>2026</v>
      </c>
      <c r="J2688" s="92" t="s">
        <v>35</v>
      </c>
      <c r="K2688" t="s">
        <v>26</v>
      </c>
      <c r="L2688" t="s">
        <v>164</v>
      </c>
    </row>
    <row r="2689" spans="2:12" x14ac:dyDescent="0.35">
      <c r="B2689" t="s">
        <v>194</v>
      </c>
      <c r="C2689" t="s">
        <v>240</v>
      </c>
      <c r="D2689" t="s">
        <v>251</v>
      </c>
      <c r="E2689" t="s">
        <v>186</v>
      </c>
      <c r="F2689">
        <v>429.27315232210333</v>
      </c>
      <c r="G2689" t="s">
        <v>187</v>
      </c>
      <c r="H2689">
        <v>2</v>
      </c>
      <c r="I2689">
        <v>2026</v>
      </c>
      <c r="J2689" t="s">
        <v>113</v>
      </c>
      <c r="K2689" t="s">
        <v>26</v>
      </c>
    </row>
    <row r="2690" spans="2:12" x14ac:dyDescent="0.35">
      <c r="B2690" t="s">
        <v>194</v>
      </c>
      <c r="C2690" t="s">
        <v>234</v>
      </c>
      <c r="D2690" t="s">
        <v>247</v>
      </c>
      <c r="E2690" t="s">
        <v>284</v>
      </c>
      <c r="F2690">
        <v>176.96849098525124</v>
      </c>
      <c r="G2690" t="s">
        <v>210</v>
      </c>
      <c r="H2690">
        <v>2</v>
      </c>
      <c r="I2690">
        <v>2026</v>
      </c>
      <c r="J2690" t="s">
        <v>10</v>
      </c>
      <c r="K2690" t="s">
        <v>8</v>
      </c>
    </row>
    <row r="2691" spans="2:12" x14ac:dyDescent="0.35">
      <c r="B2691" t="s">
        <v>194</v>
      </c>
      <c r="C2691" t="s">
        <v>240</v>
      </c>
      <c r="D2691" t="s">
        <v>251</v>
      </c>
      <c r="E2691" t="s">
        <v>222</v>
      </c>
      <c r="F2691">
        <v>438.35379074893081</v>
      </c>
      <c r="G2691" t="s">
        <v>218</v>
      </c>
      <c r="H2691">
        <v>2</v>
      </c>
      <c r="I2691">
        <v>2026</v>
      </c>
      <c r="J2691" s="92" t="s">
        <v>35</v>
      </c>
      <c r="K2691" t="s">
        <v>26</v>
      </c>
      <c r="L2691" t="s">
        <v>161</v>
      </c>
    </row>
    <row r="2692" spans="2:12" x14ac:dyDescent="0.35">
      <c r="B2692" t="s">
        <v>194</v>
      </c>
      <c r="C2692" t="s">
        <v>184</v>
      </c>
      <c r="D2692" t="s">
        <v>248</v>
      </c>
      <c r="E2692" t="s">
        <v>203</v>
      </c>
      <c r="F2692">
        <v>438.60365855768902</v>
      </c>
      <c r="G2692" t="s">
        <v>187</v>
      </c>
      <c r="H2692">
        <v>2</v>
      </c>
      <c r="I2692">
        <v>2026</v>
      </c>
      <c r="J2692" t="s">
        <v>115</v>
      </c>
      <c r="K2692" t="s">
        <v>26</v>
      </c>
    </row>
    <row r="2693" spans="2:12" x14ac:dyDescent="0.35">
      <c r="B2693" t="s">
        <v>194</v>
      </c>
      <c r="C2693" t="s">
        <v>234</v>
      </c>
      <c r="D2693" t="s">
        <v>282</v>
      </c>
      <c r="E2693" t="s">
        <v>195</v>
      </c>
      <c r="F2693">
        <v>447.80370195148578</v>
      </c>
      <c r="G2693" t="s">
        <v>187</v>
      </c>
      <c r="H2693">
        <v>2</v>
      </c>
      <c r="I2693">
        <v>2026</v>
      </c>
      <c r="J2693" t="s">
        <v>117</v>
      </c>
      <c r="K2693" t="s">
        <v>26</v>
      </c>
    </row>
    <row r="2694" spans="2:12" x14ac:dyDescent="0.35">
      <c r="B2694" t="s">
        <v>194</v>
      </c>
      <c r="C2694" t="s">
        <v>234</v>
      </c>
      <c r="D2694" t="s">
        <v>247</v>
      </c>
      <c r="E2694" t="s">
        <v>195</v>
      </c>
      <c r="F2694">
        <v>450.55355935600596</v>
      </c>
      <c r="G2694" t="s">
        <v>187</v>
      </c>
      <c r="H2694">
        <v>2</v>
      </c>
      <c r="I2694">
        <v>2026</v>
      </c>
      <c r="J2694" t="s">
        <v>117</v>
      </c>
      <c r="K2694" t="s">
        <v>26</v>
      </c>
    </row>
    <row r="2695" spans="2:12" x14ac:dyDescent="0.35">
      <c r="B2695" t="s">
        <v>194</v>
      </c>
      <c r="C2695" t="s">
        <v>234</v>
      </c>
      <c r="D2695" t="s">
        <v>252</v>
      </c>
      <c r="E2695" t="s">
        <v>186</v>
      </c>
      <c r="F2695">
        <v>452.5673412911554</v>
      </c>
      <c r="G2695" t="s">
        <v>187</v>
      </c>
      <c r="H2695">
        <v>2</v>
      </c>
      <c r="I2695">
        <v>2026</v>
      </c>
      <c r="J2695" t="s">
        <v>113</v>
      </c>
      <c r="K2695" t="s">
        <v>26</v>
      </c>
    </row>
    <row r="2696" spans="2:12" x14ac:dyDescent="0.35">
      <c r="B2696" t="s">
        <v>194</v>
      </c>
      <c r="C2696" t="s">
        <v>234</v>
      </c>
      <c r="D2696" t="s">
        <v>252</v>
      </c>
      <c r="E2696" t="s">
        <v>222</v>
      </c>
      <c r="F2696">
        <v>462.14073382182085</v>
      </c>
      <c r="G2696" t="s">
        <v>218</v>
      </c>
      <c r="H2696">
        <v>2</v>
      </c>
      <c r="I2696">
        <v>2026</v>
      </c>
      <c r="J2696" s="92" t="s">
        <v>35</v>
      </c>
      <c r="K2696" t="s">
        <v>26</v>
      </c>
      <c r="L2696" t="s">
        <v>161</v>
      </c>
    </row>
    <row r="2697" spans="2:12" x14ac:dyDescent="0.35">
      <c r="B2697" t="s">
        <v>194</v>
      </c>
      <c r="C2697" t="s">
        <v>234</v>
      </c>
      <c r="D2697" t="s">
        <v>246</v>
      </c>
      <c r="E2697" t="s">
        <v>190</v>
      </c>
      <c r="F2697">
        <v>469.23990512865754</v>
      </c>
      <c r="G2697" t="s">
        <v>187</v>
      </c>
      <c r="H2697">
        <v>2</v>
      </c>
      <c r="I2697">
        <v>2026</v>
      </c>
      <c r="J2697" t="s">
        <v>112</v>
      </c>
      <c r="K2697" t="s">
        <v>26</v>
      </c>
    </row>
    <row r="2698" spans="2:12" x14ac:dyDescent="0.35">
      <c r="B2698" t="s">
        <v>194</v>
      </c>
      <c r="C2698" t="s">
        <v>234</v>
      </c>
      <c r="D2698" t="s">
        <v>282</v>
      </c>
      <c r="E2698" t="s">
        <v>226</v>
      </c>
      <c r="F2698">
        <v>478.83648436576061</v>
      </c>
      <c r="G2698" t="s">
        <v>224</v>
      </c>
      <c r="H2698">
        <v>2</v>
      </c>
      <c r="I2698">
        <v>2026</v>
      </c>
      <c r="J2698" s="92" t="s">
        <v>35</v>
      </c>
      <c r="K2698" t="s">
        <v>26</v>
      </c>
      <c r="L2698" t="s">
        <v>164</v>
      </c>
    </row>
    <row r="2699" spans="2:12" x14ac:dyDescent="0.35">
      <c r="B2699" t="s">
        <v>194</v>
      </c>
      <c r="C2699" t="s">
        <v>234</v>
      </c>
      <c r="D2699" t="s">
        <v>247</v>
      </c>
      <c r="E2699" t="s">
        <v>226</v>
      </c>
      <c r="F2699">
        <v>481.77690680163914</v>
      </c>
      <c r="G2699" t="s">
        <v>224</v>
      </c>
      <c r="H2699">
        <v>2</v>
      </c>
      <c r="I2699">
        <v>2026</v>
      </c>
      <c r="J2699" s="92" t="s">
        <v>35</v>
      </c>
      <c r="K2699" t="s">
        <v>26</v>
      </c>
      <c r="L2699" t="s">
        <v>164</v>
      </c>
    </row>
    <row r="2700" spans="2:12" x14ac:dyDescent="0.35">
      <c r="B2700" t="s">
        <v>194</v>
      </c>
      <c r="C2700" t="s">
        <v>240</v>
      </c>
      <c r="D2700" t="s">
        <v>251</v>
      </c>
      <c r="E2700" t="s">
        <v>217</v>
      </c>
      <c r="F2700">
        <v>487.05976749881199</v>
      </c>
      <c r="G2700" t="s">
        <v>218</v>
      </c>
      <c r="H2700">
        <v>2</v>
      </c>
      <c r="I2700">
        <v>2026</v>
      </c>
      <c r="J2700" s="92" t="s">
        <v>35</v>
      </c>
      <c r="K2700" t="s">
        <v>26</v>
      </c>
      <c r="L2700" t="s">
        <v>165</v>
      </c>
    </row>
    <row r="2701" spans="2:12" x14ac:dyDescent="0.35">
      <c r="B2701" t="s">
        <v>194</v>
      </c>
      <c r="C2701" t="s">
        <v>240</v>
      </c>
      <c r="D2701" t="s">
        <v>251</v>
      </c>
      <c r="E2701" t="s">
        <v>229</v>
      </c>
      <c r="F2701">
        <v>490.55250130812584</v>
      </c>
      <c r="G2701" t="s">
        <v>224</v>
      </c>
      <c r="H2701">
        <v>2</v>
      </c>
      <c r="I2701">
        <v>2026</v>
      </c>
      <c r="J2701" s="92" t="s">
        <v>35</v>
      </c>
      <c r="K2701" t="s">
        <v>26</v>
      </c>
      <c r="L2701" t="s">
        <v>162</v>
      </c>
    </row>
    <row r="2702" spans="2:12" x14ac:dyDescent="0.35">
      <c r="B2702" t="s">
        <v>194</v>
      </c>
      <c r="C2702" t="s">
        <v>240</v>
      </c>
      <c r="D2702" t="s">
        <v>251</v>
      </c>
      <c r="E2702" t="s">
        <v>228</v>
      </c>
      <c r="F2702">
        <v>491.69843195118165</v>
      </c>
      <c r="G2702" t="s">
        <v>224</v>
      </c>
      <c r="H2702">
        <v>2</v>
      </c>
      <c r="I2702">
        <v>2026</v>
      </c>
      <c r="J2702" s="92" t="s">
        <v>35</v>
      </c>
      <c r="K2702" t="s">
        <v>26</v>
      </c>
      <c r="L2702" t="s">
        <v>161</v>
      </c>
    </row>
    <row r="2703" spans="2:12" x14ac:dyDescent="0.35">
      <c r="B2703" t="s">
        <v>194</v>
      </c>
      <c r="C2703" t="s">
        <v>240</v>
      </c>
      <c r="D2703" t="s">
        <v>251</v>
      </c>
      <c r="E2703" t="s">
        <v>188</v>
      </c>
      <c r="F2703">
        <v>492.7679960398533</v>
      </c>
      <c r="G2703" t="s">
        <v>187</v>
      </c>
      <c r="H2703">
        <v>2</v>
      </c>
      <c r="I2703">
        <v>2026</v>
      </c>
      <c r="J2703" t="s">
        <v>140</v>
      </c>
      <c r="K2703" t="s">
        <v>26</v>
      </c>
    </row>
    <row r="2704" spans="2:12" x14ac:dyDescent="0.35">
      <c r="B2704" t="s">
        <v>194</v>
      </c>
      <c r="C2704" t="s">
        <v>234</v>
      </c>
      <c r="D2704" t="s">
        <v>246</v>
      </c>
      <c r="E2704" t="s">
        <v>189</v>
      </c>
      <c r="F2704">
        <v>496.5152551544129</v>
      </c>
      <c r="G2704" t="s">
        <v>187</v>
      </c>
      <c r="H2704">
        <v>2</v>
      </c>
      <c r="I2704">
        <v>2026</v>
      </c>
      <c r="J2704" t="s">
        <v>124</v>
      </c>
      <c r="K2704" t="s">
        <v>26</v>
      </c>
    </row>
    <row r="2705" spans="2:12" x14ac:dyDescent="0.35">
      <c r="B2705" t="s">
        <v>194</v>
      </c>
      <c r="C2705" t="s">
        <v>234</v>
      </c>
      <c r="D2705" t="s">
        <v>252</v>
      </c>
      <c r="E2705" t="s">
        <v>217</v>
      </c>
      <c r="F2705">
        <v>513.48970424646768</v>
      </c>
      <c r="G2705" t="s">
        <v>218</v>
      </c>
      <c r="H2705">
        <v>2</v>
      </c>
      <c r="I2705">
        <v>2026</v>
      </c>
      <c r="J2705" s="92" t="s">
        <v>35</v>
      </c>
      <c r="K2705" t="s">
        <v>26</v>
      </c>
      <c r="L2705" t="s">
        <v>165</v>
      </c>
    </row>
    <row r="2706" spans="2:12" x14ac:dyDescent="0.35">
      <c r="B2706" t="s">
        <v>194</v>
      </c>
      <c r="C2706" t="s">
        <v>234</v>
      </c>
      <c r="D2706" t="s">
        <v>252</v>
      </c>
      <c r="E2706" t="s">
        <v>229</v>
      </c>
      <c r="F2706">
        <v>517.17196866335064</v>
      </c>
      <c r="G2706" t="s">
        <v>224</v>
      </c>
      <c r="H2706">
        <v>2</v>
      </c>
      <c r="I2706">
        <v>2026</v>
      </c>
      <c r="J2706" s="92" t="s">
        <v>35</v>
      </c>
      <c r="K2706" t="s">
        <v>26</v>
      </c>
      <c r="L2706" t="s">
        <v>162</v>
      </c>
    </row>
    <row r="2707" spans="2:12" x14ac:dyDescent="0.35">
      <c r="B2707" t="s">
        <v>194</v>
      </c>
      <c r="C2707" t="s">
        <v>234</v>
      </c>
      <c r="D2707" t="s">
        <v>252</v>
      </c>
      <c r="E2707" t="s">
        <v>228</v>
      </c>
      <c r="F2707">
        <v>518.38008238214832</v>
      </c>
      <c r="G2707" t="s">
        <v>224</v>
      </c>
      <c r="H2707">
        <v>2</v>
      </c>
      <c r="I2707">
        <v>2026</v>
      </c>
      <c r="J2707" s="92" t="s">
        <v>35</v>
      </c>
      <c r="K2707" t="s">
        <v>26</v>
      </c>
      <c r="L2707" t="s">
        <v>161</v>
      </c>
    </row>
    <row r="2708" spans="2:12" x14ac:dyDescent="0.35">
      <c r="B2708" t="s">
        <v>194</v>
      </c>
      <c r="C2708" t="s">
        <v>234</v>
      </c>
      <c r="D2708" t="s">
        <v>252</v>
      </c>
      <c r="E2708" t="s">
        <v>188</v>
      </c>
      <c r="F2708">
        <v>519.50768557217361</v>
      </c>
      <c r="G2708" t="s">
        <v>187</v>
      </c>
      <c r="H2708">
        <v>2</v>
      </c>
      <c r="I2708">
        <v>2026</v>
      </c>
      <c r="J2708" t="s">
        <v>140</v>
      </c>
      <c r="K2708" t="s">
        <v>26</v>
      </c>
    </row>
    <row r="2709" spans="2:12" x14ac:dyDescent="0.35">
      <c r="B2709" t="s">
        <v>194</v>
      </c>
      <c r="C2709" t="s">
        <v>184</v>
      </c>
      <c r="D2709" t="s">
        <v>253</v>
      </c>
      <c r="E2709" t="s">
        <v>270</v>
      </c>
      <c r="F2709">
        <v>521.10651680417243</v>
      </c>
      <c r="G2709" t="s">
        <v>210</v>
      </c>
      <c r="H2709">
        <v>2</v>
      </c>
      <c r="I2709">
        <v>2026</v>
      </c>
      <c r="J2709" t="s">
        <v>25</v>
      </c>
      <c r="K2709" t="s">
        <v>17</v>
      </c>
    </row>
    <row r="2710" spans="2:12" x14ac:dyDescent="0.35">
      <c r="B2710" t="s">
        <v>194</v>
      </c>
      <c r="C2710" t="s">
        <v>234</v>
      </c>
      <c r="D2710" t="s">
        <v>239</v>
      </c>
      <c r="E2710" t="s">
        <v>190</v>
      </c>
      <c r="F2710">
        <v>533.82067991568692</v>
      </c>
      <c r="G2710" t="s">
        <v>187</v>
      </c>
      <c r="H2710">
        <v>2</v>
      </c>
      <c r="I2710">
        <v>2026</v>
      </c>
      <c r="J2710" t="s">
        <v>112</v>
      </c>
      <c r="K2710" t="s">
        <v>26</v>
      </c>
    </row>
    <row r="2711" spans="2:12" x14ac:dyDescent="0.35">
      <c r="B2711" t="s">
        <v>183</v>
      </c>
      <c r="C2711" t="s">
        <v>259</v>
      </c>
      <c r="D2711" t="s">
        <v>268</v>
      </c>
      <c r="E2711" t="s">
        <v>271</v>
      </c>
      <c r="F2711">
        <v>554.76765417794866</v>
      </c>
      <c r="G2711" t="s">
        <v>210</v>
      </c>
      <c r="H2711">
        <v>2</v>
      </c>
      <c r="I2711">
        <v>2026</v>
      </c>
      <c r="J2711" s="92" t="s">
        <v>35</v>
      </c>
      <c r="K2711" t="s">
        <v>26</v>
      </c>
      <c r="L2711" t="s">
        <v>162</v>
      </c>
    </row>
    <row r="2712" spans="2:12" x14ac:dyDescent="0.35">
      <c r="B2712" t="s">
        <v>194</v>
      </c>
      <c r="C2712" t="s">
        <v>240</v>
      </c>
      <c r="D2712" t="s">
        <v>251</v>
      </c>
      <c r="E2712" t="s">
        <v>223</v>
      </c>
      <c r="F2712">
        <v>556.63973428435668</v>
      </c>
      <c r="G2712" t="s">
        <v>224</v>
      </c>
      <c r="H2712">
        <v>2</v>
      </c>
      <c r="I2712">
        <v>2026</v>
      </c>
      <c r="J2712" s="92" t="s">
        <v>35</v>
      </c>
      <c r="K2712" t="s">
        <v>26</v>
      </c>
      <c r="L2712" t="s">
        <v>165</v>
      </c>
    </row>
    <row r="2713" spans="2:12" x14ac:dyDescent="0.35">
      <c r="B2713" t="s">
        <v>194</v>
      </c>
      <c r="C2713" t="s">
        <v>234</v>
      </c>
      <c r="D2713" t="s">
        <v>239</v>
      </c>
      <c r="E2713" t="s">
        <v>189</v>
      </c>
      <c r="F2713">
        <v>564.84989490049281</v>
      </c>
      <c r="G2713" t="s">
        <v>187</v>
      </c>
      <c r="H2713">
        <v>2</v>
      </c>
      <c r="I2713">
        <v>2026</v>
      </c>
      <c r="J2713" t="s">
        <v>124</v>
      </c>
      <c r="K2713" t="s">
        <v>26</v>
      </c>
    </row>
    <row r="2714" spans="2:12" x14ac:dyDescent="0.35">
      <c r="B2714" t="s">
        <v>194</v>
      </c>
      <c r="C2714" t="s">
        <v>234</v>
      </c>
      <c r="D2714" t="s">
        <v>252</v>
      </c>
      <c r="E2714" t="s">
        <v>223</v>
      </c>
      <c r="F2714">
        <v>586.84537628167732</v>
      </c>
      <c r="G2714" t="s">
        <v>224</v>
      </c>
      <c r="H2714">
        <v>2</v>
      </c>
      <c r="I2714">
        <v>2026</v>
      </c>
      <c r="J2714" s="92" t="s">
        <v>35</v>
      </c>
      <c r="K2714" t="s">
        <v>26</v>
      </c>
      <c r="L2714" t="s">
        <v>165</v>
      </c>
    </row>
    <row r="2715" spans="2:12" x14ac:dyDescent="0.35">
      <c r="B2715" t="s">
        <v>183</v>
      </c>
      <c r="C2715" t="s">
        <v>259</v>
      </c>
      <c r="D2715" t="s">
        <v>268</v>
      </c>
      <c r="E2715" t="s">
        <v>196</v>
      </c>
      <c r="F2715">
        <v>606.55244644973959</v>
      </c>
      <c r="G2715" t="s">
        <v>187</v>
      </c>
      <c r="H2715">
        <v>2</v>
      </c>
      <c r="I2715">
        <v>2026</v>
      </c>
      <c r="J2715" t="s">
        <v>98</v>
      </c>
      <c r="K2715" t="s">
        <v>26</v>
      </c>
    </row>
    <row r="2716" spans="2:12" x14ac:dyDescent="0.35">
      <c r="B2716" t="s">
        <v>194</v>
      </c>
      <c r="C2716" t="s">
        <v>240</v>
      </c>
      <c r="D2716" t="s">
        <v>251</v>
      </c>
      <c r="E2716" t="s">
        <v>203</v>
      </c>
      <c r="F2716">
        <v>629.74542411170694</v>
      </c>
      <c r="G2716" t="s">
        <v>187</v>
      </c>
      <c r="H2716">
        <v>2</v>
      </c>
      <c r="I2716">
        <v>2026</v>
      </c>
      <c r="J2716" t="s">
        <v>115</v>
      </c>
      <c r="K2716" t="s">
        <v>26</v>
      </c>
    </row>
    <row r="2717" spans="2:12" x14ac:dyDescent="0.35">
      <c r="B2717" t="s">
        <v>194</v>
      </c>
      <c r="C2717" t="s">
        <v>240</v>
      </c>
      <c r="D2717" t="s">
        <v>243</v>
      </c>
      <c r="E2717" t="s">
        <v>190</v>
      </c>
      <c r="F2717">
        <v>646.55248672267976</v>
      </c>
      <c r="G2717" t="s">
        <v>187</v>
      </c>
      <c r="H2717">
        <v>2</v>
      </c>
      <c r="I2717">
        <v>2026</v>
      </c>
      <c r="J2717" t="s">
        <v>112</v>
      </c>
      <c r="K2717" t="s">
        <v>26</v>
      </c>
    </row>
    <row r="2718" spans="2:12" x14ac:dyDescent="0.35">
      <c r="B2718" t="s">
        <v>183</v>
      </c>
      <c r="C2718" t="s">
        <v>259</v>
      </c>
      <c r="D2718" t="s">
        <v>268</v>
      </c>
      <c r="E2718" t="s">
        <v>186</v>
      </c>
      <c r="F2718">
        <v>647.14109812843958</v>
      </c>
      <c r="G2718" t="s">
        <v>187</v>
      </c>
      <c r="H2718">
        <v>2</v>
      </c>
      <c r="I2718">
        <v>2026</v>
      </c>
      <c r="J2718" t="s">
        <v>113</v>
      </c>
      <c r="K2718" t="s">
        <v>26</v>
      </c>
    </row>
    <row r="2719" spans="2:12" x14ac:dyDescent="0.35">
      <c r="B2719" t="s">
        <v>183</v>
      </c>
      <c r="C2719" t="s">
        <v>259</v>
      </c>
      <c r="D2719" t="s">
        <v>268</v>
      </c>
      <c r="E2719" t="s">
        <v>222</v>
      </c>
      <c r="F2719">
        <v>660.83041061270853</v>
      </c>
      <c r="G2719" t="s">
        <v>218</v>
      </c>
      <c r="H2719">
        <v>2</v>
      </c>
      <c r="I2719">
        <v>2026</v>
      </c>
      <c r="J2719" s="92" t="s">
        <v>35</v>
      </c>
      <c r="K2719" t="s">
        <v>26</v>
      </c>
      <c r="L2719" t="s">
        <v>161</v>
      </c>
    </row>
    <row r="2720" spans="2:12" x14ac:dyDescent="0.35">
      <c r="B2720" t="s">
        <v>194</v>
      </c>
      <c r="C2720" t="s">
        <v>234</v>
      </c>
      <c r="D2720" t="s">
        <v>252</v>
      </c>
      <c r="E2720" t="s">
        <v>203</v>
      </c>
      <c r="F2720">
        <v>663.91809210247584</v>
      </c>
      <c r="G2720" t="s">
        <v>187</v>
      </c>
      <c r="H2720">
        <v>2</v>
      </c>
      <c r="I2720">
        <v>2026</v>
      </c>
      <c r="J2720" t="s">
        <v>115</v>
      </c>
      <c r="K2720" t="s">
        <v>26</v>
      </c>
    </row>
    <row r="2721" spans="2:12" x14ac:dyDescent="0.35">
      <c r="B2721" t="s">
        <v>194</v>
      </c>
      <c r="C2721" t="s">
        <v>240</v>
      </c>
      <c r="D2721" t="s">
        <v>243</v>
      </c>
      <c r="E2721" t="s">
        <v>189</v>
      </c>
      <c r="F2721">
        <v>684.13442549778972</v>
      </c>
      <c r="G2721" t="s">
        <v>187</v>
      </c>
      <c r="H2721">
        <v>2</v>
      </c>
      <c r="I2721">
        <v>2026</v>
      </c>
      <c r="J2721" t="s">
        <v>124</v>
      </c>
      <c r="K2721" t="s">
        <v>26</v>
      </c>
    </row>
    <row r="2722" spans="2:12" x14ac:dyDescent="0.35">
      <c r="B2722" t="s">
        <v>194</v>
      </c>
      <c r="C2722" t="s">
        <v>184</v>
      </c>
      <c r="D2722" t="s">
        <v>248</v>
      </c>
      <c r="E2722" t="s">
        <v>221</v>
      </c>
      <c r="F2722">
        <v>690.92486902974144</v>
      </c>
      <c r="G2722" t="s">
        <v>218</v>
      </c>
      <c r="H2722">
        <v>2</v>
      </c>
      <c r="I2722">
        <v>2026</v>
      </c>
      <c r="J2722" s="92" t="s">
        <v>35</v>
      </c>
      <c r="K2722" t="s">
        <v>26</v>
      </c>
      <c r="L2722" t="s">
        <v>164</v>
      </c>
    </row>
    <row r="2723" spans="2:12" x14ac:dyDescent="0.35">
      <c r="B2723" t="s">
        <v>194</v>
      </c>
      <c r="C2723" t="s">
        <v>234</v>
      </c>
      <c r="D2723" t="s">
        <v>282</v>
      </c>
      <c r="E2723" t="s">
        <v>204</v>
      </c>
      <c r="F2723">
        <v>705.63112599904173</v>
      </c>
      <c r="G2723" t="s">
        <v>187</v>
      </c>
      <c r="H2723">
        <v>2</v>
      </c>
      <c r="I2723">
        <v>2026</v>
      </c>
      <c r="J2723" t="s">
        <v>114</v>
      </c>
      <c r="K2723" t="s">
        <v>26</v>
      </c>
    </row>
    <row r="2724" spans="2:12" x14ac:dyDescent="0.35">
      <c r="B2724" t="s">
        <v>194</v>
      </c>
      <c r="C2724" t="s">
        <v>234</v>
      </c>
      <c r="D2724" t="s">
        <v>247</v>
      </c>
      <c r="E2724" t="s">
        <v>204</v>
      </c>
      <c r="F2724">
        <v>709.96424108547887</v>
      </c>
      <c r="G2724" t="s">
        <v>187</v>
      </c>
      <c r="H2724">
        <v>2</v>
      </c>
      <c r="I2724">
        <v>2026</v>
      </c>
      <c r="J2724" t="s">
        <v>114</v>
      </c>
      <c r="K2724" t="s">
        <v>26</v>
      </c>
    </row>
    <row r="2725" spans="2:12" x14ac:dyDescent="0.35">
      <c r="B2725" t="s">
        <v>194</v>
      </c>
      <c r="C2725" t="s">
        <v>184</v>
      </c>
      <c r="D2725" t="s">
        <v>248</v>
      </c>
      <c r="E2725" t="s">
        <v>200</v>
      </c>
      <c r="F2725">
        <v>717.5898532818386</v>
      </c>
      <c r="G2725" t="s">
        <v>187</v>
      </c>
      <c r="H2725">
        <v>2</v>
      </c>
      <c r="I2725">
        <v>2026</v>
      </c>
      <c r="J2725" t="s">
        <v>138</v>
      </c>
      <c r="K2725" t="s">
        <v>17</v>
      </c>
    </row>
    <row r="2726" spans="2:12" x14ac:dyDescent="0.35">
      <c r="B2726" t="s">
        <v>183</v>
      </c>
      <c r="C2726" t="s">
        <v>259</v>
      </c>
      <c r="D2726" t="s">
        <v>268</v>
      </c>
      <c r="E2726" t="s">
        <v>217</v>
      </c>
      <c r="F2726">
        <v>734.25601179189846</v>
      </c>
      <c r="G2726" t="s">
        <v>218</v>
      </c>
      <c r="H2726">
        <v>2</v>
      </c>
      <c r="I2726">
        <v>2026</v>
      </c>
      <c r="J2726" s="92" t="s">
        <v>35</v>
      </c>
      <c r="K2726" t="s">
        <v>26</v>
      </c>
      <c r="L2726" t="s">
        <v>165</v>
      </c>
    </row>
    <row r="2727" spans="2:12" x14ac:dyDescent="0.35">
      <c r="B2727" t="s">
        <v>183</v>
      </c>
      <c r="C2727" t="s">
        <v>259</v>
      </c>
      <c r="D2727" t="s">
        <v>268</v>
      </c>
      <c r="E2727" t="s">
        <v>229</v>
      </c>
      <c r="F2727">
        <v>739.5214041897292</v>
      </c>
      <c r="G2727" t="s">
        <v>224</v>
      </c>
      <c r="H2727">
        <v>2</v>
      </c>
      <c r="I2727">
        <v>2026</v>
      </c>
      <c r="J2727" s="92" t="s">
        <v>35</v>
      </c>
      <c r="K2727" t="s">
        <v>26</v>
      </c>
      <c r="L2727" t="s">
        <v>162</v>
      </c>
    </row>
    <row r="2728" spans="2:12" x14ac:dyDescent="0.35">
      <c r="B2728" t="s">
        <v>183</v>
      </c>
      <c r="C2728" t="s">
        <v>259</v>
      </c>
      <c r="D2728" t="s">
        <v>268</v>
      </c>
      <c r="E2728" t="s">
        <v>228</v>
      </c>
      <c r="F2728">
        <v>741.24892618991646</v>
      </c>
      <c r="G2728" t="s">
        <v>224</v>
      </c>
      <c r="H2728">
        <v>2</v>
      </c>
      <c r="I2728">
        <v>2026</v>
      </c>
      <c r="J2728" s="92" t="s">
        <v>35</v>
      </c>
      <c r="K2728" t="s">
        <v>26</v>
      </c>
      <c r="L2728" t="s">
        <v>161</v>
      </c>
    </row>
    <row r="2729" spans="2:12" x14ac:dyDescent="0.35">
      <c r="B2729" t="s">
        <v>194</v>
      </c>
      <c r="C2729" t="s">
        <v>234</v>
      </c>
      <c r="D2729" t="s">
        <v>249</v>
      </c>
      <c r="E2729" t="s">
        <v>190</v>
      </c>
      <c r="F2729">
        <v>741.44652995547608</v>
      </c>
      <c r="G2729" t="s">
        <v>187</v>
      </c>
      <c r="H2729">
        <v>2</v>
      </c>
      <c r="I2729">
        <v>2026</v>
      </c>
      <c r="J2729" t="s">
        <v>112</v>
      </c>
      <c r="K2729" t="s">
        <v>26</v>
      </c>
    </row>
    <row r="2730" spans="2:12" x14ac:dyDescent="0.35">
      <c r="B2730" t="s">
        <v>183</v>
      </c>
      <c r="C2730" t="s">
        <v>259</v>
      </c>
      <c r="D2730" t="s">
        <v>268</v>
      </c>
      <c r="E2730" t="s">
        <v>188</v>
      </c>
      <c r="F2730">
        <v>742.86132350644471</v>
      </c>
      <c r="G2730" t="s">
        <v>187</v>
      </c>
      <c r="H2730">
        <v>2</v>
      </c>
      <c r="I2730">
        <v>2026</v>
      </c>
      <c r="J2730" t="s">
        <v>140</v>
      </c>
      <c r="K2730" t="s">
        <v>26</v>
      </c>
    </row>
    <row r="2731" spans="2:12" x14ac:dyDescent="0.35">
      <c r="B2731" t="s">
        <v>194</v>
      </c>
      <c r="C2731" t="s">
        <v>234</v>
      </c>
      <c r="D2731" t="s">
        <v>246</v>
      </c>
      <c r="E2731" t="s">
        <v>271</v>
      </c>
      <c r="F2731">
        <v>749.30617824301601</v>
      </c>
      <c r="G2731" t="s">
        <v>210</v>
      </c>
      <c r="H2731">
        <v>2</v>
      </c>
      <c r="I2731">
        <v>2026</v>
      </c>
      <c r="J2731" s="92" t="s">
        <v>35</v>
      </c>
      <c r="K2731" t="s">
        <v>26</v>
      </c>
      <c r="L2731" t="s">
        <v>162</v>
      </c>
    </row>
    <row r="2732" spans="2:12" x14ac:dyDescent="0.35">
      <c r="B2732" t="s">
        <v>194</v>
      </c>
      <c r="C2732" t="s">
        <v>184</v>
      </c>
      <c r="D2732" t="s">
        <v>248</v>
      </c>
      <c r="E2732" t="s">
        <v>226</v>
      </c>
      <c r="F2732">
        <v>783.73567233224401</v>
      </c>
      <c r="G2732" t="s">
        <v>224</v>
      </c>
      <c r="H2732">
        <v>2</v>
      </c>
      <c r="I2732">
        <v>2026</v>
      </c>
      <c r="J2732" s="92" t="s">
        <v>35</v>
      </c>
      <c r="K2732" t="s">
        <v>26</v>
      </c>
      <c r="L2732" t="s">
        <v>164</v>
      </c>
    </row>
    <row r="2733" spans="2:12" x14ac:dyDescent="0.35">
      <c r="B2733" t="s">
        <v>194</v>
      </c>
      <c r="C2733" t="s">
        <v>234</v>
      </c>
      <c r="D2733" t="s">
        <v>249</v>
      </c>
      <c r="E2733" t="s">
        <v>189</v>
      </c>
      <c r="F2733">
        <v>784.54434284155718</v>
      </c>
      <c r="G2733" t="s">
        <v>187</v>
      </c>
      <c r="H2733">
        <v>2</v>
      </c>
      <c r="I2733">
        <v>2026</v>
      </c>
      <c r="J2733" t="s">
        <v>124</v>
      </c>
      <c r="K2733" t="s">
        <v>26</v>
      </c>
    </row>
    <row r="2734" spans="2:12" x14ac:dyDescent="0.35">
      <c r="B2734" t="s">
        <v>194</v>
      </c>
      <c r="C2734" t="s">
        <v>184</v>
      </c>
      <c r="D2734" t="s">
        <v>248</v>
      </c>
      <c r="E2734" t="s">
        <v>213</v>
      </c>
      <c r="F2734">
        <v>799.62048062826807</v>
      </c>
      <c r="G2734" t="s">
        <v>210</v>
      </c>
      <c r="H2734">
        <v>2</v>
      </c>
      <c r="I2734">
        <v>2026</v>
      </c>
      <c r="J2734" t="s">
        <v>138</v>
      </c>
      <c r="K2734" t="s">
        <v>17</v>
      </c>
    </row>
    <row r="2735" spans="2:12" x14ac:dyDescent="0.35">
      <c r="B2735" t="s">
        <v>194</v>
      </c>
      <c r="C2735" t="s">
        <v>234</v>
      </c>
      <c r="D2735" t="s">
        <v>246</v>
      </c>
      <c r="E2735" t="s">
        <v>196</v>
      </c>
      <c r="F2735">
        <v>819.25017100478158</v>
      </c>
      <c r="G2735" t="s">
        <v>187</v>
      </c>
      <c r="H2735">
        <v>2</v>
      </c>
      <c r="I2735">
        <v>2026</v>
      </c>
      <c r="J2735" t="s">
        <v>98</v>
      </c>
      <c r="K2735" t="s">
        <v>26</v>
      </c>
    </row>
    <row r="2736" spans="2:12" x14ac:dyDescent="0.35">
      <c r="B2736" t="s">
        <v>194</v>
      </c>
      <c r="C2736" t="s">
        <v>234</v>
      </c>
      <c r="D2736" t="s">
        <v>254</v>
      </c>
      <c r="E2736" t="s">
        <v>283</v>
      </c>
      <c r="F2736">
        <v>209.66185973167026</v>
      </c>
      <c r="G2736" t="s">
        <v>187</v>
      </c>
      <c r="H2736">
        <v>2</v>
      </c>
      <c r="I2736">
        <v>2026</v>
      </c>
      <c r="J2736" t="s">
        <v>10</v>
      </c>
      <c r="K2736" t="s">
        <v>8</v>
      </c>
    </row>
    <row r="2737" spans="2:12" x14ac:dyDescent="0.35">
      <c r="B2737" t="s">
        <v>183</v>
      </c>
      <c r="C2737" t="s">
        <v>259</v>
      </c>
      <c r="D2737" t="s">
        <v>268</v>
      </c>
      <c r="E2737" t="s">
        <v>223</v>
      </c>
      <c r="F2737">
        <v>839.14972776216962</v>
      </c>
      <c r="G2737" t="s">
        <v>224</v>
      </c>
      <c r="H2737">
        <v>2</v>
      </c>
      <c r="I2737">
        <v>2026</v>
      </c>
      <c r="J2737" s="92" t="s">
        <v>35</v>
      </c>
      <c r="K2737" t="s">
        <v>26</v>
      </c>
      <c r="L2737" t="s">
        <v>165</v>
      </c>
    </row>
    <row r="2738" spans="2:12" x14ac:dyDescent="0.35">
      <c r="B2738" t="s">
        <v>194</v>
      </c>
      <c r="C2738" t="s">
        <v>184</v>
      </c>
      <c r="D2738" t="s">
        <v>248</v>
      </c>
      <c r="E2738" t="s">
        <v>284</v>
      </c>
      <c r="F2738">
        <v>287.88536209572561</v>
      </c>
      <c r="G2738" t="s">
        <v>210</v>
      </c>
      <c r="H2738">
        <v>2</v>
      </c>
      <c r="I2738">
        <v>2026</v>
      </c>
      <c r="J2738" t="s">
        <v>10</v>
      </c>
      <c r="K2738" t="s">
        <v>8</v>
      </c>
    </row>
    <row r="2739" spans="2:12" x14ac:dyDescent="0.35">
      <c r="B2739" t="s">
        <v>194</v>
      </c>
      <c r="C2739" t="s">
        <v>234</v>
      </c>
      <c r="D2739" t="s">
        <v>239</v>
      </c>
      <c r="E2739" t="s">
        <v>271</v>
      </c>
      <c r="F2739">
        <v>852.43204843168621</v>
      </c>
      <c r="G2739" t="s">
        <v>210</v>
      </c>
      <c r="H2739">
        <v>2</v>
      </c>
      <c r="I2739">
        <v>2026</v>
      </c>
      <c r="J2739" s="92" t="s">
        <v>35</v>
      </c>
      <c r="K2739" t="s">
        <v>26</v>
      </c>
      <c r="L2739" t="s">
        <v>162</v>
      </c>
    </row>
    <row r="2740" spans="2:12" x14ac:dyDescent="0.35">
      <c r="B2740" t="s">
        <v>194</v>
      </c>
      <c r="C2740" t="s">
        <v>234</v>
      </c>
      <c r="D2740" t="s">
        <v>246</v>
      </c>
      <c r="E2740" t="s">
        <v>186</v>
      </c>
      <c r="F2740">
        <v>874.07190987214574</v>
      </c>
      <c r="G2740" t="s">
        <v>187</v>
      </c>
      <c r="H2740">
        <v>2</v>
      </c>
      <c r="I2740">
        <v>2026</v>
      </c>
      <c r="J2740" t="s">
        <v>113</v>
      </c>
      <c r="K2740" t="s">
        <v>26</v>
      </c>
    </row>
    <row r="2741" spans="2:12" x14ac:dyDescent="0.35">
      <c r="B2741" t="s">
        <v>194</v>
      </c>
      <c r="C2741" t="s">
        <v>234</v>
      </c>
      <c r="D2741" t="s">
        <v>246</v>
      </c>
      <c r="E2741" t="s">
        <v>222</v>
      </c>
      <c r="F2741">
        <v>892.56160793423169</v>
      </c>
      <c r="G2741" t="s">
        <v>218</v>
      </c>
      <c r="H2741">
        <v>2</v>
      </c>
      <c r="I2741">
        <v>2026</v>
      </c>
      <c r="J2741" s="92" t="s">
        <v>35</v>
      </c>
      <c r="K2741" t="s">
        <v>26</v>
      </c>
      <c r="L2741" t="s">
        <v>161</v>
      </c>
    </row>
    <row r="2742" spans="2:12" x14ac:dyDescent="0.35">
      <c r="B2742" t="s">
        <v>183</v>
      </c>
      <c r="C2742" t="s">
        <v>259</v>
      </c>
      <c r="D2742" t="s">
        <v>268</v>
      </c>
      <c r="E2742" t="s">
        <v>209</v>
      </c>
      <c r="F2742">
        <v>929.72979878633043</v>
      </c>
      <c r="G2742" t="s">
        <v>210</v>
      </c>
      <c r="H2742">
        <v>2</v>
      </c>
      <c r="I2742">
        <v>2026</v>
      </c>
      <c r="J2742" t="s">
        <v>73</v>
      </c>
      <c r="K2742" t="s">
        <v>17</v>
      </c>
    </row>
    <row r="2743" spans="2:12" x14ac:dyDescent="0.35">
      <c r="B2743" t="s">
        <v>194</v>
      </c>
      <c r="C2743" t="s">
        <v>234</v>
      </c>
      <c r="D2743" t="s">
        <v>239</v>
      </c>
      <c r="E2743" t="s">
        <v>196</v>
      </c>
      <c r="F2743">
        <v>932.00232658581342</v>
      </c>
      <c r="G2743" t="s">
        <v>187</v>
      </c>
      <c r="H2743">
        <v>2</v>
      </c>
      <c r="I2743">
        <v>2026</v>
      </c>
      <c r="J2743" t="s">
        <v>98</v>
      </c>
      <c r="K2743" t="s">
        <v>26</v>
      </c>
    </row>
    <row r="2744" spans="2:12" x14ac:dyDescent="0.35">
      <c r="B2744" t="s">
        <v>183</v>
      </c>
      <c r="C2744" t="s">
        <v>259</v>
      </c>
      <c r="D2744" t="s">
        <v>268</v>
      </c>
      <c r="E2744" t="s">
        <v>203</v>
      </c>
      <c r="F2744">
        <v>949.35856830668604</v>
      </c>
      <c r="G2744" t="s">
        <v>187</v>
      </c>
      <c r="H2744">
        <v>2</v>
      </c>
      <c r="I2744">
        <v>2026</v>
      </c>
      <c r="J2744" t="s">
        <v>115</v>
      </c>
      <c r="K2744" t="s">
        <v>26</v>
      </c>
    </row>
    <row r="2745" spans="2:12" x14ac:dyDescent="0.35">
      <c r="B2745" t="s">
        <v>194</v>
      </c>
      <c r="C2745" t="s">
        <v>240</v>
      </c>
      <c r="D2745" t="s">
        <v>251</v>
      </c>
      <c r="E2745" t="s">
        <v>284</v>
      </c>
      <c r="F2745">
        <v>413.34468126576195</v>
      </c>
      <c r="G2745" t="s">
        <v>210</v>
      </c>
      <c r="H2745">
        <v>2</v>
      </c>
      <c r="I2745">
        <v>2026</v>
      </c>
      <c r="J2745" t="s">
        <v>10</v>
      </c>
      <c r="K2745" t="s">
        <v>8</v>
      </c>
    </row>
    <row r="2746" spans="2:12" x14ac:dyDescent="0.35">
      <c r="B2746" t="s">
        <v>194</v>
      </c>
      <c r="C2746" t="s">
        <v>234</v>
      </c>
      <c r="D2746" t="s">
        <v>246</v>
      </c>
      <c r="E2746" t="s">
        <v>217</v>
      </c>
      <c r="F2746">
        <v>991.73511992692409</v>
      </c>
      <c r="G2746" t="s">
        <v>218</v>
      </c>
      <c r="H2746">
        <v>2</v>
      </c>
      <c r="I2746">
        <v>2026</v>
      </c>
      <c r="J2746" s="92" t="s">
        <v>35</v>
      </c>
      <c r="K2746" t="s">
        <v>26</v>
      </c>
      <c r="L2746" t="s">
        <v>165</v>
      </c>
    </row>
    <row r="2747" spans="2:12" x14ac:dyDescent="0.35">
      <c r="B2747" t="s">
        <v>194</v>
      </c>
      <c r="C2747" t="s">
        <v>240</v>
      </c>
      <c r="D2747" t="s">
        <v>251</v>
      </c>
      <c r="E2747" t="s">
        <v>221</v>
      </c>
      <c r="F2747">
        <v>992.02723503782875</v>
      </c>
      <c r="G2747" t="s">
        <v>218</v>
      </c>
      <c r="H2747">
        <v>2</v>
      </c>
      <c r="I2747">
        <v>2026</v>
      </c>
      <c r="J2747" s="92" t="s">
        <v>35</v>
      </c>
      <c r="K2747" t="s">
        <v>26</v>
      </c>
      <c r="L2747" t="s">
        <v>164</v>
      </c>
    </row>
    <row r="2748" spans="2:12" x14ac:dyDescent="0.35">
      <c r="B2748" t="s">
        <v>194</v>
      </c>
      <c r="C2748" t="s">
        <v>234</v>
      </c>
      <c r="D2748" t="s">
        <v>239</v>
      </c>
      <c r="E2748" t="s">
        <v>186</v>
      </c>
      <c r="F2748">
        <v>994.36909803146159</v>
      </c>
      <c r="G2748" t="s">
        <v>187</v>
      </c>
      <c r="H2748">
        <v>2</v>
      </c>
      <c r="I2748">
        <v>2026</v>
      </c>
      <c r="J2748" t="s">
        <v>113</v>
      </c>
      <c r="K2748" t="s">
        <v>26</v>
      </c>
    </row>
    <row r="2749" spans="2:12" x14ac:dyDescent="0.35">
      <c r="B2749" t="s">
        <v>194</v>
      </c>
      <c r="C2749" t="s">
        <v>234</v>
      </c>
      <c r="D2749" t="s">
        <v>246</v>
      </c>
      <c r="E2749" t="s">
        <v>229</v>
      </c>
      <c r="F2749">
        <v>998.84690992559433</v>
      </c>
      <c r="G2749" t="s">
        <v>224</v>
      </c>
      <c r="H2749">
        <v>2</v>
      </c>
      <c r="I2749">
        <v>2026</v>
      </c>
      <c r="J2749" s="92" t="s">
        <v>35</v>
      </c>
      <c r="K2749" t="s">
        <v>26</v>
      </c>
      <c r="L2749" t="s">
        <v>162</v>
      </c>
    </row>
    <row r="2750" spans="2:12" x14ac:dyDescent="0.35">
      <c r="B2750" t="s">
        <v>194</v>
      </c>
      <c r="C2750" t="s">
        <v>234</v>
      </c>
      <c r="D2750" t="s">
        <v>246</v>
      </c>
      <c r="E2750" t="s">
        <v>228</v>
      </c>
      <c r="F2750">
        <v>1001.1802163071806</v>
      </c>
      <c r="G2750" t="s">
        <v>224</v>
      </c>
      <c r="H2750">
        <v>2</v>
      </c>
      <c r="I2750">
        <v>2026</v>
      </c>
      <c r="J2750" s="92" t="s">
        <v>35</v>
      </c>
      <c r="K2750" t="s">
        <v>26</v>
      </c>
      <c r="L2750" t="s">
        <v>161</v>
      </c>
    </row>
    <row r="2751" spans="2:12" x14ac:dyDescent="0.35">
      <c r="B2751" t="s">
        <v>194</v>
      </c>
      <c r="C2751" t="s">
        <v>234</v>
      </c>
      <c r="D2751" t="s">
        <v>246</v>
      </c>
      <c r="E2751" t="s">
        <v>188</v>
      </c>
      <c r="F2751">
        <v>1003.3580276160379</v>
      </c>
      <c r="G2751" t="s">
        <v>187</v>
      </c>
      <c r="H2751">
        <v>2</v>
      </c>
      <c r="I2751">
        <v>2026</v>
      </c>
      <c r="J2751" t="s">
        <v>140</v>
      </c>
      <c r="K2751" t="s">
        <v>26</v>
      </c>
    </row>
    <row r="2752" spans="2:12" x14ac:dyDescent="0.35">
      <c r="B2752" t="s">
        <v>194</v>
      </c>
      <c r="C2752" t="s">
        <v>234</v>
      </c>
      <c r="D2752" t="s">
        <v>239</v>
      </c>
      <c r="E2752" t="s">
        <v>222</v>
      </c>
      <c r="F2752">
        <v>1015.4035051291107</v>
      </c>
      <c r="G2752" t="s">
        <v>218</v>
      </c>
      <c r="H2752">
        <v>2</v>
      </c>
      <c r="I2752">
        <v>2026</v>
      </c>
      <c r="J2752" s="92" t="s">
        <v>35</v>
      </c>
      <c r="K2752" t="s">
        <v>26</v>
      </c>
      <c r="L2752" t="s">
        <v>161</v>
      </c>
    </row>
    <row r="2753" spans="2:12" x14ac:dyDescent="0.35">
      <c r="B2753" t="s">
        <v>194</v>
      </c>
      <c r="C2753" t="s">
        <v>234</v>
      </c>
      <c r="D2753" t="s">
        <v>252</v>
      </c>
      <c r="E2753" t="s">
        <v>284</v>
      </c>
      <c r="F2753">
        <v>435.77452357635809</v>
      </c>
      <c r="G2753" t="s">
        <v>210</v>
      </c>
      <c r="H2753">
        <v>2</v>
      </c>
      <c r="I2753">
        <v>2026</v>
      </c>
      <c r="J2753" t="s">
        <v>10</v>
      </c>
      <c r="K2753" t="s">
        <v>8</v>
      </c>
    </row>
    <row r="2754" spans="2:12" x14ac:dyDescent="0.35">
      <c r="B2754" t="s">
        <v>194</v>
      </c>
      <c r="C2754" t="s">
        <v>240</v>
      </c>
      <c r="D2754" t="s">
        <v>243</v>
      </c>
      <c r="E2754" t="s">
        <v>271</v>
      </c>
      <c r="F2754">
        <v>1032.4479388147035</v>
      </c>
      <c r="G2754" t="s">
        <v>210</v>
      </c>
      <c r="H2754">
        <v>2</v>
      </c>
      <c r="I2754">
        <v>2026</v>
      </c>
      <c r="J2754" s="92" t="s">
        <v>35</v>
      </c>
      <c r="K2754" t="s">
        <v>26</v>
      </c>
      <c r="L2754" t="s">
        <v>162</v>
      </c>
    </row>
    <row r="2755" spans="2:12" x14ac:dyDescent="0.35">
      <c r="B2755" t="s">
        <v>194</v>
      </c>
      <c r="C2755" t="s">
        <v>234</v>
      </c>
      <c r="D2755" t="s">
        <v>235</v>
      </c>
      <c r="E2755" t="s">
        <v>216</v>
      </c>
      <c r="F2755">
        <v>1039.600525430161</v>
      </c>
      <c r="G2755" t="s">
        <v>210</v>
      </c>
      <c r="H2755">
        <v>2</v>
      </c>
      <c r="I2755">
        <v>2026</v>
      </c>
      <c r="J2755" t="s">
        <v>142</v>
      </c>
      <c r="K2755" t="s">
        <v>13</v>
      </c>
    </row>
    <row r="2756" spans="2:12" x14ac:dyDescent="0.35">
      <c r="B2756" t="s">
        <v>194</v>
      </c>
      <c r="C2756" t="s">
        <v>234</v>
      </c>
      <c r="D2756" t="s">
        <v>252</v>
      </c>
      <c r="E2756" t="s">
        <v>221</v>
      </c>
      <c r="F2756">
        <v>1045.8588565832595</v>
      </c>
      <c r="G2756" t="s">
        <v>218</v>
      </c>
      <c r="H2756">
        <v>2</v>
      </c>
      <c r="I2756">
        <v>2026</v>
      </c>
      <c r="J2756" s="92" t="s">
        <v>35</v>
      </c>
      <c r="K2756" t="s">
        <v>26</v>
      </c>
      <c r="L2756" t="s">
        <v>164</v>
      </c>
    </row>
    <row r="2757" spans="2:12" x14ac:dyDescent="0.35">
      <c r="B2757" t="s">
        <v>194</v>
      </c>
      <c r="C2757" t="s">
        <v>240</v>
      </c>
      <c r="D2757" t="s">
        <v>251</v>
      </c>
      <c r="E2757" t="s">
        <v>195</v>
      </c>
      <c r="F2757">
        <v>1052.3563621316284</v>
      </c>
      <c r="G2757" t="s">
        <v>187</v>
      </c>
      <c r="H2757">
        <v>2</v>
      </c>
      <c r="I2757">
        <v>2026</v>
      </c>
      <c r="J2757" t="s">
        <v>117</v>
      </c>
      <c r="K2757" t="s">
        <v>26</v>
      </c>
    </row>
    <row r="2758" spans="2:12" x14ac:dyDescent="0.35">
      <c r="B2758" t="s">
        <v>194</v>
      </c>
      <c r="C2758" t="s">
        <v>234</v>
      </c>
      <c r="D2758" t="s">
        <v>252</v>
      </c>
      <c r="E2758" t="s">
        <v>195</v>
      </c>
      <c r="F2758">
        <v>1109.4616989775827</v>
      </c>
      <c r="G2758" t="s">
        <v>187</v>
      </c>
      <c r="H2758">
        <v>2</v>
      </c>
      <c r="I2758">
        <v>2026</v>
      </c>
      <c r="J2758" t="s">
        <v>117</v>
      </c>
      <c r="K2758" t="s">
        <v>26</v>
      </c>
    </row>
    <row r="2759" spans="2:12" x14ac:dyDescent="0.35">
      <c r="B2759" t="s">
        <v>194</v>
      </c>
      <c r="C2759" t="s">
        <v>240</v>
      </c>
      <c r="D2759" t="s">
        <v>251</v>
      </c>
      <c r="E2759" t="s">
        <v>226</v>
      </c>
      <c r="F2759">
        <v>1125.2846248190297</v>
      </c>
      <c r="G2759" t="s">
        <v>224</v>
      </c>
      <c r="H2759">
        <v>2</v>
      </c>
      <c r="I2759">
        <v>2026</v>
      </c>
      <c r="J2759" s="92" t="s">
        <v>35</v>
      </c>
      <c r="K2759" t="s">
        <v>26</v>
      </c>
      <c r="L2759" t="s">
        <v>164</v>
      </c>
    </row>
    <row r="2760" spans="2:12" x14ac:dyDescent="0.35">
      <c r="B2760" t="s">
        <v>194</v>
      </c>
      <c r="C2760" t="s">
        <v>234</v>
      </c>
      <c r="D2760" t="s">
        <v>239</v>
      </c>
      <c r="E2760" t="s">
        <v>217</v>
      </c>
      <c r="F2760">
        <v>1128.2261168101231</v>
      </c>
      <c r="G2760" t="s">
        <v>218</v>
      </c>
      <c r="H2760">
        <v>2</v>
      </c>
      <c r="I2760">
        <v>2026</v>
      </c>
      <c r="J2760" s="92" t="s">
        <v>35</v>
      </c>
      <c r="K2760" t="s">
        <v>26</v>
      </c>
      <c r="L2760" t="s">
        <v>165</v>
      </c>
    </row>
    <row r="2761" spans="2:12" x14ac:dyDescent="0.35">
      <c r="B2761" t="s">
        <v>194</v>
      </c>
      <c r="C2761" t="s">
        <v>240</v>
      </c>
      <c r="D2761" t="s">
        <v>243</v>
      </c>
      <c r="E2761" t="s">
        <v>196</v>
      </c>
      <c r="F2761">
        <v>1128.8218020713534</v>
      </c>
      <c r="G2761" t="s">
        <v>187</v>
      </c>
      <c r="H2761">
        <v>2</v>
      </c>
      <c r="I2761">
        <v>2026</v>
      </c>
      <c r="J2761" t="s">
        <v>98</v>
      </c>
      <c r="K2761" t="s">
        <v>26</v>
      </c>
    </row>
    <row r="2762" spans="2:12" x14ac:dyDescent="0.35">
      <c r="B2762" t="s">
        <v>194</v>
      </c>
      <c r="C2762" t="s">
        <v>234</v>
      </c>
      <c r="D2762" t="s">
        <v>246</v>
      </c>
      <c r="E2762" t="s">
        <v>223</v>
      </c>
      <c r="F2762">
        <v>1133.4115656307704</v>
      </c>
      <c r="G2762" t="s">
        <v>224</v>
      </c>
      <c r="H2762">
        <v>2</v>
      </c>
      <c r="I2762">
        <v>2026</v>
      </c>
      <c r="J2762" s="92" t="s">
        <v>35</v>
      </c>
      <c r="K2762" t="s">
        <v>26</v>
      </c>
      <c r="L2762" t="s">
        <v>165</v>
      </c>
    </row>
    <row r="2763" spans="2:12" x14ac:dyDescent="0.35">
      <c r="B2763" t="s">
        <v>194</v>
      </c>
      <c r="C2763" t="s">
        <v>234</v>
      </c>
      <c r="D2763" t="s">
        <v>239</v>
      </c>
      <c r="E2763" t="s">
        <v>229</v>
      </c>
      <c r="F2763">
        <v>1136.3166916547045</v>
      </c>
      <c r="G2763" t="s">
        <v>224</v>
      </c>
      <c r="H2763">
        <v>2</v>
      </c>
      <c r="I2763">
        <v>2026</v>
      </c>
      <c r="J2763" s="92" t="s">
        <v>35</v>
      </c>
      <c r="K2763" t="s">
        <v>26</v>
      </c>
      <c r="L2763" t="s">
        <v>162</v>
      </c>
    </row>
    <row r="2764" spans="2:12" x14ac:dyDescent="0.35">
      <c r="B2764" t="s">
        <v>194</v>
      </c>
      <c r="C2764" t="s">
        <v>234</v>
      </c>
      <c r="D2764" t="s">
        <v>239</v>
      </c>
      <c r="E2764" t="s">
        <v>228</v>
      </c>
      <c r="F2764">
        <v>1138.97112744641</v>
      </c>
      <c r="G2764" t="s">
        <v>224</v>
      </c>
      <c r="H2764">
        <v>2</v>
      </c>
      <c r="I2764">
        <v>2026</v>
      </c>
      <c r="J2764" s="92" t="s">
        <v>35</v>
      </c>
      <c r="K2764" t="s">
        <v>26</v>
      </c>
      <c r="L2764" t="s">
        <v>161</v>
      </c>
    </row>
    <row r="2765" spans="2:12" x14ac:dyDescent="0.35">
      <c r="B2765" t="s">
        <v>194</v>
      </c>
      <c r="C2765" t="s">
        <v>234</v>
      </c>
      <c r="D2765" t="s">
        <v>239</v>
      </c>
      <c r="E2765" t="s">
        <v>188</v>
      </c>
      <c r="F2765">
        <v>1141.4486676149163</v>
      </c>
      <c r="G2765" t="s">
        <v>187</v>
      </c>
      <c r="H2765">
        <v>2</v>
      </c>
      <c r="I2765">
        <v>2026</v>
      </c>
      <c r="J2765" t="s">
        <v>140</v>
      </c>
      <c r="K2765" t="s">
        <v>26</v>
      </c>
    </row>
    <row r="2766" spans="2:12" x14ac:dyDescent="0.35">
      <c r="B2766" t="s">
        <v>194</v>
      </c>
      <c r="C2766" t="s">
        <v>184</v>
      </c>
      <c r="D2766" t="s">
        <v>248</v>
      </c>
      <c r="E2766" t="s">
        <v>204</v>
      </c>
      <c r="F2766">
        <v>1154.9418288080676</v>
      </c>
      <c r="G2766" t="s">
        <v>187</v>
      </c>
      <c r="H2766">
        <v>2</v>
      </c>
      <c r="I2766">
        <v>2026</v>
      </c>
      <c r="J2766" t="s">
        <v>114</v>
      </c>
      <c r="K2766" t="s">
        <v>26</v>
      </c>
    </row>
    <row r="2767" spans="2:12" x14ac:dyDescent="0.35">
      <c r="B2767" t="s">
        <v>194</v>
      </c>
      <c r="C2767" t="s">
        <v>184</v>
      </c>
      <c r="D2767" t="s">
        <v>253</v>
      </c>
      <c r="E2767" t="s">
        <v>283</v>
      </c>
      <c r="F2767">
        <v>829.47032048724759</v>
      </c>
      <c r="G2767" t="s">
        <v>187</v>
      </c>
      <c r="H2767">
        <v>2</v>
      </c>
      <c r="I2767">
        <v>2026</v>
      </c>
      <c r="J2767" t="s">
        <v>10</v>
      </c>
      <c r="K2767" t="s">
        <v>8</v>
      </c>
    </row>
    <row r="2768" spans="2:12" x14ac:dyDescent="0.35">
      <c r="B2768" t="s">
        <v>194</v>
      </c>
      <c r="C2768" t="s">
        <v>240</v>
      </c>
      <c r="D2768" t="s">
        <v>241</v>
      </c>
      <c r="E2768" t="s">
        <v>190</v>
      </c>
      <c r="F2768">
        <v>1171.9502640194994</v>
      </c>
      <c r="G2768" t="s">
        <v>187</v>
      </c>
      <c r="H2768">
        <v>2</v>
      </c>
      <c r="I2768">
        <v>2026</v>
      </c>
      <c r="J2768" t="s">
        <v>112</v>
      </c>
      <c r="K2768" t="s">
        <v>26</v>
      </c>
    </row>
    <row r="2769" spans="2:12" x14ac:dyDescent="0.35">
      <c r="B2769" t="s">
        <v>194</v>
      </c>
      <c r="C2769" t="s">
        <v>234</v>
      </c>
      <c r="D2769" t="s">
        <v>249</v>
      </c>
      <c r="E2769" t="s">
        <v>271</v>
      </c>
      <c r="F2769">
        <v>1183.9795798700363</v>
      </c>
      <c r="G2769" t="s">
        <v>210</v>
      </c>
      <c r="H2769">
        <v>2</v>
      </c>
      <c r="I2769">
        <v>2026</v>
      </c>
      <c r="J2769" s="92" t="s">
        <v>35</v>
      </c>
      <c r="K2769" t="s">
        <v>26</v>
      </c>
      <c r="L2769" t="s">
        <v>162</v>
      </c>
    </row>
    <row r="2770" spans="2:12" x14ac:dyDescent="0.35">
      <c r="B2770" t="s">
        <v>194</v>
      </c>
      <c r="C2770" t="s">
        <v>234</v>
      </c>
      <c r="D2770" t="s">
        <v>252</v>
      </c>
      <c r="E2770" t="s">
        <v>226</v>
      </c>
      <c r="F2770">
        <v>1186.3473597063837</v>
      </c>
      <c r="G2770" t="s">
        <v>224</v>
      </c>
      <c r="H2770">
        <v>2</v>
      </c>
      <c r="I2770">
        <v>2026</v>
      </c>
      <c r="J2770" s="92" t="s">
        <v>35</v>
      </c>
      <c r="K2770" t="s">
        <v>26</v>
      </c>
      <c r="L2770" t="s">
        <v>164</v>
      </c>
    </row>
    <row r="2771" spans="2:12" x14ac:dyDescent="0.35">
      <c r="B2771" t="s">
        <v>194</v>
      </c>
      <c r="C2771" t="s">
        <v>240</v>
      </c>
      <c r="D2771" t="s">
        <v>243</v>
      </c>
      <c r="E2771" t="s">
        <v>186</v>
      </c>
      <c r="F2771">
        <v>1204.3591363938408</v>
      </c>
      <c r="G2771" t="s">
        <v>187</v>
      </c>
      <c r="H2771">
        <v>2</v>
      </c>
      <c r="I2771">
        <v>2026</v>
      </c>
      <c r="J2771" t="s">
        <v>113</v>
      </c>
      <c r="K2771" t="s">
        <v>26</v>
      </c>
    </row>
    <row r="2772" spans="2:12" x14ac:dyDescent="0.35">
      <c r="B2772" t="s">
        <v>194</v>
      </c>
      <c r="C2772" t="s">
        <v>240</v>
      </c>
      <c r="D2772" t="s">
        <v>243</v>
      </c>
      <c r="E2772" t="s">
        <v>222</v>
      </c>
      <c r="F2772">
        <v>1229.8355720723355</v>
      </c>
      <c r="G2772" t="s">
        <v>218</v>
      </c>
      <c r="H2772">
        <v>2</v>
      </c>
      <c r="I2772">
        <v>2026</v>
      </c>
      <c r="J2772" s="92" t="s">
        <v>35</v>
      </c>
      <c r="K2772" t="s">
        <v>26</v>
      </c>
      <c r="L2772" t="s">
        <v>161</v>
      </c>
    </row>
    <row r="2773" spans="2:12" x14ac:dyDescent="0.35">
      <c r="B2773" t="s">
        <v>194</v>
      </c>
      <c r="C2773" t="s">
        <v>240</v>
      </c>
      <c r="D2773" t="s">
        <v>241</v>
      </c>
      <c r="E2773" t="s">
        <v>189</v>
      </c>
      <c r="F2773">
        <v>1240.0718225539213</v>
      </c>
      <c r="G2773" t="s">
        <v>187</v>
      </c>
      <c r="H2773">
        <v>2</v>
      </c>
      <c r="I2773">
        <v>2026</v>
      </c>
      <c r="J2773" t="s">
        <v>124</v>
      </c>
      <c r="K2773" t="s">
        <v>26</v>
      </c>
    </row>
    <row r="2774" spans="2:12" x14ac:dyDescent="0.35">
      <c r="B2774" t="s">
        <v>194</v>
      </c>
      <c r="C2774" t="s">
        <v>234</v>
      </c>
      <c r="D2774" t="s">
        <v>246</v>
      </c>
      <c r="E2774" t="s">
        <v>203</v>
      </c>
      <c r="F2774">
        <v>1282.2669729262307</v>
      </c>
      <c r="G2774" t="s">
        <v>187</v>
      </c>
      <c r="H2774">
        <v>2</v>
      </c>
      <c r="I2774">
        <v>2026</v>
      </c>
      <c r="J2774" t="s">
        <v>115</v>
      </c>
      <c r="K2774" t="s">
        <v>26</v>
      </c>
    </row>
    <row r="2775" spans="2:12" x14ac:dyDescent="0.35">
      <c r="B2775" t="s">
        <v>194</v>
      </c>
      <c r="C2775" t="s">
        <v>234</v>
      </c>
      <c r="D2775" t="s">
        <v>239</v>
      </c>
      <c r="E2775" t="s">
        <v>223</v>
      </c>
      <c r="F2775">
        <v>1289.4012763544263</v>
      </c>
      <c r="G2775" t="s">
        <v>224</v>
      </c>
      <c r="H2775">
        <v>2</v>
      </c>
      <c r="I2775">
        <v>2026</v>
      </c>
      <c r="J2775" s="92" t="s">
        <v>35</v>
      </c>
      <c r="K2775" t="s">
        <v>26</v>
      </c>
      <c r="L2775" t="s">
        <v>165</v>
      </c>
    </row>
    <row r="2776" spans="2:12" x14ac:dyDescent="0.35">
      <c r="B2776" t="s">
        <v>194</v>
      </c>
      <c r="C2776" t="s">
        <v>234</v>
      </c>
      <c r="D2776" t="s">
        <v>249</v>
      </c>
      <c r="E2776" t="s">
        <v>196</v>
      </c>
      <c r="F2776">
        <v>1294.4981656885698</v>
      </c>
      <c r="G2776" t="s">
        <v>187</v>
      </c>
      <c r="H2776">
        <v>2</v>
      </c>
      <c r="I2776">
        <v>2026</v>
      </c>
      <c r="J2776" t="s">
        <v>98</v>
      </c>
      <c r="K2776" t="s">
        <v>26</v>
      </c>
    </row>
    <row r="2777" spans="2:12" x14ac:dyDescent="0.35">
      <c r="B2777" t="s">
        <v>183</v>
      </c>
      <c r="C2777" t="s">
        <v>259</v>
      </c>
      <c r="D2777" t="s">
        <v>268</v>
      </c>
      <c r="E2777" t="s">
        <v>219</v>
      </c>
      <c r="F2777">
        <v>1325.8458880274991</v>
      </c>
      <c r="G2777" t="s">
        <v>218</v>
      </c>
      <c r="H2777">
        <v>2</v>
      </c>
      <c r="I2777">
        <v>2026</v>
      </c>
      <c r="J2777" s="92" t="s">
        <v>35</v>
      </c>
      <c r="K2777" t="s">
        <v>26</v>
      </c>
      <c r="L2777" t="s">
        <v>220</v>
      </c>
    </row>
    <row r="2778" spans="2:12" x14ac:dyDescent="0.35">
      <c r="B2778" t="s">
        <v>194</v>
      </c>
      <c r="C2778" t="s">
        <v>234</v>
      </c>
      <c r="D2778" t="s">
        <v>246</v>
      </c>
      <c r="E2778" t="s">
        <v>284</v>
      </c>
      <c r="F2778">
        <v>841.63887966225116</v>
      </c>
      <c r="G2778" t="s">
        <v>210</v>
      </c>
      <c r="H2778">
        <v>2</v>
      </c>
      <c r="I2778">
        <v>2026</v>
      </c>
      <c r="J2778" t="s">
        <v>10</v>
      </c>
      <c r="K2778" t="s">
        <v>8</v>
      </c>
    </row>
    <row r="2779" spans="2:12" x14ac:dyDescent="0.35">
      <c r="B2779" t="s">
        <v>194</v>
      </c>
      <c r="C2779" t="s">
        <v>240</v>
      </c>
      <c r="D2779" t="s">
        <v>243</v>
      </c>
      <c r="E2779" t="s">
        <v>217</v>
      </c>
      <c r="F2779">
        <v>1366.4839689692617</v>
      </c>
      <c r="G2779" t="s">
        <v>218</v>
      </c>
      <c r="H2779">
        <v>2</v>
      </c>
      <c r="I2779">
        <v>2026</v>
      </c>
      <c r="J2779" s="92" t="s">
        <v>35</v>
      </c>
      <c r="K2779" t="s">
        <v>26</v>
      </c>
      <c r="L2779" t="s">
        <v>165</v>
      </c>
    </row>
    <row r="2780" spans="2:12" x14ac:dyDescent="0.35">
      <c r="B2780" t="s">
        <v>194</v>
      </c>
      <c r="C2780" t="s">
        <v>240</v>
      </c>
      <c r="D2780" t="s">
        <v>243</v>
      </c>
      <c r="E2780" t="s">
        <v>229</v>
      </c>
      <c r="F2780">
        <v>1376.2831046745443</v>
      </c>
      <c r="G2780" t="s">
        <v>224</v>
      </c>
      <c r="H2780">
        <v>2</v>
      </c>
      <c r="I2780">
        <v>2026</v>
      </c>
      <c r="J2780" s="92" t="s">
        <v>35</v>
      </c>
      <c r="K2780" t="s">
        <v>26</v>
      </c>
      <c r="L2780" t="s">
        <v>162</v>
      </c>
    </row>
    <row r="2781" spans="2:12" x14ac:dyDescent="0.35">
      <c r="B2781" t="s">
        <v>194</v>
      </c>
      <c r="C2781" t="s">
        <v>240</v>
      </c>
      <c r="D2781" t="s">
        <v>243</v>
      </c>
      <c r="E2781" t="s">
        <v>228</v>
      </c>
      <c r="F2781">
        <v>1379.4981020070641</v>
      </c>
      <c r="G2781" t="s">
        <v>224</v>
      </c>
      <c r="H2781">
        <v>2</v>
      </c>
      <c r="I2781">
        <v>2026</v>
      </c>
      <c r="J2781" s="92" t="s">
        <v>35</v>
      </c>
      <c r="K2781" t="s">
        <v>26</v>
      </c>
      <c r="L2781" t="s">
        <v>161</v>
      </c>
    </row>
    <row r="2782" spans="2:12" x14ac:dyDescent="0.35">
      <c r="B2782" t="s">
        <v>194</v>
      </c>
      <c r="C2782" t="s">
        <v>234</v>
      </c>
      <c r="D2782" t="s">
        <v>249</v>
      </c>
      <c r="E2782" t="s">
        <v>186</v>
      </c>
      <c r="F2782">
        <v>1381.1220602147346</v>
      </c>
      <c r="G2782" t="s">
        <v>187</v>
      </c>
      <c r="H2782">
        <v>2</v>
      </c>
      <c r="I2782">
        <v>2026</v>
      </c>
      <c r="J2782" t="s">
        <v>113</v>
      </c>
      <c r="K2782" t="s">
        <v>26</v>
      </c>
    </row>
    <row r="2783" spans="2:12" x14ac:dyDescent="0.35">
      <c r="B2783" t="s">
        <v>194</v>
      </c>
      <c r="C2783" t="s">
        <v>240</v>
      </c>
      <c r="D2783" t="s">
        <v>243</v>
      </c>
      <c r="E2783" t="s">
        <v>188</v>
      </c>
      <c r="F2783">
        <v>1382.4988470459336</v>
      </c>
      <c r="G2783" t="s">
        <v>187</v>
      </c>
      <c r="H2783">
        <v>2</v>
      </c>
      <c r="I2783">
        <v>2026</v>
      </c>
      <c r="J2783" t="s">
        <v>140</v>
      </c>
      <c r="K2783" t="s">
        <v>26</v>
      </c>
    </row>
    <row r="2784" spans="2:12" x14ac:dyDescent="0.35">
      <c r="B2784" t="s">
        <v>194</v>
      </c>
      <c r="C2784" t="s">
        <v>234</v>
      </c>
      <c r="D2784" t="s">
        <v>249</v>
      </c>
      <c r="E2784" t="s">
        <v>222</v>
      </c>
      <c r="F2784">
        <v>1410.3376540255365</v>
      </c>
      <c r="G2784" t="s">
        <v>218</v>
      </c>
      <c r="H2784">
        <v>2</v>
      </c>
      <c r="I2784">
        <v>2026</v>
      </c>
      <c r="J2784" s="92" t="s">
        <v>35</v>
      </c>
      <c r="K2784" t="s">
        <v>26</v>
      </c>
      <c r="L2784" t="s">
        <v>161</v>
      </c>
    </row>
    <row r="2785" spans="2:12" x14ac:dyDescent="0.35">
      <c r="B2785" t="s">
        <v>194</v>
      </c>
      <c r="C2785" t="s">
        <v>234</v>
      </c>
      <c r="D2785" t="s">
        <v>239</v>
      </c>
      <c r="E2785" t="s">
        <v>203</v>
      </c>
      <c r="F2785">
        <v>1458.7434270604749</v>
      </c>
      <c r="G2785" t="s">
        <v>187</v>
      </c>
      <c r="H2785">
        <v>2</v>
      </c>
      <c r="I2785">
        <v>2026</v>
      </c>
      <c r="J2785" t="s">
        <v>115</v>
      </c>
      <c r="K2785" t="s">
        <v>26</v>
      </c>
    </row>
    <row r="2786" spans="2:12" x14ac:dyDescent="0.35">
      <c r="B2786" t="s">
        <v>194</v>
      </c>
      <c r="C2786" t="s">
        <v>234</v>
      </c>
      <c r="D2786" t="s">
        <v>239</v>
      </c>
      <c r="E2786" t="s">
        <v>284</v>
      </c>
      <c r="F2786">
        <v>957.47235917966907</v>
      </c>
      <c r="G2786" t="s">
        <v>210</v>
      </c>
      <c r="H2786">
        <v>2</v>
      </c>
      <c r="I2786">
        <v>2026</v>
      </c>
      <c r="J2786" t="s">
        <v>10</v>
      </c>
      <c r="K2786" t="s">
        <v>8</v>
      </c>
    </row>
    <row r="2787" spans="2:12" x14ac:dyDescent="0.35">
      <c r="B2787" t="s">
        <v>194</v>
      </c>
      <c r="C2787" t="s">
        <v>240</v>
      </c>
      <c r="D2787" t="s">
        <v>243</v>
      </c>
      <c r="E2787" t="s">
        <v>284</v>
      </c>
      <c r="F2787">
        <v>1159.6705749459188</v>
      </c>
      <c r="G2787" t="s">
        <v>210</v>
      </c>
      <c r="H2787">
        <v>2</v>
      </c>
      <c r="I2787">
        <v>2026</v>
      </c>
      <c r="J2787" t="s">
        <v>10</v>
      </c>
      <c r="K2787" t="s">
        <v>8</v>
      </c>
    </row>
    <row r="2788" spans="2:12" x14ac:dyDescent="0.35">
      <c r="B2788" t="s">
        <v>183</v>
      </c>
      <c r="C2788" t="s">
        <v>259</v>
      </c>
      <c r="D2788" t="s">
        <v>268</v>
      </c>
      <c r="E2788" t="s">
        <v>225</v>
      </c>
      <c r="F2788">
        <v>1503.9445894043274</v>
      </c>
      <c r="G2788" t="s">
        <v>224</v>
      </c>
      <c r="H2788">
        <v>2</v>
      </c>
      <c r="I2788">
        <v>2026</v>
      </c>
      <c r="J2788" s="92" t="s">
        <v>35</v>
      </c>
      <c r="K2788" t="s">
        <v>26</v>
      </c>
      <c r="L2788" t="s">
        <v>220</v>
      </c>
    </row>
    <row r="2789" spans="2:12" x14ac:dyDescent="0.35">
      <c r="B2789" t="s">
        <v>194</v>
      </c>
      <c r="C2789" t="s">
        <v>184</v>
      </c>
      <c r="D2789" t="s">
        <v>248</v>
      </c>
      <c r="E2789" t="s">
        <v>270</v>
      </c>
      <c r="F2789">
        <v>1536.7098559374106</v>
      </c>
      <c r="G2789" t="s">
        <v>210</v>
      </c>
      <c r="H2789">
        <v>2</v>
      </c>
      <c r="I2789">
        <v>2026</v>
      </c>
      <c r="J2789" t="s">
        <v>25</v>
      </c>
      <c r="K2789" t="s">
        <v>17</v>
      </c>
    </row>
    <row r="2790" spans="2:12" x14ac:dyDescent="0.35">
      <c r="B2790" t="s">
        <v>194</v>
      </c>
      <c r="C2790" t="s">
        <v>240</v>
      </c>
      <c r="D2790" t="s">
        <v>243</v>
      </c>
      <c r="E2790" t="s">
        <v>223</v>
      </c>
      <c r="F2790">
        <v>1561.695964536299</v>
      </c>
      <c r="G2790" t="s">
        <v>224</v>
      </c>
      <c r="H2790">
        <v>2</v>
      </c>
      <c r="I2790">
        <v>2026</v>
      </c>
      <c r="J2790" s="92" t="s">
        <v>35</v>
      </c>
      <c r="K2790" t="s">
        <v>26</v>
      </c>
      <c r="L2790" t="s">
        <v>165</v>
      </c>
    </row>
    <row r="2791" spans="2:12" x14ac:dyDescent="0.35">
      <c r="B2791" t="s">
        <v>194</v>
      </c>
      <c r="C2791" t="s">
        <v>234</v>
      </c>
      <c r="D2791" t="s">
        <v>249</v>
      </c>
      <c r="E2791" t="s">
        <v>217</v>
      </c>
      <c r="F2791">
        <v>1567.0418378061518</v>
      </c>
      <c r="G2791" t="s">
        <v>218</v>
      </c>
      <c r="H2791">
        <v>2</v>
      </c>
      <c r="I2791">
        <v>2026</v>
      </c>
      <c r="J2791" s="92" t="s">
        <v>35</v>
      </c>
      <c r="K2791" t="s">
        <v>26</v>
      </c>
      <c r="L2791" t="s">
        <v>165</v>
      </c>
    </row>
    <row r="2792" spans="2:12" x14ac:dyDescent="0.35">
      <c r="B2792" t="s">
        <v>194</v>
      </c>
      <c r="C2792" t="s">
        <v>234</v>
      </c>
      <c r="D2792" t="s">
        <v>282</v>
      </c>
      <c r="E2792" t="s">
        <v>205</v>
      </c>
      <c r="F2792">
        <v>1568.5782755191074</v>
      </c>
      <c r="G2792" t="s">
        <v>187</v>
      </c>
      <c r="H2792">
        <v>2</v>
      </c>
      <c r="I2792">
        <v>2026</v>
      </c>
      <c r="J2792" t="s">
        <v>141</v>
      </c>
      <c r="K2792" t="s">
        <v>17</v>
      </c>
    </row>
    <row r="2793" spans="2:12" x14ac:dyDescent="0.35">
      <c r="B2793" t="s">
        <v>194</v>
      </c>
      <c r="C2793" t="s">
        <v>234</v>
      </c>
      <c r="D2793" t="s">
        <v>247</v>
      </c>
      <c r="E2793" t="s">
        <v>205</v>
      </c>
      <c r="F2793">
        <v>1578.2105464599426</v>
      </c>
      <c r="G2793" t="s">
        <v>187</v>
      </c>
      <c r="H2793">
        <v>2</v>
      </c>
      <c r="I2793">
        <v>2026</v>
      </c>
      <c r="J2793" t="s">
        <v>141</v>
      </c>
      <c r="K2793" t="s">
        <v>17</v>
      </c>
    </row>
    <row r="2794" spans="2:12" x14ac:dyDescent="0.35">
      <c r="B2794" t="s">
        <v>194</v>
      </c>
      <c r="C2794" t="s">
        <v>234</v>
      </c>
      <c r="D2794" t="s">
        <v>249</v>
      </c>
      <c r="E2794" t="s">
        <v>229</v>
      </c>
      <c r="F2794">
        <v>1578.2791856076783</v>
      </c>
      <c r="G2794" t="s">
        <v>224</v>
      </c>
      <c r="H2794">
        <v>2</v>
      </c>
      <c r="I2794">
        <v>2026</v>
      </c>
      <c r="J2794" s="92" t="s">
        <v>35</v>
      </c>
      <c r="K2794" t="s">
        <v>26</v>
      </c>
      <c r="L2794" t="s">
        <v>162</v>
      </c>
    </row>
    <row r="2795" spans="2:12" x14ac:dyDescent="0.35">
      <c r="B2795" t="s">
        <v>194</v>
      </c>
      <c r="C2795" t="s">
        <v>234</v>
      </c>
      <c r="D2795" t="s">
        <v>249</v>
      </c>
      <c r="E2795" t="s">
        <v>228</v>
      </c>
      <c r="F2795">
        <v>1581.9660457852578</v>
      </c>
      <c r="G2795" t="s">
        <v>224</v>
      </c>
      <c r="H2795">
        <v>2</v>
      </c>
      <c r="I2795">
        <v>2026</v>
      </c>
      <c r="J2795" s="92" t="s">
        <v>35</v>
      </c>
      <c r="K2795" t="s">
        <v>26</v>
      </c>
      <c r="L2795" t="s">
        <v>161</v>
      </c>
    </row>
    <row r="2796" spans="2:12" x14ac:dyDescent="0.35">
      <c r="B2796" t="s">
        <v>194</v>
      </c>
      <c r="C2796" t="s">
        <v>234</v>
      </c>
      <c r="D2796" t="s">
        <v>249</v>
      </c>
      <c r="E2796" t="s">
        <v>188</v>
      </c>
      <c r="F2796">
        <v>1585.4072080142191</v>
      </c>
      <c r="G2796" t="s">
        <v>187</v>
      </c>
      <c r="H2796">
        <v>2</v>
      </c>
      <c r="I2796">
        <v>2026</v>
      </c>
      <c r="J2796" t="s">
        <v>140</v>
      </c>
      <c r="K2796" t="s">
        <v>26</v>
      </c>
    </row>
    <row r="2797" spans="2:12" x14ac:dyDescent="0.35">
      <c r="B2797" t="s">
        <v>183</v>
      </c>
      <c r="C2797" t="s">
        <v>259</v>
      </c>
      <c r="D2797" t="s">
        <v>268</v>
      </c>
      <c r="E2797" t="s">
        <v>195</v>
      </c>
      <c r="F2797">
        <v>1586.4561949155141</v>
      </c>
      <c r="G2797" t="s">
        <v>187</v>
      </c>
      <c r="H2797">
        <v>2</v>
      </c>
      <c r="I2797">
        <v>2026</v>
      </c>
      <c r="J2797" t="s">
        <v>117</v>
      </c>
      <c r="K2797" t="s">
        <v>26</v>
      </c>
    </row>
    <row r="2798" spans="2:12" x14ac:dyDescent="0.35">
      <c r="B2798" t="s">
        <v>194</v>
      </c>
      <c r="C2798" t="s">
        <v>234</v>
      </c>
      <c r="D2798" t="s">
        <v>244</v>
      </c>
      <c r="E2798" t="s">
        <v>190</v>
      </c>
      <c r="F2798">
        <v>1588.8379808403706</v>
      </c>
      <c r="G2798" t="s">
        <v>187</v>
      </c>
      <c r="H2798">
        <v>2</v>
      </c>
      <c r="I2798">
        <v>2026</v>
      </c>
      <c r="J2798" t="s">
        <v>112</v>
      </c>
      <c r="K2798" t="s">
        <v>26</v>
      </c>
    </row>
    <row r="2799" spans="2:12" x14ac:dyDescent="0.35">
      <c r="B2799" t="s">
        <v>194</v>
      </c>
      <c r="C2799" t="s">
        <v>240</v>
      </c>
      <c r="D2799" t="s">
        <v>251</v>
      </c>
      <c r="E2799" t="s">
        <v>204</v>
      </c>
      <c r="F2799">
        <v>1658.2609780292648</v>
      </c>
      <c r="G2799" t="s">
        <v>187</v>
      </c>
      <c r="H2799">
        <v>2</v>
      </c>
      <c r="I2799">
        <v>2026</v>
      </c>
      <c r="J2799" t="s">
        <v>114</v>
      </c>
      <c r="K2799" t="s">
        <v>26</v>
      </c>
    </row>
    <row r="2800" spans="2:12" x14ac:dyDescent="0.35">
      <c r="B2800" t="s">
        <v>194</v>
      </c>
      <c r="C2800" t="s">
        <v>234</v>
      </c>
      <c r="D2800" t="s">
        <v>244</v>
      </c>
      <c r="E2800" t="s">
        <v>189</v>
      </c>
      <c r="F2800">
        <v>1681.1918313718031</v>
      </c>
      <c r="G2800" t="s">
        <v>187</v>
      </c>
      <c r="H2800">
        <v>2</v>
      </c>
      <c r="I2800">
        <v>2026</v>
      </c>
      <c r="J2800" t="s">
        <v>124</v>
      </c>
      <c r="K2800" t="s">
        <v>26</v>
      </c>
    </row>
    <row r="2801" spans="2:12" x14ac:dyDescent="0.35">
      <c r="B2801" t="s">
        <v>194</v>
      </c>
      <c r="C2801" t="s">
        <v>184</v>
      </c>
      <c r="D2801" t="s">
        <v>253</v>
      </c>
      <c r="E2801" t="s">
        <v>207</v>
      </c>
      <c r="F2801">
        <v>1731.988738990063</v>
      </c>
      <c r="G2801" t="s">
        <v>187</v>
      </c>
      <c r="H2801">
        <v>2</v>
      </c>
      <c r="I2801">
        <v>2026</v>
      </c>
      <c r="J2801" t="s">
        <v>128</v>
      </c>
      <c r="K2801" t="s">
        <v>13</v>
      </c>
    </row>
    <row r="2802" spans="2:12" x14ac:dyDescent="0.35">
      <c r="B2802" t="s">
        <v>194</v>
      </c>
      <c r="C2802" t="s">
        <v>234</v>
      </c>
      <c r="D2802" t="s">
        <v>252</v>
      </c>
      <c r="E2802" t="s">
        <v>204</v>
      </c>
      <c r="F2802">
        <v>1748.2452791048527</v>
      </c>
      <c r="G2802" t="s">
        <v>187</v>
      </c>
      <c r="H2802">
        <v>2</v>
      </c>
      <c r="I2802">
        <v>2026</v>
      </c>
      <c r="J2802" t="s">
        <v>114</v>
      </c>
      <c r="K2802" t="s">
        <v>26</v>
      </c>
    </row>
    <row r="2803" spans="2:12" x14ac:dyDescent="0.35">
      <c r="B2803" t="s">
        <v>194</v>
      </c>
      <c r="C2803" t="s">
        <v>240</v>
      </c>
      <c r="D2803" t="s">
        <v>243</v>
      </c>
      <c r="E2803" t="s">
        <v>203</v>
      </c>
      <c r="F2803">
        <v>1766.799649660029</v>
      </c>
      <c r="G2803" t="s">
        <v>187</v>
      </c>
      <c r="H2803">
        <v>2</v>
      </c>
      <c r="I2803">
        <v>2026</v>
      </c>
      <c r="J2803" t="s">
        <v>115</v>
      </c>
      <c r="K2803" t="s">
        <v>26</v>
      </c>
    </row>
    <row r="2804" spans="2:12" x14ac:dyDescent="0.35">
      <c r="B2804" t="s">
        <v>194</v>
      </c>
      <c r="C2804" t="s">
        <v>234</v>
      </c>
      <c r="D2804" t="s">
        <v>249</v>
      </c>
      <c r="E2804" t="s">
        <v>223</v>
      </c>
      <c r="F2804">
        <v>1790.9049574927449</v>
      </c>
      <c r="G2804" t="s">
        <v>224</v>
      </c>
      <c r="H2804">
        <v>2</v>
      </c>
      <c r="I2804">
        <v>2026</v>
      </c>
      <c r="J2804" s="92" t="s">
        <v>35</v>
      </c>
      <c r="K2804" t="s">
        <v>26</v>
      </c>
      <c r="L2804" t="s">
        <v>165</v>
      </c>
    </row>
    <row r="2805" spans="2:12" x14ac:dyDescent="0.35">
      <c r="B2805" t="s">
        <v>194</v>
      </c>
      <c r="C2805" t="s">
        <v>234</v>
      </c>
      <c r="D2805" t="s">
        <v>244</v>
      </c>
      <c r="E2805" t="s">
        <v>216</v>
      </c>
      <c r="F2805">
        <v>1828.3321981986037</v>
      </c>
      <c r="G2805" t="s">
        <v>210</v>
      </c>
      <c r="H2805">
        <v>2</v>
      </c>
      <c r="I2805">
        <v>2026</v>
      </c>
      <c r="J2805" t="s">
        <v>142</v>
      </c>
      <c r="K2805" t="s">
        <v>13</v>
      </c>
    </row>
    <row r="2806" spans="2:12" x14ac:dyDescent="0.35">
      <c r="B2806" t="s">
        <v>194</v>
      </c>
      <c r="C2806" t="s">
        <v>240</v>
      </c>
      <c r="D2806" t="s">
        <v>241</v>
      </c>
      <c r="E2806" t="s">
        <v>271</v>
      </c>
      <c r="F2806">
        <v>1871.429867377906</v>
      </c>
      <c r="G2806" t="s">
        <v>210</v>
      </c>
      <c r="H2806">
        <v>2</v>
      </c>
      <c r="I2806">
        <v>2026</v>
      </c>
      <c r="J2806" s="92" t="s">
        <v>35</v>
      </c>
      <c r="K2806" t="s">
        <v>26</v>
      </c>
      <c r="L2806" t="s">
        <v>162</v>
      </c>
    </row>
    <row r="2807" spans="2:12" x14ac:dyDescent="0.35">
      <c r="B2807" t="s">
        <v>194</v>
      </c>
      <c r="C2807" t="s">
        <v>230</v>
      </c>
      <c r="D2807" t="s">
        <v>245</v>
      </c>
      <c r="E2807" t="s">
        <v>190</v>
      </c>
      <c r="F2807">
        <v>1899.3809500545165</v>
      </c>
      <c r="G2807" t="s">
        <v>187</v>
      </c>
      <c r="H2807">
        <v>2</v>
      </c>
      <c r="I2807">
        <v>2026</v>
      </c>
      <c r="J2807" t="s">
        <v>112</v>
      </c>
      <c r="K2807" t="s">
        <v>26</v>
      </c>
    </row>
    <row r="2808" spans="2:12" x14ac:dyDescent="0.35">
      <c r="B2808" t="s">
        <v>194</v>
      </c>
      <c r="C2808" t="s">
        <v>230</v>
      </c>
      <c r="D2808" t="s">
        <v>245</v>
      </c>
      <c r="E2808" t="s">
        <v>206</v>
      </c>
      <c r="F2808">
        <v>1904.5403944029244</v>
      </c>
      <c r="G2808" t="s">
        <v>187</v>
      </c>
      <c r="H2808">
        <v>2</v>
      </c>
      <c r="I2808">
        <v>2026</v>
      </c>
      <c r="J2808" t="s">
        <v>142</v>
      </c>
      <c r="K2808" t="s">
        <v>13</v>
      </c>
    </row>
    <row r="2809" spans="2:12" x14ac:dyDescent="0.35">
      <c r="B2809" t="s">
        <v>194</v>
      </c>
      <c r="C2809" t="s">
        <v>184</v>
      </c>
      <c r="D2809" t="s">
        <v>242</v>
      </c>
      <c r="E2809" t="s">
        <v>190</v>
      </c>
      <c r="F2809">
        <v>1917.4912016585172</v>
      </c>
      <c r="G2809" t="s">
        <v>187</v>
      </c>
      <c r="H2809">
        <v>2</v>
      </c>
      <c r="I2809">
        <v>2026</v>
      </c>
      <c r="J2809" t="s">
        <v>112</v>
      </c>
      <c r="K2809" t="s">
        <v>26</v>
      </c>
    </row>
    <row r="2810" spans="2:12" x14ac:dyDescent="0.35">
      <c r="B2810" t="s">
        <v>194</v>
      </c>
      <c r="C2810" t="s">
        <v>230</v>
      </c>
      <c r="D2810" t="s">
        <v>245</v>
      </c>
      <c r="E2810" t="s">
        <v>189</v>
      </c>
      <c r="F2810">
        <v>2009.7856272329936</v>
      </c>
      <c r="G2810" t="s">
        <v>187</v>
      </c>
      <c r="H2810">
        <v>2</v>
      </c>
      <c r="I2810">
        <v>2026</v>
      </c>
      <c r="J2810" t="s">
        <v>124</v>
      </c>
      <c r="K2810" t="s">
        <v>26</v>
      </c>
    </row>
    <row r="2811" spans="2:12" x14ac:dyDescent="0.35">
      <c r="B2811" t="s">
        <v>194</v>
      </c>
      <c r="C2811" t="s">
        <v>234</v>
      </c>
      <c r="D2811" t="s">
        <v>246</v>
      </c>
      <c r="E2811" t="s">
        <v>221</v>
      </c>
      <c r="F2811">
        <v>2019.9333111894027</v>
      </c>
      <c r="G2811" t="s">
        <v>218</v>
      </c>
      <c r="H2811">
        <v>2</v>
      </c>
      <c r="I2811">
        <v>2026</v>
      </c>
      <c r="J2811" s="92" t="s">
        <v>35</v>
      </c>
      <c r="K2811" t="s">
        <v>26</v>
      </c>
      <c r="L2811" t="s">
        <v>164</v>
      </c>
    </row>
    <row r="2812" spans="2:12" x14ac:dyDescent="0.35">
      <c r="B2812" t="s">
        <v>194</v>
      </c>
      <c r="C2812" t="s">
        <v>234</v>
      </c>
      <c r="D2812" t="s">
        <v>249</v>
      </c>
      <c r="E2812" t="s">
        <v>203</v>
      </c>
      <c r="F2812">
        <v>2026.1115628944465</v>
      </c>
      <c r="G2812" t="s">
        <v>187</v>
      </c>
      <c r="H2812">
        <v>2</v>
      </c>
      <c r="I2812">
        <v>2026</v>
      </c>
      <c r="J2812" t="s">
        <v>115</v>
      </c>
      <c r="K2812" t="s">
        <v>26</v>
      </c>
    </row>
    <row r="2813" spans="2:12" x14ac:dyDescent="0.35">
      <c r="B2813" t="s">
        <v>194</v>
      </c>
      <c r="C2813" t="s">
        <v>184</v>
      </c>
      <c r="D2813" t="s">
        <v>242</v>
      </c>
      <c r="E2813" t="s">
        <v>189</v>
      </c>
      <c r="F2813">
        <v>2028.9485673363204</v>
      </c>
      <c r="G2813" t="s">
        <v>187</v>
      </c>
      <c r="H2813">
        <v>2</v>
      </c>
      <c r="I2813">
        <v>2026</v>
      </c>
      <c r="J2813" t="s">
        <v>124</v>
      </c>
      <c r="K2813" t="s">
        <v>26</v>
      </c>
    </row>
    <row r="2814" spans="2:12" x14ac:dyDescent="0.35">
      <c r="B2814" t="s">
        <v>194</v>
      </c>
      <c r="C2814" t="s">
        <v>234</v>
      </c>
      <c r="D2814" t="s">
        <v>252</v>
      </c>
      <c r="E2814" t="s">
        <v>207</v>
      </c>
      <c r="F2814">
        <v>2041.5356625542443</v>
      </c>
      <c r="G2814" t="s">
        <v>187</v>
      </c>
      <c r="H2814">
        <v>2</v>
      </c>
      <c r="I2814">
        <v>2026</v>
      </c>
      <c r="J2814" t="s">
        <v>128</v>
      </c>
      <c r="K2814" t="s">
        <v>13</v>
      </c>
    </row>
    <row r="2815" spans="2:12" x14ac:dyDescent="0.35">
      <c r="B2815" t="s">
        <v>194</v>
      </c>
      <c r="C2815" t="s">
        <v>240</v>
      </c>
      <c r="D2815" t="s">
        <v>241</v>
      </c>
      <c r="E2815" t="s">
        <v>196</v>
      </c>
      <c r="F2815">
        <v>2046.1185072139701</v>
      </c>
      <c r="G2815" t="s">
        <v>187</v>
      </c>
      <c r="H2815">
        <v>2</v>
      </c>
      <c r="I2815">
        <v>2026</v>
      </c>
      <c r="J2815" t="s">
        <v>98</v>
      </c>
      <c r="K2815" t="s">
        <v>26</v>
      </c>
    </row>
    <row r="2816" spans="2:12" x14ac:dyDescent="0.35">
      <c r="B2816" t="s">
        <v>194</v>
      </c>
      <c r="C2816" t="s">
        <v>234</v>
      </c>
      <c r="D2816" t="s">
        <v>249</v>
      </c>
      <c r="E2816" t="s">
        <v>284</v>
      </c>
      <c r="F2816">
        <v>1329.8745907599061</v>
      </c>
      <c r="G2816" t="s">
        <v>210</v>
      </c>
      <c r="H2816">
        <v>2</v>
      </c>
      <c r="I2816">
        <v>2026</v>
      </c>
      <c r="J2816" t="s">
        <v>10</v>
      </c>
      <c r="K2816" t="s">
        <v>8</v>
      </c>
    </row>
    <row r="2817" spans="2:12" x14ac:dyDescent="0.35">
      <c r="B2817" t="s">
        <v>194</v>
      </c>
      <c r="C2817" t="s">
        <v>234</v>
      </c>
      <c r="D2817" t="s">
        <v>246</v>
      </c>
      <c r="E2817" t="s">
        <v>195</v>
      </c>
      <c r="F2817">
        <v>2142.7735005992208</v>
      </c>
      <c r="G2817" t="s">
        <v>187</v>
      </c>
      <c r="H2817">
        <v>2</v>
      </c>
      <c r="I2817">
        <v>2026</v>
      </c>
      <c r="J2817" t="s">
        <v>117</v>
      </c>
      <c r="K2817" t="s">
        <v>26</v>
      </c>
    </row>
    <row r="2818" spans="2:12" x14ac:dyDescent="0.35">
      <c r="B2818" t="s">
        <v>194</v>
      </c>
      <c r="C2818" t="s">
        <v>240</v>
      </c>
      <c r="D2818" t="s">
        <v>241</v>
      </c>
      <c r="E2818" t="s">
        <v>186</v>
      </c>
      <c r="F2818">
        <v>2183.0385573576164</v>
      </c>
      <c r="G2818" t="s">
        <v>187</v>
      </c>
      <c r="H2818">
        <v>2</v>
      </c>
      <c r="I2818">
        <v>2026</v>
      </c>
      <c r="J2818" t="s">
        <v>113</v>
      </c>
      <c r="K2818" t="s">
        <v>26</v>
      </c>
    </row>
    <row r="2819" spans="2:12" x14ac:dyDescent="0.35">
      <c r="B2819" t="s">
        <v>194</v>
      </c>
      <c r="C2819" t="s">
        <v>230</v>
      </c>
      <c r="D2819" t="s">
        <v>231</v>
      </c>
      <c r="E2819" t="s">
        <v>206</v>
      </c>
      <c r="F2819">
        <v>2206.8703108444356</v>
      </c>
      <c r="G2819" t="s">
        <v>187</v>
      </c>
      <c r="H2819">
        <v>2</v>
      </c>
      <c r="I2819">
        <v>2026</v>
      </c>
      <c r="J2819" t="s">
        <v>142</v>
      </c>
      <c r="K2819" t="s">
        <v>13</v>
      </c>
    </row>
    <row r="2820" spans="2:12" x14ac:dyDescent="0.35">
      <c r="B2820" t="s">
        <v>194</v>
      </c>
      <c r="C2820" t="s">
        <v>234</v>
      </c>
      <c r="D2820" t="s">
        <v>249</v>
      </c>
      <c r="E2820" t="s">
        <v>206</v>
      </c>
      <c r="F2820">
        <v>2216.0855823762422</v>
      </c>
      <c r="G2820" t="s">
        <v>187</v>
      </c>
      <c r="H2820">
        <v>2</v>
      </c>
      <c r="I2820">
        <v>2026</v>
      </c>
      <c r="J2820" t="s">
        <v>142</v>
      </c>
      <c r="K2820" t="s">
        <v>13</v>
      </c>
    </row>
    <row r="2821" spans="2:12" x14ac:dyDescent="0.35">
      <c r="B2821" t="s">
        <v>194</v>
      </c>
      <c r="C2821" t="s">
        <v>240</v>
      </c>
      <c r="D2821" t="s">
        <v>241</v>
      </c>
      <c r="E2821" t="s">
        <v>222</v>
      </c>
      <c r="F2821">
        <v>2229.2175082283043</v>
      </c>
      <c r="G2821" t="s">
        <v>218</v>
      </c>
      <c r="H2821">
        <v>2</v>
      </c>
      <c r="I2821">
        <v>2026</v>
      </c>
      <c r="J2821" s="92" t="s">
        <v>35</v>
      </c>
      <c r="K2821" t="s">
        <v>26</v>
      </c>
      <c r="L2821" t="s">
        <v>161</v>
      </c>
    </row>
    <row r="2822" spans="2:12" x14ac:dyDescent="0.35">
      <c r="B2822" t="s">
        <v>194</v>
      </c>
      <c r="C2822" t="s">
        <v>234</v>
      </c>
      <c r="D2822" t="s">
        <v>246</v>
      </c>
      <c r="E2822" t="s">
        <v>226</v>
      </c>
      <c r="F2822">
        <v>2291.267636573054</v>
      </c>
      <c r="G2822" t="s">
        <v>224</v>
      </c>
      <c r="H2822">
        <v>2</v>
      </c>
      <c r="I2822">
        <v>2026</v>
      </c>
      <c r="J2822" s="92" t="s">
        <v>35</v>
      </c>
      <c r="K2822" t="s">
        <v>26</v>
      </c>
      <c r="L2822" t="s">
        <v>164</v>
      </c>
    </row>
    <row r="2823" spans="2:12" x14ac:dyDescent="0.35">
      <c r="B2823" t="s">
        <v>194</v>
      </c>
      <c r="C2823" t="s">
        <v>234</v>
      </c>
      <c r="D2823" t="s">
        <v>239</v>
      </c>
      <c r="E2823" t="s">
        <v>221</v>
      </c>
      <c r="F2823">
        <v>2297.9336620312056</v>
      </c>
      <c r="G2823" t="s">
        <v>218</v>
      </c>
      <c r="H2823">
        <v>2</v>
      </c>
      <c r="I2823">
        <v>2026</v>
      </c>
      <c r="J2823" s="92" t="s">
        <v>35</v>
      </c>
      <c r="K2823" t="s">
        <v>26</v>
      </c>
      <c r="L2823" t="s">
        <v>164</v>
      </c>
    </row>
    <row r="2824" spans="2:12" x14ac:dyDescent="0.35">
      <c r="B2824" t="s">
        <v>194</v>
      </c>
      <c r="C2824" t="s">
        <v>234</v>
      </c>
      <c r="D2824" t="s">
        <v>239</v>
      </c>
      <c r="E2824" t="s">
        <v>195</v>
      </c>
      <c r="F2824">
        <v>2437.6801599633059</v>
      </c>
      <c r="G2824" t="s">
        <v>187</v>
      </c>
      <c r="H2824">
        <v>2</v>
      </c>
      <c r="I2824">
        <v>2026</v>
      </c>
      <c r="J2824" t="s">
        <v>117</v>
      </c>
      <c r="K2824" t="s">
        <v>26</v>
      </c>
    </row>
    <row r="2825" spans="2:12" x14ac:dyDescent="0.35">
      <c r="B2825" t="s">
        <v>194</v>
      </c>
      <c r="C2825" t="s">
        <v>234</v>
      </c>
      <c r="D2825" t="s">
        <v>282</v>
      </c>
      <c r="E2825" t="s">
        <v>283</v>
      </c>
      <c r="F2825">
        <v>1494.4584412523432</v>
      </c>
      <c r="G2825" t="s">
        <v>187</v>
      </c>
      <c r="H2825">
        <v>2</v>
      </c>
      <c r="I2825">
        <v>2026</v>
      </c>
      <c r="J2825" t="s">
        <v>10</v>
      </c>
      <c r="K2825" t="s">
        <v>8</v>
      </c>
    </row>
    <row r="2826" spans="2:12" x14ac:dyDescent="0.35">
      <c r="B2826" t="s">
        <v>194</v>
      </c>
      <c r="C2826" t="s">
        <v>240</v>
      </c>
      <c r="D2826" t="s">
        <v>241</v>
      </c>
      <c r="E2826" t="s">
        <v>217</v>
      </c>
      <c r="F2826">
        <v>2476.9083424758937</v>
      </c>
      <c r="G2826" t="s">
        <v>218</v>
      </c>
      <c r="H2826">
        <v>2</v>
      </c>
      <c r="I2826">
        <v>2026</v>
      </c>
      <c r="J2826" s="92" t="s">
        <v>35</v>
      </c>
      <c r="K2826" t="s">
        <v>26</v>
      </c>
      <c r="L2826" t="s">
        <v>165</v>
      </c>
    </row>
    <row r="2827" spans="2:12" x14ac:dyDescent="0.35">
      <c r="B2827" t="s">
        <v>194</v>
      </c>
      <c r="C2827" t="s">
        <v>240</v>
      </c>
      <c r="D2827" t="s">
        <v>241</v>
      </c>
      <c r="E2827" t="s">
        <v>229</v>
      </c>
      <c r="F2827">
        <v>2494.6703956932292</v>
      </c>
      <c r="G2827" t="s">
        <v>224</v>
      </c>
      <c r="H2827">
        <v>2</v>
      </c>
      <c r="I2827">
        <v>2026</v>
      </c>
      <c r="J2827" s="92" t="s">
        <v>35</v>
      </c>
      <c r="K2827" t="s">
        <v>26</v>
      </c>
      <c r="L2827" t="s">
        <v>162</v>
      </c>
    </row>
    <row r="2828" spans="2:12" x14ac:dyDescent="0.35">
      <c r="B2828" t="s">
        <v>183</v>
      </c>
      <c r="C2828" t="s">
        <v>259</v>
      </c>
      <c r="D2828" t="s">
        <v>268</v>
      </c>
      <c r="E2828" t="s">
        <v>204</v>
      </c>
      <c r="F2828">
        <v>2499.8740883291507</v>
      </c>
      <c r="G2828" t="s">
        <v>187</v>
      </c>
      <c r="H2828">
        <v>2</v>
      </c>
      <c r="I2828">
        <v>2026</v>
      </c>
      <c r="J2828" t="s">
        <v>114</v>
      </c>
      <c r="K2828" t="s">
        <v>26</v>
      </c>
    </row>
    <row r="2829" spans="2:12" x14ac:dyDescent="0.35">
      <c r="B2829" t="s">
        <v>194</v>
      </c>
      <c r="C2829" t="s">
        <v>240</v>
      </c>
      <c r="D2829" t="s">
        <v>241</v>
      </c>
      <c r="E2829" t="s">
        <v>228</v>
      </c>
      <c r="F2829">
        <v>2500.4979457375689</v>
      </c>
      <c r="G2829" t="s">
        <v>224</v>
      </c>
      <c r="H2829">
        <v>2</v>
      </c>
      <c r="I2829">
        <v>2026</v>
      </c>
      <c r="J2829" s="92" t="s">
        <v>35</v>
      </c>
      <c r="K2829" t="s">
        <v>26</v>
      </c>
      <c r="L2829" t="s">
        <v>161</v>
      </c>
    </row>
    <row r="2830" spans="2:12" x14ac:dyDescent="0.35">
      <c r="B2830" t="s">
        <v>194</v>
      </c>
      <c r="C2830" t="s">
        <v>240</v>
      </c>
      <c r="D2830" t="s">
        <v>241</v>
      </c>
      <c r="E2830" t="s">
        <v>188</v>
      </c>
      <c r="F2830">
        <v>2505.9371390169645</v>
      </c>
      <c r="G2830" t="s">
        <v>187</v>
      </c>
      <c r="H2830">
        <v>2</v>
      </c>
      <c r="I2830">
        <v>2026</v>
      </c>
      <c r="J2830" t="s">
        <v>140</v>
      </c>
      <c r="K2830" t="s">
        <v>26</v>
      </c>
    </row>
    <row r="2831" spans="2:12" x14ac:dyDescent="0.35">
      <c r="B2831" t="s">
        <v>194</v>
      </c>
      <c r="C2831" t="s">
        <v>234</v>
      </c>
      <c r="D2831" t="s">
        <v>235</v>
      </c>
      <c r="E2831" t="s">
        <v>190</v>
      </c>
      <c r="F2831">
        <v>2533.8028440807075</v>
      </c>
      <c r="G2831" t="s">
        <v>187</v>
      </c>
      <c r="H2831">
        <v>2</v>
      </c>
      <c r="I2831">
        <v>2026</v>
      </c>
      <c r="J2831" t="s">
        <v>112</v>
      </c>
      <c r="K2831" t="s">
        <v>26</v>
      </c>
    </row>
    <row r="2832" spans="2:12" x14ac:dyDescent="0.35">
      <c r="B2832" t="s">
        <v>194</v>
      </c>
      <c r="C2832" t="s">
        <v>234</v>
      </c>
      <c r="D2832" t="s">
        <v>244</v>
      </c>
      <c r="E2832" t="s">
        <v>271</v>
      </c>
      <c r="F2832">
        <v>2537.1374051071521</v>
      </c>
      <c r="G2832" t="s">
        <v>210</v>
      </c>
      <c r="H2832">
        <v>2</v>
      </c>
      <c r="I2832">
        <v>2026</v>
      </c>
      <c r="J2832" s="92" t="s">
        <v>35</v>
      </c>
      <c r="K2832" t="s">
        <v>26</v>
      </c>
      <c r="L2832" t="s">
        <v>162</v>
      </c>
    </row>
    <row r="2833" spans="2:12" x14ac:dyDescent="0.35">
      <c r="B2833" t="s">
        <v>194</v>
      </c>
      <c r="C2833" t="s">
        <v>184</v>
      </c>
      <c r="D2833" t="s">
        <v>242</v>
      </c>
      <c r="E2833" t="s">
        <v>206</v>
      </c>
      <c r="F2833">
        <v>2548.2045091779869</v>
      </c>
      <c r="G2833" t="s">
        <v>187</v>
      </c>
      <c r="H2833">
        <v>2</v>
      </c>
      <c r="I2833">
        <v>2026</v>
      </c>
      <c r="J2833" t="s">
        <v>142</v>
      </c>
      <c r="K2833" t="s">
        <v>13</v>
      </c>
    </row>
    <row r="2834" spans="2:12" x14ac:dyDescent="0.35">
      <c r="B2834" t="s">
        <v>194</v>
      </c>
      <c r="C2834" t="s">
        <v>234</v>
      </c>
      <c r="D2834" t="s">
        <v>239</v>
      </c>
      <c r="E2834" t="s">
        <v>226</v>
      </c>
      <c r="F2834">
        <v>2606.6113181249498</v>
      </c>
      <c r="G2834" t="s">
        <v>224</v>
      </c>
      <c r="H2834">
        <v>2</v>
      </c>
      <c r="I2834">
        <v>2026</v>
      </c>
      <c r="J2834" s="92" t="s">
        <v>35</v>
      </c>
      <c r="K2834" t="s">
        <v>26</v>
      </c>
      <c r="L2834" t="s">
        <v>164</v>
      </c>
    </row>
    <row r="2835" spans="2:12" x14ac:dyDescent="0.35">
      <c r="B2835" t="s">
        <v>194</v>
      </c>
      <c r="C2835" t="s">
        <v>234</v>
      </c>
      <c r="D2835" t="s">
        <v>235</v>
      </c>
      <c r="E2835" t="s">
        <v>189</v>
      </c>
      <c r="F2835">
        <v>2681.0843491556157</v>
      </c>
      <c r="G2835" t="s">
        <v>187</v>
      </c>
      <c r="H2835">
        <v>2</v>
      </c>
      <c r="I2835">
        <v>2026</v>
      </c>
      <c r="J2835" t="s">
        <v>124</v>
      </c>
      <c r="K2835" t="s">
        <v>26</v>
      </c>
    </row>
    <row r="2836" spans="2:12" x14ac:dyDescent="0.35">
      <c r="B2836" t="s">
        <v>194</v>
      </c>
      <c r="C2836" t="s">
        <v>234</v>
      </c>
      <c r="D2836" t="s">
        <v>244</v>
      </c>
      <c r="E2836" t="s">
        <v>196</v>
      </c>
      <c r="F2836">
        <v>2773.9665217634756</v>
      </c>
      <c r="G2836" t="s">
        <v>187</v>
      </c>
      <c r="H2836">
        <v>2</v>
      </c>
      <c r="I2836">
        <v>2026</v>
      </c>
      <c r="J2836" t="s">
        <v>98</v>
      </c>
      <c r="K2836" t="s">
        <v>26</v>
      </c>
    </row>
    <row r="2837" spans="2:12" x14ac:dyDescent="0.35">
      <c r="B2837" t="s">
        <v>194</v>
      </c>
      <c r="C2837" t="s">
        <v>240</v>
      </c>
      <c r="D2837" t="s">
        <v>243</v>
      </c>
      <c r="E2837" t="s">
        <v>221</v>
      </c>
      <c r="F2837">
        <v>2783.2093798702049</v>
      </c>
      <c r="G2837" t="s">
        <v>218</v>
      </c>
      <c r="H2837">
        <v>2</v>
      </c>
      <c r="I2837">
        <v>2026</v>
      </c>
      <c r="J2837" s="92" t="s">
        <v>35</v>
      </c>
      <c r="K2837" t="s">
        <v>26</v>
      </c>
      <c r="L2837" t="s">
        <v>164</v>
      </c>
    </row>
    <row r="2838" spans="2:12" x14ac:dyDescent="0.35">
      <c r="B2838" t="s">
        <v>194</v>
      </c>
      <c r="C2838" t="s">
        <v>240</v>
      </c>
      <c r="D2838" t="s">
        <v>241</v>
      </c>
      <c r="E2838" t="s">
        <v>223</v>
      </c>
      <c r="F2838">
        <v>2830.7523914010212</v>
      </c>
      <c r="G2838" t="s">
        <v>224</v>
      </c>
      <c r="H2838">
        <v>2</v>
      </c>
      <c r="I2838">
        <v>2026</v>
      </c>
      <c r="J2838" s="92" t="s">
        <v>35</v>
      </c>
      <c r="K2838" t="s">
        <v>26</v>
      </c>
      <c r="L2838" t="s">
        <v>165</v>
      </c>
    </row>
    <row r="2839" spans="2:12" x14ac:dyDescent="0.35">
      <c r="B2839" t="s">
        <v>194</v>
      </c>
      <c r="C2839" t="s">
        <v>234</v>
      </c>
      <c r="D2839" t="s">
        <v>247</v>
      </c>
      <c r="E2839" t="s">
        <v>283</v>
      </c>
      <c r="F2839">
        <v>1503.6355596917767</v>
      </c>
      <c r="G2839" t="s">
        <v>187</v>
      </c>
      <c r="H2839">
        <v>2</v>
      </c>
      <c r="I2839">
        <v>2026</v>
      </c>
      <c r="J2839" t="s">
        <v>10</v>
      </c>
      <c r="K2839" t="s">
        <v>8</v>
      </c>
    </row>
    <row r="2840" spans="2:12" x14ac:dyDescent="0.35">
      <c r="B2840" t="s">
        <v>194</v>
      </c>
      <c r="C2840" t="s">
        <v>184</v>
      </c>
      <c r="D2840" t="s">
        <v>185</v>
      </c>
      <c r="E2840" t="s">
        <v>190</v>
      </c>
      <c r="F2840">
        <v>2901.9222444812449</v>
      </c>
      <c r="G2840" t="s">
        <v>187</v>
      </c>
      <c r="H2840">
        <v>2</v>
      </c>
      <c r="I2840">
        <v>2026</v>
      </c>
      <c r="J2840" t="s">
        <v>112</v>
      </c>
      <c r="K2840" t="s">
        <v>26</v>
      </c>
    </row>
    <row r="2841" spans="2:12" x14ac:dyDescent="0.35">
      <c r="B2841" t="s">
        <v>183</v>
      </c>
      <c r="C2841" t="s">
        <v>208</v>
      </c>
      <c r="D2841" t="s">
        <v>18</v>
      </c>
      <c r="E2841" t="s">
        <v>190</v>
      </c>
      <c r="F2841">
        <v>2947.9197525318718</v>
      </c>
      <c r="G2841" t="s">
        <v>187</v>
      </c>
      <c r="H2841">
        <v>2</v>
      </c>
      <c r="I2841">
        <v>2026</v>
      </c>
      <c r="J2841" t="s">
        <v>112</v>
      </c>
      <c r="K2841" t="s">
        <v>26</v>
      </c>
    </row>
    <row r="2842" spans="2:12" x14ac:dyDescent="0.35">
      <c r="B2842" t="s">
        <v>194</v>
      </c>
      <c r="C2842" t="s">
        <v>240</v>
      </c>
      <c r="D2842" t="s">
        <v>243</v>
      </c>
      <c r="E2842" t="s">
        <v>195</v>
      </c>
      <c r="F2842">
        <v>2952.4674269040065</v>
      </c>
      <c r="G2842" t="s">
        <v>187</v>
      </c>
      <c r="H2842">
        <v>2</v>
      </c>
      <c r="I2842">
        <v>2026</v>
      </c>
      <c r="J2842" t="s">
        <v>117</v>
      </c>
      <c r="K2842" t="s">
        <v>26</v>
      </c>
    </row>
    <row r="2843" spans="2:12" x14ac:dyDescent="0.35">
      <c r="B2843" t="s">
        <v>194</v>
      </c>
      <c r="C2843" t="s">
        <v>234</v>
      </c>
      <c r="D2843" t="s">
        <v>244</v>
      </c>
      <c r="E2843" t="s">
        <v>186</v>
      </c>
      <c r="F2843">
        <v>2959.5919554407305</v>
      </c>
      <c r="G2843" t="s">
        <v>187</v>
      </c>
      <c r="H2843">
        <v>2</v>
      </c>
      <c r="I2843">
        <v>2026</v>
      </c>
      <c r="J2843" t="s">
        <v>113</v>
      </c>
      <c r="K2843" t="s">
        <v>26</v>
      </c>
    </row>
    <row r="2844" spans="2:12" x14ac:dyDescent="0.35">
      <c r="B2844" t="s">
        <v>194</v>
      </c>
      <c r="C2844" t="s">
        <v>234</v>
      </c>
      <c r="D2844" t="s">
        <v>244</v>
      </c>
      <c r="E2844" t="s">
        <v>222</v>
      </c>
      <c r="F2844">
        <v>3022.1977445354537</v>
      </c>
      <c r="G2844" t="s">
        <v>218</v>
      </c>
      <c r="H2844">
        <v>2</v>
      </c>
      <c r="I2844">
        <v>2026</v>
      </c>
      <c r="J2844" s="92" t="s">
        <v>35</v>
      </c>
      <c r="K2844" t="s">
        <v>26</v>
      </c>
      <c r="L2844" t="s">
        <v>161</v>
      </c>
    </row>
    <row r="2845" spans="2:12" x14ac:dyDescent="0.35">
      <c r="B2845" t="s">
        <v>194</v>
      </c>
      <c r="C2845" t="s">
        <v>230</v>
      </c>
      <c r="D2845" t="s">
        <v>245</v>
      </c>
      <c r="E2845" t="s">
        <v>271</v>
      </c>
      <c r="F2845">
        <v>3033.0282338683805</v>
      </c>
      <c r="G2845" t="s">
        <v>210</v>
      </c>
      <c r="H2845">
        <v>2</v>
      </c>
      <c r="I2845">
        <v>2026</v>
      </c>
      <c r="J2845" s="92" t="s">
        <v>35</v>
      </c>
      <c r="K2845" t="s">
        <v>26</v>
      </c>
      <c r="L2845" t="s">
        <v>162</v>
      </c>
    </row>
    <row r="2846" spans="2:12" x14ac:dyDescent="0.35">
      <c r="B2846" t="s">
        <v>194</v>
      </c>
      <c r="C2846" t="s">
        <v>184</v>
      </c>
      <c r="D2846" t="s">
        <v>242</v>
      </c>
      <c r="E2846" t="s">
        <v>271</v>
      </c>
      <c r="F2846">
        <v>3061.9476059594917</v>
      </c>
      <c r="G2846" t="s">
        <v>210</v>
      </c>
      <c r="H2846">
        <v>2</v>
      </c>
      <c r="I2846">
        <v>2026</v>
      </c>
      <c r="J2846" s="92" t="s">
        <v>35</v>
      </c>
      <c r="K2846" t="s">
        <v>26</v>
      </c>
      <c r="L2846" t="s">
        <v>162</v>
      </c>
    </row>
    <row r="2847" spans="2:12" x14ac:dyDescent="0.35">
      <c r="B2847" t="s">
        <v>194</v>
      </c>
      <c r="C2847" t="s">
        <v>184</v>
      </c>
      <c r="D2847" t="s">
        <v>185</v>
      </c>
      <c r="E2847" t="s">
        <v>189</v>
      </c>
      <c r="F2847">
        <v>3070.6013020393393</v>
      </c>
      <c r="G2847" t="s">
        <v>187</v>
      </c>
      <c r="H2847">
        <v>2</v>
      </c>
      <c r="I2847">
        <v>2026</v>
      </c>
      <c r="J2847" t="s">
        <v>124</v>
      </c>
      <c r="K2847" t="s">
        <v>26</v>
      </c>
    </row>
    <row r="2848" spans="2:12" x14ac:dyDescent="0.35">
      <c r="B2848" t="s">
        <v>183</v>
      </c>
      <c r="C2848" t="s">
        <v>208</v>
      </c>
      <c r="D2848" t="s">
        <v>18</v>
      </c>
      <c r="E2848" t="s">
        <v>189</v>
      </c>
      <c r="F2848">
        <v>3119.2724917583005</v>
      </c>
      <c r="G2848" t="s">
        <v>187</v>
      </c>
      <c r="H2848">
        <v>2</v>
      </c>
      <c r="I2848">
        <v>2026</v>
      </c>
      <c r="J2848" t="s">
        <v>124</v>
      </c>
      <c r="K2848" t="s">
        <v>26</v>
      </c>
    </row>
    <row r="2849" spans="2:12" x14ac:dyDescent="0.35">
      <c r="B2849" t="s">
        <v>194</v>
      </c>
      <c r="C2849" t="s">
        <v>234</v>
      </c>
      <c r="D2849" t="s">
        <v>247</v>
      </c>
      <c r="E2849" t="s">
        <v>207</v>
      </c>
      <c r="F2849">
        <v>3139.690224722412</v>
      </c>
      <c r="G2849" t="s">
        <v>187</v>
      </c>
      <c r="H2849">
        <v>2</v>
      </c>
      <c r="I2849">
        <v>2026</v>
      </c>
      <c r="J2849" t="s">
        <v>128</v>
      </c>
      <c r="K2849" t="s">
        <v>13</v>
      </c>
    </row>
    <row r="2850" spans="2:12" x14ac:dyDescent="0.35">
      <c r="B2850" t="s">
        <v>194</v>
      </c>
      <c r="C2850" t="s">
        <v>240</v>
      </c>
      <c r="D2850" t="s">
        <v>243</v>
      </c>
      <c r="E2850" t="s">
        <v>226</v>
      </c>
      <c r="F2850">
        <v>3157.0733264199339</v>
      </c>
      <c r="G2850" t="s">
        <v>224</v>
      </c>
      <c r="H2850">
        <v>2</v>
      </c>
      <c r="I2850">
        <v>2026</v>
      </c>
      <c r="J2850" s="92" t="s">
        <v>35</v>
      </c>
      <c r="K2850" t="s">
        <v>26</v>
      </c>
      <c r="L2850" t="s">
        <v>164</v>
      </c>
    </row>
    <row r="2851" spans="2:12" x14ac:dyDescent="0.35">
      <c r="B2851" t="s">
        <v>194</v>
      </c>
      <c r="C2851" t="s">
        <v>234</v>
      </c>
      <c r="D2851" t="s">
        <v>249</v>
      </c>
      <c r="E2851" t="s">
        <v>221</v>
      </c>
      <c r="F2851">
        <v>3191.6990178237743</v>
      </c>
      <c r="G2851" t="s">
        <v>218</v>
      </c>
      <c r="H2851">
        <v>2</v>
      </c>
      <c r="I2851">
        <v>2026</v>
      </c>
      <c r="J2851" s="92" t="s">
        <v>35</v>
      </c>
      <c r="K2851" t="s">
        <v>26</v>
      </c>
      <c r="L2851" t="s">
        <v>164</v>
      </c>
    </row>
    <row r="2852" spans="2:12" x14ac:dyDescent="0.35">
      <c r="B2852" t="s">
        <v>194</v>
      </c>
      <c r="C2852" t="s">
        <v>240</v>
      </c>
      <c r="D2852" t="s">
        <v>241</v>
      </c>
      <c r="E2852" t="s">
        <v>203</v>
      </c>
      <c r="F2852">
        <v>3202.5262579753339</v>
      </c>
      <c r="G2852" t="s">
        <v>187</v>
      </c>
      <c r="H2852">
        <v>2</v>
      </c>
      <c r="I2852">
        <v>2026</v>
      </c>
      <c r="J2852" t="s">
        <v>115</v>
      </c>
      <c r="K2852" t="s">
        <v>26</v>
      </c>
    </row>
    <row r="2853" spans="2:12" x14ac:dyDescent="0.35">
      <c r="B2853" t="s">
        <v>194</v>
      </c>
      <c r="C2853" t="s">
        <v>230</v>
      </c>
      <c r="D2853" t="s">
        <v>245</v>
      </c>
      <c r="E2853" t="s">
        <v>196</v>
      </c>
      <c r="F2853">
        <v>3316.1462849344412</v>
      </c>
      <c r="G2853" t="s">
        <v>187</v>
      </c>
      <c r="H2853">
        <v>2</v>
      </c>
      <c r="I2853">
        <v>2026</v>
      </c>
      <c r="J2853" t="s">
        <v>98</v>
      </c>
      <c r="K2853" t="s">
        <v>26</v>
      </c>
    </row>
    <row r="2854" spans="2:12" x14ac:dyDescent="0.35">
      <c r="B2854" t="s">
        <v>194</v>
      </c>
      <c r="C2854" t="s">
        <v>184</v>
      </c>
      <c r="D2854" t="s">
        <v>242</v>
      </c>
      <c r="E2854" t="s">
        <v>196</v>
      </c>
      <c r="F2854">
        <v>3347.7651361049293</v>
      </c>
      <c r="G2854" t="s">
        <v>187</v>
      </c>
      <c r="H2854">
        <v>2</v>
      </c>
      <c r="I2854">
        <v>2026</v>
      </c>
      <c r="J2854" t="s">
        <v>98</v>
      </c>
      <c r="K2854" t="s">
        <v>26</v>
      </c>
    </row>
    <row r="2855" spans="2:12" x14ac:dyDescent="0.35">
      <c r="B2855" t="s">
        <v>194</v>
      </c>
      <c r="C2855" t="s">
        <v>234</v>
      </c>
      <c r="D2855" t="s">
        <v>244</v>
      </c>
      <c r="E2855" t="s">
        <v>217</v>
      </c>
      <c r="F2855">
        <v>3357.997493928282</v>
      </c>
      <c r="G2855" t="s">
        <v>218</v>
      </c>
      <c r="H2855">
        <v>2</v>
      </c>
      <c r="I2855">
        <v>2026</v>
      </c>
      <c r="J2855" s="92" t="s">
        <v>35</v>
      </c>
      <c r="K2855" t="s">
        <v>26</v>
      </c>
      <c r="L2855" t="s">
        <v>165</v>
      </c>
    </row>
    <row r="2856" spans="2:12" x14ac:dyDescent="0.35">
      <c r="B2856" t="s">
        <v>194</v>
      </c>
      <c r="C2856" t="s">
        <v>230</v>
      </c>
      <c r="D2856" t="s">
        <v>231</v>
      </c>
      <c r="E2856" t="s">
        <v>190</v>
      </c>
      <c r="F2856">
        <v>3371.7029567068935</v>
      </c>
      <c r="G2856" t="s">
        <v>187</v>
      </c>
      <c r="H2856">
        <v>2</v>
      </c>
      <c r="I2856">
        <v>2026</v>
      </c>
      <c r="J2856" t="s">
        <v>112</v>
      </c>
      <c r="K2856" t="s">
        <v>26</v>
      </c>
    </row>
    <row r="2857" spans="2:12" x14ac:dyDescent="0.35">
      <c r="B2857" t="s">
        <v>194</v>
      </c>
      <c r="C2857" t="s">
        <v>234</v>
      </c>
      <c r="D2857" t="s">
        <v>246</v>
      </c>
      <c r="E2857" t="s">
        <v>204</v>
      </c>
      <c r="F2857">
        <v>3376.4966019699064</v>
      </c>
      <c r="G2857" t="s">
        <v>187</v>
      </c>
      <c r="H2857">
        <v>2</v>
      </c>
      <c r="I2857">
        <v>2026</v>
      </c>
      <c r="J2857" t="s">
        <v>114</v>
      </c>
      <c r="K2857" t="s">
        <v>26</v>
      </c>
    </row>
    <row r="2858" spans="2:12" x14ac:dyDescent="0.35">
      <c r="B2858" t="s">
        <v>194</v>
      </c>
      <c r="C2858" t="s">
        <v>234</v>
      </c>
      <c r="D2858" t="s">
        <v>244</v>
      </c>
      <c r="E2858" t="s">
        <v>229</v>
      </c>
      <c r="F2858">
        <v>3382.0778884943616</v>
      </c>
      <c r="G2858" t="s">
        <v>224</v>
      </c>
      <c r="H2858">
        <v>2</v>
      </c>
      <c r="I2858">
        <v>2026</v>
      </c>
      <c r="J2858" s="92" t="s">
        <v>35</v>
      </c>
      <c r="K2858" t="s">
        <v>26</v>
      </c>
      <c r="L2858" t="s">
        <v>162</v>
      </c>
    </row>
    <row r="2859" spans="2:12" x14ac:dyDescent="0.35">
      <c r="B2859" t="s">
        <v>194</v>
      </c>
      <c r="C2859" t="s">
        <v>234</v>
      </c>
      <c r="D2859" t="s">
        <v>249</v>
      </c>
      <c r="E2859" t="s">
        <v>195</v>
      </c>
      <c r="F2859">
        <v>3385.7989466267413</v>
      </c>
      <c r="G2859" t="s">
        <v>187</v>
      </c>
      <c r="H2859">
        <v>2</v>
      </c>
      <c r="I2859">
        <v>2026</v>
      </c>
      <c r="J2859" t="s">
        <v>117</v>
      </c>
      <c r="K2859" t="s">
        <v>26</v>
      </c>
    </row>
    <row r="2860" spans="2:12" x14ac:dyDescent="0.35">
      <c r="B2860" t="s">
        <v>194</v>
      </c>
      <c r="C2860" t="s">
        <v>234</v>
      </c>
      <c r="D2860" t="s">
        <v>244</v>
      </c>
      <c r="E2860" t="s">
        <v>228</v>
      </c>
      <c r="F2860">
        <v>3389.978422441885</v>
      </c>
      <c r="G2860" t="s">
        <v>224</v>
      </c>
      <c r="H2860">
        <v>2</v>
      </c>
      <c r="I2860">
        <v>2026</v>
      </c>
      <c r="J2860" s="92" t="s">
        <v>35</v>
      </c>
      <c r="K2860" t="s">
        <v>26</v>
      </c>
      <c r="L2860" t="s">
        <v>161</v>
      </c>
    </row>
    <row r="2861" spans="2:12" x14ac:dyDescent="0.35">
      <c r="B2861" t="s">
        <v>194</v>
      </c>
      <c r="C2861" t="s">
        <v>234</v>
      </c>
      <c r="D2861" t="s">
        <v>244</v>
      </c>
      <c r="E2861" t="s">
        <v>188</v>
      </c>
      <c r="F2861">
        <v>3397.3524528361399</v>
      </c>
      <c r="G2861" t="s">
        <v>187</v>
      </c>
      <c r="H2861">
        <v>2</v>
      </c>
      <c r="I2861">
        <v>2026</v>
      </c>
      <c r="J2861" t="s">
        <v>140</v>
      </c>
      <c r="K2861" t="s">
        <v>26</v>
      </c>
    </row>
    <row r="2862" spans="2:12" x14ac:dyDescent="0.35">
      <c r="B2862" t="s">
        <v>194</v>
      </c>
      <c r="C2862" t="s">
        <v>240</v>
      </c>
      <c r="D2862" t="s">
        <v>241</v>
      </c>
      <c r="E2862" t="s">
        <v>284</v>
      </c>
      <c r="F2862">
        <v>2102.0354331518506</v>
      </c>
      <c r="G2862" t="s">
        <v>210</v>
      </c>
      <c r="H2862">
        <v>2</v>
      </c>
      <c r="I2862">
        <v>2026</v>
      </c>
      <c r="J2862" t="s">
        <v>10</v>
      </c>
      <c r="K2862" t="s">
        <v>8</v>
      </c>
    </row>
    <row r="2863" spans="2:12" x14ac:dyDescent="0.35">
      <c r="B2863" t="s">
        <v>194</v>
      </c>
      <c r="C2863" t="s">
        <v>184</v>
      </c>
      <c r="D2863" t="s">
        <v>248</v>
      </c>
      <c r="E2863" t="s">
        <v>283</v>
      </c>
      <c r="F2863">
        <v>2446.0550302028196</v>
      </c>
      <c r="G2863" t="s">
        <v>187</v>
      </c>
      <c r="H2863">
        <v>2</v>
      </c>
      <c r="I2863">
        <v>2026</v>
      </c>
      <c r="J2863" t="s">
        <v>10</v>
      </c>
      <c r="K2863" t="s">
        <v>8</v>
      </c>
    </row>
    <row r="2864" spans="2:12" x14ac:dyDescent="0.35">
      <c r="B2864" t="s">
        <v>194</v>
      </c>
      <c r="C2864" t="s">
        <v>234</v>
      </c>
      <c r="D2864" t="s">
        <v>244</v>
      </c>
      <c r="E2864" t="s">
        <v>284</v>
      </c>
      <c r="F2864">
        <v>2849.774291452637</v>
      </c>
      <c r="G2864" t="s">
        <v>210</v>
      </c>
      <c r="H2864">
        <v>2</v>
      </c>
      <c r="I2864">
        <v>2026</v>
      </c>
      <c r="J2864" t="s">
        <v>10</v>
      </c>
      <c r="K2864" t="s">
        <v>8</v>
      </c>
    </row>
    <row r="2865" spans="2:12" x14ac:dyDescent="0.35">
      <c r="B2865" t="s">
        <v>194</v>
      </c>
      <c r="C2865" t="s">
        <v>230</v>
      </c>
      <c r="D2865" t="s">
        <v>245</v>
      </c>
      <c r="E2865" t="s">
        <v>186</v>
      </c>
      <c r="F2865">
        <v>3538.0527453941172</v>
      </c>
      <c r="G2865" t="s">
        <v>187</v>
      </c>
      <c r="H2865">
        <v>2</v>
      </c>
      <c r="I2865">
        <v>2026</v>
      </c>
      <c r="J2865" t="s">
        <v>113</v>
      </c>
      <c r="K2865" t="s">
        <v>26</v>
      </c>
    </row>
    <row r="2866" spans="2:12" x14ac:dyDescent="0.35">
      <c r="B2866" t="s">
        <v>183</v>
      </c>
      <c r="C2866" t="s">
        <v>259</v>
      </c>
      <c r="D2866" t="s">
        <v>268</v>
      </c>
      <c r="E2866" t="s">
        <v>197</v>
      </c>
      <c r="F2866">
        <v>3563.2681655330107</v>
      </c>
      <c r="G2866" t="s">
        <v>187</v>
      </c>
      <c r="H2866">
        <v>2</v>
      </c>
      <c r="I2866">
        <v>2026</v>
      </c>
      <c r="J2866" t="s">
        <v>73</v>
      </c>
      <c r="K2866" t="s">
        <v>17</v>
      </c>
    </row>
    <row r="2867" spans="2:12" x14ac:dyDescent="0.35">
      <c r="B2867" t="s">
        <v>194</v>
      </c>
      <c r="C2867" t="s">
        <v>230</v>
      </c>
      <c r="D2867" t="s">
        <v>231</v>
      </c>
      <c r="E2867" t="s">
        <v>189</v>
      </c>
      <c r="F2867">
        <v>3567.6887996028418</v>
      </c>
      <c r="G2867" t="s">
        <v>187</v>
      </c>
      <c r="H2867">
        <v>2</v>
      </c>
      <c r="I2867">
        <v>2026</v>
      </c>
      <c r="J2867" t="s">
        <v>124</v>
      </c>
      <c r="K2867" t="s">
        <v>26</v>
      </c>
    </row>
    <row r="2868" spans="2:12" x14ac:dyDescent="0.35">
      <c r="B2868" t="s">
        <v>194</v>
      </c>
      <c r="C2868" t="s">
        <v>184</v>
      </c>
      <c r="D2868" t="s">
        <v>242</v>
      </c>
      <c r="E2868" t="s">
        <v>186</v>
      </c>
      <c r="F2868">
        <v>3571.7874342702344</v>
      </c>
      <c r="G2868" t="s">
        <v>187</v>
      </c>
      <c r="H2868">
        <v>2</v>
      </c>
      <c r="I2868">
        <v>2026</v>
      </c>
      <c r="J2868" t="s">
        <v>113</v>
      </c>
      <c r="K2868" t="s">
        <v>26</v>
      </c>
    </row>
    <row r="2869" spans="2:12" x14ac:dyDescent="0.35">
      <c r="B2869" t="s">
        <v>194</v>
      </c>
      <c r="C2869" t="s">
        <v>230</v>
      </c>
      <c r="D2869" t="s">
        <v>245</v>
      </c>
      <c r="E2869" t="s">
        <v>222</v>
      </c>
      <c r="F2869">
        <v>3612.8950166663294</v>
      </c>
      <c r="G2869" t="s">
        <v>218</v>
      </c>
      <c r="H2869">
        <v>2</v>
      </c>
      <c r="I2869">
        <v>2026</v>
      </c>
      <c r="J2869" s="92" t="s">
        <v>35</v>
      </c>
      <c r="K2869" t="s">
        <v>26</v>
      </c>
      <c r="L2869" t="s">
        <v>161</v>
      </c>
    </row>
    <row r="2870" spans="2:12" x14ac:dyDescent="0.35">
      <c r="B2870" t="s">
        <v>194</v>
      </c>
      <c r="C2870" t="s">
        <v>234</v>
      </c>
      <c r="D2870" t="s">
        <v>249</v>
      </c>
      <c r="E2870" t="s">
        <v>226</v>
      </c>
      <c r="F2870">
        <v>3620.4347067851772</v>
      </c>
      <c r="G2870" t="s">
        <v>224</v>
      </c>
      <c r="H2870">
        <v>2</v>
      </c>
      <c r="I2870">
        <v>2026</v>
      </c>
      <c r="J2870" s="92" t="s">
        <v>35</v>
      </c>
      <c r="K2870" t="s">
        <v>26</v>
      </c>
      <c r="L2870" t="s">
        <v>164</v>
      </c>
    </row>
    <row r="2871" spans="2:12" x14ac:dyDescent="0.35">
      <c r="B2871" t="s">
        <v>183</v>
      </c>
      <c r="C2871" t="s">
        <v>259</v>
      </c>
      <c r="D2871" t="s">
        <v>268</v>
      </c>
      <c r="E2871" t="s">
        <v>287</v>
      </c>
      <c r="F2871">
        <v>3640.0351325455126</v>
      </c>
      <c r="G2871" t="s">
        <v>288</v>
      </c>
      <c r="H2871">
        <v>2</v>
      </c>
      <c r="I2871">
        <v>2026</v>
      </c>
      <c r="J2871" t="s">
        <v>20</v>
      </c>
      <c r="K2871" t="s">
        <v>17</v>
      </c>
    </row>
    <row r="2872" spans="2:12" x14ac:dyDescent="0.35">
      <c r="B2872" t="s">
        <v>194</v>
      </c>
      <c r="C2872" t="s">
        <v>184</v>
      </c>
      <c r="D2872" t="s">
        <v>242</v>
      </c>
      <c r="E2872" t="s">
        <v>222</v>
      </c>
      <c r="F2872">
        <v>3647.3433129750761</v>
      </c>
      <c r="G2872" t="s">
        <v>218</v>
      </c>
      <c r="H2872">
        <v>2</v>
      </c>
      <c r="I2872">
        <v>2026</v>
      </c>
      <c r="J2872" s="92" t="s">
        <v>35</v>
      </c>
      <c r="K2872" t="s">
        <v>26</v>
      </c>
      <c r="L2872" t="s">
        <v>161</v>
      </c>
    </row>
    <row r="2873" spans="2:12" x14ac:dyDescent="0.35">
      <c r="B2873" t="s">
        <v>194</v>
      </c>
      <c r="C2873" t="s">
        <v>240</v>
      </c>
      <c r="D2873" t="s">
        <v>251</v>
      </c>
      <c r="E2873" t="s">
        <v>205</v>
      </c>
      <c r="F2873">
        <v>3686.2208162870993</v>
      </c>
      <c r="G2873" t="s">
        <v>187</v>
      </c>
      <c r="H2873">
        <v>2</v>
      </c>
      <c r="I2873">
        <v>2026</v>
      </c>
      <c r="J2873" t="s">
        <v>141</v>
      </c>
      <c r="K2873" t="s">
        <v>17</v>
      </c>
    </row>
    <row r="2874" spans="2:12" x14ac:dyDescent="0.35">
      <c r="B2874" t="s">
        <v>194</v>
      </c>
      <c r="C2874" t="s">
        <v>230</v>
      </c>
      <c r="D2874" t="s">
        <v>245</v>
      </c>
      <c r="E2874" t="s">
        <v>284</v>
      </c>
      <c r="F2874">
        <v>3406.7709020131156</v>
      </c>
      <c r="G2874" t="s">
        <v>210</v>
      </c>
      <c r="H2874">
        <v>2</v>
      </c>
      <c r="I2874">
        <v>2026</v>
      </c>
      <c r="J2874" t="s">
        <v>10</v>
      </c>
      <c r="K2874" t="s">
        <v>8</v>
      </c>
    </row>
    <row r="2875" spans="2:12" x14ac:dyDescent="0.35">
      <c r="B2875" t="s">
        <v>194</v>
      </c>
      <c r="C2875" t="s">
        <v>234</v>
      </c>
      <c r="D2875" t="s">
        <v>244</v>
      </c>
      <c r="E2875" t="s">
        <v>223</v>
      </c>
      <c r="F2875">
        <v>3837.7114216323225</v>
      </c>
      <c r="G2875" t="s">
        <v>224</v>
      </c>
      <c r="H2875">
        <v>2</v>
      </c>
      <c r="I2875">
        <v>2026</v>
      </c>
      <c r="J2875" s="92" t="s">
        <v>35</v>
      </c>
      <c r="K2875" t="s">
        <v>26</v>
      </c>
      <c r="L2875" t="s">
        <v>165</v>
      </c>
    </row>
    <row r="2876" spans="2:12" x14ac:dyDescent="0.35">
      <c r="B2876" t="s">
        <v>194</v>
      </c>
      <c r="C2876" t="s">
        <v>234</v>
      </c>
      <c r="D2876" t="s">
        <v>239</v>
      </c>
      <c r="E2876" t="s">
        <v>204</v>
      </c>
      <c r="F2876">
        <v>3841.1986962242318</v>
      </c>
      <c r="G2876" t="s">
        <v>187</v>
      </c>
      <c r="H2876">
        <v>2</v>
      </c>
      <c r="I2876">
        <v>2026</v>
      </c>
      <c r="J2876" t="s">
        <v>114</v>
      </c>
      <c r="K2876" t="s">
        <v>26</v>
      </c>
    </row>
    <row r="2877" spans="2:12" x14ac:dyDescent="0.35">
      <c r="B2877" t="s">
        <v>194</v>
      </c>
      <c r="C2877" t="s">
        <v>234</v>
      </c>
      <c r="D2877" t="s">
        <v>252</v>
      </c>
      <c r="E2877" t="s">
        <v>205</v>
      </c>
      <c r="F2877">
        <v>3886.250852667793</v>
      </c>
      <c r="G2877" t="s">
        <v>187</v>
      </c>
      <c r="H2877">
        <v>2</v>
      </c>
      <c r="I2877">
        <v>2026</v>
      </c>
      <c r="J2877" t="s">
        <v>141</v>
      </c>
      <c r="K2877" t="s">
        <v>17</v>
      </c>
    </row>
    <row r="2878" spans="2:12" x14ac:dyDescent="0.35">
      <c r="B2878" t="s">
        <v>194</v>
      </c>
      <c r="C2878" t="s">
        <v>230</v>
      </c>
      <c r="D2878" t="s">
        <v>245</v>
      </c>
      <c r="E2878" t="s">
        <v>217</v>
      </c>
      <c r="F2878">
        <v>4014.3277962959214</v>
      </c>
      <c r="G2878" t="s">
        <v>218</v>
      </c>
      <c r="H2878">
        <v>2</v>
      </c>
      <c r="I2878">
        <v>2026</v>
      </c>
      <c r="J2878" s="92" t="s">
        <v>35</v>
      </c>
      <c r="K2878" t="s">
        <v>26</v>
      </c>
      <c r="L2878" t="s">
        <v>165</v>
      </c>
    </row>
    <row r="2879" spans="2:12" x14ac:dyDescent="0.35">
      <c r="B2879" t="s">
        <v>194</v>
      </c>
      <c r="C2879" t="s">
        <v>230</v>
      </c>
      <c r="D2879" t="s">
        <v>245</v>
      </c>
      <c r="E2879" t="s">
        <v>229</v>
      </c>
      <c r="F2879">
        <v>4043.1147734831211</v>
      </c>
      <c r="G2879" t="s">
        <v>224</v>
      </c>
      <c r="H2879">
        <v>2</v>
      </c>
      <c r="I2879">
        <v>2026</v>
      </c>
      <c r="J2879" s="92" t="s">
        <v>35</v>
      </c>
      <c r="K2879" t="s">
        <v>26</v>
      </c>
      <c r="L2879" t="s">
        <v>162</v>
      </c>
    </row>
    <row r="2880" spans="2:12" x14ac:dyDescent="0.35">
      <c r="B2880" t="s">
        <v>194</v>
      </c>
      <c r="C2880" t="s">
        <v>234</v>
      </c>
      <c r="D2880" t="s">
        <v>235</v>
      </c>
      <c r="E2880" t="s">
        <v>271</v>
      </c>
      <c r="F2880">
        <v>4046.1054244711727</v>
      </c>
      <c r="G2880" t="s">
        <v>210</v>
      </c>
      <c r="H2880">
        <v>2</v>
      </c>
      <c r="I2880">
        <v>2026</v>
      </c>
      <c r="J2880" s="92" t="s">
        <v>35</v>
      </c>
      <c r="K2880" t="s">
        <v>26</v>
      </c>
      <c r="L2880" t="s">
        <v>162</v>
      </c>
    </row>
    <row r="2881" spans="2:12" x14ac:dyDescent="0.35">
      <c r="B2881" t="s">
        <v>194</v>
      </c>
      <c r="C2881" t="s">
        <v>230</v>
      </c>
      <c r="D2881" t="s">
        <v>245</v>
      </c>
      <c r="E2881" t="s">
        <v>228</v>
      </c>
      <c r="F2881">
        <v>4052.5594895939776</v>
      </c>
      <c r="G2881" t="s">
        <v>224</v>
      </c>
      <c r="H2881">
        <v>2</v>
      </c>
      <c r="I2881">
        <v>2026</v>
      </c>
      <c r="J2881" s="92" t="s">
        <v>35</v>
      </c>
      <c r="K2881" t="s">
        <v>26</v>
      </c>
      <c r="L2881" t="s">
        <v>161</v>
      </c>
    </row>
    <row r="2882" spans="2:12" x14ac:dyDescent="0.35">
      <c r="B2882" t="s">
        <v>194</v>
      </c>
      <c r="C2882" t="s">
        <v>184</v>
      </c>
      <c r="D2882" t="s">
        <v>242</v>
      </c>
      <c r="E2882" t="s">
        <v>217</v>
      </c>
      <c r="F2882">
        <v>4052.603681083418</v>
      </c>
      <c r="G2882" t="s">
        <v>218</v>
      </c>
      <c r="H2882">
        <v>2</v>
      </c>
      <c r="I2882">
        <v>2026</v>
      </c>
      <c r="J2882" s="92" t="s">
        <v>35</v>
      </c>
      <c r="K2882" t="s">
        <v>26</v>
      </c>
      <c r="L2882" t="s">
        <v>165</v>
      </c>
    </row>
    <row r="2883" spans="2:12" x14ac:dyDescent="0.35">
      <c r="B2883" t="s">
        <v>194</v>
      </c>
      <c r="C2883" t="s">
        <v>230</v>
      </c>
      <c r="D2883" t="s">
        <v>245</v>
      </c>
      <c r="E2883" t="s">
        <v>188</v>
      </c>
      <c r="F2883">
        <v>4061.374795512435</v>
      </c>
      <c r="G2883" t="s">
        <v>187</v>
      </c>
      <c r="H2883">
        <v>2</v>
      </c>
      <c r="I2883">
        <v>2026</v>
      </c>
      <c r="J2883" t="s">
        <v>140</v>
      </c>
      <c r="K2883" t="s">
        <v>26</v>
      </c>
    </row>
    <row r="2884" spans="2:12" x14ac:dyDescent="0.35">
      <c r="B2884" t="s">
        <v>194</v>
      </c>
      <c r="C2884" t="s">
        <v>184</v>
      </c>
      <c r="D2884" t="s">
        <v>242</v>
      </c>
      <c r="E2884" t="s">
        <v>229</v>
      </c>
      <c r="F2884">
        <v>4081.6651368578459</v>
      </c>
      <c r="G2884" t="s">
        <v>224</v>
      </c>
      <c r="H2884">
        <v>2</v>
      </c>
      <c r="I2884">
        <v>2026</v>
      </c>
      <c r="J2884" s="92" t="s">
        <v>35</v>
      </c>
      <c r="K2884" t="s">
        <v>26</v>
      </c>
      <c r="L2884" t="s">
        <v>162</v>
      </c>
    </row>
    <row r="2885" spans="2:12" x14ac:dyDescent="0.35">
      <c r="B2885" t="s">
        <v>194</v>
      </c>
      <c r="C2885" t="s">
        <v>184</v>
      </c>
      <c r="D2885" t="s">
        <v>242</v>
      </c>
      <c r="E2885" t="s">
        <v>228</v>
      </c>
      <c r="F2885">
        <v>4091.1999066175458</v>
      </c>
      <c r="G2885" t="s">
        <v>224</v>
      </c>
      <c r="H2885">
        <v>2</v>
      </c>
      <c r="I2885">
        <v>2026</v>
      </c>
      <c r="J2885" s="92" t="s">
        <v>35</v>
      </c>
      <c r="K2885" t="s">
        <v>26</v>
      </c>
      <c r="L2885" t="s">
        <v>161</v>
      </c>
    </row>
    <row r="2886" spans="2:12" x14ac:dyDescent="0.35">
      <c r="B2886" t="s">
        <v>194</v>
      </c>
      <c r="C2886" t="s">
        <v>184</v>
      </c>
      <c r="D2886" t="s">
        <v>242</v>
      </c>
      <c r="E2886" t="s">
        <v>188</v>
      </c>
      <c r="F2886">
        <v>4100.0992648732372</v>
      </c>
      <c r="G2886" t="s">
        <v>187</v>
      </c>
      <c r="H2886">
        <v>2</v>
      </c>
      <c r="I2886">
        <v>2026</v>
      </c>
      <c r="J2886" t="s">
        <v>140</v>
      </c>
      <c r="K2886" t="s">
        <v>26</v>
      </c>
    </row>
    <row r="2887" spans="2:12" x14ac:dyDescent="0.35">
      <c r="B2887" t="s">
        <v>194</v>
      </c>
      <c r="C2887" t="s">
        <v>234</v>
      </c>
      <c r="D2887" t="s">
        <v>244</v>
      </c>
      <c r="E2887" t="s">
        <v>203</v>
      </c>
      <c r="F2887">
        <v>4341.7331857225772</v>
      </c>
      <c r="G2887" t="s">
        <v>187</v>
      </c>
      <c r="H2887">
        <v>2</v>
      </c>
      <c r="I2887">
        <v>2026</v>
      </c>
      <c r="J2887" t="s">
        <v>115</v>
      </c>
      <c r="K2887" t="s">
        <v>26</v>
      </c>
    </row>
    <row r="2888" spans="2:12" x14ac:dyDescent="0.35">
      <c r="B2888" t="s">
        <v>194</v>
      </c>
      <c r="C2888" t="s">
        <v>234</v>
      </c>
      <c r="D2888" t="s">
        <v>235</v>
      </c>
      <c r="E2888" t="s">
        <v>196</v>
      </c>
      <c r="F2888">
        <v>4423.7891761067676</v>
      </c>
      <c r="G2888" t="s">
        <v>187</v>
      </c>
      <c r="H2888">
        <v>2</v>
      </c>
      <c r="I2888">
        <v>2026</v>
      </c>
      <c r="J2888" t="s">
        <v>98</v>
      </c>
      <c r="K2888" t="s">
        <v>26</v>
      </c>
    </row>
    <row r="2889" spans="2:12" x14ac:dyDescent="0.35">
      <c r="B2889" t="s">
        <v>194</v>
      </c>
      <c r="C2889" t="s">
        <v>184</v>
      </c>
      <c r="D2889" t="s">
        <v>248</v>
      </c>
      <c r="E2889" t="s">
        <v>207</v>
      </c>
      <c r="F2889">
        <v>4458.9497322935667</v>
      </c>
      <c r="G2889" t="s">
        <v>187</v>
      </c>
      <c r="H2889">
        <v>2</v>
      </c>
      <c r="I2889">
        <v>2026</v>
      </c>
      <c r="J2889" t="s">
        <v>128</v>
      </c>
      <c r="K2889" t="s">
        <v>13</v>
      </c>
    </row>
    <row r="2890" spans="2:12" x14ac:dyDescent="0.35">
      <c r="B2890" t="s">
        <v>194</v>
      </c>
      <c r="C2890" t="s">
        <v>184</v>
      </c>
      <c r="D2890" t="s">
        <v>242</v>
      </c>
      <c r="E2890" t="s">
        <v>284</v>
      </c>
      <c r="F2890">
        <v>3439.2538424105514</v>
      </c>
      <c r="G2890" t="s">
        <v>210</v>
      </c>
      <c r="H2890">
        <v>2</v>
      </c>
      <c r="I2890">
        <v>2026</v>
      </c>
      <c r="J2890" t="s">
        <v>10</v>
      </c>
      <c r="K2890" t="s">
        <v>8</v>
      </c>
    </row>
    <row r="2891" spans="2:12" x14ac:dyDescent="0.35">
      <c r="B2891" t="s">
        <v>194</v>
      </c>
      <c r="C2891" t="s">
        <v>230</v>
      </c>
      <c r="D2891" t="s">
        <v>245</v>
      </c>
      <c r="E2891" t="s">
        <v>223</v>
      </c>
      <c r="F2891">
        <v>4587.8031957667672</v>
      </c>
      <c r="G2891" t="s">
        <v>224</v>
      </c>
      <c r="H2891">
        <v>2</v>
      </c>
      <c r="I2891">
        <v>2026</v>
      </c>
      <c r="J2891" s="92" t="s">
        <v>35</v>
      </c>
      <c r="K2891" t="s">
        <v>26</v>
      </c>
      <c r="L2891" t="s">
        <v>165</v>
      </c>
    </row>
    <row r="2892" spans="2:12" x14ac:dyDescent="0.35">
      <c r="B2892" t="s">
        <v>194</v>
      </c>
      <c r="C2892" t="s">
        <v>184</v>
      </c>
      <c r="D2892" t="s">
        <v>242</v>
      </c>
      <c r="E2892" t="s">
        <v>223</v>
      </c>
      <c r="F2892">
        <v>4631.5470640953345</v>
      </c>
      <c r="G2892" t="s">
        <v>224</v>
      </c>
      <c r="H2892">
        <v>2</v>
      </c>
      <c r="I2892">
        <v>2026</v>
      </c>
      <c r="J2892" s="92" t="s">
        <v>35</v>
      </c>
      <c r="K2892" t="s">
        <v>26</v>
      </c>
      <c r="L2892" t="s">
        <v>165</v>
      </c>
    </row>
    <row r="2893" spans="2:12" x14ac:dyDescent="0.35">
      <c r="B2893" t="s">
        <v>194</v>
      </c>
      <c r="C2893" t="s">
        <v>184</v>
      </c>
      <c r="D2893" t="s">
        <v>185</v>
      </c>
      <c r="E2893" t="s">
        <v>271</v>
      </c>
      <c r="F2893">
        <v>4633.9372308381271</v>
      </c>
      <c r="G2893" t="s">
        <v>210</v>
      </c>
      <c r="H2893">
        <v>2</v>
      </c>
      <c r="I2893">
        <v>2026</v>
      </c>
      <c r="J2893" s="92" t="s">
        <v>35</v>
      </c>
      <c r="K2893" t="s">
        <v>26</v>
      </c>
      <c r="L2893" t="s">
        <v>162</v>
      </c>
    </row>
    <row r="2894" spans="2:12" x14ac:dyDescent="0.35">
      <c r="B2894" t="s">
        <v>194</v>
      </c>
      <c r="C2894" t="s">
        <v>240</v>
      </c>
      <c r="D2894" t="s">
        <v>243</v>
      </c>
      <c r="E2894" t="s">
        <v>204</v>
      </c>
      <c r="F2894">
        <v>4652.3798392972503</v>
      </c>
      <c r="G2894" t="s">
        <v>187</v>
      </c>
      <c r="H2894">
        <v>2</v>
      </c>
      <c r="I2894">
        <v>2026</v>
      </c>
      <c r="J2894" t="s">
        <v>114</v>
      </c>
      <c r="K2894" t="s">
        <v>26</v>
      </c>
    </row>
    <row r="2895" spans="2:12" x14ac:dyDescent="0.35">
      <c r="B2895" t="s">
        <v>183</v>
      </c>
      <c r="C2895" t="s">
        <v>208</v>
      </c>
      <c r="D2895" t="s">
        <v>18</v>
      </c>
      <c r="E2895" t="s">
        <v>271</v>
      </c>
      <c r="F2895">
        <v>4707.3883942822667</v>
      </c>
      <c r="G2895" t="s">
        <v>210</v>
      </c>
      <c r="H2895">
        <v>2</v>
      </c>
      <c r="I2895">
        <v>2026</v>
      </c>
      <c r="J2895" s="92" t="s">
        <v>35</v>
      </c>
      <c r="K2895" t="s">
        <v>26</v>
      </c>
      <c r="L2895" t="s">
        <v>162</v>
      </c>
    </row>
    <row r="2896" spans="2:12" x14ac:dyDescent="0.35">
      <c r="B2896" t="s">
        <v>194</v>
      </c>
      <c r="C2896" t="s">
        <v>234</v>
      </c>
      <c r="D2896" t="s">
        <v>235</v>
      </c>
      <c r="E2896" t="s">
        <v>186</v>
      </c>
      <c r="F2896">
        <v>4719.8157423500861</v>
      </c>
      <c r="G2896" t="s">
        <v>187</v>
      </c>
      <c r="H2896">
        <v>2</v>
      </c>
      <c r="I2896">
        <v>2026</v>
      </c>
      <c r="J2896" t="s">
        <v>113</v>
      </c>
      <c r="K2896" t="s">
        <v>26</v>
      </c>
    </row>
    <row r="2897" spans="2:12" x14ac:dyDescent="0.35">
      <c r="B2897" t="s">
        <v>194</v>
      </c>
      <c r="C2897" t="s">
        <v>234</v>
      </c>
      <c r="D2897" t="s">
        <v>235</v>
      </c>
      <c r="E2897" t="s">
        <v>222</v>
      </c>
      <c r="F2897">
        <v>4819.6564614020208</v>
      </c>
      <c r="G2897" t="s">
        <v>218</v>
      </c>
      <c r="H2897">
        <v>2</v>
      </c>
      <c r="I2897">
        <v>2026</v>
      </c>
      <c r="J2897" s="92" t="s">
        <v>35</v>
      </c>
      <c r="K2897" t="s">
        <v>26</v>
      </c>
      <c r="L2897" t="s">
        <v>161</v>
      </c>
    </row>
    <row r="2898" spans="2:12" x14ac:dyDescent="0.35">
      <c r="B2898" t="s">
        <v>194</v>
      </c>
      <c r="C2898" t="s">
        <v>240</v>
      </c>
      <c r="D2898" t="s">
        <v>241</v>
      </c>
      <c r="E2898" t="s">
        <v>221</v>
      </c>
      <c r="F2898">
        <v>5044.8850395644413</v>
      </c>
      <c r="G2898" t="s">
        <v>218</v>
      </c>
      <c r="H2898">
        <v>2</v>
      </c>
      <c r="I2898">
        <v>2026</v>
      </c>
      <c r="J2898" s="92" t="s">
        <v>35</v>
      </c>
      <c r="K2898" t="s">
        <v>26</v>
      </c>
      <c r="L2898" t="s">
        <v>164</v>
      </c>
    </row>
    <row r="2899" spans="2:12" x14ac:dyDescent="0.35">
      <c r="B2899" t="s">
        <v>194</v>
      </c>
      <c r="C2899" t="s">
        <v>184</v>
      </c>
      <c r="D2899" t="s">
        <v>185</v>
      </c>
      <c r="E2899" t="s">
        <v>196</v>
      </c>
      <c r="F2899">
        <v>5066.4921483649114</v>
      </c>
      <c r="G2899" t="s">
        <v>187</v>
      </c>
      <c r="H2899">
        <v>2</v>
      </c>
      <c r="I2899">
        <v>2026</v>
      </c>
      <c r="J2899" t="s">
        <v>98</v>
      </c>
      <c r="K2899" t="s">
        <v>26</v>
      </c>
    </row>
    <row r="2900" spans="2:12" x14ac:dyDescent="0.35">
      <c r="B2900" t="s">
        <v>183</v>
      </c>
      <c r="C2900" t="s">
        <v>208</v>
      </c>
      <c r="D2900" t="s">
        <v>18</v>
      </c>
      <c r="E2900" t="s">
        <v>216</v>
      </c>
      <c r="F2900">
        <v>5108.8939304073301</v>
      </c>
      <c r="G2900" t="s">
        <v>210</v>
      </c>
      <c r="H2900">
        <v>2</v>
      </c>
      <c r="I2900">
        <v>2026</v>
      </c>
      <c r="J2900" t="s">
        <v>142</v>
      </c>
      <c r="K2900" t="s">
        <v>13</v>
      </c>
    </row>
    <row r="2901" spans="2:12" x14ac:dyDescent="0.35">
      <c r="B2901" t="s">
        <v>183</v>
      </c>
      <c r="C2901" t="s">
        <v>208</v>
      </c>
      <c r="D2901" t="s">
        <v>18</v>
      </c>
      <c r="E2901" t="s">
        <v>196</v>
      </c>
      <c r="F2901">
        <v>5146.7996114011967</v>
      </c>
      <c r="G2901" t="s">
        <v>187</v>
      </c>
      <c r="H2901">
        <v>2</v>
      </c>
      <c r="I2901">
        <v>2026</v>
      </c>
      <c r="J2901" t="s">
        <v>98</v>
      </c>
      <c r="K2901" t="s">
        <v>26</v>
      </c>
    </row>
    <row r="2902" spans="2:12" x14ac:dyDescent="0.35">
      <c r="B2902" t="s">
        <v>194</v>
      </c>
      <c r="C2902" t="s">
        <v>230</v>
      </c>
      <c r="D2902" t="s">
        <v>245</v>
      </c>
      <c r="E2902" t="s">
        <v>203</v>
      </c>
      <c r="F2902">
        <v>5190.3374684051587</v>
      </c>
      <c r="G2902" t="s">
        <v>187</v>
      </c>
      <c r="H2902">
        <v>2</v>
      </c>
      <c r="I2902">
        <v>2026</v>
      </c>
      <c r="J2902" t="s">
        <v>115</v>
      </c>
      <c r="K2902" t="s">
        <v>26</v>
      </c>
    </row>
    <row r="2903" spans="2:12" x14ac:dyDescent="0.35">
      <c r="B2903" t="s">
        <v>194</v>
      </c>
      <c r="C2903" t="s">
        <v>240</v>
      </c>
      <c r="D2903" t="s">
        <v>251</v>
      </c>
      <c r="E2903" t="s">
        <v>283</v>
      </c>
      <c r="F2903">
        <v>3512.0362822806756</v>
      </c>
      <c r="G2903" t="s">
        <v>187</v>
      </c>
      <c r="H2903">
        <v>2</v>
      </c>
      <c r="I2903">
        <v>2026</v>
      </c>
      <c r="J2903" t="s">
        <v>10</v>
      </c>
      <c r="K2903" t="s">
        <v>8</v>
      </c>
    </row>
    <row r="2904" spans="2:12" x14ac:dyDescent="0.35">
      <c r="B2904" t="s">
        <v>194</v>
      </c>
      <c r="C2904" t="s">
        <v>184</v>
      </c>
      <c r="D2904" t="s">
        <v>242</v>
      </c>
      <c r="E2904" t="s">
        <v>203</v>
      </c>
      <c r="F2904">
        <v>5239.8263913407027</v>
      </c>
      <c r="G2904" t="s">
        <v>187</v>
      </c>
      <c r="H2904">
        <v>2</v>
      </c>
      <c r="I2904">
        <v>2026</v>
      </c>
      <c r="J2904" t="s">
        <v>115</v>
      </c>
      <c r="K2904" t="s">
        <v>26</v>
      </c>
    </row>
    <row r="2905" spans="2:12" x14ac:dyDescent="0.35">
      <c r="B2905" t="s">
        <v>194</v>
      </c>
      <c r="C2905" t="s">
        <v>234</v>
      </c>
      <c r="D2905" t="s">
        <v>249</v>
      </c>
      <c r="E2905" t="s">
        <v>204</v>
      </c>
      <c r="F2905">
        <v>5335.2062805711903</v>
      </c>
      <c r="G2905" t="s">
        <v>187</v>
      </c>
      <c r="H2905">
        <v>2</v>
      </c>
      <c r="I2905">
        <v>2026</v>
      </c>
      <c r="J2905" t="s">
        <v>114</v>
      </c>
      <c r="K2905" t="s">
        <v>26</v>
      </c>
    </row>
    <row r="2906" spans="2:12" x14ac:dyDescent="0.35">
      <c r="B2906" t="s">
        <v>194</v>
      </c>
      <c r="C2906" t="s">
        <v>240</v>
      </c>
      <c r="D2906" t="s">
        <v>241</v>
      </c>
      <c r="E2906" t="s">
        <v>195</v>
      </c>
      <c r="F2906">
        <v>5351.6845910040611</v>
      </c>
      <c r="G2906" t="s">
        <v>187</v>
      </c>
      <c r="H2906">
        <v>2</v>
      </c>
      <c r="I2906">
        <v>2026</v>
      </c>
      <c r="J2906" t="s">
        <v>117</v>
      </c>
      <c r="K2906" t="s">
        <v>26</v>
      </c>
    </row>
    <row r="2907" spans="2:12" x14ac:dyDescent="0.35">
      <c r="B2907" t="s">
        <v>194</v>
      </c>
      <c r="C2907" t="s">
        <v>234</v>
      </c>
      <c r="D2907" t="s">
        <v>235</v>
      </c>
      <c r="E2907" t="s">
        <v>217</v>
      </c>
      <c r="F2907">
        <v>5355.1738460022461</v>
      </c>
      <c r="G2907" t="s">
        <v>218</v>
      </c>
      <c r="H2907">
        <v>2</v>
      </c>
      <c r="I2907">
        <v>2026</v>
      </c>
      <c r="J2907" s="92" t="s">
        <v>35</v>
      </c>
      <c r="K2907" t="s">
        <v>26</v>
      </c>
      <c r="L2907" t="s">
        <v>165</v>
      </c>
    </row>
    <row r="2908" spans="2:12" x14ac:dyDescent="0.35">
      <c r="B2908" t="s">
        <v>194</v>
      </c>
      <c r="C2908" t="s">
        <v>230</v>
      </c>
      <c r="D2908" t="s">
        <v>231</v>
      </c>
      <c r="E2908" t="s">
        <v>271</v>
      </c>
      <c r="F2908">
        <v>5384.1069973961694</v>
      </c>
      <c r="G2908" t="s">
        <v>210</v>
      </c>
      <c r="H2908">
        <v>2</v>
      </c>
      <c r="I2908">
        <v>2026</v>
      </c>
      <c r="J2908" s="92" t="s">
        <v>35</v>
      </c>
      <c r="K2908" t="s">
        <v>26</v>
      </c>
      <c r="L2908" t="s">
        <v>162</v>
      </c>
    </row>
    <row r="2909" spans="2:12" x14ac:dyDescent="0.35">
      <c r="B2909" t="s">
        <v>194</v>
      </c>
      <c r="C2909" t="s">
        <v>234</v>
      </c>
      <c r="D2909" t="s">
        <v>235</v>
      </c>
      <c r="E2909" t="s">
        <v>229</v>
      </c>
      <c r="F2909">
        <v>5393.5761078904252</v>
      </c>
      <c r="G2909" t="s">
        <v>224</v>
      </c>
      <c r="H2909">
        <v>2</v>
      </c>
      <c r="I2909">
        <v>2026</v>
      </c>
      <c r="J2909" s="92" t="s">
        <v>35</v>
      </c>
      <c r="K2909" t="s">
        <v>26</v>
      </c>
      <c r="L2909" t="s">
        <v>162</v>
      </c>
    </row>
    <row r="2910" spans="2:12" x14ac:dyDescent="0.35">
      <c r="B2910" t="s">
        <v>194</v>
      </c>
      <c r="C2910" t="s">
        <v>184</v>
      </c>
      <c r="D2910" t="s">
        <v>185</v>
      </c>
      <c r="E2910" t="s">
        <v>186</v>
      </c>
      <c r="F2910">
        <v>5405.5264499269806</v>
      </c>
      <c r="G2910" t="s">
        <v>187</v>
      </c>
      <c r="H2910">
        <v>2</v>
      </c>
      <c r="I2910">
        <v>2026</v>
      </c>
      <c r="J2910" t="s">
        <v>113</v>
      </c>
      <c r="K2910" t="s">
        <v>26</v>
      </c>
    </row>
    <row r="2911" spans="2:12" x14ac:dyDescent="0.35">
      <c r="B2911" t="s">
        <v>194</v>
      </c>
      <c r="C2911" t="s">
        <v>234</v>
      </c>
      <c r="D2911" t="s">
        <v>235</v>
      </c>
      <c r="E2911" t="s">
        <v>228</v>
      </c>
      <c r="F2911">
        <v>5406.1755016784573</v>
      </c>
      <c r="G2911" t="s">
        <v>224</v>
      </c>
      <c r="H2911">
        <v>2</v>
      </c>
      <c r="I2911">
        <v>2026</v>
      </c>
      <c r="J2911" s="92" t="s">
        <v>35</v>
      </c>
      <c r="K2911" t="s">
        <v>26</v>
      </c>
      <c r="L2911" t="s">
        <v>161</v>
      </c>
    </row>
    <row r="2912" spans="2:12" x14ac:dyDescent="0.35">
      <c r="B2912" t="s">
        <v>194</v>
      </c>
      <c r="C2912" t="s">
        <v>234</v>
      </c>
      <c r="D2912" t="s">
        <v>235</v>
      </c>
      <c r="E2912" t="s">
        <v>188</v>
      </c>
      <c r="F2912">
        <v>5417.9352527736701</v>
      </c>
      <c r="G2912" t="s">
        <v>187</v>
      </c>
      <c r="H2912">
        <v>2</v>
      </c>
      <c r="I2912">
        <v>2026</v>
      </c>
      <c r="J2912" t="s">
        <v>140</v>
      </c>
      <c r="K2912" t="s">
        <v>26</v>
      </c>
    </row>
    <row r="2913" spans="2:12" x14ac:dyDescent="0.35">
      <c r="B2913" t="s">
        <v>183</v>
      </c>
      <c r="C2913" t="s">
        <v>208</v>
      </c>
      <c r="D2913" t="s">
        <v>18</v>
      </c>
      <c r="E2913" t="s">
        <v>186</v>
      </c>
      <c r="F2913">
        <v>5491.2078450337067</v>
      </c>
      <c r="G2913" t="s">
        <v>187</v>
      </c>
      <c r="H2913">
        <v>2</v>
      </c>
      <c r="I2913">
        <v>2026</v>
      </c>
      <c r="J2913" t="s">
        <v>113</v>
      </c>
      <c r="K2913" t="s">
        <v>26</v>
      </c>
    </row>
    <row r="2914" spans="2:12" x14ac:dyDescent="0.35">
      <c r="B2914" t="s">
        <v>194</v>
      </c>
      <c r="C2914" t="s">
        <v>184</v>
      </c>
      <c r="D2914" t="s">
        <v>185</v>
      </c>
      <c r="E2914" t="s">
        <v>222</v>
      </c>
      <c r="F2914">
        <v>5519.8723644872471</v>
      </c>
      <c r="G2914" t="s">
        <v>218</v>
      </c>
      <c r="H2914">
        <v>2</v>
      </c>
      <c r="I2914">
        <v>2026</v>
      </c>
      <c r="J2914" s="92" t="s">
        <v>35</v>
      </c>
      <c r="K2914" t="s">
        <v>26</v>
      </c>
      <c r="L2914" t="s">
        <v>161</v>
      </c>
    </row>
    <row r="2915" spans="2:12" x14ac:dyDescent="0.35">
      <c r="B2915" t="s">
        <v>183</v>
      </c>
      <c r="C2915" t="s">
        <v>208</v>
      </c>
      <c r="D2915" t="s">
        <v>18</v>
      </c>
      <c r="E2915" t="s">
        <v>222</v>
      </c>
      <c r="F2915">
        <v>5607.366222741648</v>
      </c>
      <c r="G2915" t="s">
        <v>218</v>
      </c>
      <c r="H2915">
        <v>2</v>
      </c>
      <c r="I2915">
        <v>2026</v>
      </c>
      <c r="J2915" s="92" t="s">
        <v>35</v>
      </c>
      <c r="K2915" t="s">
        <v>26</v>
      </c>
      <c r="L2915" t="s">
        <v>161</v>
      </c>
    </row>
    <row r="2916" spans="2:12" x14ac:dyDescent="0.35">
      <c r="B2916" t="s">
        <v>194</v>
      </c>
      <c r="C2916" t="s">
        <v>240</v>
      </c>
      <c r="D2916" t="s">
        <v>241</v>
      </c>
      <c r="E2916" t="s">
        <v>226</v>
      </c>
      <c r="F2916">
        <v>5722.556164282053</v>
      </c>
      <c r="G2916" t="s">
        <v>224</v>
      </c>
      <c r="H2916">
        <v>2</v>
      </c>
      <c r="I2916">
        <v>2026</v>
      </c>
      <c r="J2916" s="92" t="s">
        <v>35</v>
      </c>
      <c r="K2916" t="s">
        <v>26</v>
      </c>
      <c r="L2916" t="s">
        <v>164</v>
      </c>
    </row>
    <row r="2917" spans="2:12" x14ac:dyDescent="0.35">
      <c r="B2917" t="s">
        <v>194</v>
      </c>
      <c r="C2917" t="s">
        <v>230</v>
      </c>
      <c r="D2917" t="s">
        <v>231</v>
      </c>
      <c r="E2917" t="s">
        <v>196</v>
      </c>
      <c r="F2917">
        <v>5886.6865193446911</v>
      </c>
      <c r="G2917" t="s">
        <v>187</v>
      </c>
      <c r="H2917">
        <v>2</v>
      </c>
      <c r="I2917">
        <v>2026</v>
      </c>
      <c r="J2917" t="s">
        <v>98</v>
      </c>
      <c r="K2917" t="s">
        <v>26</v>
      </c>
    </row>
    <row r="2918" spans="2:12" x14ac:dyDescent="0.35">
      <c r="B2918" t="s">
        <v>194</v>
      </c>
      <c r="C2918" t="s">
        <v>234</v>
      </c>
      <c r="D2918" t="s">
        <v>252</v>
      </c>
      <c r="E2918" t="s">
        <v>283</v>
      </c>
      <c r="F2918">
        <v>3702.6143242175435</v>
      </c>
      <c r="G2918" t="s">
        <v>187</v>
      </c>
      <c r="H2918">
        <v>2</v>
      </c>
      <c r="I2918">
        <v>2026</v>
      </c>
      <c r="J2918" t="s">
        <v>10</v>
      </c>
      <c r="K2918" t="s">
        <v>8</v>
      </c>
    </row>
    <row r="2919" spans="2:12" x14ac:dyDescent="0.35">
      <c r="B2919" t="s">
        <v>194</v>
      </c>
      <c r="C2919" t="s">
        <v>234</v>
      </c>
      <c r="D2919" t="s">
        <v>235</v>
      </c>
      <c r="E2919" t="s">
        <v>223</v>
      </c>
      <c r="F2919">
        <v>6120.1986811454235</v>
      </c>
      <c r="G2919" t="s">
        <v>224</v>
      </c>
      <c r="H2919">
        <v>2</v>
      </c>
      <c r="I2919">
        <v>2026</v>
      </c>
      <c r="J2919" s="92" t="s">
        <v>35</v>
      </c>
      <c r="K2919" t="s">
        <v>26</v>
      </c>
      <c r="L2919" t="s">
        <v>165</v>
      </c>
    </row>
    <row r="2920" spans="2:12" x14ac:dyDescent="0.35">
      <c r="B2920" t="s">
        <v>194</v>
      </c>
      <c r="C2920" t="s">
        <v>184</v>
      </c>
      <c r="D2920" t="s">
        <v>185</v>
      </c>
      <c r="E2920" t="s">
        <v>217</v>
      </c>
      <c r="F2920">
        <v>6133.1915160969411</v>
      </c>
      <c r="G2920" t="s">
        <v>218</v>
      </c>
      <c r="H2920">
        <v>2</v>
      </c>
      <c r="I2920">
        <v>2026</v>
      </c>
      <c r="J2920" s="92" t="s">
        <v>35</v>
      </c>
      <c r="K2920" t="s">
        <v>26</v>
      </c>
      <c r="L2920" t="s">
        <v>165</v>
      </c>
    </row>
    <row r="2921" spans="2:12" x14ac:dyDescent="0.35">
      <c r="B2921" t="s">
        <v>194</v>
      </c>
      <c r="C2921" t="s">
        <v>184</v>
      </c>
      <c r="D2921" t="s">
        <v>185</v>
      </c>
      <c r="E2921" t="s">
        <v>229</v>
      </c>
      <c r="F2921">
        <v>6177.1729877698626</v>
      </c>
      <c r="G2921" t="s">
        <v>224</v>
      </c>
      <c r="H2921">
        <v>2</v>
      </c>
      <c r="I2921">
        <v>2026</v>
      </c>
      <c r="J2921" s="92" t="s">
        <v>35</v>
      </c>
      <c r="K2921" t="s">
        <v>26</v>
      </c>
      <c r="L2921" t="s">
        <v>162</v>
      </c>
    </row>
    <row r="2922" spans="2:12" x14ac:dyDescent="0.35">
      <c r="B2922" t="s">
        <v>194</v>
      </c>
      <c r="C2922" t="s">
        <v>184</v>
      </c>
      <c r="D2922" t="s">
        <v>185</v>
      </c>
      <c r="E2922" t="s">
        <v>228</v>
      </c>
      <c r="F2922">
        <v>6191.6028638692933</v>
      </c>
      <c r="G2922" t="s">
        <v>224</v>
      </c>
      <c r="H2922">
        <v>2</v>
      </c>
      <c r="I2922">
        <v>2026</v>
      </c>
      <c r="J2922" s="92" t="s">
        <v>35</v>
      </c>
      <c r="K2922" t="s">
        <v>26</v>
      </c>
      <c r="L2922" t="s">
        <v>161</v>
      </c>
    </row>
    <row r="2923" spans="2:12" x14ac:dyDescent="0.35">
      <c r="B2923" t="s">
        <v>194</v>
      </c>
      <c r="C2923" t="s">
        <v>184</v>
      </c>
      <c r="D2923" t="s">
        <v>185</v>
      </c>
      <c r="E2923" t="s">
        <v>188</v>
      </c>
      <c r="F2923">
        <v>6205.071111161099</v>
      </c>
      <c r="G2923" t="s">
        <v>187</v>
      </c>
      <c r="H2923">
        <v>2</v>
      </c>
      <c r="I2923">
        <v>2026</v>
      </c>
      <c r="J2923" t="s">
        <v>140</v>
      </c>
      <c r="K2923" t="s">
        <v>26</v>
      </c>
    </row>
    <row r="2924" spans="2:12" x14ac:dyDescent="0.35">
      <c r="B2924" t="s">
        <v>183</v>
      </c>
      <c r="C2924" t="s">
        <v>208</v>
      </c>
      <c r="D2924" t="s">
        <v>18</v>
      </c>
      <c r="E2924" t="s">
        <v>217</v>
      </c>
      <c r="F2924">
        <v>6230.4069141573873</v>
      </c>
      <c r="G2924" t="s">
        <v>218</v>
      </c>
      <c r="H2924">
        <v>2</v>
      </c>
      <c r="I2924">
        <v>2026</v>
      </c>
      <c r="J2924" s="92" t="s">
        <v>35</v>
      </c>
      <c r="K2924" t="s">
        <v>26</v>
      </c>
      <c r="L2924" t="s">
        <v>165</v>
      </c>
    </row>
    <row r="2925" spans="2:12" x14ac:dyDescent="0.35">
      <c r="B2925" t="s">
        <v>183</v>
      </c>
      <c r="C2925" t="s">
        <v>208</v>
      </c>
      <c r="D2925" t="s">
        <v>18</v>
      </c>
      <c r="E2925" t="s">
        <v>229</v>
      </c>
      <c r="F2925">
        <v>6275.0855230817278</v>
      </c>
      <c r="G2925" t="s">
        <v>224</v>
      </c>
      <c r="H2925">
        <v>2</v>
      </c>
      <c r="I2925">
        <v>2026</v>
      </c>
      <c r="J2925" s="92" t="s">
        <v>35</v>
      </c>
      <c r="K2925" t="s">
        <v>26</v>
      </c>
      <c r="L2925" t="s">
        <v>162</v>
      </c>
    </row>
    <row r="2926" spans="2:12" x14ac:dyDescent="0.35">
      <c r="B2926" t="s">
        <v>194</v>
      </c>
      <c r="C2926" t="s">
        <v>230</v>
      </c>
      <c r="D2926" t="s">
        <v>231</v>
      </c>
      <c r="E2926" t="s">
        <v>186</v>
      </c>
      <c r="F2926">
        <v>6280.6057427752394</v>
      </c>
      <c r="G2926" t="s">
        <v>187</v>
      </c>
      <c r="H2926">
        <v>2</v>
      </c>
      <c r="I2926">
        <v>2026</v>
      </c>
      <c r="J2926" t="s">
        <v>113</v>
      </c>
      <c r="K2926" t="s">
        <v>26</v>
      </c>
    </row>
    <row r="2927" spans="2:12" x14ac:dyDescent="0.35">
      <c r="B2927" t="s">
        <v>183</v>
      </c>
      <c r="C2927" t="s">
        <v>208</v>
      </c>
      <c r="D2927" t="s">
        <v>18</v>
      </c>
      <c r="E2927" t="s">
        <v>228</v>
      </c>
      <c r="F2927">
        <v>6289.744122863648</v>
      </c>
      <c r="G2927" t="s">
        <v>224</v>
      </c>
      <c r="H2927">
        <v>2</v>
      </c>
      <c r="I2927">
        <v>2026</v>
      </c>
      <c r="J2927" s="92" t="s">
        <v>35</v>
      </c>
      <c r="K2927" t="s">
        <v>26</v>
      </c>
      <c r="L2927" t="s">
        <v>161</v>
      </c>
    </row>
    <row r="2928" spans="2:12" x14ac:dyDescent="0.35">
      <c r="B2928" t="s">
        <v>183</v>
      </c>
      <c r="C2928" t="s">
        <v>208</v>
      </c>
      <c r="D2928" t="s">
        <v>18</v>
      </c>
      <c r="E2928" t="s">
        <v>188</v>
      </c>
      <c r="F2928">
        <v>6303.425851345175</v>
      </c>
      <c r="G2928" t="s">
        <v>187</v>
      </c>
      <c r="H2928">
        <v>2</v>
      </c>
      <c r="I2928">
        <v>2026</v>
      </c>
      <c r="J2928" t="s">
        <v>140</v>
      </c>
      <c r="K2928" t="s">
        <v>26</v>
      </c>
    </row>
    <row r="2929" spans="2:12" x14ac:dyDescent="0.35">
      <c r="B2929" t="s">
        <v>194</v>
      </c>
      <c r="C2929" t="s">
        <v>230</v>
      </c>
      <c r="D2929" t="s">
        <v>231</v>
      </c>
      <c r="E2929" t="s">
        <v>222</v>
      </c>
      <c r="F2929">
        <v>6413.4626650940263</v>
      </c>
      <c r="G2929" t="s">
        <v>218</v>
      </c>
      <c r="H2929">
        <v>2</v>
      </c>
      <c r="I2929">
        <v>2026</v>
      </c>
      <c r="J2929" s="92" t="s">
        <v>35</v>
      </c>
      <c r="K2929" t="s">
        <v>26</v>
      </c>
      <c r="L2929" t="s">
        <v>161</v>
      </c>
    </row>
    <row r="2930" spans="2:12" x14ac:dyDescent="0.35">
      <c r="B2930" t="s">
        <v>194</v>
      </c>
      <c r="C2930" t="s">
        <v>234</v>
      </c>
      <c r="D2930" t="s">
        <v>244</v>
      </c>
      <c r="E2930" t="s">
        <v>221</v>
      </c>
      <c r="F2930">
        <v>6839.4582994863295</v>
      </c>
      <c r="G2930" t="s">
        <v>218</v>
      </c>
      <c r="H2930">
        <v>2</v>
      </c>
      <c r="I2930">
        <v>2026</v>
      </c>
      <c r="J2930" s="92" t="s">
        <v>35</v>
      </c>
      <c r="K2930" t="s">
        <v>26</v>
      </c>
      <c r="L2930" t="s">
        <v>164</v>
      </c>
    </row>
    <row r="2931" spans="2:12" x14ac:dyDescent="0.35">
      <c r="B2931" t="s">
        <v>194</v>
      </c>
      <c r="C2931" t="s">
        <v>234</v>
      </c>
      <c r="D2931" t="s">
        <v>235</v>
      </c>
      <c r="E2931" t="s">
        <v>203</v>
      </c>
      <c r="F2931">
        <v>6923.988491516764</v>
      </c>
      <c r="G2931" t="s">
        <v>187</v>
      </c>
      <c r="H2931">
        <v>2</v>
      </c>
      <c r="I2931">
        <v>2026</v>
      </c>
      <c r="J2931" t="s">
        <v>115</v>
      </c>
      <c r="K2931" t="s">
        <v>26</v>
      </c>
    </row>
    <row r="2932" spans="2:12" x14ac:dyDescent="0.35">
      <c r="B2932" t="s">
        <v>194</v>
      </c>
      <c r="C2932" t="s">
        <v>184</v>
      </c>
      <c r="D2932" t="s">
        <v>185</v>
      </c>
      <c r="E2932" t="s">
        <v>223</v>
      </c>
      <c r="F2932">
        <v>7009.3617326822186</v>
      </c>
      <c r="G2932" t="s">
        <v>224</v>
      </c>
      <c r="H2932">
        <v>2</v>
      </c>
      <c r="I2932">
        <v>2026</v>
      </c>
      <c r="J2932" s="92" t="s">
        <v>35</v>
      </c>
      <c r="K2932" t="s">
        <v>26</v>
      </c>
      <c r="L2932" t="s">
        <v>165</v>
      </c>
    </row>
    <row r="2933" spans="2:12" x14ac:dyDescent="0.35">
      <c r="B2933" t="s">
        <v>183</v>
      </c>
      <c r="C2933" t="s">
        <v>208</v>
      </c>
      <c r="D2933" t="s">
        <v>18</v>
      </c>
      <c r="E2933" t="s">
        <v>223</v>
      </c>
      <c r="F2933">
        <v>7120.4650447512995</v>
      </c>
      <c r="G2933" t="s">
        <v>224</v>
      </c>
      <c r="H2933">
        <v>2</v>
      </c>
      <c r="I2933">
        <v>2026</v>
      </c>
      <c r="J2933" s="92" t="s">
        <v>35</v>
      </c>
      <c r="K2933" t="s">
        <v>26</v>
      </c>
      <c r="L2933" t="s">
        <v>165</v>
      </c>
    </row>
    <row r="2934" spans="2:12" x14ac:dyDescent="0.35">
      <c r="B2934" t="s">
        <v>194</v>
      </c>
      <c r="C2934" t="s">
        <v>230</v>
      </c>
      <c r="D2934" t="s">
        <v>231</v>
      </c>
      <c r="E2934" t="s">
        <v>217</v>
      </c>
      <c r="F2934">
        <v>7126.0696278822506</v>
      </c>
      <c r="G2934" t="s">
        <v>218</v>
      </c>
      <c r="H2934">
        <v>2</v>
      </c>
      <c r="I2934">
        <v>2026</v>
      </c>
      <c r="J2934" s="92" t="s">
        <v>35</v>
      </c>
      <c r="K2934" t="s">
        <v>26</v>
      </c>
      <c r="L2934" t="s">
        <v>165</v>
      </c>
    </row>
    <row r="2935" spans="2:12" x14ac:dyDescent="0.35">
      <c r="B2935" t="s">
        <v>194</v>
      </c>
      <c r="C2935" t="s">
        <v>234</v>
      </c>
      <c r="D2935" t="s">
        <v>235</v>
      </c>
      <c r="E2935" t="s">
        <v>284</v>
      </c>
      <c r="F2935">
        <v>4544.6837825789871</v>
      </c>
      <c r="G2935" t="s">
        <v>210</v>
      </c>
      <c r="H2935">
        <v>2</v>
      </c>
      <c r="I2935">
        <v>2026</v>
      </c>
      <c r="J2935" t="s">
        <v>10</v>
      </c>
      <c r="K2935" t="s">
        <v>8</v>
      </c>
    </row>
    <row r="2936" spans="2:12" x14ac:dyDescent="0.35">
      <c r="B2936" t="s">
        <v>194</v>
      </c>
      <c r="C2936" t="s">
        <v>230</v>
      </c>
      <c r="D2936" t="s">
        <v>231</v>
      </c>
      <c r="E2936" t="s">
        <v>229</v>
      </c>
      <c r="F2936">
        <v>7177.171086014675</v>
      </c>
      <c r="G2936" t="s">
        <v>224</v>
      </c>
      <c r="H2936">
        <v>2</v>
      </c>
      <c r="I2936">
        <v>2026</v>
      </c>
      <c r="J2936" s="92" t="s">
        <v>35</v>
      </c>
      <c r="K2936" t="s">
        <v>26</v>
      </c>
      <c r="L2936" t="s">
        <v>162</v>
      </c>
    </row>
    <row r="2937" spans="2:12" x14ac:dyDescent="0.35">
      <c r="B2937" t="s">
        <v>194</v>
      </c>
      <c r="C2937" t="s">
        <v>230</v>
      </c>
      <c r="D2937" t="s">
        <v>231</v>
      </c>
      <c r="E2937" t="s">
        <v>228</v>
      </c>
      <c r="F2937">
        <v>7193.9369576716063</v>
      </c>
      <c r="G2937" t="s">
        <v>224</v>
      </c>
      <c r="H2937">
        <v>2</v>
      </c>
      <c r="I2937">
        <v>2026</v>
      </c>
      <c r="J2937" s="92" t="s">
        <v>35</v>
      </c>
      <c r="K2937" t="s">
        <v>26</v>
      </c>
      <c r="L2937" t="s">
        <v>161</v>
      </c>
    </row>
    <row r="2938" spans="2:12" x14ac:dyDescent="0.35">
      <c r="B2938" t="s">
        <v>194</v>
      </c>
      <c r="C2938" t="s">
        <v>230</v>
      </c>
      <c r="D2938" t="s">
        <v>231</v>
      </c>
      <c r="E2938" t="s">
        <v>188</v>
      </c>
      <c r="F2938">
        <v>7209.5855262374243</v>
      </c>
      <c r="G2938" t="s">
        <v>187</v>
      </c>
      <c r="H2938">
        <v>2</v>
      </c>
      <c r="I2938">
        <v>2026</v>
      </c>
      <c r="J2938" t="s">
        <v>140</v>
      </c>
      <c r="K2938" t="s">
        <v>26</v>
      </c>
    </row>
    <row r="2939" spans="2:12" x14ac:dyDescent="0.35">
      <c r="B2939" t="s">
        <v>183</v>
      </c>
      <c r="C2939" t="s">
        <v>232</v>
      </c>
      <c r="D2939" t="s">
        <v>233</v>
      </c>
      <c r="E2939" t="s">
        <v>190</v>
      </c>
      <c r="F2939">
        <v>7241.9045710513392</v>
      </c>
      <c r="G2939" t="s">
        <v>187</v>
      </c>
      <c r="H2939">
        <v>2</v>
      </c>
      <c r="I2939">
        <v>2026</v>
      </c>
      <c r="J2939" t="s">
        <v>112</v>
      </c>
      <c r="K2939" t="s">
        <v>26</v>
      </c>
    </row>
    <row r="2940" spans="2:12" x14ac:dyDescent="0.35">
      <c r="B2940" t="s">
        <v>194</v>
      </c>
      <c r="C2940" t="s">
        <v>234</v>
      </c>
      <c r="D2940" t="s">
        <v>244</v>
      </c>
      <c r="E2940" t="s">
        <v>195</v>
      </c>
      <c r="F2940">
        <v>7255.3929980802841</v>
      </c>
      <c r="G2940" t="s">
        <v>187</v>
      </c>
      <c r="H2940">
        <v>2</v>
      </c>
      <c r="I2940">
        <v>2026</v>
      </c>
      <c r="J2940" t="s">
        <v>117</v>
      </c>
      <c r="K2940" t="s">
        <v>26</v>
      </c>
    </row>
    <row r="2941" spans="2:12" x14ac:dyDescent="0.35">
      <c r="B2941" t="s">
        <v>194</v>
      </c>
      <c r="C2941" t="s">
        <v>234</v>
      </c>
      <c r="D2941" t="s">
        <v>246</v>
      </c>
      <c r="E2941" t="s">
        <v>205</v>
      </c>
      <c r="F2941">
        <v>7505.7618946662988</v>
      </c>
      <c r="G2941" t="s">
        <v>187</v>
      </c>
      <c r="H2941">
        <v>2</v>
      </c>
      <c r="I2941">
        <v>2026</v>
      </c>
      <c r="J2941" t="s">
        <v>141</v>
      </c>
      <c r="K2941" t="s">
        <v>17</v>
      </c>
    </row>
    <row r="2942" spans="2:12" x14ac:dyDescent="0.35">
      <c r="B2942" t="s">
        <v>194</v>
      </c>
      <c r="C2942" t="s">
        <v>234</v>
      </c>
      <c r="D2942" t="s">
        <v>235</v>
      </c>
      <c r="E2942" t="s">
        <v>206</v>
      </c>
      <c r="F2942">
        <v>7612.2833665178605</v>
      </c>
      <c r="G2942" t="s">
        <v>187</v>
      </c>
      <c r="H2942">
        <v>2</v>
      </c>
      <c r="I2942">
        <v>2026</v>
      </c>
      <c r="J2942" t="s">
        <v>142</v>
      </c>
      <c r="K2942" t="s">
        <v>13</v>
      </c>
    </row>
    <row r="2943" spans="2:12" x14ac:dyDescent="0.35">
      <c r="B2943" t="s">
        <v>183</v>
      </c>
      <c r="C2943" t="s">
        <v>232</v>
      </c>
      <c r="D2943" t="s">
        <v>233</v>
      </c>
      <c r="E2943" t="s">
        <v>189</v>
      </c>
      <c r="F2943">
        <v>7662.8523205279853</v>
      </c>
      <c r="G2943" t="s">
        <v>187</v>
      </c>
      <c r="H2943">
        <v>2</v>
      </c>
      <c r="I2943">
        <v>2026</v>
      </c>
      <c r="J2943" t="s">
        <v>124</v>
      </c>
      <c r="K2943" t="s">
        <v>26</v>
      </c>
    </row>
    <row r="2944" spans="2:12" x14ac:dyDescent="0.35">
      <c r="B2944" t="s">
        <v>194</v>
      </c>
      <c r="C2944" t="s">
        <v>234</v>
      </c>
      <c r="D2944" t="s">
        <v>244</v>
      </c>
      <c r="E2944" t="s">
        <v>226</v>
      </c>
      <c r="F2944">
        <v>7758.1915038949401</v>
      </c>
      <c r="G2944" t="s">
        <v>224</v>
      </c>
      <c r="H2944">
        <v>2</v>
      </c>
      <c r="I2944">
        <v>2026</v>
      </c>
      <c r="J2944" s="92" t="s">
        <v>35</v>
      </c>
      <c r="K2944" t="s">
        <v>26</v>
      </c>
      <c r="L2944" t="s">
        <v>164</v>
      </c>
    </row>
    <row r="2945" spans="2:12" x14ac:dyDescent="0.35">
      <c r="B2945" t="s">
        <v>194</v>
      </c>
      <c r="C2945" t="s">
        <v>184</v>
      </c>
      <c r="D2945" t="s">
        <v>185</v>
      </c>
      <c r="E2945" t="s">
        <v>203</v>
      </c>
      <c r="F2945">
        <v>7929.9288304945285</v>
      </c>
      <c r="G2945" t="s">
        <v>187</v>
      </c>
      <c r="H2945">
        <v>2</v>
      </c>
      <c r="I2945">
        <v>2026</v>
      </c>
      <c r="J2945" t="s">
        <v>115</v>
      </c>
      <c r="K2945" t="s">
        <v>26</v>
      </c>
    </row>
    <row r="2946" spans="2:12" x14ac:dyDescent="0.35">
      <c r="B2946" t="s">
        <v>183</v>
      </c>
      <c r="C2946" t="s">
        <v>208</v>
      </c>
      <c r="D2946" t="s">
        <v>18</v>
      </c>
      <c r="E2946" t="s">
        <v>203</v>
      </c>
      <c r="F2946">
        <v>8055.6237783571914</v>
      </c>
      <c r="G2946" t="s">
        <v>187</v>
      </c>
      <c r="H2946">
        <v>2</v>
      </c>
      <c r="I2946">
        <v>2026</v>
      </c>
      <c r="J2946" t="s">
        <v>115</v>
      </c>
      <c r="K2946" t="s">
        <v>26</v>
      </c>
    </row>
    <row r="2947" spans="2:12" x14ac:dyDescent="0.35">
      <c r="B2947" t="s">
        <v>194</v>
      </c>
      <c r="C2947" t="s">
        <v>184</v>
      </c>
      <c r="D2947" t="s">
        <v>185</v>
      </c>
      <c r="E2947" t="s">
        <v>284</v>
      </c>
      <c r="F2947">
        <v>5204.9507299310017</v>
      </c>
      <c r="G2947" t="s">
        <v>210</v>
      </c>
      <c r="H2947">
        <v>2</v>
      </c>
      <c r="I2947">
        <v>2026</v>
      </c>
      <c r="J2947" t="s">
        <v>10</v>
      </c>
      <c r="K2947" t="s">
        <v>8</v>
      </c>
    </row>
    <row r="2948" spans="2:12" x14ac:dyDescent="0.35">
      <c r="B2948" t="s">
        <v>194</v>
      </c>
      <c r="C2948" t="s">
        <v>230</v>
      </c>
      <c r="D2948" t="s">
        <v>231</v>
      </c>
      <c r="E2948" t="s">
        <v>223</v>
      </c>
      <c r="F2948">
        <v>8144.0795747225729</v>
      </c>
      <c r="G2948" t="s">
        <v>224</v>
      </c>
      <c r="H2948">
        <v>2</v>
      </c>
      <c r="I2948">
        <v>2026</v>
      </c>
      <c r="J2948" s="92" t="s">
        <v>35</v>
      </c>
      <c r="K2948" t="s">
        <v>26</v>
      </c>
      <c r="L2948" t="s">
        <v>165</v>
      </c>
    </row>
    <row r="2949" spans="2:12" x14ac:dyDescent="0.35">
      <c r="B2949" t="s">
        <v>194</v>
      </c>
      <c r="C2949" t="s">
        <v>230</v>
      </c>
      <c r="D2949" t="s">
        <v>245</v>
      </c>
      <c r="E2949" t="s">
        <v>221</v>
      </c>
      <c r="F2949">
        <v>8176.2501648314774</v>
      </c>
      <c r="G2949" t="s">
        <v>218</v>
      </c>
      <c r="H2949">
        <v>2</v>
      </c>
      <c r="I2949">
        <v>2026</v>
      </c>
      <c r="J2949" s="92" t="s">
        <v>35</v>
      </c>
      <c r="K2949" t="s">
        <v>26</v>
      </c>
      <c r="L2949" t="s">
        <v>164</v>
      </c>
    </row>
    <row r="2950" spans="2:12" x14ac:dyDescent="0.35">
      <c r="B2950" t="s">
        <v>194</v>
      </c>
      <c r="C2950" t="s">
        <v>184</v>
      </c>
      <c r="D2950" t="s">
        <v>242</v>
      </c>
      <c r="E2950" t="s">
        <v>221</v>
      </c>
      <c r="F2950">
        <v>8254.2092217853242</v>
      </c>
      <c r="G2950" t="s">
        <v>218</v>
      </c>
      <c r="H2950">
        <v>2</v>
      </c>
      <c r="I2950">
        <v>2026</v>
      </c>
      <c r="J2950" s="92" t="s">
        <v>35</v>
      </c>
      <c r="K2950" t="s">
        <v>26</v>
      </c>
      <c r="L2950" t="s">
        <v>164</v>
      </c>
    </row>
    <row r="2951" spans="2:12" x14ac:dyDescent="0.35">
      <c r="B2951" t="s">
        <v>194</v>
      </c>
      <c r="C2951" t="s">
        <v>240</v>
      </c>
      <c r="D2951" t="s">
        <v>241</v>
      </c>
      <c r="E2951" t="s">
        <v>204</v>
      </c>
      <c r="F2951">
        <v>8432.9700881995723</v>
      </c>
      <c r="G2951" t="s">
        <v>187</v>
      </c>
      <c r="H2951">
        <v>2</v>
      </c>
      <c r="I2951">
        <v>2026</v>
      </c>
      <c r="J2951" t="s">
        <v>114</v>
      </c>
      <c r="K2951" t="s">
        <v>26</v>
      </c>
    </row>
    <row r="2952" spans="2:12" x14ac:dyDescent="0.35">
      <c r="B2952" t="s">
        <v>194</v>
      </c>
      <c r="C2952" t="s">
        <v>234</v>
      </c>
      <c r="D2952" t="s">
        <v>239</v>
      </c>
      <c r="E2952" t="s">
        <v>205</v>
      </c>
      <c r="F2952">
        <v>8538.7684936928817</v>
      </c>
      <c r="G2952" t="s">
        <v>187</v>
      </c>
      <c r="H2952">
        <v>2</v>
      </c>
      <c r="I2952">
        <v>2026</v>
      </c>
      <c r="J2952" t="s">
        <v>141</v>
      </c>
      <c r="K2952" t="s">
        <v>17</v>
      </c>
    </row>
    <row r="2953" spans="2:12" x14ac:dyDescent="0.35">
      <c r="B2953" t="s">
        <v>194</v>
      </c>
      <c r="C2953" t="s">
        <v>184</v>
      </c>
      <c r="D2953" t="s">
        <v>242</v>
      </c>
      <c r="E2953" t="s">
        <v>200</v>
      </c>
      <c r="F2953">
        <v>8572.7653612126142</v>
      </c>
      <c r="G2953" t="s">
        <v>187</v>
      </c>
      <c r="H2953">
        <v>2</v>
      </c>
      <c r="I2953">
        <v>2026</v>
      </c>
      <c r="J2953" t="s">
        <v>138</v>
      </c>
      <c r="K2953" t="s">
        <v>17</v>
      </c>
    </row>
    <row r="2954" spans="2:12" x14ac:dyDescent="0.35">
      <c r="B2954" t="s">
        <v>194</v>
      </c>
      <c r="C2954" t="s">
        <v>230</v>
      </c>
      <c r="D2954" t="s">
        <v>245</v>
      </c>
      <c r="E2954" t="s">
        <v>195</v>
      </c>
      <c r="F2954">
        <v>8673.48050077685</v>
      </c>
      <c r="G2954" t="s">
        <v>187</v>
      </c>
      <c r="H2954">
        <v>2</v>
      </c>
      <c r="I2954">
        <v>2026</v>
      </c>
      <c r="J2954" t="s">
        <v>117</v>
      </c>
      <c r="K2954" t="s">
        <v>26</v>
      </c>
    </row>
    <row r="2955" spans="2:12" x14ac:dyDescent="0.35">
      <c r="B2955" t="s">
        <v>194</v>
      </c>
      <c r="C2955" t="s">
        <v>230</v>
      </c>
      <c r="D2955" t="s">
        <v>231</v>
      </c>
      <c r="E2955" t="s">
        <v>284</v>
      </c>
      <c r="F2955">
        <v>6047.5596129417536</v>
      </c>
      <c r="G2955" t="s">
        <v>210</v>
      </c>
      <c r="H2955">
        <v>2</v>
      </c>
      <c r="I2955">
        <v>2026</v>
      </c>
      <c r="J2955" t="s">
        <v>10</v>
      </c>
      <c r="K2955" t="s">
        <v>8</v>
      </c>
    </row>
    <row r="2956" spans="2:12" x14ac:dyDescent="0.35">
      <c r="B2956" t="s">
        <v>194</v>
      </c>
      <c r="C2956" t="s">
        <v>234</v>
      </c>
      <c r="D2956" t="s">
        <v>239</v>
      </c>
      <c r="E2956" t="s">
        <v>207</v>
      </c>
      <c r="F2956">
        <v>9037.3278268135873</v>
      </c>
      <c r="G2956" t="s">
        <v>187</v>
      </c>
      <c r="H2956">
        <v>2</v>
      </c>
      <c r="I2956">
        <v>2026</v>
      </c>
      <c r="J2956" t="s">
        <v>128</v>
      </c>
      <c r="K2956" t="s">
        <v>13</v>
      </c>
    </row>
    <row r="2957" spans="2:12" x14ac:dyDescent="0.35">
      <c r="B2957" t="s">
        <v>194</v>
      </c>
      <c r="C2957" t="s">
        <v>230</v>
      </c>
      <c r="D2957" t="s">
        <v>231</v>
      </c>
      <c r="E2957" t="s">
        <v>203</v>
      </c>
      <c r="F2957">
        <v>9213.6736382587951</v>
      </c>
      <c r="G2957" t="s">
        <v>187</v>
      </c>
      <c r="H2957">
        <v>2</v>
      </c>
      <c r="I2957">
        <v>2026</v>
      </c>
      <c r="J2957" t="s">
        <v>115</v>
      </c>
      <c r="K2957" t="s">
        <v>26</v>
      </c>
    </row>
    <row r="2958" spans="2:12" x14ac:dyDescent="0.35">
      <c r="B2958" t="s">
        <v>194</v>
      </c>
      <c r="C2958" t="s">
        <v>230</v>
      </c>
      <c r="D2958" t="s">
        <v>245</v>
      </c>
      <c r="E2958" t="s">
        <v>226</v>
      </c>
      <c r="F2958">
        <v>9274.5524257789893</v>
      </c>
      <c r="G2958" t="s">
        <v>224</v>
      </c>
      <c r="H2958">
        <v>2</v>
      </c>
      <c r="I2958">
        <v>2026</v>
      </c>
      <c r="J2958" s="92" t="s">
        <v>35</v>
      </c>
      <c r="K2958" t="s">
        <v>26</v>
      </c>
      <c r="L2958" t="s">
        <v>164</v>
      </c>
    </row>
    <row r="2959" spans="2:12" x14ac:dyDescent="0.35">
      <c r="B2959" t="s">
        <v>194</v>
      </c>
      <c r="C2959" t="s">
        <v>184</v>
      </c>
      <c r="D2959" t="s">
        <v>242</v>
      </c>
      <c r="E2959" t="s">
        <v>226</v>
      </c>
      <c r="F2959">
        <v>9362.9835948609634</v>
      </c>
      <c r="G2959" t="s">
        <v>224</v>
      </c>
      <c r="H2959">
        <v>2</v>
      </c>
      <c r="I2959">
        <v>2026</v>
      </c>
      <c r="J2959" s="92" t="s">
        <v>35</v>
      </c>
      <c r="K2959" t="s">
        <v>26</v>
      </c>
      <c r="L2959" t="s">
        <v>164</v>
      </c>
    </row>
    <row r="2960" spans="2:12" x14ac:dyDescent="0.35">
      <c r="B2960" t="s">
        <v>194</v>
      </c>
      <c r="C2960" t="s">
        <v>240</v>
      </c>
      <c r="D2960" t="s">
        <v>243</v>
      </c>
      <c r="E2960" t="s">
        <v>207</v>
      </c>
      <c r="F2960">
        <v>9514.7501542079553</v>
      </c>
      <c r="G2960" t="s">
        <v>187</v>
      </c>
      <c r="H2960">
        <v>2</v>
      </c>
      <c r="I2960">
        <v>2026</v>
      </c>
      <c r="J2960" t="s">
        <v>128</v>
      </c>
      <c r="K2960" t="s">
        <v>13</v>
      </c>
    </row>
    <row r="2961" spans="2:12" x14ac:dyDescent="0.35">
      <c r="B2961" t="s">
        <v>194</v>
      </c>
      <c r="C2961" t="s">
        <v>184</v>
      </c>
      <c r="D2961" t="s">
        <v>242</v>
      </c>
      <c r="E2961" t="s">
        <v>213</v>
      </c>
      <c r="F2961">
        <v>9552.7531877654128</v>
      </c>
      <c r="G2961" t="s">
        <v>210</v>
      </c>
      <c r="H2961">
        <v>2</v>
      </c>
      <c r="I2961">
        <v>2026</v>
      </c>
      <c r="J2961" t="s">
        <v>138</v>
      </c>
      <c r="K2961" t="s">
        <v>17</v>
      </c>
    </row>
    <row r="2962" spans="2:12" x14ac:dyDescent="0.35">
      <c r="B2962" t="s">
        <v>194</v>
      </c>
      <c r="C2962" t="s">
        <v>234</v>
      </c>
      <c r="D2962" t="s">
        <v>246</v>
      </c>
      <c r="E2962" t="s">
        <v>283</v>
      </c>
      <c r="F2962">
        <v>7151.0930608815479</v>
      </c>
      <c r="G2962" t="s">
        <v>187</v>
      </c>
      <c r="H2962">
        <v>2</v>
      </c>
      <c r="I2962">
        <v>2026</v>
      </c>
      <c r="J2962" t="s">
        <v>10</v>
      </c>
      <c r="K2962" t="s">
        <v>8</v>
      </c>
    </row>
    <row r="2963" spans="2:12" x14ac:dyDescent="0.35">
      <c r="B2963" t="s">
        <v>194</v>
      </c>
      <c r="C2963" t="s">
        <v>240</v>
      </c>
      <c r="D2963" t="s">
        <v>243</v>
      </c>
      <c r="E2963" t="s">
        <v>205</v>
      </c>
      <c r="F2963">
        <v>10341.978516115876</v>
      </c>
      <c r="G2963" t="s">
        <v>187</v>
      </c>
      <c r="H2963">
        <v>2</v>
      </c>
      <c r="I2963">
        <v>2026</v>
      </c>
      <c r="J2963" t="s">
        <v>141</v>
      </c>
      <c r="K2963" t="s">
        <v>17</v>
      </c>
    </row>
    <row r="2964" spans="2:12" x14ac:dyDescent="0.35">
      <c r="B2964" t="s">
        <v>183</v>
      </c>
      <c r="C2964" t="s">
        <v>191</v>
      </c>
      <c r="D2964" t="s">
        <v>192</v>
      </c>
      <c r="E2964" t="s">
        <v>190</v>
      </c>
      <c r="F2964">
        <v>10530.104781181844</v>
      </c>
      <c r="G2964" t="s">
        <v>187</v>
      </c>
      <c r="H2964">
        <v>2</v>
      </c>
      <c r="I2964">
        <v>2026</v>
      </c>
      <c r="J2964" t="s">
        <v>112</v>
      </c>
      <c r="K2964" t="s">
        <v>26</v>
      </c>
    </row>
    <row r="2965" spans="2:12" x14ac:dyDescent="0.35">
      <c r="B2965" t="s">
        <v>194</v>
      </c>
      <c r="C2965" t="s">
        <v>234</v>
      </c>
      <c r="D2965" t="s">
        <v>249</v>
      </c>
      <c r="E2965" t="s">
        <v>207</v>
      </c>
      <c r="F2965">
        <v>10775.181005972223</v>
      </c>
      <c r="G2965" t="s">
        <v>187</v>
      </c>
      <c r="H2965">
        <v>2</v>
      </c>
      <c r="I2965">
        <v>2026</v>
      </c>
      <c r="J2965" t="s">
        <v>128</v>
      </c>
      <c r="K2965" t="s">
        <v>13</v>
      </c>
    </row>
    <row r="2966" spans="2:12" x14ac:dyDescent="0.35">
      <c r="B2966" t="s">
        <v>194</v>
      </c>
      <c r="C2966" t="s">
        <v>234</v>
      </c>
      <c r="D2966" t="s">
        <v>235</v>
      </c>
      <c r="E2966" t="s">
        <v>221</v>
      </c>
      <c r="F2966">
        <v>10907.241078189569</v>
      </c>
      <c r="G2966" t="s">
        <v>218</v>
      </c>
      <c r="H2966">
        <v>2</v>
      </c>
      <c r="I2966">
        <v>2026</v>
      </c>
      <c r="J2966" s="92" t="s">
        <v>35</v>
      </c>
      <c r="K2966" t="s">
        <v>26</v>
      </c>
      <c r="L2966" t="s">
        <v>164</v>
      </c>
    </row>
    <row r="2967" spans="2:12" x14ac:dyDescent="0.35">
      <c r="B2967" t="s">
        <v>183</v>
      </c>
      <c r="C2967" t="s">
        <v>191</v>
      </c>
      <c r="D2967" t="s">
        <v>192</v>
      </c>
      <c r="E2967" t="s">
        <v>189</v>
      </c>
      <c r="F2967">
        <v>11142.184637510063</v>
      </c>
      <c r="G2967" t="s">
        <v>187</v>
      </c>
      <c r="H2967">
        <v>2</v>
      </c>
      <c r="I2967">
        <v>2026</v>
      </c>
      <c r="J2967" t="s">
        <v>124</v>
      </c>
      <c r="K2967" t="s">
        <v>26</v>
      </c>
    </row>
    <row r="2968" spans="2:12" x14ac:dyDescent="0.35">
      <c r="B2968" t="s">
        <v>183</v>
      </c>
      <c r="C2968" t="s">
        <v>208</v>
      </c>
      <c r="D2968" t="s">
        <v>18</v>
      </c>
      <c r="E2968" t="s">
        <v>219</v>
      </c>
      <c r="F2968">
        <v>11250.24413176322</v>
      </c>
      <c r="G2968" t="s">
        <v>218</v>
      </c>
      <c r="H2968">
        <v>2</v>
      </c>
      <c r="I2968">
        <v>2026</v>
      </c>
      <c r="J2968" s="92" t="s">
        <v>35</v>
      </c>
      <c r="K2968" t="s">
        <v>26</v>
      </c>
      <c r="L2968" t="s">
        <v>220</v>
      </c>
    </row>
    <row r="2969" spans="2:12" x14ac:dyDescent="0.35">
      <c r="B2969" t="s">
        <v>194</v>
      </c>
      <c r="C2969" t="s">
        <v>234</v>
      </c>
      <c r="D2969" t="s">
        <v>239</v>
      </c>
      <c r="E2969" t="s">
        <v>283</v>
      </c>
      <c r="F2969">
        <v>8135.2871274949894</v>
      </c>
      <c r="G2969" t="s">
        <v>187</v>
      </c>
      <c r="H2969">
        <v>2</v>
      </c>
      <c r="I2969">
        <v>2026</v>
      </c>
      <c r="J2969" t="s">
        <v>10</v>
      </c>
      <c r="K2969" t="s">
        <v>8</v>
      </c>
    </row>
    <row r="2970" spans="2:12" x14ac:dyDescent="0.35">
      <c r="B2970" t="s">
        <v>194</v>
      </c>
      <c r="C2970" t="s">
        <v>234</v>
      </c>
      <c r="D2970" t="s">
        <v>244</v>
      </c>
      <c r="E2970" t="s">
        <v>204</v>
      </c>
      <c r="F2970">
        <v>11432.757497291983</v>
      </c>
      <c r="G2970" t="s">
        <v>187</v>
      </c>
      <c r="H2970">
        <v>2</v>
      </c>
      <c r="I2970">
        <v>2026</v>
      </c>
      <c r="J2970" t="s">
        <v>114</v>
      </c>
      <c r="K2970" t="s">
        <v>26</v>
      </c>
    </row>
    <row r="2971" spans="2:12" x14ac:dyDescent="0.35">
      <c r="B2971" t="s">
        <v>183</v>
      </c>
      <c r="C2971" t="s">
        <v>232</v>
      </c>
      <c r="D2971" t="s">
        <v>233</v>
      </c>
      <c r="E2971" t="s">
        <v>271</v>
      </c>
      <c r="F2971">
        <v>11564.242039148994</v>
      </c>
      <c r="G2971" t="s">
        <v>210</v>
      </c>
      <c r="H2971">
        <v>2</v>
      </c>
      <c r="I2971">
        <v>2026</v>
      </c>
      <c r="J2971" s="92" t="s">
        <v>35</v>
      </c>
      <c r="K2971" t="s">
        <v>26</v>
      </c>
      <c r="L2971" t="s">
        <v>162</v>
      </c>
    </row>
    <row r="2972" spans="2:12" x14ac:dyDescent="0.35">
      <c r="B2972" t="s">
        <v>194</v>
      </c>
      <c r="C2972" t="s">
        <v>234</v>
      </c>
      <c r="D2972" t="s">
        <v>235</v>
      </c>
      <c r="E2972" t="s">
        <v>195</v>
      </c>
      <c r="F2972">
        <v>11570.553848250482</v>
      </c>
      <c r="G2972" t="s">
        <v>187</v>
      </c>
      <c r="H2972">
        <v>2</v>
      </c>
      <c r="I2972">
        <v>2026</v>
      </c>
      <c r="J2972" t="s">
        <v>117</v>
      </c>
      <c r="K2972" t="s">
        <v>26</v>
      </c>
    </row>
    <row r="2973" spans="2:12" x14ac:dyDescent="0.35">
      <c r="B2973" t="s">
        <v>194</v>
      </c>
      <c r="C2973" t="s">
        <v>234</v>
      </c>
      <c r="D2973" t="s">
        <v>249</v>
      </c>
      <c r="E2973" t="s">
        <v>205</v>
      </c>
      <c r="F2973">
        <v>11859.863261089242</v>
      </c>
      <c r="G2973" t="s">
        <v>187</v>
      </c>
      <c r="H2973">
        <v>2</v>
      </c>
      <c r="I2973">
        <v>2026</v>
      </c>
      <c r="J2973" t="s">
        <v>141</v>
      </c>
      <c r="K2973" t="s">
        <v>17</v>
      </c>
    </row>
    <row r="2974" spans="2:12" x14ac:dyDescent="0.35">
      <c r="B2974" t="s">
        <v>194</v>
      </c>
      <c r="C2974" t="s">
        <v>234</v>
      </c>
      <c r="D2974" t="s">
        <v>235</v>
      </c>
      <c r="E2974" t="s">
        <v>226</v>
      </c>
      <c r="F2974">
        <v>12372.392864812047</v>
      </c>
      <c r="G2974" t="s">
        <v>224</v>
      </c>
      <c r="H2974">
        <v>2</v>
      </c>
      <c r="I2974">
        <v>2026</v>
      </c>
      <c r="J2974" s="92" t="s">
        <v>35</v>
      </c>
      <c r="K2974" t="s">
        <v>26</v>
      </c>
      <c r="L2974" t="s">
        <v>164</v>
      </c>
    </row>
    <row r="2975" spans="2:12" x14ac:dyDescent="0.35">
      <c r="B2975" t="s">
        <v>194</v>
      </c>
      <c r="C2975" t="s">
        <v>184</v>
      </c>
      <c r="D2975" t="s">
        <v>185</v>
      </c>
      <c r="E2975" t="s">
        <v>221</v>
      </c>
      <c r="F2975">
        <v>12491.881751834404</v>
      </c>
      <c r="G2975" t="s">
        <v>218</v>
      </c>
      <c r="H2975">
        <v>2</v>
      </c>
      <c r="I2975">
        <v>2026</v>
      </c>
      <c r="J2975" s="92" t="s">
        <v>35</v>
      </c>
      <c r="K2975" t="s">
        <v>26</v>
      </c>
      <c r="L2975" t="s">
        <v>164</v>
      </c>
    </row>
    <row r="2976" spans="2:12" x14ac:dyDescent="0.35">
      <c r="B2976" t="s">
        <v>183</v>
      </c>
      <c r="C2976" t="s">
        <v>232</v>
      </c>
      <c r="D2976" t="s">
        <v>233</v>
      </c>
      <c r="E2976" t="s">
        <v>216</v>
      </c>
      <c r="F2976">
        <v>12550.586655507432</v>
      </c>
      <c r="G2976" t="s">
        <v>210</v>
      </c>
      <c r="H2976">
        <v>2</v>
      </c>
      <c r="I2976">
        <v>2026</v>
      </c>
      <c r="J2976" t="s">
        <v>142</v>
      </c>
      <c r="K2976" t="s">
        <v>13</v>
      </c>
    </row>
    <row r="2977" spans="2:12" x14ac:dyDescent="0.35">
      <c r="B2977" t="s">
        <v>183</v>
      </c>
      <c r="C2977" t="s">
        <v>232</v>
      </c>
      <c r="D2977" t="s">
        <v>233</v>
      </c>
      <c r="E2977" t="s">
        <v>196</v>
      </c>
      <c r="F2977">
        <v>12643.70632887118</v>
      </c>
      <c r="G2977" t="s">
        <v>187</v>
      </c>
      <c r="H2977">
        <v>2</v>
      </c>
      <c r="I2977">
        <v>2026</v>
      </c>
      <c r="J2977" t="s">
        <v>98</v>
      </c>
      <c r="K2977" t="s">
        <v>26</v>
      </c>
    </row>
    <row r="2978" spans="2:12" x14ac:dyDescent="0.35">
      <c r="B2978" t="s">
        <v>183</v>
      </c>
      <c r="C2978" t="s">
        <v>208</v>
      </c>
      <c r="D2978" t="s">
        <v>18</v>
      </c>
      <c r="E2978" t="s">
        <v>225</v>
      </c>
      <c r="F2978">
        <v>12761.470955432907</v>
      </c>
      <c r="G2978" t="s">
        <v>224</v>
      </c>
      <c r="H2978">
        <v>2</v>
      </c>
      <c r="I2978">
        <v>2026</v>
      </c>
      <c r="J2978" s="92" t="s">
        <v>35</v>
      </c>
      <c r="K2978" t="s">
        <v>26</v>
      </c>
      <c r="L2978" t="s">
        <v>220</v>
      </c>
    </row>
    <row r="2979" spans="2:12" x14ac:dyDescent="0.35">
      <c r="B2979" t="s">
        <v>194</v>
      </c>
      <c r="C2979" t="s">
        <v>184</v>
      </c>
      <c r="D2979" t="s">
        <v>185</v>
      </c>
      <c r="E2979" t="s">
        <v>200</v>
      </c>
      <c r="F2979">
        <v>12973.983128007891</v>
      </c>
      <c r="G2979" t="s">
        <v>187</v>
      </c>
      <c r="H2979">
        <v>2</v>
      </c>
      <c r="I2979">
        <v>2026</v>
      </c>
      <c r="J2979" t="s">
        <v>138</v>
      </c>
      <c r="K2979" t="s">
        <v>17</v>
      </c>
    </row>
    <row r="2980" spans="2:12" x14ac:dyDescent="0.35">
      <c r="B2980" t="s">
        <v>194</v>
      </c>
      <c r="C2980" t="s">
        <v>234</v>
      </c>
      <c r="D2980" t="s">
        <v>244</v>
      </c>
      <c r="E2980" t="s">
        <v>206</v>
      </c>
      <c r="F2980">
        <v>13387.625766211915</v>
      </c>
      <c r="G2980" t="s">
        <v>187</v>
      </c>
      <c r="H2980">
        <v>2</v>
      </c>
      <c r="I2980">
        <v>2026</v>
      </c>
      <c r="J2980" t="s">
        <v>142</v>
      </c>
      <c r="K2980" t="s">
        <v>13</v>
      </c>
    </row>
    <row r="2981" spans="2:12" x14ac:dyDescent="0.35">
      <c r="B2981" t="s">
        <v>183</v>
      </c>
      <c r="C2981" t="s">
        <v>208</v>
      </c>
      <c r="D2981" t="s">
        <v>18</v>
      </c>
      <c r="E2981" t="s">
        <v>195</v>
      </c>
      <c r="F2981">
        <v>13461.609421062281</v>
      </c>
      <c r="G2981" t="s">
        <v>187</v>
      </c>
      <c r="H2981">
        <v>2</v>
      </c>
      <c r="I2981">
        <v>2026</v>
      </c>
      <c r="J2981" t="s">
        <v>117</v>
      </c>
      <c r="K2981" t="s">
        <v>26</v>
      </c>
    </row>
    <row r="2982" spans="2:12" x14ac:dyDescent="0.35">
      <c r="B2982" t="s">
        <v>183</v>
      </c>
      <c r="C2982" t="s">
        <v>232</v>
      </c>
      <c r="D2982" t="s">
        <v>233</v>
      </c>
      <c r="E2982" t="s">
        <v>186</v>
      </c>
      <c r="F2982">
        <v>13489.784842137635</v>
      </c>
      <c r="G2982" t="s">
        <v>187</v>
      </c>
      <c r="H2982">
        <v>2</v>
      </c>
      <c r="I2982">
        <v>2026</v>
      </c>
      <c r="J2982" t="s">
        <v>113</v>
      </c>
      <c r="K2982" t="s">
        <v>26</v>
      </c>
    </row>
    <row r="2983" spans="2:12" x14ac:dyDescent="0.35">
      <c r="B2983" t="s">
        <v>194</v>
      </c>
      <c r="C2983" t="s">
        <v>230</v>
      </c>
      <c r="D2983" t="s">
        <v>245</v>
      </c>
      <c r="E2983" t="s">
        <v>204</v>
      </c>
      <c r="F2983">
        <v>13667.32294847567</v>
      </c>
      <c r="G2983" t="s">
        <v>187</v>
      </c>
      <c r="H2983">
        <v>2</v>
      </c>
      <c r="I2983">
        <v>2026</v>
      </c>
      <c r="J2983" t="s">
        <v>114</v>
      </c>
      <c r="K2983" t="s">
        <v>26</v>
      </c>
    </row>
    <row r="2984" spans="2:12" x14ac:dyDescent="0.35">
      <c r="B2984" t="s">
        <v>183</v>
      </c>
      <c r="C2984" t="s">
        <v>232</v>
      </c>
      <c r="D2984" t="s">
        <v>233</v>
      </c>
      <c r="E2984" t="s">
        <v>222</v>
      </c>
      <c r="F2984">
        <v>13775.141282307544</v>
      </c>
      <c r="G2984" t="s">
        <v>218</v>
      </c>
      <c r="H2984">
        <v>2</v>
      </c>
      <c r="I2984">
        <v>2026</v>
      </c>
      <c r="J2984" s="92" t="s">
        <v>35</v>
      </c>
      <c r="K2984" t="s">
        <v>26</v>
      </c>
      <c r="L2984" t="s">
        <v>161</v>
      </c>
    </row>
    <row r="2985" spans="2:12" x14ac:dyDescent="0.35">
      <c r="B2985" t="s">
        <v>194</v>
      </c>
      <c r="C2985" t="s">
        <v>184</v>
      </c>
      <c r="D2985" t="s">
        <v>242</v>
      </c>
      <c r="E2985" t="s">
        <v>204</v>
      </c>
      <c r="F2985">
        <v>13797.63838485136</v>
      </c>
      <c r="G2985" t="s">
        <v>187</v>
      </c>
      <c r="H2985">
        <v>2</v>
      </c>
      <c r="I2985">
        <v>2026</v>
      </c>
      <c r="J2985" t="s">
        <v>114</v>
      </c>
      <c r="K2985" t="s">
        <v>26</v>
      </c>
    </row>
    <row r="2986" spans="2:12" x14ac:dyDescent="0.35">
      <c r="B2986" t="s">
        <v>194</v>
      </c>
      <c r="C2986" t="s">
        <v>184</v>
      </c>
      <c r="D2986" t="s">
        <v>185</v>
      </c>
      <c r="E2986" t="s">
        <v>226</v>
      </c>
      <c r="F2986">
        <v>14169.895718498727</v>
      </c>
      <c r="G2986" t="s">
        <v>224</v>
      </c>
      <c r="H2986">
        <v>2</v>
      </c>
      <c r="I2986">
        <v>2026</v>
      </c>
      <c r="J2986" s="92" t="s">
        <v>35</v>
      </c>
      <c r="K2986" t="s">
        <v>26</v>
      </c>
      <c r="L2986" t="s">
        <v>164</v>
      </c>
    </row>
    <row r="2987" spans="2:12" x14ac:dyDescent="0.35">
      <c r="B2987" t="s">
        <v>194</v>
      </c>
      <c r="C2987" t="s">
        <v>184</v>
      </c>
      <c r="D2987" t="s">
        <v>185</v>
      </c>
      <c r="E2987" t="s">
        <v>213</v>
      </c>
      <c r="F2987">
        <v>14457.09213561879</v>
      </c>
      <c r="G2987" t="s">
        <v>210</v>
      </c>
      <c r="H2987">
        <v>2</v>
      </c>
      <c r="I2987">
        <v>2026</v>
      </c>
      <c r="J2987" t="s">
        <v>138</v>
      </c>
      <c r="K2987" t="s">
        <v>17</v>
      </c>
    </row>
    <row r="2988" spans="2:12" x14ac:dyDescent="0.35">
      <c r="B2988" t="s">
        <v>194</v>
      </c>
      <c r="C2988" t="s">
        <v>230</v>
      </c>
      <c r="D2988" t="s">
        <v>231</v>
      </c>
      <c r="E2988" t="s">
        <v>221</v>
      </c>
      <c r="F2988">
        <v>14514.143071060209</v>
      </c>
      <c r="G2988" t="s">
        <v>218</v>
      </c>
      <c r="H2988">
        <v>2</v>
      </c>
      <c r="I2988">
        <v>2026</v>
      </c>
      <c r="J2988" s="92" t="s">
        <v>35</v>
      </c>
      <c r="K2988" t="s">
        <v>26</v>
      </c>
      <c r="L2988" t="s">
        <v>164</v>
      </c>
    </row>
    <row r="2989" spans="2:12" x14ac:dyDescent="0.35">
      <c r="B2989" t="s">
        <v>194</v>
      </c>
      <c r="C2989" t="s">
        <v>234</v>
      </c>
      <c r="D2989" t="s">
        <v>246</v>
      </c>
      <c r="E2989" t="s">
        <v>207</v>
      </c>
      <c r="F2989">
        <v>14931.953979548374</v>
      </c>
      <c r="G2989" t="s">
        <v>187</v>
      </c>
      <c r="H2989">
        <v>2</v>
      </c>
      <c r="I2989">
        <v>2026</v>
      </c>
      <c r="J2989" t="s">
        <v>128</v>
      </c>
      <c r="K2989" t="s">
        <v>13</v>
      </c>
    </row>
    <row r="2990" spans="2:12" x14ac:dyDescent="0.35">
      <c r="B2990" t="s">
        <v>183</v>
      </c>
      <c r="C2990" t="s">
        <v>232</v>
      </c>
      <c r="D2990" t="s">
        <v>233</v>
      </c>
      <c r="E2990" t="s">
        <v>217</v>
      </c>
      <c r="F2990">
        <v>15305.71253589727</v>
      </c>
      <c r="G2990" t="s">
        <v>218</v>
      </c>
      <c r="H2990">
        <v>2</v>
      </c>
      <c r="I2990">
        <v>2026</v>
      </c>
      <c r="J2990" s="92" t="s">
        <v>35</v>
      </c>
      <c r="K2990" t="s">
        <v>26</v>
      </c>
      <c r="L2990" t="s">
        <v>165</v>
      </c>
    </row>
    <row r="2991" spans="2:12" x14ac:dyDescent="0.35">
      <c r="B2991" t="s">
        <v>194</v>
      </c>
      <c r="C2991" t="s">
        <v>230</v>
      </c>
      <c r="D2991" t="s">
        <v>231</v>
      </c>
      <c r="E2991" t="s">
        <v>207</v>
      </c>
      <c r="F2991">
        <v>15364.96737865855</v>
      </c>
      <c r="G2991" t="s">
        <v>187</v>
      </c>
      <c r="H2991">
        <v>2</v>
      </c>
      <c r="I2991">
        <v>2026</v>
      </c>
      <c r="J2991" t="s">
        <v>128</v>
      </c>
      <c r="K2991" t="s">
        <v>13</v>
      </c>
    </row>
    <row r="2992" spans="2:12" x14ac:dyDescent="0.35">
      <c r="B2992" t="s">
        <v>194</v>
      </c>
      <c r="C2992" t="s">
        <v>230</v>
      </c>
      <c r="D2992" t="s">
        <v>231</v>
      </c>
      <c r="E2992" t="s">
        <v>195</v>
      </c>
      <c r="F2992">
        <v>15396.805916458999</v>
      </c>
      <c r="G2992" t="s">
        <v>187</v>
      </c>
      <c r="H2992">
        <v>2</v>
      </c>
      <c r="I2992">
        <v>2026</v>
      </c>
      <c r="J2992" t="s">
        <v>117</v>
      </c>
      <c r="K2992" t="s">
        <v>26</v>
      </c>
    </row>
    <row r="2993" spans="2:12" x14ac:dyDescent="0.35">
      <c r="B2993" t="s">
        <v>183</v>
      </c>
      <c r="C2993" t="s">
        <v>232</v>
      </c>
      <c r="D2993" t="s">
        <v>233</v>
      </c>
      <c r="E2993" t="s">
        <v>229</v>
      </c>
      <c r="F2993">
        <v>15415.470687190063</v>
      </c>
      <c r="G2993" t="s">
        <v>224</v>
      </c>
      <c r="H2993">
        <v>2</v>
      </c>
      <c r="I2993">
        <v>2026</v>
      </c>
      <c r="J2993" s="92" t="s">
        <v>35</v>
      </c>
      <c r="K2993" t="s">
        <v>26</v>
      </c>
      <c r="L2993" t="s">
        <v>162</v>
      </c>
    </row>
    <row r="2994" spans="2:12" x14ac:dyDescent="0.35">
      <c r="B2994" t="s">
        <v>183</v>
      </c>
      <c r="C2994" t="s">
        <v>232</v>
      </c>
      <c r="D2994" t="s">
        <v>233</v>
      </c>
      <c r="E2994" t="s">
        <v>228</v>
      </c>
      <c r="F2994">
        <v>15451.481226715339</v>
      </c>
      <c r="G2994" t="s">
        <v>224</v>
      </c>
      <c r="H2994">
        <v>2</v>
      </c>
      <c r="I2994">
        <v>2026</v>
      </c>
      <c r="J2994" s="92" t="s">
        <v>35</v>
      </c>
      <c r="K2994" t="s">
        <v>26</v>
      </c>
      <c r="L2994" t="s">
        <v>161</v>
      </c>
    </row>
    <row r="2995" spans="2:12" x14ac:dyDescent="0.35">
      <c r="B2995" t="s">
        <v>183</v>
      </c>
      <c r="C2995" t="s">
        <v>232</v>
      </c>
      <c r="D2995" t="s">
        <v>233</v>
      </c>
      <c r="E2995" t="s">
        <v>188</v>
      </c>
      <c r="F2995">
        <v>15485.091969322955</v>
      </c>
      <c r="G2995" t="s">
        <v>187</v>
      </c>
      <c r="H2995">
        <v>2</v>
      </c>
      <c r="I2995">
        <v>2026</v>
      </c>
      <c r="J2995" t="s">
        <v>140</v>
      </c>
      <c r="K2995" t="s">
        <v>26</v>
      </c>
    </row>
    <row r="2996" spans="2:12" x14ac:dyDescent="0.35">
      <c r="B2996" t="s">
        <v>194</v>
      </c>
      <c r="C2996" t="s">
        <v>230</v>
      </c>
      <c r="D2996" t="s">
        <v>231</v>
      </c>
      <c r="E2996" t="s">
        <v>226</v>
      </c>
      <c r="F2996">
        <v>16463.804080605609</v>
      </c>
      <c r="G2996" t="s">
        <v>224</v>
      </c>
      <c r="H2996">
        <v>2</v>
      </c>
      <c r="I2996">
        <v>2026</v>
      </c>
      <c r="J2996" s="92" t="s">
        <v>35</v>
      </c>
      <c r="K2996" t="s">
        <v>26</v>
      </c>
      <c r="L2996" t="s">
        <v>164</v>
      </c>
    </row>
    <row r="2997" spans="2:12" x14ac:dyDescent="0.35">
      <c r="B2997" t="s">
        <v>183</v>
      </c>
      <c r="C2997" t="s">
        <v>191</v>
      </c>
      <c r="D2997" t="s">
        <v>192</v>
      </c>
      <c r="E2997" t="s">
        <v>271</v>
      </c>
      <c r="F2997">
        <v>16815.007598133627</v>
      </c>
      <c r="G2997" t="s">
        <v>210</v>
      </c>
      <c r="H2997">
        <v>2</v>
      </c>
      <c r="I2997">
        <v>2026</v>
      </c>
      <c r="J2997" s="92" t="s">
        <v>35</v>
      </c>
      <c r="K2997" t="s">
        <v>26</v>
      </c>
      <c r="L2997" t="s">
        <v>162</v>
      </c>
    </row>
    <row r="2998" spans="2:12" x14ac:dyDescent="0.35">
      <c r="B2998" t="s">
        <v>194</v>
      </c>
      <c r="C2998" t="s">
        <v>234</v>
      </c>
      <c r="D2998" t="s">
        <v>244</v>
      </c>
      <c r="E2998" t="s">
        <v>207</v>
      </c>
      <c r="F2998">
        <v>16988.22997179615</v>
      </c>
      <c r="G2998" t="s">
        <v>187</v>
      </c>
      <c r="H2998">
        <v>2</v>
      </c>
      <c r="I2998">
        <v>2026</v>
      </c>
      <c r="J2998" t="s">
        <v>128</v>
      </c>
      <c r="K2998" t="s">
        <v>13</v>
      </c>
    </row>
    <row r="2999" spans="2:12" x14ac:dyDescent="0.35">
      <c r="B2999" t="s">
        <v>183</v>
      </c>
      <c r="C2999" t="s">
        <v>232</v>
      </c>
      <c r="D2999" t="s">
        <v>233</v>
      </c>
      <c r="E2999" t="s">
        <v>223</v>
      </c>
      <c r="F2999">
        <v>17492.242898168308</v>
      </c>
      <c r="G2999" t="s">
        <v>224</v>
      </c>
      <c r="H2999">
        <v>2</v>
      </c>
      <c r="I2999">
        <v>2026</v>
      </c>
      <c r="J2999" s="92" t="s">
        <v>35</v>
      </c>
      <c r="K2999" t="s">
        <v>26</v>
      </c>
      <c r="L2999" t="s">
        <v>165</v>
      </c>
    </row>
    <row r="3000" spans="2:12" x14ac:dyDescent="0.35">
      <c r="B3000" t="s">
        <v>194</v>
      </c>
      <c r="C3000" t="s">
        <v>240</v>
      </c>
      <c r="D3000" t="s">
        <v>243</v>
      </c>
      <c r="E3000" t="s">
        <v>283</v>
      </c>
      <c r="F3000">
        <v>9853.2902908812994</v>
      </c>
      <c r="G3000" t="s">
        <v>187</v>
      </c>
      <c r="H3000">
        <v>2</v>
      </c>
      <c r="I3000">
        <v>2026</v>
      </c>
      <c r="J3000" t="s">
        <v>10</v>
      </c>
      <c r="K3000" t="s">
        <v>8</v>
      </c>
    </row>
    <row r="3001" spans="2:12" x14ac:dyDescent="0.35">
      <c r="B3001" t="s">
        <v>194</v>
      </c>
      <c r="C3001" t="s">
        <v>234</v>
      </c>
      <c r="D3001" t="s">
        <v>235</v>
      </c>
      <c r="E3001" t="s">
        <v>204</v>
      </c>
      <c r="F3001">
        <v>18232.415017547275</v>
      </c>
      <c r="G3001" t="s">
        <v>187</v>
      </c>
      <c r="H3001">
        <v>2</v>
      </c>
      <c r="I3001">
        <v>2026</v>
      </c>
      <c r="J3001" t="s">
        <v>114</v>
      </c>
      <c r="K3001" t="s">
        <v>26</v>
      </c>
    </row>
    <row r="3002" spans="2:12" x14ac:dyDescent="0.35">
      <c r="B3002" t="s">
        <v>183</v>
      </c>
      <c r="C3002" t="s">
        <v>191</v>
      </c>
      <c r="D3002" t="s">
        <v>192</v>
      </c>
      <c r="E3002" t="s">
        <v>216</v>
      </c>
      <c r="F3002">
        <v>18249.203818024042</v>
      </c>
      <c r="G3002" t="s">
        <v>210</v>
      </c>
      <c r="H3002">
        <v>2</v>
      </c>
      <c r="I3002">
        <v>2026</v>
      </c>
      <c r="J3002" t="s">
        <v>142</v>
      </c>
      <c r="K3002" t="s">
        <v>13</v>
      </c>
    </row>
    <row r="3003" spans="2:12" x14ac:dyDescent="0.35">
      <c r="B3003" t="s">
        <v>194</v>
      </c>
      <c r="C3003" t="s">
        <v>184</v>
      </c>
      <c r="D3003" t="s">
        <v>242</v>
      </c>
      <c r="E3003" t="s">
        <v>270</v>
      </c>
      <c r="F3003">
        <v>18358.471713284016</v>
      </c>
      <c r="G3003" t="s">
        <v>210</v>
      </c>
      <c r="H3003">
        <v>2</v>
      </c>
      <c r="I3003">
        <v>2026</v>
      </c>
      <c r="J3003" t="s">
        <v>25</v>
      </c>
      <c r="K3003" t="s">
        <v>17</v>
      </c>
    </row>
    <row r="3004" spans="2:12" x14ac:dyDescent="0.35">
      <c r="B3004" t="s">
        <v>183</v>
      </c>
      <c r="C3004" t="s">
        <v>191</v>
      </c>
      <c r="D3004" t="s">
        <v>192</v>
      </c>
      <c r="E3004" t="s">
        <v>196</v>
      </c>
      <c r="F3004">
        <v>18384.604651891608</v>
      </c>
      <c r="G3004" t="s">
        <v>187</v>
      </c>
      <c r="H3004">
        <v>2</v>
      </c>
      <c r="I3004">
        <v>2026</v>
      </c>
      <c r="J3004" t="s">
        <v>98</v>
      </c>
      <c r="K3004" t="s">
        <v>26</v>
      </c>
    </row>
    <row r="3005" spans="2:12" x14ac:dyDescent="0.35">
      <c r="B3005" t="s">
        <v>194</v>
      </c>
      <c r="C3005" t="s">
        <v>240</v>
      </c>
      <c r="D3005" t="s">
        <v>241</v>
      </c>
      <c r="E3005" t="s">
        <v>205</v>
      </c>
      <c r="F3005">
        <v>18746.017842855566</v>
      </c>
      <c r="G3005" t="s">
        <v>187</v>
      </c>
      <c r="H3005">
        <v>2</v>
      </c>
      <c r="I3005">
        <v>2026</v>
      </c>
      <c r="J3005" t="s">
        <v>141</v>
      </c>
      <c r="K3005" t="s">
        <v>17</v>
      </c>
    </row>
    <row r="3006" spans="2:12" x14ac:dyDescent="0.35">
      <c r="B3006" t="s">
        <v>194</v>
      </c>
      <c r="C3006" t="s">
        <v>230</v>
      </c>
      <c r="D3006" t="s">
        <v>245</v>
      </c>
      <c r="E3006" t="s">
        <v>207</v>
      </c>
      <c r="F3006">
        <v>19468.893322217449</v>
      </c>
      <c r="G3006" t="s">
        <v>187</v>
      </c>
      <c r="H3006">
        <v>2</v>
      </c>
      <c r="I3006">
        <v>2026</v>
      </c>
      <c r="J3006" t="s">
        <v>128</v>
      </c>
      <c r="K3006" t="s">
        <v>13</v>
      </c>
    </row>
    <row r="3007" spans="2:12" x14ac:dyDescent="0.35">
      <c r="B3007" t="s">
        <v>183</v>
      </c>
      <c r="C3007" t="s">
        <v>191</v>
      </c>
      <c r="D3007" t="s">
        <v>192</v>
      </c>
      <c r="E3007" t="s">
        <v>186</v>
      </c>
      <c r="F3007">
        <v>19614.846684273005</v>
      </c>
      <c r="G3007" t="s">
        <v>187</v>
      </c>
      <c r="H3007">
        <v>2</v>
      </c>
      <c r="I3007">
        <v>2026</v>
      </c>
      <c r="J3007" t="s">
        <v>113</v>
      </c>
      <c r="K3007" t="s">
        <v>26</v>
      </c>
    </row>
    <row r="3008" spans="2:12" x14ac:dyDescent="0.35">
      <c r="B3008" t="s">
        <v>183</v>
      </c>
      <c r="C3008" t="s">
        <v>232</v>
      </c>
      <c r="D3008" t="s">
        <v>233</v>
      </c>
      <c r="E3008" t="s">
        <v>203</v>
      </c>
      <c r="F3008">
        <v>19789.568088836255</v>
      </c>
      <c r="G3008" t="s">
        <v>187</v>
      </c>
      <c r="H3008">
        <v>2</v>
      </c>
      <c r="I3008">
        <v>2026</v>
      </c>
      <c r="J3008" t="s">
        <v>115</v>
      </c>
      <c r="K3008" t="s">
        <v>26</v>
      </c>
    </row>
    <row r="3009" spans="2:12" x14ac:dyDescent="0.35">
      <c r="B3009" t="s">
        <v>183</v>
      </c>
      <c r="C3009" t="s">
        <v>191</v>
      </c>
      <c r="D3009" t="s">
        <v>192</v>
      </c>
      <c r="E3009" t="s">
        <v>222</v>
      </c>
      <c r="F3009">
        <v>20029.769745671198</v>
      </c>
      <c r="G3009" t="s">
        <v>218</v>
      </c>
      <c r="H3009">
        <v>2</v>
      </c>
      <c r="I3009">
        <v>2026</v>
      </c>
      <c r="J3009" s="92" t="s">
        <v>35</v>
      </c>
      <c r="K3009" t="s">
        <v>26</v>
      </c>
      <c r="L3009" t="s">
        <v>161</v>
      </c>
    </row>
    <row r="3010" spans="2:12" x14ac:dyDescent="0.35">
      <c r="B3010" t="s">
        <v>194</v>
      </c>
      <c r="C3010" t="s">
        <v>184</v>
      </c>
      <c r="D3010" t="s">
        <v>185</v>
      </c>
      <c r="E3010" t="s">
        <v>204</v>
      </c>
      <c r="F3010">
        <v>20881.281601540843</v>
      </c>
      <c r="G3010" t="s">
        <v>187</v>
      </c>
      <c r="H3010">
        <v>2</v>
      </c>
      <c r="I3010">
        <v>2026</v>
      </c>
      <c r="J3010" t="s">
        <v>114</v>
      </c>
      <c r="K3010" t="s">
        <v>26</v>
      </c>
    </row>
    <row r="3011" spans="2:12" x14ac:dyDescent="0.35">
      <c r="B3011" t="s">
        <v>183</v>
      </c>
      <c r="C3011" t="s">
        <v>208</v>
      </c>
      <c r="D3011" t="s">
        <v>18</v>
      </c>
      <c r="E3011" t="s">
        <v>204</v>
      </c>
      <c r="F3011">
        <v>21212.264597519075</v>
      </c>
      <c r="G3011" t="s">
        <v>187</v>
      </c>
      <c r="H3011">
        <v>2</v>
      </c>
      <c r="I3011">
        <v>2026</v>
      </c>
      <c r="J3011" t="s">
        <v>114</v>
      </c>
      <c r="K3011" t="s">
        <v>26</v>
      </c>
    </row>
    <row r="3012" spans="2:12" x14ac:dyDescent="0.35">
      <c r="B3012" t="s">
        <v>194</v>
      </c>
      <c r="C3012" t="s">
        <v>234</v>
      </c>
      <c r="D3012" t="s">
        <v>249</v>
      </c>
      <c r="E3012" t="s">
        <v>283</v>
      </c>
      <c r="F3012">
        <v>11299.450616685184</v>
      </c>
      <c r="G3012" t="s">
        <v>187</v>
      </c>
      <c r="H3012">
        <v>2</v>
      </c>
      <c r="I3012">
        <v>2026</v>
      </c>
      <c r="J3012" t="s">
        <v>10</v>
      </c>
      <c r="K3012" t="s">
        <v>8</v>
      </c>
    </row>
    <row r="3013" spans="2:12" x14ac:dyDescent="0.35">
      <c r="B3013" t="s">
        <v>183</v>
      </c>
      <c r="C3013" t="s">
        <v>191</v>
      </c>
      <c r="D3013" t="s">
        <v>192</v>
      </c>
      <c r="E3013" t="s">
        <v>217</v>
      </c>
      <c r="F3013">
        <v>22255.299717412439</v>
      </c>
      <c r="G3013" t="s">
        <v>218</v>
      </c>
      <c r="H3013">
        <v>2</v>
      </c>
      <c r="I3013">
        <v>2026</v>
      </c>
      <c r="J3013" s="92" t="s">
        <v>35</v>
      </c>
      <c r="K3013" t="s">
        <v>26</v>
      </c>
      <c r="L3013" t="s">
        <v>165</v>
      </c>
    </row>
    <row r="3014" spans="2:12" x14ac:dyDescent="0.35">
      <c r="B3014" t="s">
        <v>183</v>
      </c>
      <c r="C3014" t="s">
        <v>191</v>
      </c>
      <c r="D3014" t="s">
        <v>192</v>
      </c>
      <c r="E3014" t="s">
        <v>229</v>
      </c>
      <c r="F3014">
        <v>22414.893760990693</v>
      </c>
      <c r="G3014" t="s">
        <v>224</v>
      </c>
      <c r="H3014">
        <v>2</v>
      </c>
      <c r="I3014">
        <v>2026</v>
      </c>
      <c r="J3014" s="92" t="s">
        <v>35</v>
      </c>
      <c r="K3014" t="s">
        <v>26</v>
      </c>
      <c r="L3014" t="s">
        <v>162</v>
      </c>
    </row>
    <row r="3015" spans="2:12" x14ac:dyDescent="0.35">
      <c r="B3015" t="s">
        <v>183</v>
      </c>
      <c r="C3015" t="s">
        <v>191</v>
      </c>
      <c r="D3015" t="s">
        <v>192</v>
      </c>
      <c r="E3015" t="s">
        <v>228</v>
      </c>
      <c r="F3015">
        <v>22467.254952816369</v>
      </c>
      <c r="G3015" t="s">
        <v>224</v>
      </c>
      <c r="H3015">
        <v>2</v>
      </c>
      <c r="I3015">
        <v>2026</v>
      </c>
      <c r="J3015" s="92" t="s">
        <v>35</v>
      </c>
      <c r="K3015" t="s">
        <v>26</v>
      </c>
      <c r="L3015" t="s">
        <v>161</v>
      </c>
    </row>
    <row r="3016" spans="2:12" x14ac:dyDescent="0.35">
      <c r="B3016" t="s">
        <v>183</v>
      </c>
      <c r="C3016" t="s">
        <v>191</v>
      </c>
      <c r="D3016" t="s">
        <v>192</v>
      </c>
      <c r="E3016" t="s">
        <v>188</v>
      </c>
      <c r="F3016">
        <v>22516.126715480339</v>
      </c>
      <c r="G3016" t="s">
        <v>187</v>
      </c>
      <c r="H3016">
        <v>2</v>
      </c>
      <c r="I3016">
        <v>2026</v>
      </c>
      <c r="J3016" t="s">
        <v>140</v>
      </c>
      <c r="K3016" t="s">
        <v>26</v>
      </c>
    </row>
    <row r="3017" spans="2:12" x14ac:dyDescent="0.35">
      <c r="B3017" t="s">
        <v>194</v>
      </c>
      <c r="C3017" t="s">
        <v>240</v>
      </c>
      <c r="D3017" t="s">
        <v>241</v>
      </c>
      <c r="E3017" t="s">
        <v>283</v>
      </c>
      <c r="F3017">
        <v>17860.214592001266</v>
      </c>
      <c r="G3017" t="s">
        <v>187</v>
      </c>
      <c r="H3017">
        <v>2</v>
      </c>
      <c r="I3017">
        <v>2026</v>
      </c>
      <c r="J3017" t="s">
        <v>10</v>
      </c>
      <c r="K3017" t="s">
        <v>8</v>
      </c>
    </row>
    <row r="3018" spans="2:12" x14ac:dyDescent="0.35">
      <c r="B3018" t="s">
        <v>194</v>
      </c>
      <c r="C3018" t="s">
        <v>230</v>
      </c>
      <c r="D3018" t="s">
        <v>231</v>
      </c>
      <c r="E3018" t="s">
        <v>204</v>
      </c>
      <c r="F3018">
        <v>24261.669674175013</v>
      </c>
      <c r="G3018" t="s">
        <v>187</v>
      </c>
      <c r="H3018">
        <v>2</v>
      </c>
      <c r="I3018">
        <v>2026</v>
      </c>
      <c r="J3018" t="s">
        <v>114</v>
      </c>
      <c r="K3018" t="s">
        <v>26</v>
      </c>
    </row>
    <row r="3019" spans="2:12" x14ac:dyDescent="0.35">
      <c r="B3019" t="s">
        <v>194</v>
      </c>
      <c r="C3019" t="s">
        <v>234</v>
      </c>
      <c r="D3019" t="s">
        <v>244</v>
      </c>
      <c r="E3019" t="s">
        <v>205</v>
      </c>
      <c r="F3019">
        <v>25414.376405434759</v>
      </c>
      <c r="G3019" t="s">
        <v>187</v>
      </c>
      <c r="H3019">
        <v>2</v>
      </c>
      <c r="I3019">
        <v>2026</v>
      </c>
      <c r="J3019" t="s">
        <v>141</v>
      </c>
      <c r="K3019" t="s">
        <v>17</v>
      </c>
    </row>
    <row r="3020" spans="2:12" x14ac:dyDescent="0.35">
      <c r="B3020" t="s">
        <v>183</v>
      </c>
      <c r="C3020" t="s">
        <v>191</v>
      </c>
      <c r="D3020" t="s">
        <v>192</v>
      </c>
      <c r="E3020" t="s">
        <v>223</v>
      </c>
      <c r="F3020">
        <v>25434.628248471363</v>
      </c>
      <c r="G3020" t="s">
        <v>224</v>
      </c>
      <c r="H3020">
        <v>2</v>
      </c>
      <c r="I3020">
        <v>2026</v>
      </c>
      <c r="J3020" s="92" t="s">
        <v>35</v>
      </c>
      <c r="K3020" t="s">
        <v>26</v>
      </c>
      <c r="L3020" t="s">
        <v>165</v>
      </c>
    </row>
    <row r="3021" spans="2:12" x14ac:dyDescent="0.35">
      <c r="B3021" t="s">
        <v>194</v>
      </c>
      <c r="C3021" t="s">
        <v>240</v>
      </c>
      <c r="D3021" t="s">
        <v>241</v>
      </c>
      <c r="E3021" t="s">
        <v>207</v>
      </c>
      <c r="F3021">
        <v>27092.50487176724</v>
      </c>
      <c r="G3021" t="s">
        <v>187</v>
      </c>
      <c r="H3021">
        <v>2</v>
      </c>
      <c r="I3021">
        <v>2026</v>
      </c>
      <c r="J3021" t="s">
        <v>128</v>
      </c>
      <c r="K3021" t="s">
        <v>13</v>
      </c>
    </row>
    <row r="3022" spans="2:12" x14ac:dyDescent="0.35">
      <c r="B3022" t="s">
        <v>183</v>
      </c>
      <c r="C3022" t="s">
        <v>232</v>
      </c>
      <c r="D3022" t="s">
        <v>233</v>
      </c>
      <c r="E3022" t="s">
        <v>219</v>
      </c>
      <c r="F3022">
        <v>27637.521114095765</v>
      </c>
      <c r="G3022" t="s">
        <v>218</v>
      </c>
      <c r="H3022">
        <v>2</v>
      </c>
      <c r="I3022">
        <v>2026</v>
      </c>
      <c r="J3022" s="92" t="s">
        <v>35</v>
      </c>
      <c r="K3022" t="s">
        <v>26</v>
      </c>
      <c r="L3022" t="s">
        <v>220</v>
      </c>
    </row>
    <row r="3023" spans="2:12" x14ac:dyDescent="0.35">
      <c r="B3023" t="s">
        <v>194</v>
      </c>
      <c r="C3023" t="s">
        <v>184</v>
      </c>
      <c r="D3023" t="s">
        <v>185</v>
      </c>
      <c r="E3023" t="s">
        <v>270</v>
      </c>
      <c r="F3023">
        <v>27783.625496366803</v>
      </c>
      <c r="G3023" t="s">
        <v>210</v>
      </c>
      <c r="H3023">
        <v>2</v>
      </c>
      <c r="I3023">
        <v>2026</v>
      </c>
      <c r="J3023" t="s">
        <v>25</v>
      </c>
      <c r="K3023" t="s">
        <v>17</v>
      </c>
    </row>
    <row r="3024" spans="2:12" x14ac:dyDescent="0.35">
      <c r="B3024" t="s">
        <v>183</v>
      </c>
      <c r="C3024" t="s">
        <v>191</v>
      </c>
      <c r="D3024" t="s">
        <v>192</v>
      </c>
      <c r="E3024" t="s">
        <v>209</v>
      </c>
      <c r="F3024">
        <v>28180.110201213673</v>
      </c>
      <c r="G3024" t="s">
        <v>210</v>
      </c>
      <c r="H3024">
        <v>2</v>
      </c>
      <c r="I3024">
        <v>2026</v>
      </c>
      <c r="J3024" t="s">
        <v>73</v>
      </c>
      <c r="K3024" t="s">
        <v>17</v>
      </c>
    </row>
    <row r="3025" spans="2:12" x14ac:dyDescent="0.35">
      <c r="B3025" t="s">
        <v>183</v>
      </c>
      <c r="C3025" t="s">
        <v>191</v>
      </c>
      <c r="D3025" t="s">
        <v>192</v>
      </c>
      <c r="E3025" t="s">
        <v>203</v>
      </c>
      <c r="F3025">
        <v>28775.058205375655</v>
      </c>
      <c r="G3025" t="s">
        <v>187</v>
      </c>
      <c r="H3025">
        <v>2</v>
      </c>
      <c r="I3025">
        <v>2026</v>
      </c>
      <c r="J3025" t="s">
        <v>115</v>
      </c>
      <c r="K3025" t="s">
        <v>26</v>
      </c>
    </row>
    <row r="3026" spans="2:12" x14ac:dyDescent="0.35">
      <c r="B3026" t="s">
        <v>194</v>
      </c>
      <c r="C3026" t="s">
        <v>234</v>
      </c>
      <c r="D3026" t="s">
        <v>244</v>
      </c>
      <c r="E3026" t="s">
        <v>283</v>
      </c>
      <c r="F3026">
        <v>24213.474036351145</v>
      </c>
      <c r="G3026" t="s">
        <v>187</v>
      </c>
      <c r="H3026">
        <v>2</v>
      </c>
      <c r="I3026">
        <v>2026</v>
      </c>
      <c r="J3026" t="s">
        <v>10</v>
      </c>
      <c r="K3026" t="s">
        <v>8</v>
      </c>
    </row>
    <row r="3027" spans="2:12" x14ac:dyDescent="0.35">
      <c r="B3027" t="s">
        <v>194</v>
      </c>
      <c r="C3027" t="s">
        <v>230</v>
      </c>
      <c r="D3027" t="s">
        <v>245</v>
      </c>
      <c r="E3027" t="s">
        <v>283</v>
      </c>
      <c r="F3027">
        <v>28946.067424042558</v>
      </c>
      <c r="G3027" t="s">
        <v>187</v>
      </c>
      <c r="H3027">
        <v>2</v>
      </c>
      <c r="I3027">
        <v>2026</v>
      </c>
      <c r="J3027" t="s">
        <v>10</v>
      </c>
      <c r="K3027" t="s">
        <v>8</v>
      </c>
    </row>
    <row r="3028" spans="2:12" x14ac:dyDescent="0.35">
      <c r="B3028" t="s">
        <v>194</v>
      </c>
      <c r="C3028" t="s">
        <v>230</v>
      </c>
      <c r="D3028" t="s">
        <v>245</v>
      </c>
      <c r="E3028" t="s">
        <v>201</v>
      </c>
      <c r="F3028">
        <v>30706.549025839475</v>
      </c>
      <c r="G3028" t="s">
        <v>187</v>
      </c>
      <c r="H3028">
        <v>2</v>
      </c>
      <c r="I3028">
        <v>2026</v>
      </c>
      <c r="J3028" t="s">
        <v>202</v>
      </c>
      <c r="K3028" t="s">
        <v>17</v>
      </c>
    </row>
    <row r="3029" spans="2:12" x14ac:dyDescent="0.35">
      <c r="B3029" t="s">
        <v>194</v>
      </c>
      <c r="C3029" t="s">
        <v>184</v>
      </c>
      <c r="D3029" t="s">
        <v>242</v>
      </c>
      <c r="E3029" t="s">
        <v>283</v>
      </c>
      <c r="F3029">
        <v>29222.062907718824</v>
      </c>
      <c r="G3029" t="s">
        <v>187</v>
      </c>
      <c r="H3029">
        <v>2</v>
      </c>
      <c r="I3029">
        <v>2026</v>
      </c>
      <c r="J3029" t="s">
        <v>10</v>
      </c>
      <c r="K3029" t="s">
        <v>8</v>
      </c>
    </row>
    <row r="3030" spans="2:12" x14ac:dyDescent="0.35">
      <c r="B3030" t="s">
        <v>183</v>
      </c>
      <c r="C3030" t="s">
        <v>232</v>
      </c>
      <c r="D3030" t="s">
        <v>233</v>
      </c>
      <c r="E3030" t="s">
        <v>225</v>
      </c>
      <c r="F3030">
        <v>31350.023950317584</v>
      </c>
      <c r="G3030" t="s">
        <v>224</v>
      </c>
      <c r="H3030">
        <v>2</v>
      </c>
      <c r="I3030">
        <v>2026</v>
      </c>
      <c r="J3030" s="92" t="s">
        <v>35</v>
      </c>
      <c r="K3030" t="s">
        <v>26</v>
      </c>
      <c r="L3030" t="s">
        <v>220</v>
      </c>
    </row>
    <row r="3031" spans="2:12" x14ac:dyDescent="0.35">
      <c r="B3031" t="s">
        <v>183</v>
      </c>
      <c r="C3031" t="s">
        <v>232</v>
      </c>
      <c r="D3031" t="s">
        <v>233</v>
      </c>
      <c r="E3031" t="s">
        <v>200</v>
      </c>
      <c r="F3031">
        <v>32377.279542257056</v>
      </c>
      <c r="G3031" t="s">
        <v>187</v>
      </c>
      <c r="H3031">
        <v>2</v>
      </c>
      <c r="I3031">
        <v>2026</v>
      </c>
      <c r="J3031" t="s">
        <v>138</v>
      </c>
      <c r="K3031" t="s">
        <v>17</v>
      </c>
    </row>
    <row r="3032" spans="2:12" x14ac:dyDescent="0.35">
      <c r="B3032" t="s">
        <v>183</v>
      </c>
      <c r="C3032" t="s">
        <v>232</v>
      </c>
      <c r="D3032" t="s">
        <v>233</v>
      </c>
      <c r="E3032" t="s">
        <v>213</v>
      </c>
      <c r="F3032">
        <v>36078.45862174849</v>
      </c>
      <c r="G3032" t="s">
        <v>210</v>
      </c>
      <c r="H3032">
        <v>2</v>
      </c>
      <c r="I3032">
        <v>2026</v>
      </c>
      <c r="J3032" t="s">
        <v>138</v>
      </c>
      <c r="K3032" t="s">
        <v>17</v>
      </c>
    </row>
    <row r="3033" spans="2:12" x14ac:dyDescent="0.35">
      <c r="B3033" t="s">
        <v>183</v>
      </c>
      <c r="C3033" t="s">
        <v>208</v>
      </c>
      <c r="D3033" t="s">
        <v>18</v>
      </c>
      <c r="E3033" t="s">
        <v>206</v>
      </c>
      <c r="F3033">
        <v>37408.934813352374</v>
      </c>
      <c r="G3033" t="s">
        <v>187</v>
      </c>
      <c r="H3033">
        <v>2</v>
      </c>
      <c r="I3033">
        <v>2026</v>
      </c>
      <c r="J3033" t="s">
        <v>142</v>
      </c>
      <c r="K3033" t="s">
        <v>13</v>
      </c>
    </row>
    <row r="3034" spans="2:12" x14ac:dyDescent="0.35">
      <c r="B3034" t="s">
        <v>194</v>
      </c>
      <c r="C3034" t="s">
        <v>234</v>
      </c>
      <c r="D3034" t="s">
        <v>235</v>
      </c>
      <c r="E3034" t="s">
        <v>283</v>
      </c>
      <c r="F3034">
        <v>38614.490664385063</v>
      </c>
      <c r="G3034" t="s">
        <v>187</v>
      </c>
      <c r="H3034">
        <v>2</v>
      </c>
      <c r="I3034">
        <v>2026</v>
      </c>
      <c r="J3034" t="s">
        <v>10</v>
      </c>
      <c r="K3034" t="s">
        <v>8</v>
      </c>
    </row>
    <row r="3035" spans="2:12" x14ac:dyDescent="0.35">
      <c r="B3035" t="s">
        <v>183</v>
      </c>
      <c r="C3035" t="s">
        <v>191</v>
      </c>
      <c r="D3035" t="s">
        <v>192</v>
      </c>
      <c r="E3035" t="s">
        <v>219</v>
      </c>
      <c r="F3035">
        <v>40186.388866113499</v>
      </c>
      <c r="G3035" t="s">
        <v>218</v>
      </c>
      <c r="H3035">
        <v>2</v>
      </c>
      <c r="I3035">
        <v>2026</v>
      </c>
      <c r="J3035" s="92" t="s">
        <v>35</v>
      </c>
      <c r="K3035" t="s">
        <v>26</v>
      </c>
      <c r="L3035" t="s">
        <v>220</v>
      </c>
    </row>
    <row r="3036" spans="2:12" x14ac:dyDescent="0.35">
      <c r="B3036" t="s">
        <v>194</v>
      </c>
      <c r="C3036" t="s">
        <v>234</v>
      </c>
      <c r="D3036" t="s">
        <v>235</v>
      </c>
      <c r="E3036" t="s">
        <v>205</v>
      </c>
      <c r="F3036">
        <v>40529.632343360965</v>
      </c>
      <c r="G3036" t="s">
        <v>187</v>
      </c>
      <c r="H3036">
        <v>2</v>
      </c>
      <c r="I3036">
        <v>2026</v>
      </c>
      <c r="J3036" t="s">
        <v>141</v>
      </c>
      <c r="K3036" t="s">
        <v>17</v>
      </c>
    </row>
    <row r="3037" spans="2:12" x14ac:dyDescent="0.35">
      <c r="B3037" t="s">
        <v>194</v>
      </c>
      <c r="C3037" t="s">
        <v>184</v>
      </c>
      <c r="D3037" t="s">
        <v>185</v>
      </c>
      <c r="E3037" t="s">
        <v>283</v>
      </c>
      <c r="F3037">
        <v>44224.533759629448</v>
      </c>
      <c r="G3037" t="s">
        <v>187</v>
      </c>
      <c r="H3037">
        <v>2</v>
      </c>
      <c r="I3037">
        <v>2026</v>
      </c>
      <c r="J3037" t="s">
        <v>10</v>
      </c>
      <c r="K3037" t="s">
        <v>8</v>
      </c>
    </row>
    <row r="3038" spans="2:12" x14ac:dyDescent="0.35">
      <c r="B3038" t="s">
        <v>183</v>
      </c>
      <c r="C3038" t="s">
        <v>191</v>
      </c>
      <c r="D3038" t="s">
        <v>192</v>
      </c>
      <c r="E3038" t="s">
        <v>225</v>
      </c>
      <c r="F3038">
        <v>45584.560504845162</v>
      </c>
      <c r="G3038" t="s">
        <v>224</v>
      </c>
      <c r="H3038">
        <v>2</v>
      </c>
      <c r="I3038">
        <v>2026</v>
      </c>
      <c r="J3038" s="92" t="s">
        <v>35</v>
      </c>
      <c r="K3038" t="s">
        <v>26</v>
      </c>
      <c r="L3038" t="s">
        <v>220</v>
      </c>
    </row>
    <row r="3039" spans="2:12" x14ac:dyDescent="0.35">
      <c r="B3039" t="s">
        <v>183</v>
      </c>
      <c r="C3039" t="s">
        <v>191</v>
      </c>
      <c r="D3039" t="s">
        <v>192</v>
      </c>
      <c r="E3039" t="s">
        <v>195</v>
      </c>
      <c r="F3039">
        <v>48085.487267889235</v>
      </c>
      <c r="G3039" t="s">
        <v>187</v>
      </c>
      <c r="H3039">
        <v>2</v>
      </c>
      <c r="I3039">
        <v>2026</v>
      </c>
      <c r="J3039" t="s">
        <v>117</v>
      </c>
      <c r="K3039" t="s">
        <v>26</v>
      </c>
    </row>
    <row r="3040" spans="2:12" x14ac:dyDescent="0.35">
      <c r="B3040" t="s">
        <v>194</v>
      </c>
      <c r="C3040" t="s">
        <v>230</v>
      </c>
      <c r="D3040" t="s">
        <v>231</v>
      </c>
      <c r="E3040" t="s">
        <v>283</v>
      </c>
      <c r="F3040">
        <v>51383.868578802008</v>
      </c>
      <c r="G3040" t="s">
        <v>187</v>
      </c>
      <c r="H3040">
        <v>2</v>
      </c>
      <c r="I3040">
        <v>2026</v>
      </c>
      <c r="J3040" t="s">
        <v>10</v>
      </c>
      <c r="K3040" t="s">
        <v>8</v>
      </c>
    </row>
    <row r="3041" spans="2:11" x14ac:dyDescent="0.35">
      <c r="B3041" t="s">
        <v>183</v>
      </c>
      <c r="C3041" t="s">
        <v>232</v>
      </c>
      <c r="D3041" t="s">
        <v>233</v>
      </c>
      <c r="E3041" t="s">
        <v>204</v>
      </c>
      <c r="F3041">
        <v>52110.372346189921</v>
      </c>
      <c r="G3041" t="s">
        <v>187</v>
      </c>
      <c r="H3041">
        <v>2</v>
      </c>
      <c r="I3041">
        <v>2026</v>
      </c>
      <c r="J3041" t="s">
        <v>114</v>
      </c>
      <c r="K3041" t="s">
        <v>26</v>
      </c>
    </row>
    <row r="3042" spans="2:11" x14ac:dyDescent="0.35">
      <c r="B3042" t="s">
        <v>194</v>
      </c>
      <c r="C3042" t="s">
        <v>184</v>
      </c>
      <c r="D3042" t="s">
        <v>242</v>
      </c>
      <c r="E3042" t="s">
        <v>207</v>
      </c>
      <c r="F3042">
        <v>52571.385851983483</v>
      </c>
      <c r="G3042" t="s">
        <v>187</v>
      </c>
      <c r="H3042">
        <v>2</v>
      </c>
      <c r="I3042">
        <v>2026</v>
      </c>
      <c r="J3042" t="s">
        <v>128</v>
      </c>
      <c r="K3042" t="s">
        <v>13</v>
      </c>
    </row>
    <row r="3043" spans="2:11" x14ac:dyDescent="0.35">
      <c r="B3043" t="s">
        <v>194</v>
      </c>
      <c r="C3043" t="s">
        <v>230</v>
      </c>
      <c r="D3043" t="s">
        <v>231</v>
      </c>
      <c r="E3043" t="s">
        <v>201</v>
      </c>
      <c r="F3043">
        <v>54509.003124263458</v>
      </c>
      <c r="G3043" t="s">
        <v>187</v>
      </c>
      <c r="H3043">
        <v>2</v>
      </c>
      <c r="I3043">
        <v>2026</v>
      </c>
      <c r="J3043" t="s">
        <v>202</v>
      </c>
      <c r="K3043" t="s">
        <v>17</v>
      </c>
    </row>
    <row r="3044" spans="2:11" x14ac:dyDescent="0.35">
      <c r="B3044" t="s">
        <v>194</v>
      </c>
      <c r="C3044" t="s">
        <v>234</v>
      </c>
      <c r="D3044" t="s">
        <v>235</v>
      </c>
      <c r="E3044" t="s">
        <v>207</v>
      </c>
      <c r="F3044">
        <v>61540.876470497984</v>
      </c>
      <c r="G3044" t="s">
        <v>187</v>
      </c>
      <c r="H3044">
        <v>2</v>
      </c>
      <c r="I3044">
        <v>2026</v>
      </c>
      <c r="J3044" t="s">
        <v>128</v>
      </c>
      <c r="K3044" t="s">
        <v>13</v>
      </c>
    </row>
    <row r="3045" spans="2:11" x14ac:dyDescent="0.35">
      <c r="B3045" t="s">
        <v>194</v>
      </c>
      <c r="C3045" t="s">
        <v>184</v>
      </c>
      <c r="D3045" t="s">
        <v>185</v>
      </c>
      <c r="E3045" t="s">
        <v>207</v>
      </c>
      <c r="F3045">
        <v>68460.724245126781</v>
      </c>
      <c r="G3045" t="s">
        <v>187</v>
      </c>
      <c r="H3045">
        <v>2</v>
      </c>
      <c r="I3045">
        <v>2026</v>
      </c>
      <c r="J3045" t="s">
        <v>128</v>
      </c>
      <c r="K3045" t="s">
        <v>13</v>
      </c>
    </row>
    <row r="3046" spans="2:11" x14ac:dyDescent="0.35">
      <c r="B3046" t="s">
        <v>183</v>
      </c>
      <c r="C3046" t="s">
        <v>232</v>
      </c>
      <c r="D3046" t="s">
        <v>233</v>
      </c>
      <c r="E3046" t="s">
        <v>270</v>
      </c>
      <c r="F3046">
        <v>69335.546417607562</v>
      </c>
      <c r="G3046" t="s">
        <v>210</v>
      </c>
      <c r="H3046">
        <v>2</v>
      </c>
      <c r="I3046">
        <v>2026</v>
      </c>
      <c r="J3046" t="s">
        <v>25</v>
      </c>
      <c r="K3046" t="s">
        <v>17</v>
      </c>
    </row>
    <row r="3047" spans="2:11" x14ac:dyDescent="0.35">
      <c r="B3047" t="s">
        <v>183</v>
      </c>
      <c r="C3047" t="s">
        <v>191</v>
      </c>
      <c r="D3047" t="s">
        <v>192</v>
      </c>
      <c r="E3047" t="s">
        <v>204</v>
      </c>
      <c r="F3047">
        <v>75771.183617256567</v>
      </c>
      <c r="G3047" t="s">
        <v>187</v>
      </c>
      <c r="H3047">
        <v>2</v>
      </c>
      <c r="I3047">
        <v>2026</v>
      </c>
      <c r="J3047" t="s">
        <v>114</v>
      </c>
      <c r="K3047" t="s">
        <v>26</v>
      </c>
    </row>
    <row r="3048" spans="2:11" x14ac:dyDescent="0.35">
      <c r="B3048" t="s">
        <v>183</v>
      </c>
      <c r="C3048" t="s">
        <v>232</v>
      </c>
      <c r="D3048" t="s">
        <v>233</v>
      </c>
      <c r="E3048" t="s">
        <v>206</v>
      </c>
      <c r="F3048">
        <v>91899.359129535587</v>
      </c>
      <c r="G3048" t="s">
        <v>187</v>
      </c>
      <c r="H3048">
        <v>2</v>
      </c>
      <c r="I3048">
        <v>2026</v>
      </c>
      <c r="J3048" t="s">
        <v>142</v>
      </c>
      <c r="K3048" t="s">
        <v>13</v>
      </c>
    </row>
    <row r="3049" spans="2:11" x14ac:dyDescent="0.35">
      <c r="B3049" t="s">
        <v>183</v>
      </c>
      <c r="C3049" t="s">
        <v>191</v>
      </c>
      <c r="D3049" t="s">
        <v>192</v>
      </c>
      <c r="E3049" t="s">
        <v>197</v>
      </c>
      <c r="F3049">
        <v>108002.65809730555</v>
      </c>
      <c r="G3049" t="s">
        <v>187</v>
      </c>
      <c r="H3049">
        <v>2</v>
      </c>
      <c r="I3049">
        <v>2026</v>
      </c>
      <c r="J3049" t="s">
        <v>73</v>
      </c>
      <c r="K3049" t="s">
        <v>17</v>
      </c>
    </row>
    <row r="3050" spans="2:11" x14ac:dyDescent="0.35">
      <c r="B3050" t="s">
        <v>183</v>
      </c>
      <c r="C3050" t="s">
        <v>191</v>
      </c>
      <c r="D3050" t="s">
        <v>192</v>
      </c>
      <c r="E3050" t="s">
        <v>287</v>
      </c>
      <c r="F3050">
        <v>110329.46486745449</v>
      </c>
      <c r="G3050" t="s">
        <v>288</v>
      </c>
      <c r="H3050">
        <v>2</v>
      </c>
      <c r="I3050">
        <v>2026</v>
      </c>
      <c r="J3050" t="s">
        <v>20</v>
      </c>
      <c r="K3050" t="s">
        <v>17</v>
      </c>
    </row>
    <row r="3051" spans="2:11" x14ac:dyDescent="0.35">
      <c r="B3051" t="s">
        <v>183</v>
      </c>
      <c r="C3051" t="s">
        <v>191</v>
      </c>
      <c r="D3051" t="s">
        <v>192</v>
      </c>
      <c r="E3051" t="s">
        <v>206</v>
      </c>
      <c r="F3051">
        <v>133626.43369063109</v>
      </c>
      <c r="G3051" t="s">
        <v>187</v>
      </c>
      <c r="H3051">
        <v>2</v>
      </c>
      <c r="I3051">
        <v>2026</v>
      </c>
      <c r="J3051" t="s">
        <v>142</v>
      </c>
      <c r="K3051" t="s">
        <v>13</v>
      </c>
    </row>
    <row r="3052" spans="2:11" x14ac:dyDescent="0.35">
      <c r="B3052" t="s">
        <v>183</v>
      </c>
      <c r="C3052" t="s">
        <v>208</v>
      </c>
      <c r="D3052" t="s">
        <v>18</v>
      </c>
      <c r="E3052" t="s">
        <v>269</v>
      </c>
      <c r="F3052">
        <v>160500</v>
      </c>
      <c r="G3052" t="s">
        <v>210</v>
      </c>
      <c r="H3052">
        <v>2</v>
      </c>
      <c r="I3052">
        <v>2026</v>
      </c>
      <c r="J3052" t="s">
        <v>199</v>
      </c>
      <c r="K3052" t="s">
        <v>17</v>
      </c>
    </row>
  </sheetData>
  <autoFilter ref="B2:L3052" xr:uid="{16B273B1-D3E1-4FA5-86F6-342247BD60F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FBA4-FC32-45A5-857B-282A82954F4D}">
  <dimension ref="B2:CY299"/>
  <sheetViews>
    <sheetView showGridLines="0" zoomScale="50" zoomScaleNormal="55" workbookViewId="0">
      <pane xSplit="6" ySplit="8" topLeftCell="BN22" activePane="bottomRight" state="frozen"/>
      <selection pane="topRight" activeCell="W21" activeCellId="1" sqref="L21 W21"/>
      <selection pane="bottomLeft" activeCell="W21" activeCellId="1" sqref="L21 W21"/>
      <selection pane="bottomRight" activeCell="BY93" sqref="BY24:CC93"/>
    </sheetView>
  </sheetViews>
  <sheetFormatPr defaultColWidth="8.81640625" defaultRowHeight="14.5" outlineLevelRow="1" outlineLevelCol="1" x14ac:dyDescent="0.35"/>
  <cols>
    <col min="1" max="1" width="1.1796875" customWidth="1"/>
    <col min="2" max="2" width="24.81640625" bestFit="1" customWidth="1"/>
    <col min="3" max="3" width="9.453125" style="1" bestFit="1" customWidth="1"/>
    <col min="4" max="4" width="22.1796875" customWidth="1"/>
    <col min="5" max="5" width="19.1796875" style="3" hidden="1" customWidth="1"/>
    <col min="6" max="6" width="2.1796875" hidden="1" customWidth="1"/>
    <col min="7" max="7" width="15.453125" customWidth="1" outlineLevel="1"/>
    <col min="8" max="8" width="17.453125" customWidth="1" outlineLevel="1"/>
    <col min="9" max="9" width="13.453125" bestFit="1" customWidth="1" outlineLevel="1"/>
    <col min="10" max="10" width="15.54296875" bestFit="1" customWidth="1" outlineLevel="1"/>
    <col min="11" max="11" width="17.54296875" customWidth="1" outlineLevel="1"/>
    <col min="12" max="13" width="15.54296875" bestFit="1" customWidth="1" outlineLevel="1"/>
    <col min="14" max="14" width="13.453125" bestFit="1" customWidth="1" outlineLevel="1"/>
    <col min="15" max="15" width="26.453125" bestFit="1" customWidth="1" outlineLevel="1"/>
    <col min="16" max="16" width="27" bestFit="1" customWidth="1" outlineLevel="1"/>
    <col min="17" max="17" width="19.1796875" bestFit="1" customWidth="1" outlineLevel="1"/>
    <col min="18" max="18" width="32.453125" bestFit="1" customWidth="1" outlineLevel="1"/>
    <col min="19" max="19" width="15.1796875" bestFit="1" customWidth="1" outlineLevel="1"/>
    <col min="20" max="20" width="16.1796875" bestFit="1" customWidth="1" outlineLevel="1"/>
    <col min="21" max="21" width="17.1796875" bestFit="1" customWidth="1" outlineLevel="1"/>
    <col min="22" max="22" width="15.54296875" bestFit="1" customWidth="1" outlineLevel="1"/>
    <col min="23" max="23" width="15.1796875" bestFit="1" customWidth="1" outlineLevel="1"/>
    <col min="24" max="24" width="17.1796875" bestFit="1" customWidth="1" outlineLevel="1"/>
    <col min="25" max="25" width="1.81640625" customWidth="1"/>
    <col min="26" max="26" width="20.453125" bestFit="1" customWidth="1"/>
    <col min="28" max="28" width="17.453125" customWidth="1" outlineLevel="1"/>
    <col min="29" max="29" width="26" customWidth="1" outlineLevel="1"/>
    <col min="30" max="30" width="17.453125" customWidth="1" outlineLevel="1"/>
    <col min="31" max="32" width="18.54296875" customWidth="1" outlineLevel="1"/>
    <col min="33" max="35" width="17.453125" customWidth="1" outlineLevel="1"/>
    <col min="36" max="36" width="1.81640625" customWidth="1"/>
    <col min="37" max="37" width="21" bestFit="1" customWidth="1"/>
    <col min="38" max="38" width="3.54296875" customWidth="1"/>
    <col min="39" max="42" width="13.81640625" customWidth="1" outlineLevel="1"/>
    <col min="43" max="43" width="1.81640625" customWidth="1"/>
    <col min="44" max="44" width="16.1796875" bestFit="1" customWidth="1"/>
    <col min="46" max="50" width="13.81640625" customWidth="1" outlineLevel="1"/>
    <col min="51" max="51" width="1.81640625" customWidth="1"/>
    <col min="52" max="52" width="16.1796875" bestFit="1" customWidth="1"/>
    <col min="53" max="53" width="13.81640625" customWidth="1" outlineLevel="1"/>
    <col min="54" max="54" width="15.453125" customWidth="1" outlineLevel="1"/>
    <col min="55" max="55" width="17.453125" customWidth="1" outlineLevel="1"/>
    <col min="56" max="56" width="12.54296875" customWidth="1" outlineLevel="1"/>
    <col min="57" max="57" width="13.453125" bestFit="1" customWidth="1" outlineLevel="1"/>
    <col min="58" max="58" width="17.54296875" customWidth="1" outlineLevel="1"/>
    <col min="59" max="59" width="14.81640625" customWidth="1" outlineLevel="1"/>
    <col min="60" max="60" width="13.453125" bestFit="1" customWidth="1" outlineLevel="1"/>
    <col min="61" max="61" width="12.54296875" customWidth="1" outlineLevel="1"/>
    <col min="62" max="62" width="26.453125" customWidth="1" outlineLevel="1"/>
    <col min="63" max="63" width="14.54296875" customWidth="1" outlineLevel="1"/>
    <col min="64" max="65" width="19.1796875" customWidth="1" outlineLevel="1"/>
    <col min="66" max="66" width="14.1796875" bestFit="1" customWidth="1" outlineLevel="1"/>
    <col min="67" max="67" width="13.81640625" customWidth="1" outlineLevel="1"/>
    <col min="68" max="68" width="17.1796875" customWidth="1" outlineLevel="1"/>
    <col min="69" max="70" width="14" customWidth="1" outlineLevel="1"/>
    <col min="71" max="71" width="15.1796875" bestFit="1" customWidth="1" outlineLevel="1"/>
    <col min="73" max="73" width="14.81640625" bestFit="1" customWidth="1"/>
    <col min="75" max="75" width="13.36328125" style="32" bestFit="1" customWidth="1"/>
    <col min="76" max="76" width="8.81640625" bestFit="1" customWidth="1"/>
    <col min="77" max="77" width="18.1796875" style="32" bestFit="1" customWidth="1"/>
    <col min="78" max="82" width="18.1796875" style="32" customWidth="1"/>
    <col min="83" max="83" width="18.1796875" style="32" bestFit="1" customWidth="1"/>
    <col min="84" max="89" width="18.1796875" style="32" customWidth="1"/>
    <col min="90" max="90" width="18.1796875" style="32" bestFit="1" customWidth="1"/>
    <col min="91" max="100" width="18.1796875" style="32" customWidth="1"/>
    <col min="101" max="101" width="17.54296875" bestFit="1" customWidth="1"/>
    <col min="102" max="102" width="19.1796875" bestFit="1" customWidth="1"/>
    <col min="103" max="103" width="8.81640625" customWidth="1"/>
  </cols>
  <sheetData>
    <row r="2" spans="2:73" hidden="1" outlineLevel="1" x14ac:dyDescent="0.35">
      <c r="D2" s="2" t="s">
        <v>57</v>
      </c>
    </row>
    <row r="3" spans="2:73" hidden="1" outlineLevel="1" x14ac:dyDescent="0.35">
      <c r="D3" s="2" t="s">
        <v>289</v>
      </c>
    </row>
    <row r="4" spans="2:73" hidden="1" outlineLevel="1" x14ac:dyDescent="0.35">
      <c r="D4" s="2" t="s">
        <v>290</v>
      </c>
    </row>
    <row r="5" spans="2:73" hidden="1" outlineLevel="1" x14ac:dyDescent="0.35">
      <c r="D5" s="2" t="s">
        <v>146</v>
      </c>
    </row>
    <row r="6" spans="2:73" hidden="1" outlineLevel="1" x14ac:dyDescent="0.35"/>
    <row r="7" spans="2:73" s="1" customFormat="1" ht="19" customHeight="1" collapsed="1" x14ac:dyDescent="0.4">
      <c r="B7" s="4" t="s">
        <v>291</v>
      </c>
      <c r="C7" s="5"/>
      <c r="D7" s="6"/>
      <c r="E7" s="7"/>
      <c r="G7" s="8" t="s">
        <v>57</v>
      </c>
      <c r="H7" s="8" t="s">
        <v>57</v>
      </c>
      <c r="I7" s="8" t="s">
        <v>57</v>
      </c>
      <c r="J7" s="8" t="s">
        <v>57</v>
      </c>
      <c r="K7" s="8" t="s">
        <v>57</v>
      </c>
      <c r="L7" s="8" t="s">
        <v>57</v>
      </c>
      <c r="M7" s="8" t="s">
        <v>57</v>
      </c>
      <c r="N7" s="8" t="s">
        <v>57</v>
      </c>
      <c r="O7" s="8" t="s">
        <v>57</v>
      </c>
      <c r="P7" s="8" t="s">
        <v>57</v>
      </c>
      <c r="Q7" s="8" t="s">
        <v>57</v>
      </c>
      <c r="R7" s="8" t="s">
        <v>57</v>
      </c>
      <c r="S7" s="8" t="s">
        <v>57</v>
      </c>
      <c r="T7" s="8" t="s">
        <v>57</v>
      </c>
      <c r="U7" s="8" t="s">
        <v>57</v>
      </c>
      <c r="V7" s="8" t="s">
        <v>57</v>
      </c>
      <c r="W7" s="9" t="s">
        <v>57</v>
      </c>
      <c r="X7" s="9" t="s">
        <v>57</v>
      </c>
      <c r="AB7" s="8" t="s">
        <v>146</v>
      </c>
      <c r="AC7" s="8" t="s">
        <v>146</v>
      </c>
      <c r="AD7" s="8" t="s">
        <v>146</v>
      </c>
      <c r="AE7" s="8" t="s">
        <v>146</v>
      </c>
      <c r="AF7" s="8" t="s">
        <v>146</v>
      </c>
      <c r="AG7" s="8" t="s">
        <v>146</v>
      </c>
      <c r="AH7" s="8" t="s">
        <v>146</v>
      </c>
      <c r="AI7" s="8" t="s">
        <v>146</v>
      </c>
      <c r="AM7" s="8" t="s">
        <v>60</v>
      </c>
      <c r="AN7" s="8" t="s">
        <v>60</v>
      </c>
      <c r="AO7" s="8" t="s">
        <v>60</v>
      </c>
      <c r="AP7" s="8" t="s">
        <v>60</v>
      </c>
      <c r="AT7" s="8" t="s">
        <v>61</v>
      </c>
      <c r="AU7" s="8" t="s">
        <v>61</v>
      </c>
      <c r="AV7" s="8" t="s">
        <v>61</v>
      </c>
      <c r="AW7" s="8" t="s">
        <v>61</v>
      </c>
      <c r="AX7" s="10" t="s">
        <v>61</v>
      </c>
      <c r="BB7" s="8" t="s">
        <v>257</v>
      </c>
      <c r="BC7" s="8" t="s">
        <v>257</v>
      </c>
      <c r="BD7" s="8" t="s">
        <v>257</v>
      </c>
      <c r="BE7" s="8" t="s">
        <v>257</v>
      </c>
      <c r="BF7" s="8" t="s">
        <v>257</v>
      </c>
      <c r="BG7" s="8" t="s">
        <v>257</v>
      </c>
      <c r="BH7" s="8" t="s">
        <v>257</v>
      </c>
      <c r="BI7" s="8" t="s">
        <v>257</v>
      </c>
      <c r="BJ7" s="8" t="s">
        <v>257</v>
      </c>
      <c r="BK7" s="8" t="s">
        <v>257</v>
      </c>
      <c r="BL7" s="8" t="s">
        <v>257</v>
      </c>
      <c r="BM7" s="8" t="s">
        <v>257</v>
      </c>
      <c r="BN7" s="8" t="s">
        <v>257</v>
      </c>
      <c r="BO7" s="8" t="s">
        <v>257</v>
      </c>
      <c r="BP7" s="8" t="s">
        <v>257</v>
      </c>
      <c r="BQ7" s="8" t="s">
        <v>257</v>
      </c>
      <c r="BR7" s="11" t="s">
        <v>257</v>
      </c>
      <c r="BS7" s="12" t="s">
        <v>257</v>
      </c>
      <c r="BU7" s="12" t="s">
        <v>257</v>
      </c>
    </row>
    <row r="8" spans="2:73" s="1" customFormat="1" ht="16" x14ac:dyDescent="0.4">
      <c r="B8" s="13" t="s">
        <v>292</v>
      </c>
      <c r="C8" s="14" t="s">
        <v>293</v>
      </c>
      <c r="D8" s="15" t="s">
        <v>294</v>
      </c>
      <c r="E8" s="16"/>
      <c r="G8" s="17" t="s">
        <v>113</v>
      </c>
      <c r="H8" s="17" t="s">
        <v>140</v>
      </c>
      <c r="I8" s="17" t="s">
        <v>124</v>
      </c>
      <c r="J8" s="17" t="s">
        <v>112</v>
      </c>
      <c r="K8" s="17" t="s">
        <v>116</v>
      </c>
      <c r="L8" s="17" t="s">
        <v>10</v>
      </c>
      <c r="M8" s="17" t="s">
        <v>117</v>
      </c>
      <c r="N8" s="17" t="s">
        <v>98</v>
      </c>
      <c r="O8" s="17" t="s">
        <v>73</v>
      </c>
      <c r="P8" s="17" t="s">
        <v>106</v>
      </c>
      <c r="Q8" s="17" t="s">
        <v>138</v>
      </c>
      <c r="R8" s="17" t="s">
        <v>131</v>
      </c>
      <c r="S8" s="17" t="s">
        <v>115</v>
      </c>
      <c r="T8" s="17" t="s">
        <v>114</v>
      </c>
      <c r="U8" s="17" t="s">
        <v>141</v>
      </c>
      <c r="V8" s="17" t="s">
        <v>142</v>
      </c>
      <c r="W8" s="17" t="s">
        <v>128</v>
      </c>
      <c r="X8" s="17" t="s">
        <v>79</v>
      </c>
      <c r="Z8" s="18" t="s">
        <v>58</v>
      </c>
      <c r="AB8" s="17" t="s">
        <v>10</v>
      </c>
      <c r="AC8" s="17" t="s">
        <v>73</v>
      </c>
      <c r="AD8" s="17" t="s">
        <v>106</v>
      </c>
      <c r="AE8" s="17" t="s">
        <v>155</v>
      </c>
      <c r="AF8" s="19" t="s">
        <v>138</v>
      </c>
      <c r="AG8" s="17" t="s">
        <v>162</v>
      </c>
      <c r="AH8" s="17" t="s">
        <v>142</v>
      </c>
      <c r="AI8" s="17" t="s">
        <v>295</v>
      </c>
      <c r="AM8" s="17" t="s">
        <v>165</v>
      </c>
      <c r="AN8" s="17" t="s">
        <v>163</v>
      </c>
      <c r="AO8" s="17" t="s">
        <v>164</v>
      </c>
      <c r="AP8" s="17" t="s">
        <v>161</v>
      </c>
      <c r="AT8" s="17" t="s">
        <v>165</v>
      </c>
      <c r="AU8" s="17" t="s">
        <v>163</v>
      </c>
      <c r="AV8" s="17" t="s">
        <v>164</v>
      </c>
      <c r="AW8" s="17" t="s">
        <v>161</v>
      </c>
      <c r="AX8" s="17" t="s">
        <v>162</v>
      </c>
      <c r="BB8" s="17" t="s">
        <v>113</v>
      </c>
      <c r="BC8" s="17" t="s">
        <v>140</v>
      </c>
      <c r="BD8" s="17" t="s">
        <v>124</v>
      </c>
      <c r="BE8" s="17" t="s">
        <v>112</v>
      </c>
      <c r="BF8" s="17" t="s">
        <v>116</v>
      </c>
      <c r="BG8" s="17" t="s">
        <v>10</v>
      </c>
      <c r="BH8" s="17" t="s">
        <v>117</v>
      </c>
      <c r="BI8" s="17" t="s">
        <v>98</v>
      </c>
      <c r="BJ8" s="17" t="s">
        <v>73</v>
      </c>
      <c r="BK8" s="17" t="s">
        <v>106</v>
      </c>
      <c r="BL8" s="17" t="s">
        <v>138</v>
      </c>
      <c r="BM8" s="17" t="s">
        <v>131</v>
      </c>
      <c r="BN8" s="17" t="s">
        <v>115</v>
      </c>
      <c r="BO8" s="17" t="s">
        <v>114</v>
      </c>
      <c r="BP8" s="17" t="s">
        <v>141</v>
      </c>
      <c r="BQ8" s="17" t="s">
        <v>142</v>
      </c>
      <c r="BR8" s="17" t="s">
        <v>128</v>
      </c>
      <c r="BS8" s="20" t="s">
        <v>79</v>
      </c>
      <c r="BU8" s="20" t="s">
        <v>296</v>
      </c>
    </row>
    <row r="9" spans="2:73" s="1" customFormat="1" ht="16" x14ac:dyDescent="0.4">
      <c r="B9" s="21" t="s">
        <v>297</v>
      </c>
      <c r="C9" s="22">
        <v>1</v>
      </c>
      <c r="D9" s="1">
        <v>2026</v>
      </c>
      <c r="E9" s="16"/>
      <c r="G9" s="23">
        <v>58514.582791607711</v>
      </c>
      <c r="H9" s="23">
        <v>62104.116249649567</v>
      </c>
      <c r="I9" s="23">
        <v>36030.553715189693</v>
      </c>
      <c r="J9" s="23">
        <v>82980.262978973697</v>
      </c>
      <c r="K9" s="23">
        <v>67426.650279962763</v>
      </c>
      <c r="L9" s="23">
        <v>280732.14585299016</v>
      </c>
      <c r="M9" s="23">
        <v>117359.08052609114</v>
      </c>
      <c r="N9" s="23">
        <v>53298.179094411156</v>
      </c>
      <c r="O9" s="23">
        <v>142291.94961258909</v>
      </c>
      <c r="P9" s="23">
        <v>0</v>
      </c>
      <c r="Q9" s="23">
        <v>47932.861691948819</v>
      </c>
      <c r="R9" s="23">
        <v>99525.513732345658</v>
      </c>
      <c r="S9" s="23">
        <v>91235.359881303986</v>
      </c>
      <c r="T9" s="23">
        <v>324442.84478655003</v>
      </c>
      <c r="U9" s="23">
        <v>120609.24234988188</v>
      </c>
      <c r="V9" s="23">
        <v>268664.55224308139</v>
      </c>
      <c r="W9" s="23">
        <v>248960.80687351298</v>
      </c>
      <c r="X9" s="23">
        <v>253974.44216055513</v>
      </c>
      <c r="Z9" s="24">
        <f t="shared" ref="Z9:Z21" si="0">SUM(G9:X9)</f>
        <v>2356083.144820645</v>
      </c>
      <c r="AB9" s="23">
        <v>27500</v>
      </c>
      <c r="AC9" s="23">
        <v>45000</v>
      </c>
      <c r="AD9" s="23">
        <v>178500</v>
      </c>
      <c r="AE9" s="23">
        <v>25000</v>
      </c>
      <c r="AF9" s="23">
        <v>212913.43333333332</v>
      </c>
      <c r="AG9" s="23">
        <v>55000</v>
      </c>
      <c r="AH9" s="23">
        <v>40000</v>
      </c>
      <c r="AI9" s="23">
        <v>0</v>
      </c>
      <c r="AM9" s="23">
        <v>84000</v>
      </c>
      <c r="AN9" s="23">
        <v>80400</v>
      </c>
      <c r="AO9" s="23">
        <v>80400</v>
      </c>
      <c r="AP9" s="23">
        <v>75600</v>
      </c>
      <c r="AT9" s="23">
        <v>48000</v>
      </c>
      <c r="AU9" s="23">
        <v>45600</v>
      </c>
      <c r="AV9" s="23">
        <v>45600</v>
      </c>
      <c r="AW9" s="23">
        <v>42400</v>
      </c>
      <c r="AX9" s="23">
        <v>36666.666666666664</v>
      </c>
      <c r="BB9" s="23">
        <f>G9/SUM($G9:$X9)*$BU9</f>
        <v>0</v>
      </c>
      <c r="BC9" s="23">
        <f t="shared" ref="BC9:BR20" si="1">H9/SUM($G9:$X9)*$BU9</f>
        <v>0</v>
      </c>
      <c r="BD9" s="23">
        <f t="shared" si="1"/>
        <v>0</v>
      </c>
      <c r="BE9" s="23">
        <f t="shared" si="1"/>
        <v>0</v>
      </c>
      <c r="BF9" s="23">
        <f t="shared" si="1"/>
        <v>0</v>
      </c>
      <c r="BG9" s="23">
        <f t="shared" si="1"/>
        <v>0</v>
      </c>
      <c r="BH9" s="23">
        <f t="shared" si="1"/>
        <v>0</v>
      </c>
      <c r="BI9" s="23">
        <f t="shared" si="1"/>
        <v>0</v>
      </c>
      <c r="BJ9" s="23">
        <f t="shared" si="1"/>
        <v>0</v>
      </c>
      <c r="BK9" s="23">
        <f t="shared" si="1"/>
        <v>0</v>
      </c>
      <c r="BL9" s="23">
        <f t="shared" si="1"/>
        <v>0</v>
      </c>
      <c r="BM9" s="23">
        <f t="shared" si="1"/>
        <v>0</v>
      </c>
      <c r="BN9" s="23">
        <f t="shared" si="1"/>
        <v>0</v>
      </c>
      <c r="BO9" s="23">
        <f t="shared" si="1"/>
        <v>0</v>
      </c>
      <c r="BP9" s="23">
        <f t="shared" si="1"/>
        <v>0</v>
      </c>
      <c r="BQ9" s="23">
        <f t="shared" si="1"/>
        <v>0</v>
      </c>
      <c r="BR9" s="23">
        <f t="shared" si="1"/>
        <v>0</v>
      </c>
      <c r="BS9" s="23">
        <f t="shared" ref="BS9:BS20" si="2">X9/SUM($G9:$X9)*$BU9</f>
        <v>0</v>
      </c>
      <c r="BU9" s="23">
        <v>0</v>
      </c>
    </row>
    <row r="10" spans="2:73" s="1" customFormat="1" ht="16" x14ac:dyDescent="0.4">
      <c r="B10" s="21" t="s">
        <v>298</v>
      </c>
      <c r="C10" s="22">
        <v>2</v>
      </c>
      <c r="D10" s="1">
        <v>2026</v>
      </c>
      <c r="E10" s="16"/>
      <c r="G10" s="25">
        <v>58514.582791607711</v>
      </c>
      <c r="H10" s="25">
        <v>62104.116249649567</v>
      </c>
      <c r="I10" s="25">
        <v>36030.553715189693</v>
      </c>
      <c r="J10" s="25">
        <v>82980.262978973697</v>
      </c>
      <c r="K10" s="25">
        <v>67426.650279962763</v>
      </c>
      <c r="L10" s="25">
        <v>294370.94155276904</v>
      </c>
      <c r="M10" s="25">
        <v>117359.08052609114</v>
      </c>
      <c r="N10" s="25">
        <v>66311.614874384773</v>
      </c>
      <c r="O10" s="25">
        <v>170826.94919314561</v>
      </c>
      <c r="P10" s="25">
        <v>0</v>
      </c>
      <c r="Q10" s="25">
        <v>47932.861691948819</v>
      </c>
      <c r="R10" s="25">
        <v>99525.513732345658</v>
      </c>
      <c r="S10" s="25">
        <v>91235.359881303986</v>
      </c>
      <c r="T10" s="25">
        <v>324442.84478655003</v>
      </c>
      <c r="U10" s="25">
        <v>120609.24234988188</v>
      </c>
      <c r="V10" s="25">
        <v>268664.55224308139</v>
      </c>
      <c r="W10" s="25">
        <v>248960.80687351298</v>
      </c>
      <c r="X10" s="25">
        <v>261977.21993833291</v>
      </c>
      <c r="Z10" s="24">
        <f t="shared" si="0"/>
        <v>2419273.1536587318</v>
      </c>
      <c r="AB10" s="25">
        <v>27500</v>
      </c>
      <c r="AC10" s="25">
        <v>45000</v>
      </c>
      <c r="AD10" s="25">
        <v>178500</v>
      </c>
      <c r="AE10" s="25">
        <v>25000</v>
      </c>
      <c r="AF10" s="25">
        <v>212913.43333333332</v>
      </c>
      <c r="AG10" s="25">
        <v>55000</v>
      </c>
      <c r="AH10" s="25">
        <v>40000</v>
      </c>
      <c r="AI10" s="25">
        <v>0</v>
      </c>
      <c r="AM10" s="25">
        <v>84000</v>
      </c>
      <c r="AN10" s="25">
        <v>80400</v>
      </c>
      <c r="AO10" s="23">
        <v>80400</v>
      </c>
      <c r="AP10" s="25">
        <v>75600</v>
      </c>
      <c r="AT10" s="25">
        <v>48000</v>
      </c>
      <c r="AU10" s="25">
        <v>45600</v>
      </c>
      <c r="AV10" s="25">
        <v>45600</v>
      </c>
      <c r="AW10" s="25">
        <v>42400</v>
      </c>
      <c r="AX10" s="25">
        <v>36666.666666666664</v>
      </c>
      <c r="BB10" s="23">
        <f t="shared" ref="BB10:BB20" si="3">G10/SUM($G10:$X10)*$BU10</f>
        <v>0</v>
      </c>
      <c r="BC10" s="23">
        <f t="shared" si="1"/>
        <v>0</v>
      </c>
      <c r="BD10" s="23">
        <f t="shared" si="1"/>
        <v>0</v>
      </c>
      <c r="BE10" s="23">
        <f t="shared" si="1"/>
        <v>0</v>
      </c>
      <c r="BF10" s="23">
        <f t="shared" si="1"/>
        <v>0</v>
      </c>
      <c r="BG10" s="23">
        <f t="shared" si="1"/>
        <v>0</v>
      </c>
      <c r="BH10" s="23">
        <f t="shared" si="1"/>
        <v>0</v>
      </c>
      <c r="BI10" s="23">
        <f t="shared" si="1"/>
        <v>0</v>
      </c>
      <c r="BJ10" s="23">
        <f t="shared" si="1"/>
        <v>0</v>
      </c>
      <c r="BK10" s="23">
        <f t="shared" si="1"/>
        <v>0</v>
      </c>
      <c r="BL10" s="23">
        <f t="shared" si="1"/>
        <v>0</v>
      </c>
      <c r="BM10" s="23">
        <f t="shared" si="1"/>
        <v>0</v>
      </c>
      <c r="BN10" s="23">
        <f t="shared" si="1"/>
        <v>0</v>
      </c>
      <c r="BO10" s="23">
        <f t="shared" si="1"/>
        <v>0</v>
      </c>
      <c r="BP10" s="23">
        <f t="shared" si="1"/>
        <v>0</v>
      </c>
      <c r="BQ10" s="23">
        <f t="shared" si="1"/>
        <v>0</v>
      </c>
      <c r="BR10" s="23">
        <f t="shared" si="1"/>
        <v>0</v>
      </c>
      <c r="BS10" s="23">
        <f t="shared" si="2"/>
        <v>0</v>
      </c>
      <c r="BU10" s="25">
        <v>0</v>
      </c>
    </row>
    <row r="11" spans="2:73" s="1" customFormat="1" ht="16" x14ac:dyDescent="0.4">
      <c r="B11" s="21" t="s">
        <v>299</v>
      </c>
      <c r="C11" s="22">
        <v>3</v>
      </c>
      <c r="D11" s="1">
        <v>2026</v>
      </c>
      <c r="E11" s="16" t="s">
        <v>227</v>
      </c>
      <c r="G11" s="25">
        <v>59770.318887259433</v>
      </c>
      <c r="H11" s="25">
        <v>62104.116249649567</v>
      </c>
      <c r="I11" s="25">
        <v>36030.553715189693</v>
      </c>
      <c r="J11" s="25">
        <v>82980.262978973697</v>
      </c>
      <c r="K11" s="25">
        <v>90276.559680471561</v>
      </c>
      <c r="L11" s="25">
        <v>294370.94155276904</v>
      </c>
      <c r="M11" s="25">
        <v>120432.37339401104</v>
      </c>
      <c r="N11" s="25">
        <v>66311.614874384773</v>
      </c>
      <c r="O11" s="25">
        <v>170826.94919314561</v>
      </c>
      <c r="P11" s="25">
        <v>0</v>
      </c>
      <c r="Q11" s="25">
        <v>49436.066418967326</v>
      </c>
      <c r="R11" s="25">
        <v>99525.513732345658</v>
      </c>
      <c r="S11" s="25">
        <v>91235.359881303986</v>
      </c>
      <c r="T11" s="25">
        <v>331575.28378986422</v>
      </c>
      <c r="U11" s="25">
        <v>120609.24234988188</v>
      </c>
      <c r="V11" s="25">
        <v>312248.31994729373</v>
      </c>
      <c r="W11" s="25">
        <v>280476.73015160591</v>
      </c>
      <c r="X11" s="25">
        <v>269979.99771611067</v>
      </c>
      <c r="Z11" s="24">
        <f t="shared" si="0"/>
        <v>2538190.204513228</v>
      </c>
      <c r="AB11" s="25">
        <v>27500</v>
      </c>
      <c r="AC11" s="25">
        <v>45000</v>
      </c>
      <c r="AD11" s="25">
        <v>193500</v>
      </c>
      <c r="AE11" s="25">
        <v>25000</v>
      </c>
      <c r="AF11" s="25">
        <v>212913.43333333332</v>
      </c>
      <c r="AG11" s="25">
        <v>55000</v>
      </c>
      <c r="AH11" s="25">
        <v>40000</v>
      </c>
      <c r="AI11" s="25">
        <v>37500</v>
      </c>
      <c r="AM11" s="25">
        <v>84000</v>
      </c>
      <c r="AN11" s="25">
        <v>80400</v>
      </c>
      <c r="AO11" s="23">
        <v>80400</v>
      </c>
      <c r="AP11" s="25">
        <v>75600</v>
      </c>
      <c r="AT11" s="25">
        <v>48000</v>
      </c>
      <c r="AU11" s="25">
        <v>45600</v>
      </c>
      <c r="AV11" s="25">
        <v>45600</v>
      </c>
      <c r="AW11" s="25">
        <v>42400</v>
      </c>
      <c r="AX11" s="25">
        <v>36666.666666666664</v>
      </c>
      <c r="BB11" s="23">
        <f t="shared" si="3"/>
        <v>0</v>
      </c>
      <c r="BC11" s="23">
        <f t="shared" si="1"/>
        <v>0</v>
      </c>
      <c r="BD11" s="23">
        <f t="shared" si="1"/>
        <v>0</v>
      </c>
      <c r="BE11" s="23">
        <f t="shared" si="1"/>
        <v>0</v>
      </c>
      <c r="BF11" s="23">
        <f t="shared" si="1"/>
        <v>0</v>
      </c>
      <c r="BG11" s="23">
        <f t="shared" si="1"/>
        <v>0</v>
      </c>
      <c r="BH11" s="23">
        <f t="shared" si="1"/>
        <v>0</v>
      </c>
      <c r="BI11" s="23">
        <f t="shared" si="1"/>
        <v>0</v>
      </c>
      <c r="BJ11" s="23">
        <f t="shared" si="1"/>
        <v>0</v>
      </c>
      <c r="BK11" s="23">
        <f t="shared" si="1"/>
        <v>0</v>
      </c>
      <c r="BL11" s="23">
        <f t="shared" si="1"/>
        <v>0</v>
      </c>
      <c r="BM11" s="23">
        <f t="shared" si="1"/>
        <v>0</v>
      </c>
      <c r="BN11" s="23">
        <f t="shared" si="1"/>
        <v>0</v>
      </c>
      <c r="BO11" s="23">
        <f t="shared" si="1"/>
        <v>0</v>
      </c>
      <c r="BP11" s="23">
        <f t="shared" si="1"/>
        <v>0</v>
      </c>
      <c r="BQ11" s="23">
        <f t="shared" si="1"/>
        <v>0</v>
      </c>
      <c r="BR11" s="23">
        <f t="shared" si="1"/>
        <v>0</v>
      </c>
      <c r="BS11" s="23">
        <f t="shared" si="2"/>
        <v>0</v>
      </c>
      <c r="BU11" s="25">
        <v>0</v>
      </c>
    </row>
    <row r="12" spans="2:73" s="1" customFormat="1" ht="16" x14ac:dyDescent="0.4">
      <c r="B12" s="21" t="s">
        <v>300</v>
      </c>
      <c r="C12" s="22">
        <v>4</v>
      </c>
      <c r="D12" s="1">
        <v>2026</v>
      </c>
      <c r="E12" s="16"/>
      <c r="G12" s="25">
        <v>59770.318887259433</v>
      </c>
      <c r="H12" s="25">
        <v>62104.116249649567</v>
      </c>
      <c r="I12" s="25">
        <v>36030.553715189693</v>
      </c>
      <c r="J12" s="25">
        <v>84652.348326046558</v>
      </c>
      <c r="K12" s="25">
        <v>90276.559680471561</v>
      </c>
      <c r="L12" s="25">
        <v>294370.94155276904</v>
      </c>
      <c r="M12" s="25">
        <v>120432.37339401104</v>
      </c>
      <c r="N12" s="25">
        <v>67938.553917086669</v>
      </c>
      <c r="O12" s="25">
        <v>170826.94919314561</v>
      </c>
      <c r="P12" s="25">
        <v>0</v>
      </c>
      <c r="Q12" s="25">
        <v>49436.066418967326</v>
      </c>
      <c r="R12" s="25">
        <v>99525.513732345658</v>
      </c>
      <c r="S12" s="25">
        <v>91235.359881303986</v>
      </c>
      <c r="T12" s="25">
        <v>338979.27770670288</v>
      </c>
      <c r="U12" s="25">
        <v>120609.24234988188</v>
      </c>
      <c r="V12" s="25">
        <v>341146.56652445957</v>
      </c>
      <c r="W12" s="25">
        <v>288473.90989036096</v>
      </c>
      <c r="X12" s="25">
        <v>277982.77549388848</v>
      </c>
      <c r="Z12" s="24">
        <f t="shared" si="0"/>
        <v>2593791.4269135403</v>
      </c>
      <c r="AB12" s="25">
        <v>27500</v>
      </c>
      <c r="AC12" s="25">
        <v>45000</v>
      </c>
      <c r="AD12" s="25">
        <v>193500</v>
      </c>
      <c r="AE12" s="25">
        <v>25000</v>
      </c>
      <c r="AF12" s="25">
        <v>152413.43333333332</v>
      </c>
      <c r="AG12" s="25">
        <v>55000</v>
      </c>
      <c r="AH12" s="25">
        <v>40000</v>
      </c>
      <c r="AI12" s="25">
        <v>0</v>
      </c>
      <c r="AM12" s="25">
        <v>84000</v>
      </c>
      <c r="AN12" s="25">
        <v>80400</v>
      </c>
      <c r="AO12" s="23">
        <v>80400</v>
      </c>
      <c r="AP12" s="25">
        <v>75600</v>
      </c>
      <c r="AT12" s="25">
        <v>48000</v>
      </c>
      <c r="AU12" s="25">
        <v>45600</v>
      </c>
      <c r="AV12" s="25">
        <v>45600</v>
      </c>
      <c r="AW12" s="25">
        <v>42400</v>
      </c>
      <c r="AX12" s="25">
        <v>36666.666666666664</v>
      </c>
      <c r="BB12" s="23">
        <f t="shared" si="3"/>
        <v>0</v>
      </c>
      <c r="BC12" s="23">
        <f t="shared" si="1"/>
        <v>0</v>
      </c>
      <c r="BD12" s="23">
        <f t="shared" si="1"/>
        <v>0</v>
      </c>
      <c r="BE12" s="23">
        <f t="shared" si="1"/>
        <v>0</v>
      </c>
      <c r="BF12" s="23">
        <f t="shared" si="1"/>
        <v>0</v>
      </c>
      <c r="BG12" s="23">
        <f t="shared" si="1"/>
        <v>0</v>
      </c>
      <c r="BH12" s="23">
        <f t="shared" si="1"/>
        <v>0</v>
      </c>
      <c r="BI12" s="23">
        <f t="shared" si="1"/>
        <v>0</v>
      </c>
      <c r="BJ12" s="23">
        <f t="shared" si="1"/>
        <v>0</v>
      </c>
      <c r="BK12" s="23">
        <f t="shared" si="1"/>
        <v>0</v>
      </c>
      <c r="BL12" s="23">
        <f t="shared" si="1"/>
        <v>0</v>
      </c>
      <c r="BM12" s="23">
        <f t="shared" si="1"/>
        <v>0</v>
      </c>
      <c r="BN12" s="23">
        <f t="shared" si="1"/>
        <v>0</v>
      </c>
      <c r="BO12" s="23">
        <f t="shared" si="1"/>
        <v>0</v>
      </c>
      <c r="BP12" s="23">
        <f t="shared" si="1"/>
        <v>0</v>
      </c>
      <c r="BQ12" s="23">
        <f t="shared" si="1"/>
        <v>0</v>
      </c>
      <c r="BR12" s="23">
        <f t="shared" si="1"/>
        <v>0</v>
      </c>
      <c r="BS12" s="23">
        <f t="shared" si="2"/>
        <v>0</v>
      </c>
      <c r="BU12" s="25">
        <v>0</v>
      </c>
    </row>
    <row r="13" spans="2:73" s="1" customFormat="1" ht="16" x14ac:dyDescent="0.4">
      <c r="B13" s="21" t="s">
        <v>301</v>
      </c>
      <c r="C13" s="22">
        <v>5</v>
      </c>
      <c r="D13" s="1">
        <v>2026</v>
      </c>
      <c r="E13" s="16"/>
      <c r="G13" s="25">
        <v>62120.202589915636</v>
      </c>
      <c r="H13" s="25">
        <v>66072.167736902542</v>
      </c>
      <c r="I13" s="25">
        <v>37560.662295442598</v>
      </c>
      <c r="J13" s="25">
        <v>88647.40716861689</v>
      </c>
      <c r="K13" s="25">
        <v>118901.26781035829</v>
      </c>
      <c r="L13" s="25">
        <v>306673.9557548443</v>
      </c>
      <c r="M13" s="25">
        <v>125159.44829396065</v>
      </c>
      <c r="N13" s="25">
        <v>71007.415758836854</v>
      </c>
      <c r="O13" s="25">
        <v>179100.6930176153</v>
      </c>
      <c r="P13" s="25">
        <v>0</v>
      </c>
      <c r="Q13" s="25">
        <v>51378.862383731284</v>
      </c>
      <c r="R13" s="25">
        <v>103283.69275842662</v>
      </c>
      <c r="S13" s="25">
        <v>94526.726120189167</v>
      </c>
      <c r="T13" s="25">
        <v>356817.14683253499</v>
      </c>
      <c r="U13" s="25">
        <v>125056.73856029364</v>
      </c>
      <c r="V13" s="25">
        <v>357986.74368414306</v>
      </c>
      <c r="W13" s="25">
        <v>312365.96086106508</v>
      </c>
      <c r="X13" s="25">
        <v>285985.55327166623</v>
      </c>
      <c r="Z13" s="24">
        <f t="shared" si="0"/>
        <v>2742644.6448985427</v>
      </c>
      <c r="AB13" s="25">
        <v>27500</v>
      </c>
      <c r="AC13" s="25">
        <v>45000</v>
      </c>
      <c r="AD13" s="25">
        <v>208500</v>
      </c>
      <c r="AE13" s="25">
        <v>25000</v>
      </c>
      <c r="AF13" s="25">
        <v>152413.43333333332</v>
      </c>
      <c r="AG13" s="25">
        <v>55000</v>
      </c>
      <c r="AH13" s="25">
        <v>40000</v>
      </c>
      <c r="AI13" s="25">
        <v>0</v>
      </c>
      <c r="AM13" s="25">
        <v>84000</v>
      </c>
      <c r="AN13" s="25">
        <v>80400</v>
      </c>
      <c r="AO13" s="23">
        <v>80400</v>
      </c>
      <c r="AP13" s="25">
        <v>75600</v>
      </c>
      <c r="AT13" s="25">
        <v>48000</v>
      </c>
      <c r="AU13" s="25">
        <v>45600</v>
      </c>
      <c r="AV13" s="25">
        <v>45600</v>
      </c>
      <c r="AW13" s="25">
        <v>42400</v>
      </c>
      <c r="AX13" s="25">
        <v>36666.666666666664</v>
      </c>
      <c r="BB13" s="23">
        <f t="shared" si="3"/>
        <v>9357.586031749368</v>
      </c>
      <c r="BC13" s="23">
        <f t="shared" si="1"/>
        <v>9952.8972560467646</v>
      </c>
      <c r="BD13" s="23">
        <f t="shared" si="1"/>
        <v>5658.0164613974766</v>
      </c>
      <c r="BE13" s="23">
        <f t="shared" si="1"/>
        <v>13353.55817410857</v>
      </c>
      <c r="BF13" s="23">
        <f t="shared" si="1"/>
        <v>17910.901710422295</v>
      </c>
      <c r="BG13" s="23">
        <f t="shared" si="1"/>
        <v>46196.370987668277</v>
      </c>
      <c r="BH13" s="23">
        <f t="shared" si="1"/>
        <v>18853.613740260887</v>
      </c>
      <c r="BI13" s="23">
        <f t="shared" si="1"/>
        <v>10696.3270265216</v>
      </c>
      <c r="BJ13" s="23">
        <f t="shared" si="1"/>
        <v>26979.148061090451</v>
      </c>
      <c r="BK13" s="23">
        <f t="shared" si="1"/>
        <v>0</v>
      </c>
      <c r="BL13" s="23">
        <f t="shared" si="1"/>
        <v>7739.5453479610078</v>
      </c>
      <c r="BM13" s="23">
        <f t="shared" si="1"/>
        <v>15558.320809801126</v>
      </c>
      <c r="BN13" s="23">
        <f t="shared" si="1"/>
        <v>14239.199730376822</v>
      </c>
      <c r="BO13" s="23">
        <f t="shared" si="1"/>
        <v>53749.778813999314</v>
      </c>
      <c r="BP13" s="23">
        <f t="shared" si="1"/>
        <v>18838.141878788832</v>
      </c>
      <c r="BQ13" s="23">
        <f t="shared" si="1"/>
        <v>53925.963093912818</v>
      </c>
      <c r="BR13" s="23">
        <f t="shared" si="1"/>
        <v>47053.796193220718</v>
      </c>
      <c r="BS13" s="23">
        <f t="shared" si="2"/>
        <v>43079.937073667759</v>
      </c>
      <c r="BU13" s="25">
        <v>413143.10239099403</v>
      </c>
    </row>
    <row r="14" spans="2:73" s="1" customFormat="1" ht="16" x14ac:dyDescent="0.4">
      <c r="B14" s="21" t="s">
        <v>302</v>
      </c>
      <c r="C14" s="22">
        <v>6</v>
      </c>
      <c r="D14" s="1">
        <v>2026</v>
      </c>
      <c r="E14" s="16"/>
      <c r="G14" s="25">
        <v>62120.202589915636</v>
      </c>
      <c r="H14" s="25">
        <v>66072.167736902542</v>
      </c>
      <c r="I14" s="25">
        <v>37560.662295442598</v>
      </c>
      <c r="J14" s="25">
        <v>88647.40716861689</v>
      </c>
      <c r="K14" s="25">
        <v>118901.26781035829</v>
      </c>
      <c r="L14" s="25">
        <v>306673.9557548443</v>
      </c>
      <c r="M14" s="25">
        <v>125159.44829396065</v>
      </c>
      <c r="N14" s="25">
        <v>71007.415758836854</v>
      </c>
      <c r="O14" s="25">
        <v>179100.6930176153</v>
      </c>
      <c r="P14" s="25">
        <v>0</v>
      </c>
      <c r="Q14" s="25">
        <v>51378.862383731284</v>
      </c>
      <c r="R14" s="25">
        <v>103283.69275842662</v>
      </c>
      <c r="S14" s="25">
        <v>94526.726120189167</v>
      </c>
      <c r="T14" s="25">
        <v>356817.14683253499</v>
      </c>
      <c r="U14" s="25">
        <v>125056.73856029364</v>
      </c>
      <c r="V14" s="25">
        <v>357986.74368414306</v>
      </c>
      <c r="W14" s="25">
        <v>315531.31874819484</v>
      </c>
      <c r="X14" s="25">
        <v>293988.33104944404</v>
      </c>
      <c r="Z14" s="24">
        <f t="shared" si="0"/>
        <v>2753812.7805634504</v>
      </c>
      <c r="AB14" s="25">
        <v>27500</v>
      </c>
      <c r="AC14" s="25">
        <v>45000</v>
      </c>
      <c r="AD14" s="25">
        <v>208500</v>
      </c>
      <c r="AE14" s="25">
        <v>25000</v>
      </c>
      <c r="AF14" s="25">
        <v>152413.43333333332</v>
      </c>
      <c r="AG14" s="25">
        <v>55000</v>
      </c>
      <c r="AH14" s="25">
        <v>40000</v>
      </c>
      <c r="AI14" s="25">
        <v>41250</v>
      </c>
      <c r="AM14" s="25">
        <v>84000</v>
      </c>
      <c r="AN14" s="25">
        <v>80400</v>
      </c>
      <c r="AO14" s="23">
        <v>80400</v>
      </c>
      <c r="AP14" s="25">
        <v>75600</v>
      </c>
      <c r="AT14" s="25">
        <v>48000</v>
      </c>
      <c r="AU14" s="25">
        <v>45600</v>
      </c>
      <c r="AV14" s="25">
        <v>45600</v>
      </c>
      <c r="AW14" s="25">
        <v>42400</v>
      </c>
      <c r="AX14" s="25">
        <v>36666.666666666664</v>
      </c>
      <c r="BB14" s="23">
        <f t="shared" si="3"/>
        <v>11101.947401137551</v>
      </c>
      <c r="BC14" s="23">
        <f t="shared" si="1"/>
        <v>11808.231465962865</v>
      </c>
      <c r="BD14" s="23">
        <f t="shared" si="1"/>
        <v>6712.735628193007</v>
      </c>
      <c r="BE14" s="23">
        <f t="shared" si="1"/>
        <v>15842.814585298431</v>
      </c>
      <c r="BF14" s="23">
        <f t="shared" si="1"/>
        <v>21249.699230270329</v>
      </c>
      <c r="BG14" s="23">
        <f t="shared" si="1"/>
        <v>54807.904419837956</v>
      </c>
      <c r="BH14" s="23">
        <f t="shared" si="1"/>
        <v>22368.14359553481</v>
      </c>
      <c r="BI14" s="23">
        <f t="shared" si="1"/>
        <v>12690.24507291748</v>
      </c>
      <c r="BJ14" s="23">
        <f t="shared" si="1"/>
        <v>32008.370714998811</v>
      </c>
      <c r="BK14" s="23">
        <f t="shared" si="1"/>
        <v>0</v>
      </c>
      <c r="BL14" s="23">
        <f t="shared" si="1"/>
        <v>9182.2853746949459</v>
      </c>
      <c r="BM14" s="23">
        <f t="shared" si="1"/>
        <v>18458.570265278671</v>
      </c>
      <c r="BN14" s="23">
        <f t="shared" si="1"/>
        <v>16893.549886111221</v>
      </c>
      <c r="BO14" s="23">
        <f t="shared" si="1"/>
        <v>63769.354103842721</v>
      </c>
      <c r="BP14" s="23">
        <f t="shared" si="1"/>
        <v>22349.787601619537</v>
      </c>
      <c r="BQ14" s="23">
        <f t="shared" si="1"/>
        <v>63978.381154395152</v>
      </c>
      <c r="BR14" s="23">
        <f t="shared" si="1"/>
        <v>56390.867352430243</v>
      </c>
      <c r="BS14" s="23">
        <f t="shared" si="2"/>
        <v>52540.76535141535</v>
      </c>
      <c r="BU14" s="25">
        <v>492153.65320393903</v>
      </c>
    </row>
    <row r="15" spans="2:73" s="1" customFormat="1" ht="16" x14ac:dyDescent="0.4">
      <c r="B15" s="21" t="s">
        <v>303</v>
      </c>
      <c r="C15" s="22">
        <v>7</v>
      </c>
      <c r="D15" s="1">
        <v>2026</v>
      </c>
      <c r="E15" s="16"/>
      <c r="G15" s="25">
        <v>62120.202589915636</v>
      </c>
      <c r="H15" s="25">
        <v>67099.150518060196</v>
      </c>
      <c r="I15" s="25">
        <v>38439.928375200863</v>
      </c>
      <c r="J15" s="25">
        <v>91515.573120788351</v>
      </c>
      <c r="K15" s="25">
        <v>118901.26781035829</v>
      </c>
      <c r="L15" s="25">
        <v>306673.9557548443</v>
      </c>
      <c r="M15" s="25">
        <v>125159.44829396065</v>
      </c>
      <c r="N15" s="25">
        <v>71007.415758836854</v>
      </c>
      <c r="O15" s="25">
        <v>179100.6930176153</v>
      </c>
      <c r="P15" s="25">
        <v>0</v>
      </c>
      <c r="Q15" s="25">
        <v>51378.862383731284</v>
      </c>
      <c r="R15" s="25">
        <v>103283.69275842662</v>
      </c>
      <c r="S15" s="25">
        <v>94526.726120189167</v>
      </c>
      <c r="T15" s="25">
        <v>370979.95009031508</v>
      </c>
      <c r="U15" s="25">
        <v>125056.73856029364</v>
      </c>
      <c r="V15" s="25">
        <v>357986.74368414306</v>
      </c>
      <c r="W15" s="25">
        <v>344054.18216494279</v>
      </c>
      <c r="X15" s="25">
        <v>301991.10882722179</v>
      </c>
      <c r="Z15" s="24">
        <f t="shared" si="0"/>
        <v>2809275.6398288435</v>
      </c>
      <c r="AB15" s="25">
        <v>27500</v>
      </c>
      <c r="AC15" s="25">
        <v>45000</v>
      </c>
      <c r="AD15" s="25">
        <v>231500</v>
      </c>
      <c r="AE15" s="25">
        <v>25000</v>
      </c>
      <c r="AF15" s="25">
        <v>152413.43333333332</v>
      </c>
      <c r="AG15" s="25">
        <v>55000</v>
      </c>
      <c r="AH15" s="25">
        <v>40000</v>
      </c>
      <c r="AI15" s="25">
        <v>41250</v>
      </c>
      <c r="AM15" s="25">
        <v>84000</v>
      </c>
      <c r="AN15" s="25">
        <v>80400</v>
      </c>
      <c r="AO15" s="23">
        <v>80400</v>
      </c>
      <c r="AP15" s="25">
        <v>75600</v>
      </c>
      <c r="AT15" s="25">
        <v>48000</v>
      </c>
      <c r="AU15" s="25">
        <v>45600</v>
      </c>
      <c r="AV15" s="25">
        <v>45600</v>
      </c>
      <c r="AW15" s="25">
        <v>42400</v>
      </c>
      <c r="AX15" s="25">
        <v>36666.666666666664</v>
      </c>
      <c r="BB15" s="23">
        <f t="shared" si="3"/>
        <v>337.51321152587747</v>
      </c>
      <c r="BC15" s="23">
        <f t="shared" si="1"/>
        <v>364.56496981362295</v>
      </c>
      <c r="BD15" s="23">
        <f t="shared" si="1"/>
        <v>208.85288739938679</v>
      </c>
      <c r="BE15" s="23">
        <f t="shared" si="1"/>
        <v>497.22495582528472</v>
      </c>
      <c r="BF15" s="23">
        <f t="shared" si="1"/>
        <v>646.01767347885516</v>
      </c>
      <c r="BG15" s="23">
        <f t="shared" si="1"/>
        <v>1666.2294613148154</v>
      </c>
      <c r="BH15" s="23">
        <f t="shared" si="1"/>
        <v>680.01979364695808</v>
      </c>
      <c r="BI15" s="23">
        <f t="shared" si="1"/>
        <v>385.79946516157639</v>
      </c>
      <c r="BJ15" s="23">
        <f t="shared" si="1"/>
        <v>973.09486393559621</v>
      </c>
      <c r="BK15" s="23">
        <f t="shared" si="1"/>
        <v>0</v>
      </c>
      <c r="BL15" s="23">
        <f t="shared" si="1"/>
        <v>279.15306333038791</v>
      </c>
      <c r="BM15" s="23">
        <f t="shared" si="1"/>
        <v>561.1638305701141</v>
      </c>
      <c r="BN15" s="23">
        <f t="shared" si="1"/>
        <v>513.5852360055128</v>
      </c>
      <c r="BO15" s="23">
        <f t="shared" si="1"/>
        <v>2015.6185773131749</v>
      </c>
      <c r="BP15" s="23">
        <f t="shared" si="1"/>
        <v>679.46174826687832</v>
      </c>
      <c r="BQ15" s="23">
        <f t="shared" si="1"/>
        <v>1945.0235270826461</v>
      </c>
      <c r="BR15" s="23">
        <f t="shared" si="1"/>
        <v>1869.3247465398647</v>
      </c>
      <c r="BS15" s="23">
        <f t="shared" si="2"/>
        <v>1640.7864872141074</v>
      </c>
      <c r="BU15" s="25">
        <v>15263.434498424658</v>
      </c>
    </row>
    <row r="16" spans="2:73" s="1" customFormat="1" ht="16" x14ac:dyDescent="0.4">
      <c r="B16" s="21" t="s">
        <v>304</v>
      </c>
      <c r="C16" s="22">
        <v>8</v>
      </c>
      <c r="D16" s="1">
        <v>2026</v>
      </c>
      <c r="E16" s="16"/>
      <c r="G16" s="25">
        <v>62120.202589915636</v>
      </c>
      <c r="H16" s="25">
        <v>67099.150518060196</v>
      </c>
      <c r="I16" s="25">
        <v>38439.928375200863</v>
      </c>
      <c r="J16" s="25">
        <v>91515.573120788351</v>
      </c>
      <c r="K16" s="25">
        <v>122778.83122209224</v>
      </c>
      <c r="L16" s="25">
        <v>309311.75399411906</v>
      </c>
      <c r="M16" s="25">
        <v>125159.44829396065</v>
      </c>
      <c r="N16" s="25">
        <v>71007.415758836854</v>
      </c>
      <c r="O16" s="25">
        <v>191019.15016301593</v>
      </c>
      <c r="P16" s="25">
        <v>0</v>
      </c>
      <c r="Q16" s="25">
        <v>51378.862383731284</v>
      </c>
      <c r="R16" s="25">
        <v>105921.49099770142</v>
      </c>
      <c r="S16" s="25">
        <v>100480.53663636217</v>
      </c>
      <c r="T16" s="25">
        <v>370979.95009031508</v>
      </c>
      <c r="U16" s="25">
        <v>125056.73856029364</v>
      </c>
      <c r="V16" s="25">
        <v>393189.5501049587</v>
      </c>
      <c r="W16" s="25">
        <v>348631.64137616433</v>
      </c>
      <c r="X16" s="25">
        <v>309993.88660499954</v>
      </c>
      <c r="Z16" s="24">
        <f t="shared" si="0"/>
        <v>2884084.1107905158</v>
      </c>
      <c r="AB16" s="25">
        <v>27500</v>
      </c>
      <c r="AC16" s="25">
        <v>45000</v>
      </c>
      <c r="AD16" s="25">
        <v>239500</v>
      </c>
      <c r="AE16" s="25">
        <v>25000</v>
      </c>
      <c r="AF16" s="25">
        <v>152413.43333333332</v>
      </c>
      <c r="AG16" s="25">
        <v>55000</v>
      </c>
      <c r="AH16" s="25">
        <v>40000</v>
      </c>
      <c r="AI16" s="25">
        <v>37500</v>
      </c>
      <c r="AM16" s="25">
        <v>84000</v>
      </c>
      <c r="AN16" s="25">
        <v>80400</v>
      </c>
      <c r="AO16" s="23">
        <v>80400</v>
      </c>
      <c r="AP16" s="25">
        <v>75600</v>
      </c>
      <c r="AT16" s="25">
        <v>48000</v>
      </c>
      <c r="AU16" s="25">
        <v>45600</v>
      </c>
      <c r="AV16" s="25">
        <v>45600</v>
      </c>
      <c r="AW16" s="25">
        <v>42400</v>
      </c>
      <c r="AX16" s="25">
        <v>36666.666666666664</v>
      </c>
      <c r="BB16" s="23">
        <f t="shared" si="3"/>
        <v>10160.552912184301</v>
      </c>
      <c r="BC16" s="23">
        <f t="shared" si="1"/>
        <v>10974.923467362363</v>
      </c>
      <c r="BD16" s="23">
        <f t="shared" si="1"/>
        <v>6287.3414752869294</v>
      </c>
      <c r="BE16" s="23">
        <f t="shared" si="1"/>
        <v>14968.541379702288</v>
      </c>
      <c r="BF16" s="23">
        <f t="shared" si="1"/>
        <v>20082.046727431774</v>
      </c>
      <c r="BG16" s="23">
        <f t="shared" si="1"/>
        <v>50591.889784467116</v>
      </c>
      <c r="BH16" s="23">
        <f t="shared" si="1"/>
        <v>20471.427069315832</v>
      </c>
      <c r="BI16" s="23">
        <f t="shared" si="1"/>
        <v>11614.170187723323</v>
      </c>
      <c r="BJ16" s="23">
        <f t="shared" si="1"/>
        <v>31243.622872325821</v>
      </c>
      <c r="BK16" s="23">
        <f t="shared" si="1"/>
        <v>0</v>
      </c>
      <c r="BL16" s="23">
        <f t="shared" si="1"/>
        <v>8403.6694674669834</v>
      </c>
      <c r="BM16" s="23">
        <f t="shared" si="1"/>
        <v>17324.813328833348</v>
      </c>
      <c r="BN16" s="23">
        <f t="shared" si="1"/>
        <v>16434.875717938601</v>
      </c>
      <c r="BO16" s="23">
        <f t="shared" si="1"/>
        <v>60678.511258816179</v>
      </c>
      <c r="BP16" s="23">
        <f t="shared" si="1"/>
        <v>20454.627579938613</v>
      </c>
      <c r="BQ16" s="23">
        <f t="shared" si="1"/>
        <v>64311.175137859427</v>
      </c>
      <c r="BR16" s="23">
        <f t="shared" si="1"/>
        <v>57023.159799533911</v>
      </c>
      <c r="BS16" s="23">
        <f t="shared" si="2"/>
        <v>50703.461289340201</v>
      </c>
      <c r="BU16" s="25">
        <v>471728.80945552699</v>
      </c>
    </row>
    <row r="17" spans="2:103" s="1" customFormat="1" ht="16" x14ac:dyDescent="0.4">
      <c r="B17" s="21" t="s">
        <v>305</v>
      </c>
      <c r="C17" s="22">
        <v>9</v>
      </c>
      <c r="D17" s="1">
        <v>2026</v>
      </c>
      <c r="E17" s="16"/>
      <c r="G17" s="25">
        <v>62120.202589915636</v>
      </c>
      <c r="H17" s="25">
        <v>67099.150518060196</v>
      </c>
      <c r="I17" s="25">
        <v>38439.928375200863</v>
      </c>
      <c r="J17" s="25">
        <v>91515.573120788351</v>
      </c>
      <c r="K17" s="25">
        <v>122778.83122209224</v>
      </c>
      <c r="L17" s="25">
        <v>309311.75399411906</v>
      </c>
      <c r="M17" s="25">
        <v>125159.44829396065</v>
      </c>
      <c r="N17" s="25">
        <v>71007.415758836854</v>
      </c>
      <c r="O17" s="25">
        <v>191019.15016301593</v>
      </c>
      <c r="P17" s="25">
        <v>0</v>
      </c>
      <c r="Q17" s="25">
        <v>51378.862383731284</v>
      </c>
      <c r="R17" s="25">
        <v>105921.49099770142</v>
      </c>
      <c r="S17" s="25">
        <v>100480.53663636217</v>
      </c>
      <c r="T17" s="25">
        <v>370979.95009031508</v>
      </c>
      <c r="U17" s="25">
        <v>125056.73856029364</v>
      </c>
      <c r="V17" s="25">
        <v>393189.5501049587</v>
      </c>
      <c r="W17" s="25">
        <v>348631.64137616433</v>
      </c>
      <c r="X17" s="25">
        <v>317996.66438277735</v>
      </c>
      <c r="Z17" s="24">
        <f t="shared" si="0"/>
        <v>2892086.8885682933</v>
      </c>
      <c r="AB17" s="25">
        <v>27500</v>
      </c>
      <c r="AC17" s="25">
        <v>45000</v>
      </c>
      <c r="AD17" s="25">
        <v>239500</v>
      </c>
      <c r="AE17" s="25">
        <v>25000</v>
      </c>
      <c r="AF17" s="25">
        <v>152413.43333333332</v>
      </c>
      <c r="AG17" s="25">
        <v>55000</v>
      </c>
      <c r="AH17" s="25">
        <v>40000</v>
      </c>
      <c r="AI17" s="25">
        <v>112500</v>
      </c>
      <c r="AM17" s="25">
        <v>84000</v>
      </c>
      <c r="AN17" s="25">
        <v>80400</v>
      </c>
      <c r="AO17" s="23">
        <v>80400</v>
      </c>
      <c r="AP17" s="25">
        <v>75600</v>
      </c>
      <c r="AT17" s="25">
        <v>48000</v>
      </c>
      <c r="AU17" s="25">
        <v>45600</v>
      </c>
      <c r="AV17" s="25">
        <v>45600</v>
      </c>
      <c r="AW17" s="25">
        <v>42400</v>
      </c>
      <c r="AX17" s="25">
        <v>36666.666666666664</v>
      </c>
      <c r="BB17" s="23">
        <f t="shared" si="3"/>
        <v>7020.604045029464</v>
      </c>
      <c r="BC17" s="23">
        <f t="shared" si="1"/>
        <v>7583.3070064972244</v>
      </c>
      <c r="BD17" s="23">
        <f t="shared" si="1"/>
        <v>4344.3437946126078</v>
      </c>
      <c r="BE17" s="23">
        <f t="shared" si="1"/>
        <v>10342.764125809477</v>
      </c>
      <c r="BF17" s="23">
        <f t="shared" si="1"/>
        <v>13876.026206999872</v>
      </c>
      <c r="BG17" s="23">
        <f t="shared" si="1"/>
        <v>34957.312769916709</v>
      </c>
      <c r="BH17" s="23">
        <f t="shared" si="1"/>
        <v>14145.075069489236</v>
      </c>
      <c r="BI17" s="23">
        <f t="shared" si="1"/>
        <v>8025.0052240574314</v>
      </c>
      <c r="BJ17" s="23">
        <f t="shared" si="1"/>
        <v>21588.30400418341</v>
      </c>
      <c r="BK17" s="23">
        <f t="shared" si="1"/>
        <v>0</v>
      </c>
      <c r="BL17" s="23">
        <f t="shared" si="1"/>
        <v>5806.6560320392846</v>
      </c>
      <c r="BM17" s="23">
        <f t="shared" si="1"/>
        <v>11970.869655127834</v>
      </c>
      <c r="BN17" s="23">
        <f t="shared" si="1"/>
        <v>11355.952372095018</v>
      </c>
      <c r="BO17" s="23">
        <f t="shared" si="1"/>
        <v>41926.832650924094</v>
      </c>
      <c r="BP17" s="23">
        <f t="shared" si="1"/>
        <v>14133.4671812084</v>
      </c>
      <c r="BQ17" s="23">
        <f t="shared" si="1"/>
        <v>44436.882541305589</v>
      </c>
      <c r="BR17" s="23">
        <f t="shared" si="1"/>
        <v>39401.106397358984</v>
      </c>
      <c r="BS17" s="23">
        <f t="shared" si="2"/>
        <v>35938.850409255174</v>
      </c>
      <c r="BU17" s="25">
        <v>326853.35948590975</v>
      </c>
    </row>
    <row r="18" spans="2:103" s="1" customFormat="1" ht="16" x14ac:dyDescent="0.4">
      <c r="B18" s="21" t="s">
        <v>306</v>
      </c>
      <c r="C18" s="22">
        <v>10</v>
      </c>
      <c r="D18" s="1">
        <v>2026</v>
      </c>
      <c r="E18" s="16"/>
      <c r="G18" s="25">
        <v>62120.202589915636</v>
      </c>
      <c r="H18" s="25">
        <v>67099.150518060196</v>
      </c>
      <c r="I18" s="25">
        <v>38439.928375200863</v>
      </c>
      <c r="J18" s="25">
        <v>94153.37136006316</v>
      </c>
      <c r="K18" s="25">
        <v>122778.83122209224</v>
      </c>
      <c r="L18" s="25">
        <v>309311.75399411906</v>
      </c>
      <c r="M18" s="25">
        <v>125159.44829396065</v>
      </c>
      <c r="N18" s="25">
        <v>71007.415758836854</v>
      </c>
      <c r="O18" s="25">
        <v>191019.15016301593</v>
      </c>
      <c r="P18" s="25">
        <v>0</v>
      </c>
      <c r="Q18" s="25">
        <v>51378.862383731284</v>
      </c>
      <c r="R18" s="25">
        <v>105921.49099770142</v>
      </c>
      <c r="S18" s="25">
        <v>100480.53663636217</v>
      </c>
      <c r="T18" s="25">
        <v>370979.95009031508</v>
      </c>
      <c r="U18" s="25">
        <v>125056.73856029364</v>
      </c>
      <c r="V18" s="25">
        <v>393189.5501049587</v>
      </c>
      <c r="W18" s="25">
        <v>348631.64137616433</v>
      </c>
      <c r="X18" s="25">
        <v>325999.44216055516</v>
      </c>
      <c r="Z18" s="24">
        <f t="shared" si="0"/>
        <v>2902727.4645853462</v>
      </c>
      <c r="AB18" s="25">
        <v>27500</v>
      </c>
      <c r="AC18" s="25">
        <v>45000</v>
      </c>
      <c r="AD18" s="25">
        <v>239500</v>
      </c>
      <c r="AE18" s="25">
        <v>25000</v>
      </c>
      <c r="AF18" s="25">
        <v>152413.43333333332</v>
      </c>
      <c r="AG18" s="25">
        <v>55000</v>
      </c>
      <c r="AH18" s="25">
        <v>40000</v>
      </c>
      <c r="AI18" s="25">
        <v>41250</v>
      </c>
      <c r="AM18" s="25">
        <v>84000</v>
      </c>
      <c r="AN18" s="25">
        <v>80400</v>
      </c>
      <c r="AO18" s="23">
        <v>80400</v>
      </c>
      <c r="AP18" s="25">
        <v>75600</v>
      </c>
      <c r="AT18" s="25">
        <v>48000</v>
      </c>
      <c r="AU18" s="25">
        <v>45600</v>
      </c>
      <c r="AV18" s="25">
        <v>45600</v>
      </c>
      <c r="AW18" s="25">
        <v>42400</v>
      </c>
      <c r="AX18" s="25">
        <v>36666.666666666664</v>
      </c>
      <c r="BB18" s="23">
        <f t="shared" si="3"/>
        <v>9789.2461955983435</v>
      </c>
      <c r="BC18" s="23">
        <f t="shared" si="1"/>
        <v>10573.856435610403</v>
      </c>
      <c r="BD18" s="23">
        <f t="shared" si="1"/>
        <v>6057.5771957816296</v>
      </c>
      <c r="BE18" s="23">
        <f t="shared" si="1"/>
        <v>14837.21066516419</v>
      </c>
      <c r="BF18" s="23">
        <f t="shared" si="1"/>
        <v>19348.169457451055</v>
      </c>
      <c r="BG18" s="23">
        <f t="shared" si="1"/>
        <v>48743.062398388312</v>
      </c>
      <c r="BH18" s="23">
        <f t="shared" si="1"/>
        <v>19723.320304395453</v>
      </c>
      <c r="BI18" s="23">
        <f t="shared" si="1"/>
        <v>11189.742557106616</v>
      </c>
      <c r="BJ18" s="23">
        <f t="shared" si="1"/>
        <v>30101.857544864008</v>
      </c>
      <c r="BK18" s="23">
        <f t="shared" si="1"/>
        <v>0</v>
      </c>
      <c r="BL18" s="23">
        <f t="shared" si="1"/>
        <v>8096.5662080078446</v>
      </c>
      <c r="BM18" s="23">
        <f t="shared" si="1"/>
        <v>16691.696252608133</v>
      </c>
      <c r="BN18" s="23">
        <f t="shared" si="1"/>
        <v>15834.280475428894</v>
      </c>
      <c r="BO18" s="23">
        <f t="shared" si="1"/>
        <v>58461.078902766218</v>
      </c>
      <c r="BP18" s="23">
        <f t="shared" si="1"/>
        <v>19707.134734683321</v>
      </c>
      <c r="BQ18" s="23">
        <f t="shared" si="1"/>
        <v>61960.990902158279</v>
      </c>
      <c r="BR18" s="23">
        <f t="shared" si="1"/>
        <v>54939.308416886117</v>
      </c>
      <c r="BS18" s="23">
        <f t="shared" si="2"/>
        <v>51372.800890631021</v>
      </c>
      <c r="BU18" s="25">
        <v>457427.8995375298</v>
      </c>
    </row>
    <row r="19" spans="2:103" s="1" customFormat="1" ht="16" x14ac:dyDescent="0.4">
      <c r="B19" s="21" t="s">
        <v>307</v>
      </c>
      <c r="C19" s="22">
        <v>11</v>
      </c>
      <c r="D19" s="1">
        <v>2026</v>
      </c>
      <c r="E19" s="16"/>
      <c r="G19" s="25">
        <v>62120.202589915636</v>
      </c>
      <c r="H19" s="25">
        <v>67099.150518060196</v>
      </c>
      <c r="I19" s="25">
        <v>38439.928375200863</v>
      </c>
      <c r="J19" s="25">
        <v>94153.37136006316</v>
      </c>
      <c r="K19" s="25">
        <v>122778.83122209224</v>
      </c>
      <c r="L19" s="25">
        <v>309311.75399411906</v>
      </c>
      <c r="M19" s="25">
        <v>125159.44829396065</v>
      </c>
      <c r="N19" s="25">
        <v>71007.415758836854</v>
      </c>
      <c r="O19" s="25">
        <v>191019.15016301593</v>
      </c>
      <c r="P19" s="25">
        <v>0</v>
      </c>
      <c r="Q19" s="25">
        <v>51378.862383731284</v>
      </c>
      <c r="R19" s="25">
        <v>105921.49099770142</v>
      </c>
      <c r="S19" s="25">
        <v>100480.53663636217</v>
      </c>
      <c r="T19" s="25">
        <v>370979.95009031508</v>
      </c>
      <c r="U19" s="25">
        <v>125056.73856029364</v>
      </c>
      <c r="V19" s="25">
        <v>393189.5501049587</v>
      </c>
      <c r="W19" s="25">
        <v>348631.64137616433</v>
      </c>
      <c r="X19" s="25">
        <v>334002.21993833291</v>
      </c>
      <c r="Z19" s="24">
        <f t="shared" si="0"/>
        <v>2910730.2423631242</v>
      </c>
      <c r="AB19" s="25">
        <v>27500</v>
      </c>
      <c r="AC19" s="25">
        <v>45000</v>
      </c>
      <c r="AD19" s="25">
        <v>239500</v>
      </c>
      <c r="AE19" s="25">
        <v>25000</v>
      </c>
      <c r="AF19" s="25">
        <v>152413.43333333332</v>
      </c>
      <c r="AG19" s="25">
        <v>55000</v>
      </c>
      <c r="AH19" s="25">
        <v>40000</v>
      </c>
      <c r="AI19" s="25">
        <v>37500</v>
      </c>
      <c r="AM19" s="25">
        <v>84000</v>
      </c>
      <c r="AN19" s="25">
        <v>80400</v>
      </c>
      <c r="AO19" s="23">
        <v>80400</v>
      </c>
      <c r="AP19" s="25">
        <v>75600</v>
      </c>
      <c r="AT19" s="25">
        <v>48000</v>
      </c>
      <c r="AU19" s="25">
        <v>45600</v>
      </c>
      <c r="AV19" s="25">
        <v>45600</v>
      </c>
      <c r="AW19" s="25">
        <v>42400</v>
      </c>
      <c r="AX19" s="25">
        <v>36666.666666666664</v>
      </c>
      <c r="BB19" s="23">
        <f t="shared" si="3"/>
        <v>10634.930602350983</v>
      </c>
      <c r="BC19" s="23">
        <f t="shared" si="1"/>
        <v>11487.322633943173</v>
      </c>
      <c r="BD19" s="23">
        <f t="shared" si="1"/>
        <v>6580.8859853262566</v>
      </c>
      <c r="BE19" s="23">
        <f t="shared" si="1"/>
        <v>16118.98430212464</v>
      </c>
      <c r="BF19" s="23">
        <f t="shared" si="1"/>
        <v>21019.640874395427</v>
      </c>
      <c r="BG19" s="23">
        <f t="shared" si="1"/>
        <v>52953.932876466868</v>
      </c>
      <c r="BH19" s="23">
        <f t="shared" si="1"/>
        <v>21427.200674501466</v>
      </c>
      <c r="BI19" s="23">
        <f t="shared" si="1"/>
        <v>12156.414618166478</v>
      </c>
      <c r="BJ19" s="23">
        <f t="shared" si="1"/>
        <v>32702.330659068368</v>
      </c>
      <c r="BK19" s="23">
        <f t="shared" si="1"/>
        <v>0</v>
      </c>
      <c r="BL19" s="23">
        <f t="shared" si="1"/>
        <v>8796.0214728505398</v>
      </c>
      <c r="BM19" s="23">
        <f t="shared" si="1"/>
        <v>18133.677275562615</v>
      </c>
      <c r="BN19" s="23">
        <f t="shared" si="1"/>
        <v>17202.190100200518</v>
      </c>
      <c r="BO19" s="23">
        <f t="shared" si="1"/>
        <v>63511.480316946123</v>
      </c>
      <c r="BP19" s="23">
        <f t="shared" si="1"/>
        <v>21409.616847595014</v>
      </c>
      <c r="BQ19" s="23">
        <f t="shared" si="1"/>
        <v>67313.746649220644</v>
      </c>
      <c r="BR19" s="23">
        <f t="shared" si="1"/>
        <v>59685.467162676541</v>
      </c>
      <c r="BS19" s="23">
        <f t="shared" si="2"/>
        <v>57180.921535693349</v>
      </c>
      <c r="BU19" s="25">
        <v>498314.76458708901</v>
      </c>
    </row>
    <row r="20" spans="2:103" s="1" customFormat="1" ht="16" x14ac:dyDescent="0.4">
      <c r="B20" s="21" t="s">
        <v>308</v>
      </c>
      <c r="C20" s="22">
        <v>12</v>
      </c>
      <c r="D20" s="1">
        <v>2026</v>
      </c>
      <c r="E20" s="16"/>
      <c r="G20" s="25">
        <v>62120.202589915636</v>
      </c>
      <c r="H20" s="25">
        <v>67099.150518060196</v>
      </c>
      <c r="I20" s="25">
        <v>38439.928375200863</v>
      </c>
      <c r="J20" s="25">
        <v>94153.37136006316</v>
      </c>
      <c r="K20" s="25">
        <v>122778.83122209224</v>
      </c>
      <c r="L20" s="25">
        <v>309311.75399411906</v>
      </c>
      <c r="M20" s="25">
        <v>125159.44829396065</v>
      </c>
      <c r="N20" s="25">
        <v>71007.415758836854</v>
      </c>
      <c r="O20" s="25">
        <v>191019.15016301593</v>
      </c>
      <c r="P20" s="25">
        <v>0</v>
      </c>
      <c r="Q20" s="25">
        <v>51378.862383731284</v>
      </c>
      <c r="R20" s="25">
        <v>105921.49099770142</v>
      </c>
      <c r="S20" s="25">
        <v>100480.53663636217</v>
      </c>
      <c r="T20" s="25">
        <v>370979.95009031508</v>
      </c>
      <c r="U20" s="25">
        <v>125056.73856029364</v>
      </c>
      <c r="V20" s="25">
        <v>393189.5501049587</v>
      </c>
      <c r="W20" s="25">
        <v>348631.64137616433</v>
      </c>
      <c r="X20" s="25">
        <v>342004.99771611067</v>
      </c>
      <c r="Z20" s="24">
        <f t="shared" si="0"/>
        <v>2918733.0201409017</v>
      </c>
      <c r="AB20" s="25">
        <v>27500</v>
      </c>
      <c r="AC20" s="25">
        <v>0</v>
      </c>
      <c r="AD20" s="25">
        <v>239500</v>
      </c>
      <c r="AE20" s="25">
        <v>25000</v>
      </c>
      <c r="AF20" s="25">
        <v>0</v>
      </c>
      <c r="AG20" s="25">
        <v>55000</v>
      </c>
      <c r="AH20" s="25">
        <v>40000</v>
      </c>
      <c r="AI20" s="25">
        <v>41250</v>
      </c>
      <c r="AM20" s="25">
        <v>84000</v>
      </c>
      <c r="AN20" s="25">
        <v>80400</v>
      </c>
      <c r="AO20" s="23">
        <v>80400</v>
      </c>
      <c r="AP20" s="25">
        <v>75600</v>
      </c>
      <c r="AT20" s="25">
        <v>48000</v>
      </c>
      <c r="AU20" s="25">
        <v>45600</v>
      </c>
      <c r="AV20" s="25">
        <v>45600</v>
      </c>
      <c r="AW20" s="25">
        <v>42400</v>
      </c>
      <c r="AX20" s="25">
        <v>36666.666666666664</v>
      </c>
      <c r="BB20" s="23">
        <f t="shared" si="3"/>
        <v>-4610.4690766495132</v>
      </c>
      <c r="BC20" s="23">
        <f t="shared" si="1"/>
        <v>-4979.9991892361886</v>
      </c>
      <c r="BD20" s="23">
        <f t="shared" si="1"/>
        <v>-2852.9543319817822</v>
      </c>
      <c r="BE20" s="23">
        <f t="shared" si="1"/>
        <v>-6987.9232362377688</v>
      </c>
      <c r="BF20" s="23">
        <f t="shared" si="1"/>
        <v>-9112.4623072063096</v>
      </c>
      <c r="BG20" s="23">
        <f t="shared" si="1"/>
        <v>-22956.658500428181</v>
      </c>
      <c r="BH20" s="23">
        <f t="shared" si="1"/>
        <v>-9289.148166807403</v>
      </c>
      <c r="BI20" s="23">
        <f t="shared" si="1"/>
        <v>-5270.0648246446299</v>
      </c>
      <c r="BJ20" s="23">
        <f t="shared" si="1"/>
        <v>-14177.157320111868</v>
      </c>
      <c r="BK20" s="23">
        <f t="shared" si="1"/>
        <v>0</v>
      </c>
      <c r="BL20" s="23">
        <f t="shared" si="1"/>
        <v>-3813.2627766426226</v>
      </c>
      <c r="BM20" s="23">
        <f t="shared" si="1"/>
        <v>-7861.3355790437918</v>
      </c>
      <c r="BN20" s="23">
        <f t="shared" si="1"/>
        <v>-7457.5160358910443</v>
      </c>
      <c r="BO20" s="23">
        <f t="shared" si="1"/>
        <v>-27533.580327151667</v>
      </c>
      <c r="BP20" s="23">
        <f t="shared" si="1"/>
        <v>-9281.5252030822394</v>
      </c>
      <c r="BQ20" s="23">
        <f t="shared" si="1"/>
        <v>-29181.943819270928</v>
      </c>
      <c r="BR20" s="23">
        <f t="shared" si="1"/>
        <v>-25874.922081585428</v>
      </c>
      <c r="BS20" s="23">
        <f t="shared" si="2"/>
        <v>-25383.10244155076</v>
      </c>
      <c r="BU20" s="25">
        <v>-216624.02521752211</v>
      </c>
    </row>
    <row r="21" spans="2:103" s="1" customFormat="1" ht="16" x14ac:dyDescent="0.4">
      <c r="B21" s="26" t="s">
        <v>309</v>
      </c>
      <c r="C21" s="27"/>
      <c r="D21" s="27"/>
      <c r="E21" s="28"/>
      <c r="G21" s="29">
        <f>SUM(G9:G20)</f>
        <v>733531.42407705938</v>
      </c>
      <c r="H21" s="29">
        <f t="shared" ref="H21:W21" si="4">SUM(H9:H20)</f>
        <v>783155.70358076459</v>
      </c>
      <c r="I21" s="29">
        <f t="shared" si="4"/>
        <v>449883.10970284906</v>
      </c>
      <c r="J21" s="29">
        <f t="shared" si="4"/>
        <v>1067894.785042756</v>
      </c>
      <c r="K21" s="29">
        <f t="shared" si="4"/>
        <v>1286004.3794624049</v>
      </c>
      <c r="L21" s="29">
        <f t="shared" si="4"/>
        <v>3630425.6077464246</v>
      </c>
      <c r="M21" s="29">
        <f t="shared" si="4"/>
        <v>1476858.4941918897</v>
      </c>
      <c r="N21" s="29">
        <f t="shared" si="4"/>
        <v>821919.28883096238</v>
      </c>
      <c r="O21" s="29">
        <f t="shared" si="4"/>
        <v>2147170.627059951</v>
      </c>
      <c r="P21" s="29">
        <f t="shared" si="4"/>
        <v>0</v>
      </c>
      <c r="Q21" s="29">
        <f t="shared" si="4"/>
        <v>605768.75529168255</v>
      </c>
      <c r="R21" s="29">
        <f t="shared" si="4"/>
        <v>1237560.5881931698</v>
      </c>
      <c r="S21" s="29">
        <f t="shared" si="4"/>
        <v>1150924.3010675942</v>
      </c>
      <c r="T21" s="29">
        <f t="shared" si="4"/>
        <v>4258954.2452766281</v>
      </c>
      <c r="U21" s="29">
        <f t="shared" si="4"/>
        <v>1482890.8778818767</v>
      </c>
      <c r="V21" s="29">
        <f t="shared" si="4"/>
        <v>4230631.9725351399</v>
      </c>
      <c r="W21" s="29">
        <f t="shared" si="4"/>
        <v>3781981.9224440167</v>
      </c>
      <c r="X21" s="29">
        <f>SUM(X9:X20)</f>
        <v>3575876.6392599945</v>
      </c>
      <c r="Z21" s="24">
        <f t="shared" si="0"/>
        <v>32721432.721645162</v>
      </c>
      <c r="AB21" s="30">
        <f>SUM(AB9:AB20)</f>
        <v>330000</v>
      </c>
      <c r="AC21" s="30">
        <f t="shared" ref="AC21:AI21" si="5">SUM(AC9:AC20)</f>
        <v>495000</v>
      </c>
      <c r="AD21" s="30">
        <f t="shared" si="5"/>
        <v>2590000</v>
      </c>
      <c r="AE21" s="30">
        <f t="shared" si="5"/>
        <v>300000</v>
      </c>
      <c r="AF21" s="30">
        <f>SUM(AF9:AF20)</f>
        <v>1858047.7666666666</v>
      </c>
      <c r="AG21" s="30">
        <f t="shared" si="5"/>
        <v>660000</v>
      </c>
      <c r="AH21" s="30">
        <f t="shared" si="5"/>
        <v>480000</v>
      </c>
      <c r="AI21" s="30">
        <f t="shared" si="5"/>
        <v>390000</v>
      </c>
      <c r="AM21" s="30">
        <f>SUM(AM9:AM20)</f>
        <v>1008000</v>
      </c>
      <c r="AN21" s="30">
        <f>SUM(AN9:AN20)</f>
        <v>964800</v>
      </c>
      <c r="AO21" s="30">
        <f>SUM(AO9:AO20)</f>
        <v>964800</v>
      </c>
      <c r="AP21" s="30">
        <f>SUM(AP9:AP20)</f>
        <v>907200</v>
      </c>
      <c r="AT21" s="30">
        <f>SUM(AT9:AT20)</f>
        <v>576000</v>
      </c>
      <c r="AU21" s="30">
        <f>SUM(AU9:AU20)</f>
        <v>547200</v>
      </c>
      <c r="AV21" s="30">
        <f>SUM(AV9:AV20)</f>
        <v>547200</v>
      </c>
      <c r="AW21" s="30">
        <f>SUM(AW9:AW20)</f>
        <v>508800</v>
      </c>
      <c r="AX21" s="30">
        <f>SUM(AX9:AX20)</f>
        <v>440000.00000000006</v>
      </c>
      <c r="BB21" s="29">
        <f>SUM(BB9:BB20)</f>
        <v>53791.911322926382</v>
      </c>
      <c r="BC21" s="29">
        <f t="shared" ref="BC21:BR21" si="6">SUM(BC9:BC20)</f>
        <v>57765.104046000226</v>
      </c>
      <c r="BD21" s="29">
        <f t="shared" si="6"/>
        <v>32996.799096015508</v>
      </c>
      <c r="BE21" s="29">
        <f t="shared" si="6"/>
        <v>78973.17495179511</v>
      </c>
      <c r="BF21" s="29">
        <f t="shared" si="6"/>
        <v>105020.0395732433</v>
      </c>
      <c r="BG21" s="29">
        <f t="shared" si="6"/>
        <v>266960.04419763188</v>
      </c>
      <c r="BH21" s="29">
        <f t="shared" si="6"/>
        <v>108379.65208033726</v>
      </c>
      <c r="BI21" s="29">
        <f t="shared" si="6"/>
        <v>61487.639327009885</v>
      </c>
      <c r="BJ21" s="29">
        <f t="shared" si="6"/>
        <v>161419.57140035459</v>
      </c>
      <c r="BK21" s="29">
        <f t="shared" si="6"/>
        <v>0</v>
      </c>
      <c r="BL21" s="29">
        <f t="shared" si="6"/>
        <v>44490.634189708369</v>
      </c>
      <c r="BM21" s="29">
        <f t="shared" si="6"/>
        <v>90837.775838738045</v>
      </c>
      <c r="BN21" s="29">
        <f t="shared" si="6"/>
        <v>85016.11748226553</v>
      </c>
      <c r="BO21" s="29">
        <f t="shared" si="6"/>
        <v>316579.07429745613</v>
      </c>
      <c r="BP21" s="29">
        <f t="shared" si="6"/>
        <v>108290.71236901835</v>
      </c>
      <c r="BQ21" s="29">
        <f t="shared" si="6"/>
        <v>328690.21918666363</v>
      </c>
      <c r="BR21" s="29">
        <f t="shared" si="6"/>
        <v>290488.10798706091</v>
      </c>
      <c r="BS21" s="29">
        <f>SUM(BS9:BS20)</f>
        <v>267074.42059566622</v>
      </c>
      <c r="BU21" s="30">
        <f>(SUM(BU9:BU20))</f>
        <v>2458260.9979418912</v>
      </c>
    </row>
    <row r="22" spans="2:103" ht="16" x14ac:dyDescent="0.4">
      <c r="B22" s="19"/>
      <c r="C22" s="22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AB22" s="31"/>
      <c r="AC22" s="31"/>
      <c r="AD22" s="31"/>
      <c r="AE22" s="31"/>
      <c r="AF22" s="31"/>
      <c r="AG22" s="31"/>
      <c r="AH22" s="31"/>
      <c r="AI22" s="31"/>
      <c r="AM22" s="31"/>
      <c r="AN22" s="31"/>
      <c r="AO22" s="31"/>
      <c r="AP22" s="31"/>
      <c r="AT22" s="31"/>
      <c r="AU22" s="31"/>
      <c r="AV22" s="31"/>
      <c r="AW22" s="31"/>
      <c r="AX22" s="31"/>
      <c r="BA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</row>
    <row r="23" spans="2:103" ht="16" x14ac:dyDescent="0.4">
      <c r="B23" s="33" t="s">
        <v>67</v>
      </c>
      <c r="C23" s="14" t="s">
        <v>292</v>
      </c>
      <c r="D23" s="33" t="s">
        <v>174</v>
      </c>
      <c r="E23" s="14" t="s">
        <v>310</v>
      </c>
      <c r="G23" s="33"/>
      <c r="H23" s="34"/>
      <c r="I23" s="35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Z23" s="18" t="s">
        <v>57</v>
      </c>
      <c r="AB23" s="34"/>
      <c r="AC23" s="34"/>
      <c r="AD23" s="34"/>
      <c r="AE23" s="34"/>
      <c r="AF23" s="34"/>
      <c r="AG23" s="34"/>
      <c r="AH23" s="34"/>
      <c r="AI23" s="34"/>
      <c r="AK23" s="18"/>
      <c r="AM23" s="34"/>
      <c r="AN23" s="34"/>
      <c r="AO23" s="34"/>
      <c r="AP23" s="34"/>
      <c r="AR23" s="18" t="s">
        <v>289</v>
      </c>
      <c r="AT23" s="34"/>
      <c r="AU23" s="34"/>
      <c r="AV23" s="34"/>
      <c r="AW23" s="34"/>
      <c r="AX23" s="34"/>
      <c r="AZ23" s="18" t="s">
        <v>290</v>
      </c>
      <c r="BA23" s="34"/>
      <c r="BB23" s="33"/>
      <c r="BC23" s="34"/>
      <c r="BD23" s="35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U23" s="18" t="s">
        <v>257</v>
      </c>
      <c r="BW23" s="36" t="s">
        <v>58</v>
      </c>
      <c r="BY23" s="36" t="s">
        <v>311</v>
      </c>
      <c r="BZ23" s="36" t="s">
        <v>10</v>
      </c>
      <c r="CA23" s="36" t="s">
        <v>12</v>
      </c>
      <c r="CB23" s="36" t="s">
        <v>355</v>
      </c>
      <c r="CC23" s="36" t="s">
        <v>312</v>
      </c>
      <c r="CD23" s="36" t="s">
        <v>313</v>
      </c>
      <c r="CE23" s="36" t="s">
        <v>314</v>
      </c>
      <c r="CF23" s="36" t="s">
        <v>18</v>
      </c>
      <c r="CG23" s="36" t="s">
        <v>315</v>
      </c>
      <c r="CH23" s="36" t="s">
        <v>22</v>
      </c>
      <c r="CI23" s="36" t="s">
        <v>23</v>
      </c>
      <c r="CJ23" s="36" t="s">
        <v>316</v>
      </c>
      <c r="CK23" s="36" t="s">
        <v>317</v>
      </c>
      <c r="CL23" s="36" t="s">
        <v>318</v>
      </c>
      <c r="CM23" s="36" t="s">
        <v>113</v>
      </c>
      <c r="CN23" s="36" t="s">
        <v>140</v>
      </c>
      <c r="CO23" s="36" t="s">
        <v>124</v>
      </c>
      <c r="CP23" s="36" t="s">
        <v>112</v>
      </c>
      <c r="CQ23" s="36" t="s">
        <v>117</v>
      </c>
      <c r="CR23" s="36" t="s">
        <v>98</v>
      </c>
      <c r="CS23" s="36" t="s">
        <v>115</v>
      </c>
      <c r="CT23" s="36" t="s">
        <v>114</v>
      </c>
      <c r="CU23" s="36" t="s">
        <v>35</v>
      </c>
      <c r="CV23" s="36" t="s">
        <v>79</v>
      </c>
      <c r="CX23" s="37"/>
      <c r="CY23" s="38"/>
    </row>
    <row r="24" spans="2:103" ht="16" x14ac:dyDescent="0.4">
      <c r="B24" s="39" t="s">
        <v>208</v>
      </c>
      <c r="C24" s="40">
        <v>1</v>
      </c>
      <c r="D24" s="39" t="s">
        <v>18</v>
      </c>
      <c r="E24" s="41">
        <v>1800000</v>
      </c>
      <c r="G24" s="42">
        <v>6664.0874718345676</v>
      </c>
      <c r="H24" s="43">
        <v>7072.8909496387114</v>
      </c>
      <c r="I24" s="43">
        <v>4103.4345655643174</v>
      </c>
      <c r="J24" s="43">
        <v>9450.4259373618424</v>
      </c>
      <c r="K24" s="43">
        <v>14323.807553345239</v>
      </c>
      <c r="L24" s="43">
        <v>0</v>
      </c>
      <c r="M24" s="43">
        <v>18236.419649071177</v>
      </c>
      <c r="N24" s="43">
        <v>6070.003589354852</v>
      </c>
      <c r="O24" s="43">
        <v>0</v>
      </c>
      <c r="P24" s="43">
        <v>0</v>
      </c>
      <c r="Q24" s="43">
        <v>0</v>
      </c>
      <c r="R24" s="43">
        <v>0</v>
      </c>
      <c r="S24" s="43">
        <v>10390.5794037468</v>
      </c>
      <c r="T24" s="43">
        <v>36950.02842229118</v>
      </c>
      <c r="U24" s="43">
        <v>0</v>
      </c>
      <c r="V24" s="43">
        <v>51425.319240127137</v>
      </c>
      <c r="W24" s="43">
        <v>0</v>
      </c>
      <c r="X24" s="44">
        <v>28924.548675258979</v>
      </c>
      <c r="Z24" s="24">
        <f t="shared" ref="Z24:Z87" si="7">SUM(G24:X24)</f>
        <v>193611.5454575948</v>
      </c>
      <c r="AB24" s="45">
        <v>0</v>
      </c>
      <c r="AC24" s="46">
        <v>0</v>
      </c>
      <c r="AD24" s="46">
        <v>178500</v>
      </c>
      <c r="AE24" s="46">
        <v>0</v>
      </c>
      <c r="AF24" s="46">
        <v>0</v>
      </c>
      <c r="AG24" s="46">
        <v>6263.8199482039036</v>
      </c>
      <c r="AH24" s="46">
        <v>7656.4353295999708</v>
      </c>
      <c r="AI24" s="47">
        <v>0</v>
      </c>
      <c r="AK24" s="24">
        <f>SUM(AB24:AI24)</f>
        <v>192420.25527780387</v>
      </c>
      <c r="AM24" s="45">
        <v>9566.5613754386886</v>
      </c>
      <c r="AN24" s="46">
        <v>17079.806315562877</v>
      </c>
      <c r="AO24" s="46">
        <v>0</v>
      </c>
      <c r="AP24" s="47">
        <v>8609.9052378948199</v>
      </c>
      <c r="AR24" s="24">
        <f t="shared" ref="AR24:AR87" si="8">SUM(AM24:AP24)</f>
        <v>35256.272928896382</v>
      </c>
      <c r="AT24" s="45">
        <v>5466.6065002506793</v>
      </c>
      <c r="AU24" s="46">
        <v>9687.0543282296912</v>
      </c>
      <c r="AV24" s="46">
        <v>0</v>
      </c>
      <c r="AW24" s="46">
        <v>4828.8357418881005</v>
      </c>
      <c r="AX24" s="47">
        <v>4175.8799654692684</v>
      </c>
      <c r="AZ24" s="24">
        <f t="shared" ref="AZ24:AZ87" si="9">SUM(AT24:AX24)</f>
        <v>24158.376535837742</v>
      </c>
      <c r="BA24" s="34"/>
      <c r="BB24" s="42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4">
        <v>0</v>
      </c>
      <c r="BU24" s="24">
        <f t="shared" ref="BU24:BU87" si="10">SUM(BB24:BS24)</f>
        <v>0</v>
      </c>
      <c r="BW24" s="48">
        <f t="shared" ref="BW24:BW87" si="11">SUM(Z24,AK24,AR24,AZ24,BU24)</f>
        <v>445446.45020013279</v>
      </c>
      <c r="BX24" s="49"/>
      <c r="BY24" s="48">
        <f t="shared" ref="BY24:BY87" si="12">SUM(K24,L24,AB24,BF24,BG24)</f>
        <v>14323.807553345239</v>
      </c>
      <c r="BZ24" s="48">
        <f t="shared" ref="BZ24:BZ87" si="13">SUM(BG24,AB24,L24)</f>
        <v>0</v>
      </c>
      <c r="CA24" s="48">
        <f t="shared" ref="CA24:CA87" si="14">SUM(BF24,K24)</f>
        <v>14323.807553345239</v>
      </c>
      <c r="CB24" s="48">
        <f t="shared" ref="CB24:CB87" si="15">SUM(BR24,BQ24,AH24,W24,V24)</f>
        <v>59081.754569727105</v>
      </c>
      <c r="CC24" s="48">
        <f t="shared" ref="CC24:CC87" si="16">SUM(BQ24,V24,AH24)</f>
        <v>59081.754569727105</v>
      </c>
      <c r="CD24" s="48">
        <f>SUM(BR24,W24)</f>
        <v>0</v>
      </c>
      <c r="CE24" s="48">
        <f>SUM(O24:R24,U24,AC24:AD24,AF24,BJ24:BM24,BP24,AE24)</f>
        <v>178500</v>
      </c>
      <c r="CF24" s="48">
        <f>SUM(BK24,AD24,P24)</f>
        <v>178500</v>
      </c>
      <c r="CG24" s="48">
        <f>SUM(BJ24,AC24,AE24,O24)</f>
        <v>0</v>
      </c>
      <c r="CH24" s="48">
        <f>AC24</f>
        <v>0</v>
      </c>
      <c r="CI24" s="48">
        <f>SUM(BP24,U24)</f>
        <v>0</v>
      </c>
      <c r="CJ24" s="48">
        <f>SUM(BM24,R24)</f>
        <v>0</v>
      </c>
      <c r="CK24" s="48">
        <f>SUM(BL24,AF24,Q24)</f>
        <v>0</v>
      </c>
      <c r="CL24" s="48">
        <f>SUM(G24:J24,M24:N24,S24:T24,X24,AG24,AI24,AM24:AP24,AT24:AX24,BB24:BE24,BH24:BI24,BN24:BO24,BS24)</f>
        <v>193540.88807706043</v>
      </c>
      <c r="CM24" s="48">
        <f>SUM(G24)</f>
        <v>6664.0874718345676</v>
      </c>
      <c r="CN24" s="48">
        <f t="shared" ref="CN24:CP24" si="17">SUM(H24)</f>
        <v>7072.8909496387114</v>
      </c>
      <c r="CO24" s="48">
        <f t="shared" si="17"/>
        <v>4103.4345655643174</v>
      </c>
      <c r="CP24" s="48">
        <f t="shared" si="17"/>
        <v>9450.4259373618424</v>
      </c>
      <c r="CQ24" s="48">
        <f>SUM(M24)</f>
        <v>18236.419649071177</v>
      </c>
      <c r="CR24" s="48">
        <f>SUM(N24)</f>
        <v>6070.003589354852</v>
      </c>
      <c r="CS24" s="48">
        <f>SUM(S24)</f>
        <v>10390.5794037468</v>
      </c>
      <c r="CT24" s="48">
        <f>SUM(T24)</f>
        <v>36950.02842229118</v>
      </c>
      <c r="CU24" s="48">
        <f>SUM(AG24,AM24:AP24,AT24:AX24)</f>
        <v>65678.469412938022</v>
      </c>
      <c r="CV24" s="48">
        <f>SUM(AI24,X24)</f>
        <v>28924.548675258979</v>
      </c>
      <c r="CX24" s="50"/>
      <c r="CY24" s="38"/>
    </row>
    <row r="25" spans="2:103" ht="16" x14ac:dyDescent="0.4">
      <c r="B25" s="51" t="s">
        <v>191</v>
      </c>
      <c r="C25" s="52">
        <v>1</v>
      </c>
      <c r="D25" s="51" t="s">
        <v>192</v>
      </c>
      <c r="E25" s="53">
        <v>5168164</v>
      </c>
      <c r="G25" s="54">
        <v>19133.942758214682</v>
      </c>
      <c r="H25" s="55">
        <v>20307.700212138112</v>
      </c>
      <c r="I25" s="55">
        <v>11781.790443391748</v>
      </c>
      <c r="J25" s="55">
        <v>27134.083952299847</v>
      </c>
      <c r="K25" s="55">
        <v>41126.548077848303</v>
      </c>
      <c r="L25" s="55">
        <v>0</v>
      </c>
      <c r="M25" s="55">
        <v>52360.448621790165</v>
      </c>
      <c r="N25" s="55">
        <v>17428.207794652517</v>
      </c>
      <c r="O25" s="55">
        <v>134117.47879100405</v>
      </c>
      <c r="P25" s="55">
        <v>0</v>
      </c>
      <c r="Q25" s="55">
        <v>0</v>
      </c>
      <c r="R25" s="55">
        <v>0</v>
      </c>
      <c r="S25" s="55">
        <v>29833.454674214267</v>
      </c>
      <c r="T25" s="55">
        <v>106091.00371725671</v>
      </c>
      <c r="U25" s="55">
        <v>0</v>
      </c>
      <c r="V25" s="55">
        <v>147652.49088074022</v>
      </c>
      <c r="W25" s="56">
        <v>0</v>
      </c>
      <c r="X25" s="57">
        <v>83048.228433178403</v>
      </c>
      <c r="Z25" s="24">
        <f t="shared" si="7"/>
        <v>690015.37835672905</v>
      </c>
      <c r="AB25" s="58">
        <v>0</v>
      </c>
      <c r="AC25" s="55">
        <v>42414.813782699188</v>
      </c>
      <c r="AD25" s="55">
        <v>0</v>
      </c>
      <c r="AE25" s="55">
        <v>23563.78543483288</v>
      </c>
      <c r="AF25" s="55">
        <v>0</v>
      </c>
      <c r="AG25" s="55">
        <v>17984.693754882934</v>
      </c>
      <c r="AH25" s="55">
        <v>21983.174132648168</v>
      </c>
      <c r="AI25" s="59">
        <v>0</v>
      </c>
      <c r="AK25" s="24">
        <f t="shared" ref="AK25:AK88" si="18">SUM(AB25:AI25)</f>
        <v>105946.46710506317</v>
      </c>
      <c r="AM25" s="58">
        <v>27467.532280184842</v>
      </c>
      <c r="AN25" s="55">
        <v>49039.577848369277</v>
      </c>
      <c r="AO25" s="55">
        <v>0</v>
      </c>
      <c r="AP25" s="59">
        <v>24720.779052166359</v>
      </c>
      <c r="AR25" s="24">
        <f t="shared" si="8"/>
        <v>101227.88918072048</v>
      </c>
      <c r="AT25" s="58">
        <v>15695.732731534195</v>
      </c>
      <c r="AU25" s="55">
        <v>27813.491914000486</v>
      </c>
      <c r="AV25" s="55">
        <v>0</v>
      </c>
      <c r="AW25" s="55">
        <v>13864.563912855207</v>
      </c>
      <c r="AX25" s="59">
        <v>11989.795836588621</v>
      </c>
      <c r="AZ25" s="24">
        <f t="shared" si="9"/>
        <v>69363.584394978505</v>
      </c>
      <c r="BA25" s="34"/>
      <c r="BB25" s="54">
        <v>0</v>
      </c>
      <c r="BC25" s="55">
        <v>0</v>
      </c>
      <c r="BD25" s="55">
        <v>0</v>
      </c>
      <c r="BE25" s="55">
        <v>0</v>
      </c>
      <c r="BF25" s="55">
        <v>0</v>
      </c>
      <c r="BG25" s="55">
        <v>0</v>
      </c>
      <c r="BH25" s="55">
        <v>0</v>
      </c>
      <c r="BI25" s="55">
        <v>0</v>
      </c>
      <c r="BJ25" s="55">
        <v>0</v>
      </c>
      <c r="BK25" s="55">
        <v>0</v>
      </c>
      <c r="BL25" s="55">
        <v>0</v>
      </c>
      <c r="BM25" s="55">
        <v>0</v>
      </c>
      <c r="BN25" s="55">
        <v>0</v>
      </c>
      <c r="BO25" s="55">
        <v>0</v>
      </c>
      <c r="BP25" s="55">
        <v>0</v>
      </c>
      <c r="BQ25" s="55">
        <v>0</v>
      </c>
      <c r="BR25" s="56">
        <v>0</v>
      </c>
      <c r="BS25" s="57">
        <v>0</v>
      </c>
      <c r="BU25" s="24">
        <f t="shared" si="10"/>
        <v>0</v>
      </c>
      <c r="BW25" s="48">
        <f t="shared" si="11"/>
        <v>966553.31903749111</v>
      </c>
      <c r="BX25" s="49"/>
      <c r="BY25" s="48">
        <f t="shared" si="12"/>
        <v>41126.548077848303</v>
      </c>
      <c r="BZ25" s="48">
        <f t="shared" si="13"/>
        <v>0</v>
      </c>
      <c r="CA25" s="48">
        <f t="shared" si="14"/>
        <v>41126.548077848303</v>
      </c>
      <c r="CB25" s="48">
        <f t="shared" si="15"/>
        <v>169635.66501338838</v>
      </c>
      <c r="CC25" s="48">
        <f t="shared" si="16"/>
        <v>169635.66501338838</v>
      </c>
      <c r="CD25" s="48">
        <f t="shared" ref="CD25:CD88" si="19">SUM(BR25,W25)</f>
        <v>0</v>
      </c>
      <c r="CE25" s="48">
        <f>SUM(O25:R25,U25,AC25:AD25,AF25,BJ25:BM25,BP25,AE25)</f>
        <v>200096.0780085361</v>
      </c>
      <c r="CF25" s="48">
        <f t="shared" ref="CF25:CF88" si="20">SUM(BK25,AD25,P25)</f>
        <v>0</v>
      </c>
      <c r="CG25" s="48">
        <f>SUM(BJ25,AC25,AE25,O25)</f>
        <v>200096.07800853613</v>
      </c>
      <c r="CH25" s="48">
        <f t="shared" ref="CH25:CH88" si="21">AC25</f>
        <v>42414.813782699188</v>
      </c>
      <c r="CI25" s="48">
        <f t="shared" ref="CI25:CI88" si="22">SUM(BP25,U25)</f>
        <v>0</v>
      </c>
      <c r="CJ25" s="48">
        <f t="shared" ref="CJ25:CJ88" si="23">SUM(BM25,R25)</f>
        <v>0</v>
      </c>
      <c r="CK25" s="48">
        <f t="shared" ref="CK25:CK88" si="24">SUM(BL25,AF25,Q25)</f>
        <v>0</v>
      </c>
      <c r="CL25" s="48">
        <f t="shared" ref="CL25:CL88" si="25">SUM(G25:J25,M25:N25,S25:T25,X25,AG25,AI25,AM25:AP25,AT25:AX25,BB25:BE25,BH25:BI25,BN25:BO25,BS25)</f>
        <v>555695.02793771843</v>
      </c>
      <c r="CM25" s="48">
        <f t="shared" ref="CM25:CM88" si="26">SUM(G25)</f>
        <v>19133.942758214682</v>
      </c>
      <c r="CN25" s="48">
        <f t="shared" ref="CN25:CN88" si="27">SUM(H25)</f>
        <v>20307.700212138112</v>
      </c>
      <c r="CO25" s="48">
        <f t="shared" ref="CO25:CO88" si="28">SUM(I25)</f>
        <v>11781.790443391748</v>
      </c>
      <c r="CP25" s="48">
        <f t="shared" ref="CP25:CP88" si="29">SUM(J25)</f>
        <v>27134.083952299847</v>
      </c>
      <c r="CQ25" s="48">
        <f t="shared" ref="CQ25:CQ88" si="30">SUM(M25)</f>
        <v>52360.448621790165</v>
      </c>
      <c r="CR25" s="48">
        <f t="shared" ref="CR25:CR88" si="31">SUM(N25)</f>
        <v>17428.207794652517</v>
      </c>
      <c r="CS25" s="48">
        <f t="shared" ref="CS25:CS88" si="32">SUM(S25)</f>
        <v>29833.454674214267</v>
      </c>
      <c r="CT25" s="48">
        <f t="shared" ref="CT25:CT88" si="33">SUM(T25)</f>
        <v>106091.00371725671</v>
      </c>
      <c r="CU25" s="48">
        <f t="shared" ref="CU25:CU88" si="34">SUM(AG25,AM25:AP25,AT25:AX25)</f>
        <v>188576.1673305819</v>
      </c>
      <c r="CV25" s="48">
        <f t="shared" ref="CV25:CV88" si="35">SUM(AI25,X25)</f>
        <v>83048.228433178403</v>
      </c>
      <c r="CX25" s="50"/>
      <c r="CY25" s="38"/>
    </row>
    <row r="26" spans="2:103" ht="16" x14ac:dyDescent="0.4">
      <c r="B26" s="51" t="s">
        <v>191</v>
      </c>
      <c r="C26" s="52">
        <v>1</v>
      </c>
      <c r="D26" s="51" t="s">
        <v>281</v>
      </c>
      <c r="E26" s="53">
        <v>315000</v>
      </c>
      <c r="G26" s="54">
        <v>1166.2153075710494</v>
      </c>
      <c r="H26" s="55">
        <v>1237.7559161867746</v>
      </c>
      <c r="I26" s="55">
        <v>718.10104897375561</v>
      </c>
      <c r="J26" s="55">
        <v>1653.8245390383222</v>
      </c>
      <c r="K26" s="55">
        <v>2506.666321835417</v>
      </c>
      <c r="L26" s="55">
        <v>0</v>
      </c>
      <c r="M26" s="55">
        <v>3191.3734385874563</v>
      </c>
      <c r="N26" s="55">
        <v>1062.2506281370991</v>
      </c>
      <c r="O26" s="55">
        <v>8174.4708215850487</v>
      </c>
      <c r="P26" s="55">
        <v>0</v>
      </c>
      <c r="Q26" s="55">
        <v>0</v>
      </c>
      <c r="R26" s="55">
        <v>0</v>
      </c>
      <c r="S26" s="55">
        <v>1818.3513956556901</v>
      </c>
      <c r="T26" s="55">
        <v>6466.2549739009564</v>
      </c>
      <c r="U26" s="55">
        <v>0</v>
      </c>
      <c r="V26" s="55">
        <v>8999.4308670222472</v>
      </c>
      <c r="W26" s="56">
        <v>0</v>
      </c>
      <c r="X26" s="57">
        <v>5061.7960181703202</v>
      </c>
      <c r="Z26" s="24">
        <f t="shared" si="7"/>
        <v>42056.491276664136</v>
      </c>
      <c r="AB26" s="58">
        <v>0</v>
      </c>
      <c r="AC26" s="55">
        <v>2585.186217300814</v>
      </c>
      <c r="AD26" s="55">
        <v>0</v>
      </c>
      <c r="AE26" s="55">
        <v>1436.2145651671187</v>
      </c>
      <c r="AF26" s="55">
        <v>0</v>
      </c>
      <c r="AG26" s="55">
        <v>1096.1684909356832</v>
      </c>
      <c r="AH26" s="55">
        <v>1339.8761826799948</v>
      </c>
      <c r="AI26" s="59">
        <v>0</v>
      </c>
      <c r="AK26" s="24">
        <f t="shared" si="18"/>
        <v>6457.4454560836111</v>
      </c>
      <c r="AM26" s="58">
        <v>1674.1482407017706</v>
      </c>
      <c r="AN26" s="55">
        <v>2988.9661052235033</v>
      </c>
      <c r="AO26" s="55">
        <v>0</v>
      </c>
      <c r="AP26" s="59">
        <v>1506.7334166315934</v>
      </c>
      <c r="AR26" s="24">
        <f t="shared" si="8"/>
        <v>6169.8477625568676</v>
      </c>
      <c r="AT26" s="58">
        <v>956.65613754386891</v>
      </c>
      <c r="AU26" s="55">
        <v>1695.2345074401958</v>
      </c>
      <c r="AV26" s="55">
        <v>0</v>
      </c>
      <c r="AW26" s="55">
        <v>845.04625483041752</v>
      </c>
      <c r="AX26" s="59">
        <v>730.77899395712211</v>
      </c>
      <c r="AZ26" s="24">
        <f t="shared" si="9"/>
        <v>4227.7158937716049</v>
      </c>
      <c r="BA26" s="34"/>
      <c r="BB26" s="54">
        <v>0</v>
      </c>
      <c r="BC26" s="55">
        <v>0</v>
      </c>
      <c r="BD26" s="55">
        <v>0</v>
      </c>
      <c r="BE26" s="55">
        <v>0</v>
      </c>
      <c r="BF26" s="55">
        <v>0</v>
      </c>
      <c r="BG26" s="55">
        <v>0</v>
      </c>
      <c r="BH26" s="55">
        <v>0</v>
      </c>
      <c r="BI26" s="55">
        <v>0</v>
      </c>
      <c r="BJ26" s="55">
        <v>0</v>
      </c>
      <c r="BK26" s="55">
        <v>0</v>
      </c>
      <c r="BL26" s="55">
        <v>0</v>
      </c>
      <c r="BM26" s="55">
        <v>0</v>
      </c>
      <c r="BN26" s="55">
        <v>0</v>
      </c>
      <c r="BO26" s="55">
        <v>0</v>
      </c>
      <c r="BP26" s="55">
        <v>0</v>
      </c>
      <c r="BQ26" s="55">
        <v>0</v>
      </c>
      <c r="BR26" s="56">
        <v>0</v>
      </c>
      <c r="BS26" s="57">
        <v>0</v>
      </c>
      <c r="BU26" s="24">
        <f t="shared" si="10"/>
        <v>0</v>
      </c>
      <c r="BW26" s="48">
        <f t="shared" si="11"/>
        <v>58911.500389076216</v>
      </c>
      <c r="BX26" s="49"/>
      <c r="BY26" s="48">
        <f t="shared" si="12"/>
        <v>2506.666321835417</v>
      </c>
      <c r="BZ26" s="48">
        <f t="shared" si="13"/>
        <v>0</v>
      </c>
      <c r="CA26" s="48">
        <f t="shared" si="14"/>
        <v>2506.666321835417</v>
      </c>
      <c r="CB26" s="48">
        <f t="shared" si="15"/>
        <v>10339.307049702242</v>
      </c>
      <c r="CC26" s="48">
        <f t="shared" si="16"/>
        <v>10339.307049702242</v>
      </c>
      <c r="CD26" s="48">
        <f t="shared" si="19"/>
        <v>0</v>
      </c>
      <c r="CE26" s="48">
        <f t="shared" ref="CE26:CE88" si="36">SUM(O26:R26,U26,AC26:AD26,AF26,BJ26:BM26,BP26,AE26)</f>
        <v>12195.871604052982</v>
      </c>
      <c r="CF26" s="48">
        <f t="shared" si="20"/>
        <v>0</v>
      </c>
      <c r="CG26" s="48">
        <f t="shared" ref="CG26:CG89" si="37">SUM(BJ26,AC26,AE26,O26)</f>
        <v>12195.871604052982</v>
      </c>
      <c r="CH26" s="48">
        <f t="shared" si="21"/>
        <v>2585.186217300814</v>
      </c>
      <c r="CI26" s="48">
        <f t="shared" si="22"/>
        <v>0</v>
      </c>
      <c r="CJ26" s="48">
        <f t="shared" si="23"/>
        <v>0</v>
      </c>
      <c r="CK26" s="48">
        <f t="shared" si="24"/>
        <v>0</v>
      </c>
      <c r="CL26" s="48">
        <f t="shared" si="25"/>
        <v>33869.655413485583</v>
      </c>
      <c r="CM26" s="48">
        <f t="shared" si="26"/>
        <v>1166.2153075710494</v>
      </c>
      <c r="CN26" s="48">
        <f t="shared" si="27"/>
        <v>1237.7559161867746</v>
      </c>
      <c r="CO26" s="48">
        <f t="shared" si="28"/>
        <v>718.10104897375561</v>
      </c>
      <c r="CP26" s="48">
        <f t="shared" si="29"/>
        <v>1653.8245390383222</v>
      </c>
      <c r="CQ26" s="48">
        <f t="shared" si="30"/>
        <v>3191.3734385874563</v>
      </c>
      <c r="CR26" s="48">
        <f t="shared" si="31"/>
        <v>1062.2506281370991</v>
      </c>
      <c r="CS26" s="48">
        <f t="shared" si="32"/>
        <v>1818.3513956556901</v>
      </c>
      <c r="CT26" s="48">
        <f t="shared" si="33"/>
        <v>6466.2549739009564</v>
      </c>
      <c r="CU26" s="48">
        <f t="shared" si="34"/>
        <v>11493.732147264156</v>
      </c>
      <c r="CV26" s="48">
        <f t="shared" si="35"/>
        <v>5061.7960181703202</v>
      </c>
    </row>
    <row r="27" spans="2:103" ht="16" x14ac:dyDescent="0.4">
      <c r="B27" s="51" t="s">
        <v>232</v>
      </c>
      <c r="C27" s="52">
        <v>1</v>
      </c>
      <c r="D27" s="51" t="s">
        <v>233</v>
      </c>
      <c r="E27" s="53">
        <v>1190000</v>
      </c>
      <c r="G27" s="54">
        <v>4405.7022730461858</v>
      </c>
      <c r="H27" s="55">
        <v>4675.9667944833709</v>
      </c>
      <c r="I27" s="55">
        <v>2712.8261850119657</v>
      </c>
      <c r="J27" s="55">
        <v>6247.7815919225513</v>
      </c>
      <c r="K27" s="55">
        <v>9469.6283269337982</v>
      </c>
      <c r="L27" s="55">
        <v>0</v>
      </c>
      <c r="M27" s="55">
        <v>0</v>
      </c>
      <c r="N27" s="55">
        <v>4012.9468174068188</v>
      </c>
      <c r="O27" s="55">
        <v>0</v>
      </c>
      <c r="P27" s="55">
        <v>0</v>
      </c>
      <c r="Q27" s="55">
        <v>13512.482064349784</v>
      </c>
      <c r="R27" s="55">
        <v>0</v>
      </c>
      <c r="S27" s="55">
        <v>6869.3274946992733</v>
      </c>
      <c r="T27" s="55">
        <v>24428.074345848061</v>
      </c>
      <c r="U27" s="55">
        <v>0</v>
      </c>
      <c r="V27" s="55">
        <v>33997.849942084045</v>
      </c>
      <c r="W27" s="56">
        <v>0</v>
      </c>
      <c r="X27" s="57">
        <v>19122.340513087878</v>
      </c>
      <c r="Y27" s="60"/>
      <c r="Z27" s="24">
        <f t="shared" si="7"/>
        <v>129454.92634887375</v>
      </c>
      <c r="AB27" s="58">
        <v>0</v>
      </c>
      <c r="AC27" s="55">
        <v>0</v>
      </c>
      <c r="AD27" s="55">
        <v>0</v>
      </c>
      <c r="AE27" s="55">
        <v>0</v>
      </c>
      <c r="AF27" s="55">
        <v>60021.222343564797</v>
      </c>
      <c r="AG27" s="55">
        <v>4141.0809657570253</v>
      </c>
      <c r="AH27" s="55">
        <v>5061.754467902203</v>
      </c>
      <c r="AI27" s="59">
        <v>0</v>
      </c>
      <c r="AJ27" s="60"/>
      <c r="AK27" s="24">
        <f t="shared" si="18"/>
        <v>69224.057777224021</v>
      </c>
      <c r="AM27" s="58">
        <v>6324.5600204289112</v>
      </c>
      <c r="AN27" s="55">
        <v>11291.649730844345</v>
      </c>
      <c r="AO27" s="55">
        <v>0</v>
      </c>
      <c r="AP27" s="59">
        <v>5692.1040183860196</v>
      </c>
      <c r="AQ27" s="60"/>
      <c r="AR27" s="24">
        <f t="shared" si="8"/>
        <v>23308.313769659278</v>
      </c>
      <c r="AT27" s="58">
        <v>3614.0342973879492</v>
      </c>
      <c r="AU27" s="55">
        <v>6404.2192503296292</v>
      </c>
      <c r="AV27" s="55">
        <v>0</v>
      </c>
      <c r="AW27" s="55">
        <v>3192.3969626926882</v>
      </c>
      <c r="AX27" s="59">
        <v>2760.7206438380163</v>
      </c>
      <c r="AY27" s="60"/>
      <c r="AZ27" s="24">
        <f t="shared" si="9"/>
        <v>15971.371154248283</v>
      </c>
      <c r="BA27" s="34"/>
      <c r="BB27" s="54">
        <v>0</v>
      </c>
      <c r="BC27" s="55">
        <v>0</v>
      </c>
      <c r="BD27" s="55">
        <v>0</v>
      </c>
      <c r="BE27" s="55">
        <v>0</v>
      </c>
      <c r="BF27" s="55">
        <v>0</v>
      </c>
      <c r="BG27" s="55">
        <v>0</v>
      </c>
      <c r="BH27" s="55">
        <v>0</v>
      </c>
      <c r="BI27" s="55">
        <v>0</v>
      </c>
      <c r="BJ27" s="55">
        <v>0</v>
      </c>
      <c r="BK27" s="55">
        <v>0</v>
      </c>
      <c r="BL27" s="55">
        <v>0</v>
      </c>
      <c r="BM27" s="55">
        <v>0</v>
      </c>
      <c r="BN27" s="55">
        <v>0</v>
      </c>
      <c r="BO27" s="55">
        <v>0</v>
      </c>
      <c r="BP27" s="55">
        <v>0</v>
      </c>
      <c r="BQ27" s="55">
        <v>0</v>
      </c>
      <c r="BR27" s="56">
        <v>0</v>
      </c>
      <c r="BS27" s="57">
        <v>0</v>
      </c>
      <c r="BU27" s="24">
        <f t="shared" si="10"/>
        <v>0</v>
      </c>
      <c r="BW27" s="48">
        <f t="shared" si="11"/>
        <v>237958.66905000532</v>
      </c>
      <c r="BX27" s="49"/>
      <c r="BY27" s="48">
        <f t="shared" si="12"/>
        <v>9469.6283269337982</v>
      </c>
      <c r="BZ27" s="48">
        <f t="shared" si="13"/>
        <v>0</v>
      </c>
      <c r="CA27" s="48">
        <f t="shared" si="14"/>
        <v>9469.6283269337982</v>
      </c>
      <c r="CB27" s="48">
        <f t="shared" si="15"/>
        <v>39059.604409986248</v>
      </c>
      <c r="CC27" s="48">
        <f t="shared" si="16"/>
        <v>39059.604409986248</v>
      </c>
      <c r="CD27" s="48">
        <f t="shared" si="19"/>
        <v>0</v>
      </c>
      <c r="CE27" s="48">
        <f t="shared" si="36"/>
        <v>73533.704407914585</v>
      </c>
      <c r="CF27" s="48">
        <f t="shared" si="20"/>
        <v>0</v>
      </c>
      <c r="CG27" s="48">
        <f t="shared" si="37"/>
        <v>0</v>
      </c>
      <c r="CH27" s="48">
        <f t="shared" si="21"/>
        <v>0</v>
      </c>
      <c r="CI27" s="48">
        <f t="shared" si="22"/>
        <v>0</v>
      </c>
      <c r="CJ27" s="48">
        <f t="shared" si="23"/>
        <v>0</v>
      </c>
      <c r="CK27" s="48">
        <f t="shared" si="24"/>
        <v>73533.704407914585</v>
      </c>
      <c r="CL27" s="48">
        <f t="shared" si="25"/>
        <v>115895.73190517069</v>
      </c>
      <c r="CM27" s="48">
        <f t="shared" si="26"/>
        <v>4405.7022730461858</v>
      </c>
      <c r="CN27" s="48">
        <f t="shared" si="27"/>
        <v>4675.9667944833709</v>
      </c>
      <c r="CO27" s="48">
        <f t="shared" si="28"/>
        <v>2712.8261850119657</v>
      </c>
      <c r="CP27" s="48">
        <f t="shared" si="29"/>
        <v>6247.7815919225513</v>
      </c>
      <c r="CQ27" s="48">
        <f t="shared" si="30"/>
        <v>0</v>
      </c>
      <c r="CR27" s="48">
        <f t="shared" si="31"/>
        <v>4012.9468174068188</v>
      </c>
      <c r="CS27" s="48">
        <f t="shared" si="32"/>
        <v>6869.3274946992733</v>
      </c>
      <c r="CT27" s="48">
        <f t="shared" si="33"/>
        <v>24428.074345848061</v>
      </c>
      <c r="CU27" s="48">
        <f t="shared" si="34"/>
        <v>43420.765889664581</v>
      </c>
      <c r="CV27" s="48">
        <f t="shared" si="35"/>
        <v>19122.340513087878</v>
      </c>
      <c r="CX27" s="37"/>
      <c r="CY27" s="38"/>
    </row>
    <row r="28" spans="2:103" ht="16" x14ac:dyDescent="0.4">
      <c r="B28" s="51" t="s">
        <v>230</v>
      </c>
      <c r="C28" s="52">
        <v>1</v>
      </c>
      <c r="D28" s="51" t="s">
        <v>319</v>
      </c>
      <c r="E28" s="53">
        <v>200000</v>
      </c>
      <c r="G28" s="54">
        <v>740.45416353717428</v>
      </c>
      <c r="H28" s="55">
        <v>785.87677218207898</v>
      </c>
      <c r="I28" s="55">
        <v>455.93717395159086</v>
      </c>
      <c r="J28" s="55">
        <v>1050.047326373538</v>
      </c>
      <c r="K28" s="55">
        <v>0</v>
      </c>
      <c r="L28" s="55">
        <v>7657.8405412900511</v>
      </c>
      <c r="M28" s="55">
        <v>2026.2688498967975</v>
      </c>
      <c r="N28" s="55">
        <v>674.44484326165013</v>
      </c>
      <c r="O28" s="55">
        <v>0</v>
      </c>
      <c r="P28" s="55">
        <v>0</v>
      </c>
      <c r="Q28" s="55">
        <v>0</v>
      </c>
      <c r="R28" s="55">
        <v>7387.0398280074178</v>
      </c>
      <c r="S28" s="55">
        <v>1154.5088226385333</v>
      </c>
      <c r="T28" s="55">
        <v>4105.5587135879086</v>
      </c>
      <c r="U28" s="55">
        <v>0</v>
      </c>
      <c r="V28" s="55">
        <v>0</v>
      </c>
      <c r="W28" s="56">
        <v>4782.4195720792004</v>
      </c>
      <c r="X28" s="57">
        <v>3213.8387416954415</v>
      </c>
      <c r="Y28" s="60"/>
      <c r="Z28" s="24">
        <f t="shared" si="7"/>
        <v>34034.235348501381</v>
      </c>
      <c r="AB28" s="58">
        <v>750.14784732118108</v>
      </c>
      <c r="AC28" s="55">
        <v>0</v>
      </c>
      <c r="AD28" s="55">
        <v>0</v>
      </c>
      <c r="AE28" s="55">
        <v>0</v>
      </c>
      <c r="AF28" s="55">
        <v>0</v>
      </c>
      <c r="AG28" s="55">
        <v>695.97999424487818</v>
      </c>
      <c r="AH28" s="55">
        <v>0</v>
      </c>
      <c r="AI28" s="59">
        <v>0</v>
      </c>
      <c r="AJ28" s="60"/>
      <c r="AK28" s="24">
        <f t="shared" si="18"/>
        <v>1446.1278415660593</v>
      </c>
      <c r="AM28" s="58">
        <v>1062.9512639376321</v>
      </c>
      <c r="AN28" s="55">
        <v>0</v>
      </c>
      <c r="AO28" s="55">
        <v>2193.159524531744</v>
      </c>
      <c r="AP28" s="59">
        <v>956.65613754386891</v>
      </c>
      <c r="AQ28" s="60"/>
      <c r="AR28" s="24">
        <f t="shared" si="8"/>
        <v>4212.7669260132452</v>
      </c>
      <c r="AT28" s="58">
        <v>607.40072225007543</v>
      </c>
      <c r="AU28" s="55">
        <v>0</v>
      </c>
      <c r="AV28" s="55">
        <v>1243.881521376213</v>
      </c>
      <c r="AW28" s="55">
        <v>536.53730465423337</v>
      </c>
      <c r="AX28" s="59">
        <v>463.98666282991877</v>
      </c>
      <c r="AY28" s="60"/>
      <c r="AZ28" s="24">
        <f t="shared" si="9"/>
        <v>2851.8062111104405</v>
      </c>
      <c r="BA28" s="34"/>
      <c r="BB28" s="54">
        <v>0</v>
      </c>
      <c r="BC28" s="55">
        <v>0</v>
      </c>
      <c r="BD28" s="55">
        <v>0</v>
      </c>
      <c r="BE28" s="55">
        <v>0</v>
      </c>
      <c r="BF28" s="55">
        <v>0</v>
      </c>
      <c r="BG28" s="55">
        <v>0</v>
      </c>
      <c r="BH28" s="55">
        <v>0</v>
      </c>
      <c r="BI28" s="55">
        <v>0</v>
      </c>
      <c r="BJ28" s="55">
        <v>0</v>
      </c>
      <c r="BK28" s="55">
        <v>0</v>
      </c>
      <c r="BL28" s="55">
        <v>0</v>
      </c>
      <c r="BM28" s="55">
        <v>0</v>
      </c>
      <c r="BN28" s="55">
        <v>0</v>
      </c>
      <c r="BO28" s="55">
        <v>0</v>
      </c>
      <c r="BP28" s="55">
        <v>0</v>
      </c>
      <c r="BQ28" s="55">
        <v>0</v>
      </c>
      <c r="BR28" s="56">
        <v>0</v>
      </c>
      <c r="BS28" s="57">
        <v>0</v>
      </c>
      <c r="BU28" s="24">
        <f t="shared" si="10"/>
        <v>0</v>
      </c>
      <c r="BW28" s="48">
        <f t="shared" si="11"/>
        <v>42544.936327191121</v>
      </c>
      <c r="BX28" s="49"/>
      <c r="BY28" s="48">
        <f t="shared" si="12"/>
        <v>8407.9883886112329</v>
      </c>
      <c r="BZ28" s="48">
        <f t="shared" si="13"/>
        <v>8407.9883886112329</v>
      </c>
      <c r="CA28" s="48">
        <f t="shared" si="14"/>
        <v>0</v>
      </c>
      <c r="CB28" s="48">
        <f t="shared" si="15"/>
        <v>4782.4195720792004</v>
      </c>
      <c r="CC28" s="48">
        <f t="shared" si="16"/>
        <v>0</v>
      </c>
      <c r="CD28" s="48">
        <f t="shared" si="19"/>
        <v>4782.4195720792004</v>
      </c>
      <c r="CE28" s="48">
        <f t="shared" si="36"/>
        <v>7387.0398280074178</v>
      </c>
      <c r="CF28" s="48">
        <f t="shared" si="20"/>
        <v>0</v>
      </c>
      <c r="CG28" s="48">
        <f t="shared" si="37"/>
        <v>0</v>
      </c>
      <c r="CH28" s="48">
        <f t="shared" si="21"/>
        <v>0</v>
      </c>
      <c r="CI28" s="48">
        <f t="shared" si="22"/>
        <v>0</v>
      </c>
      <c r="CJ28" s="48">
        <f t="shared" si="23"/>
        <v>7387.0398280074178</v>
      </c>
      <c r="CK28" s="48">
        <f t="shared" si="24"/>
        <v>0</v>
      </c>
      <c r="CL28" s="48">
        <f t="shared" si="25"/>
        <v>21967.488538493279</v>
      </c>
      <c r="CM28" s="48">
        <f t="shared" si="26"/>
        <v>740.45416353717428</v>
      </c>
      <c r="CN28" s="48">
        <f t="shared" si="27"/>
        <v>785.87677218207898</v>
      </c>
      <c r="CO28" s="48">
        <f t="shared" si="28"/>
        <v>455.93717395159086</v>
      </c>
      <c r="CP28" s="48">
        <f t="shared" si="29"/>
        <v>1050.047326373538</v>
      </c>
      <c r="CQ28" s="48">
        <f t="shared" si="30"/>
        <v>2026.2688498967975</v>
      </c>
      <c r="CR28" s="48">
        <f t="shared" si="31"/>
        <v>674.44484326165013</v>
      </c>
      <c r="CS28" s="48">
        <f t="shared" si="32"/>
        <v>1154.5088226385333</v>
      </c>
      <c r="CT28" s="48">
        <f t="shared" si="33"/>
        <v>4105.5587135879086</v>
      </c>
      <c r="CU28" s="48">
        <f t="shared" si="34"/>
        <v>7760.5531313685633</v>
      </c>
      <c r="CV28" s="48">
        <f t="shared" si="35"/>
        <v>3213.8387416954415</v>
      </c>
      <c r="CX28" s="50"/>
      <c r="CY28" s="61"/>
    </row>
    <row r="29" spans="2:103" ht="16" x14ac:dyDescent="0.4">
      <c r="B29" s="51" t="s">
        <v>230</v>
      </c>
      <c r="C29" s="52">
        <v>1</v>
      </c>
      <c r="D29" s="51" t="s">
        <v>320</v>
      </c>
      <c r="E29" s="53">
        <v>1448598</v>
      </c>
      <c r="G29" s="54">
        <v>5363.1021019581167</v>
      </c>
      <c r="H29" s="55">
        <v>5692.0976021470769</v>
      </c>
      <c r="I29" s="55">
        <v>3302.348391559633</v>
      </c>
      <c r="J29" s="55">
        <v>7605.4822844502714</v>
      </c>
      <c r="K29" s="55">
        <v>0</v>
      </c>
      <c r="L29" s="55">
        <v>55465.662462158434</v>
      </c>
      <c r="M29" s="55">
        <v>14676.245017114006</v>
      </c>
      <c r="N29" s="55">
        <v>4884.9972552957006</v>
      </c>
      <c r="O29" s="55">
        <v>0</v>
      </c>
      <c r="P29" s="55">
        <v>0</v>
      </c>
      <c r="Q29" s="55">
        <v>0</v>
      </c>
      <c r="R29" s="55">
        <v>53504.255603859448</v>
      </c>
      <c r="S29" s="55">
        <v>8362.0958572826712</v>
      </c>
      <c r="T29" s="55">
        <v>29736.520706930089</v>
      </c>
      <c r="U29" s="55">
        <v>0</v>
      </c>
      <c r="V29" s="55">
        <v>0</v>
      </c>
      <c r="W29" s="56">
        <v>20325.283181336603</v>
      </c>
      <c r="X29" s="57">
        <v>23277.801867712671</v>
      </c>
      <c r="Y29" s="60"/>
      <c r="Z29" s="24">
        <f t="shared" si="7"/>
        <v>232195.8923318047</v>
      </c>
      <c r="AB29" s="58">
        <v>5433.3133566688421</v>
      </c>
      <c r="AC29" s="55">
        <v>0</v>
      </c>
      <c r="AD29" s="55">
        <v>0</v>
      </c>
      <c r="AE29" s="55">
        <v>0</v>
      </c>
      <c r="AF29" s="55">
        <v>0</v>
      </c>
      <c r="AG29" s="55">
        <v>5040.9761385157099</v>
      </c>
      <c r="AH29" s="55">
        <v>0</v>
      </c>
      <c r="AI29" s="59">
        <v>0</v>
      </c>
      <c r="AJ29" s="60"/>
      <c r="AK29" s="24">
        <f t="shared" si="18"/>
        <v>10474.289495184552</v>
      </c>
      <c r="AM29" s="58">
        <v>7698.9453751876299</v>
      </c>
      <c r="AN29" s="55">
        <v>0</v>
      </c>
      <c r="AO29" s="55">
        <v>15885.032504588176</v>
      </c>
      <c r="AP29" s="59">
        <v>6929.0508376688667</v>
      </c>
      <c r="AQ29" s="60"/>
      <c r="AR29" s="24">
        <f t="shared" si="8"/>
        <v>30513.028717444671</v>
      </c>
      <c r="AT29" s="58">
        <v>4399.3973572500745</v>
      </c>
      <c r="AU29" s="55">
        <v>0</v>
      </c>
      <c r="AV29" s="55">
        <v>9009.4214205126973</v>
      </c>
      <c r="AW29" s="55">
        <v>3886.1343322375656</v>
      </c>
      <c r="AX29" s="59">
        <v>3360.6507590104734</v>
      </c>
      <c r="AY29" s="60"/>
      <c r="AZ29" s="24">
        <f t="shared" si="9"/>
        <v>20655.603869010811</v>
      </c>
      <c r="BA29" s="34"/>
      <c r="BB29" s="54">
        <v>0</v>
      </c>
      <c r="BC29" s="55">
        <v>0</v>
      </c>
      <c r="BD29" s="55">
        <v>0</v>
      </c>
      <c r="BE29" s="55">
        <v>0</v>
      </c>
      <c r="BF29" s="55">
        <v>0</v>
      </c>
      <c r="BG29" s="55">
        <v>0</v>
      </c>
      <c r="BH29" s="55">
        <v>0</v>
      </c>
      <c r="BI29" s="55">
        <v>0</v>
      </c>
      <c r="BJ29" s="55">
        <v>0</v>
      </c>
      <c r="BK29" s="55">
        <v>0</v>
      </c>
      <c r="BL29" s="55">
        <v>0</v>
      </c>
      <c r="BM29" s="55">
        <v>0</v>
      </c>
      <c r="BN29" s="55">
        <v>0</v>
      </c>
      <c r="BO29" s="55">
        <v>0</v>
      </c>
      <c r="BP29" s="55">
        <v>0</v>
      </c>
      <c r="BQ29" s="55">
        <v>0</v>
      </c>
      <c r="BR29" s="56">
        <v>0</v>
      </c>
      <c r="BS29" s="57">
        <v>0</v>
      </c>
      <c r="BU29" s="24">
        <f t="shared" si="10"/>
        <v>0</v>
      </c>
      <c r="BW29" s="48">
        <f t="shared" si="11"/>
        <v>293838.81441344472</v>
      </c>
      <c r="BX29" s="49"/>
      <c r="BY29" s="48">
        <f t="shared" si="12"/>
        <v>60898.975818827275</v>
      </c>
      <c r="BZ29" s="48">
        <f t="shared" si="13"/>
        <v>60898.975818827275</v>
      </c>
      <c r="CA29" s="48">
        <f t="shared" si="14"/>
        <v>0</v>
      </c>
      <c r="CB29" s="48">
        <f t="shared" si="15"/>
        <v>20325.283181336603</v>
      </c>
      <c r="CC29" s="48">
        <f t="shared" si="16"/>
        <v>0</v>
      </c>
      <c r="CD29" s="48">
        <f t="shared" si="19"/>
        <v>20325.283181336603</v>
      </c>
      <c r="CE29" s="48">
        <f t="shared" si="36"/>
        <v>53504.255603859448</v>
      </c>
      <c r="CF29" s="48">
        <f t="shared" si="20"/>
        <v>0</v>
      </c>
      <c r="CG29" s="48">
        <f t="shared" si="37"/>
        <v>0</v>
      </c>
      <c r="CH29" s="48">
        <f t="shared" si="21"/>
        <v>0</v>
      </c>
      <c r="CI29" s="48">
        <f t="shared" si="22"/>
        <v>0</v>
      </c>
      <c r="CJ29" s="48">
        <f t="shared" si="23"/>
        <v>53504.255603859448</v>
      </c>
      <c r="CK29" s="48">
        <f t="shared" si="24"/>
        <v>0</v>
      </c>
      <c r="CL29" s="48">
        <f t="shared" si="25"/>
        <v>159110.29980942138</v>
      </c>
      <c r="CM29" s="48">
        <f t="shared" si="26"/>
        <v>5363.1021019581167</v>
      </c>
      <c r="CN29" s="48">
        <f t="shared" si="27"/>
        <v>5692.0976021470769</v>
      </c>
      <c r="CO29" s="48">
        <f t="shared" si="28"/>
        <v>3302.348391559633</v>
      </c>
      <c r="CP29" s="48">
        <f t="shared" si="29"/>
        <v>7605.4822844502714</v>
      </c>
      <c r="CQ29" s="48">
        <f t="shared" si="30"/>
        <v>14676.245017114006</v>
      </c>
      <c r="CR29" s="48">
        <f t="shared" si="31"/>
        <v>4884.9972552957006</v>
      </c>
      <c r="CS29" s="48">
        <f t="shared" si="32"/>
        <v>8362.0958572826712</v>
      </c>
      <c r="CT29" s="48">
        <f t="shared" si="33"/>
        <v>29736.520706930089</v>
      </c>
      <c r="CU29" s="48">
        <f t="shared" si="34"/>
        <v>56209.6087249712</v>
      </c>
      <c r="CV29" s="48">
        <f t="shared" si="35"/>
        <v>23277.801867712671</v>
      </c>
      <c r="CX29" s="50"/>
      <c r="CY29" s="61"/>
    </row>
    <row r="30" spans="2:103" ht="16" x14ac:dyDescent="0.4">
      <c r="B30" s="51" t="s">
        <v>184</v>
      </c>
      <c r="C30" s="52">
        <v>1</v>
      </c>
      <c r="D30" s="51" t="s">
        <v>185</v>
      </c>
      <c r="E30" s="53">
        <v>2070690</v>
      </c>
      <c r="G30" s="54">
        <v>7666.2551594739562</v>
      </c>
      <c r="H30" s="55">
        <v>8136.5358669485468</v>
      </c>
      <c r="I30" s="55">
        <v>4720.522733649098</v>
      </c>
      <c r="J30" s="55">
        <v>10871.612491242106</v>
      </c>
      <c r="K30" s="55">
        <v>0</v>
      </c>
      <c r="L30" s="55">
        <v>79285.069152219483</v>
      </c>
      <c r="M30" s="55">
        <v>0</v>
      </c>
      <c r="N30" s="55">
        <v>6982.8309624673329</v>
      </c>
      <c r="O30" s="55">
        <v>0</v>
      </c>
      <c r="P30" s="55">
        <v>0</v>
      </c>
      <c r="Q30" s="55">
        <v>23512.740744393657</v>
      </c>
      <c r="R30" s="55">
        <v>0</v>
      </c>
      <c r="S30" s="55">
        <v>11953.149369746923</v>
      </c>
      <c r="T30" s="55">
        <v>42506.696863196732</v>
      </c>
      <c r="U30" s="55">
        <v>0</v>
      </c>
      <c r="V30" s="55">
        <v>26589.461313107731</v>
      </c>
      <c r="W30" s="56">
        <v>68149.478902128612</v>
      </c>
      <c r="X30" s="57">
        <v>33274.318720206669</v>
      </c>
      <c r="Y30" s="60"/>
      <c r="Z30" s="24">
        <f t="shared" si="7"/>
        <v>323648.67227878084</v>
      </c>
      <c r="AB30" s="58">
        <v>7766.6182298474823</v>
      </c>
      <c r="AC30" s="55">
        <v>0</v>
      </c>
      <c r="AD30" s="55">
        <v>0</v>
      </c>
      <c r="AE30" s="55">
        <v>0</v>
      </c>
      <c r="AF30" s="55">
        <v>104441.46629798001</v>
      </c>
      <c r="AG30" s="55">
        <v>7205.7940714146334</v>
      </c>
      <c r="AH30" s="55">
        <v>3958.7598871696646</v>
      </c>
      <c r="AI30" s="59">
        <v>0</v>
      </c>
      <c r="AJ30" s="60"/>
      <c r="AK30" s="24">
        <f t="shared" si="18"/>
        <v>123372.6384864118</v>
      </c>
      <c r="AM30" s="58">
        <v>11005.212763615076</v>
      </c>
      <c r="AN30" s="55">
        <v>0</v>
      </c>
      <c r="AO30" s="55">
        <v>22706.767479263184</v>
      </c>
      <c r="AP30" s="59">
        <v>9904.691487253569</v>
      </c>
      <c r="AQ30" s="60"/>
      <c r="AR30" s="24">
        <f t="shared" si="8"/>
        <v>43616.671730131828</v>
      </c>
      <c r="AT30" s="58">
        <v>6288.6930077800444</v>
      </c>
      <c r="AU30" s="55">
        <v>0</v>
      </c>
      <c r="AV30" s="55">
        <v>12878.465137492552</v>
      </c>
      <c r="AW30" s="55">
        <v>5555.0121568723725</v>
      </c>
      <c r="AX30" s="59">
        <v>4803.8627142764226</v>
      </c>
      <c r="AY30" s="60"/>
      <c r="AZ30" s="24">
        <f t="shared" si="9"/>
        <v>29526.033016421392</v>
      </c>
      <c r="BA30" s="34"/>
      <c r="BB30" s="54">
        <v>0</v>
      </c>
      <c r="BC30" s="55">
        <v>0</v>
      </c>
      <c r="BD30" s="55">
        <v>0</v>
      </c>
      <c r="BE30" s="55">
        <v>0</v>
      </c>
      <c r="BF30" s="55">
        <v>0</v>
      </c>
      <c r="BG30" s="55">
        <v>0</v>
      </c>
      <c r="BH30" s="55">
        <v>0</v>
      </c>
      <c r="BI30" s="55">
        <v>0</v>
      </c>
      <c r="BJ30" s="55">
        <v>0</v>
      </c>
      <c r="BK30" s="55">
        <v>0</v>
      </c>
      <c r="BL30" s="55">
        <v>0</v>
      </c>
      <c r="BM30" s="55">
        <v>0</v>
      </c>
      <c r="BN30" s="55">
        <v>0</v>
      </c>
      <c r="BO30" s="55">
        <v>0</v>
      </c>
      <c r="BP30" s="55">
        <v>0</v>
      </c>
      <c r="BQ30" s="55">
        <v>0</v>
      </c>
      <c r="BR30" s="56">
        <v>0</v>
      </c>
      <c r="BS30" s="57">
        <v>0</v>
      </c>
      <c r="BU30" s="24">
        <f t="shared" si="10"/>
        <v>0</v>
      </c>
      <c r="BW30" s="48">
        <f t="shared" si="11"/>
        <v>520164.01551174582</v>
      </c>
      <c r="BX30" s="49"/>
      <c r="BY30" s="48">
        <f t="shared" si="12"/>
        <v>87051.687382066972</v>
      </c>
      <c r="BZ30" s="48">
        <f t="shared" si="13"/>
        <v>87051.687382066972</v>
      </c>
      <c r="CA30" s="48">
        <f t="shared" si="14"/>
        <v>0</v>
      </c>
      <c r="CB30" s="48">
        <f t="shared" si="15"/>
        <v>98697.700102406016</v>
      </c>
      <c r="CC30" s="48">
        <f t="shared" si="16"/>
        <v>30548.221200277396</v>
      </c>
      <c r="CD30" s="48">
        <f t="shared" si="19"/>
        <v>68149.478902128612</v>
      </c>
      <c r="CE30" s="48">
        <f t="shared" si="36"/>
        <v>127954.20704237366</v>
      </c>
      <c r="CF30" s="48">
        <f t="shared" si="20"/>
        <v>0</v>
      </c>
      <c r="CG30" s="48">
        <f t="shared" si="37"/>
        <v>0</v>
      </c>
      <c r="CH30" s="48">
        <f t="shared" si="21"/>
        <v>0</v>
      </c>
      <c r="CI30" s="48">
        <f t="shared" si="22"/>
        <v>0</v>
      </c>
      <c r="CJ30" s="48">
        <f t="shared" si="23"/>
        <v>0</v>
      </c>
      <c r="CK30" s="48">
        <f t="shared" si="24"/>
        <v>127954.20704237366</v>
      </c>
      <c r="CL30" s="48">
        <f t="shared" si="25"/>
        <v>206460.42098489916</v>
      </c>
      <c r="CM30" s="48">
        <f t="shared" si="26"/>
        <v>7666.2551594739562</v>
      </c>
      <c r="CN30" s="48">
        <f t="shared" si="27"/>
        <v>8136.5358669485468</v>
      </c>
      <c r="CO30" s="48">
        <f t="shared" si="28"/>
        <v>4720.522733649098</v>
      </c>
      <c r="CP30" s="48">
        <f t="shared" si="29"/>
        <v>10871.612491242106</v>
      </c>
      <c r="CQ30" s="48">
        <f t="shared" si="30"/>
        <v>0</v>
      </c>
      <c r="CR30" s="48">
        <f t="shared" si="31"/>
        <v>6982.8309624673329</v>
      </c>
      <c r="CS30" s="48">
        <f t="shared" si="32"/>
        <v>11953.149369746923</v>
      </c>
      <c r="CT30" s="48">
        <f t="shared" si="33"/>
        <v>42506.696863196732</v>
      </c>
      <c r="CU30" s="48">
        <f t="shared" si="34"/>
        <v>80348.498817967848</v>
      </c>
      <c r="CV30" s="48">
        <f t="shared" si="35"/>
        <v>33274.318720206669</v>
      </c>
    </row>
    <row r="31" spans="2:103" ht="16" x14ac:dyDescent="0.4">
      <c r="B31" s="51" t="s">
        <v>184</v>
      </c>
      <c r="C31" s="52">
        <v>1</v>
      </c>
      <c r="D31" s="51" t="s">
        <v>253</v>
      </c>
      <c r="E31" s="53">
        <v>23500</v>
      </c>
      <c r="G31" s="54">
        <v>87.003364215617978</v>
      </c>
      <c r="H31" s="55">
        <v>92.340520731394292</v>
      </c>
      <c r="I31" s="55">
        <v>53.572617939311925</v>
      </c>
      <c r="J31" s="55">
        <v>123.38056084889071</v>
      </c>
      <c r="K31" s="55">
        <v>0</v>
      </c>
      <c r="L31" s="55">
        <v>899.79626360158102</v>
      </c>
      <c r="M31" s="55">
        <v>0</v>
      </c>
      <c r="N31" s="55">
        <v>79.247269083243907</v>
      </c>
      <c r="O31" s="55">
        <v>0</v>
      </c>
      <c r="P31" s="55">
        <v>0</v>
      </c>
      <c r="Q31" s="55">
        <v>266.84313320354613</v>
      </c>
      <c r="R31" s="55">
        <v>0</v>
      </c>
      <c r="S31" s="55">
        <v>135.65478666002767</v>
      </c>
      <c r="T31" s="55">
        <v>482.40314884657931</v>
      </c>
      <c r="U31" s="55">
        <v>0</v>
      </c>
      <c r="V31" s="55">
        <v>0</v>
      </c>
      <c r="W31" s="56">
        <v>1404.835749298265</v>
      </c>
      <c r="X31" s="57">
        <v>377.62605214921439</v>
      </c>
      <c r="Y31" s="60"/>
      <c r="Z31" s="24">
        <f t="shared" si="7"/>
        <v>4002.7034665776723</v>
      </c>
      <c r="AB31" s="58">
        <v>88.142372060238785</v>
      </c>
      <c r="AC31" s="55">
        <v>0</v>
      </c>
      <c r="AD31" s="55">
        <v>0</v>
      </c>
      <c r="AE31" s="55">
        <v>0</v>
      </c>
      <c r="AF31" s="55">
        <v>1185.2930462804813</v>
      </c>
      <c r="AG31" s="55">
        <v>81.77764932377319</v>
      </c>
      <c r="AH31" s="55">
        <v>0</v>
      </c>
      <c r="AI31" s="59">
        <v>0</v>
      </c>
      <c r="AJ31" s="60"/>
      <c r="AK31" s="24">
        <f t="shared" si="18"/>
        <v>1355.2130676644933</v>
      </c>
      <c r="AM31" s="58">
        <v>124.89677351267177</v>
      </c>
      <c r="AN31" s="55">
        <v>0</v>
      </c>
      <c r="AO31" s="55">
        <v>257.69624413247993</v>
      </c>
      <c r="AP31" s="59">
        <v>112.4070961614046</v>
      </c>
      <c r="AQ31" s="60"/>
      <c r="AR31" s="24">
        <f t="shared" si="8"/>
        <v>495.00011380655627</v>
      </c>
      <c r="AT31" s="58">
        <v>71.369584864383867</v>
      </c>
      <c r="AU31" s="55">
        <v>0</v>
      </c>
      <c r="AV31" s="55">
        <v>146.15607876170503</v>
      </c>
      <c r="AW31" s="55">
        <v>63.043133296872419</v>
      </c>
      <c r="AX31" s="59">
        <v>54.518432882515455</v>
      </c>
      <c r="AY31" s="60"/>
      <c r="AZ31" s="24">
        <f t="shared" si="9"/>
        <v>335.0872298054768</v>
      </c>
      <c r="BA31" s="34"/>
      <c r="BB31" s="54">
        <v>0</v>
      </c>
      <c r="BC31" s="55">
        <v>0</v>
      </c>
      <c r="BD31" s="55">
        <v>0</v>
      </c>
      <c r="BE31" s="55">
        <v>0</v>
      </c>
      <c r="BF31" s="55">
        <v>0</v>
      </c>
      <c r="BG31" s="55">
        <v>0</v>
      </c>
      <c r="BH31" s="55">
        <v>0</v>
      </c>
      <c r="BI31" s="55">
        <v>0</v>
      </c>
      <c r="BJ31" s="55">
        <v>0</v>
      </c>
      <c r="BK31" s="55">
        <v>0</v>
      </c>
      <c r="BL31" s="55">
        <v>0</v>
      </c>
      <c r="BM31" s="55">
        <v>0</v>
      </c>
      <c r="BN31" s="55">
        <v>0</v>
      </c>
      <c r="BO31" s="55">
        <v>0</v>
      </c>
      <c r="BP31" s="55">
        <v>0</v>
      </c>
      <c r="BQ31" s="55">
        <v>0</v>
      </c>
      <c r="BR31" s="56">
        <v>0</v>
      </c>
      <c r="BS31" s="57">
        <v>0</v>
      </c>
      <c r="BU31" s="24">
        <f t="shared" si="10"/>
        <v>0</v>
      </c>
      <c r="BW31" s="48">
        <f t="shared" si="11"/>
        <v>6188.0038778541984</v>
      </c>
      <c r="BX31" s="49"/>
      <c r="BY31" s="48">
        <f t="shared" si="12"/>
        <v>987.93863566181983</v>
      </c>
      <c r="BZ31" s="48">
        <f t="shared" si="13"/>
        <v>987.93863566181983</v>
      </c>
      <c r="CA31" s="48">
        <f t="shared" si="14"/>
        <v>0</v>
      </c>
      <c r="CB31" s="48">
        <f t="shared" si="15"/>
        <v>1404.835749298265</v>
      </c>
      <c r="CC31" s="48">
        <f t="shared" si="16"/>
        <v>0</v>
      </c>
      <c r="CD31" s="48">
        <f t="shared" si="19"/>
        <v>1404.835749298265</v>
      </c>
      <c r="CE31" s="48">
        <f t="shared" si="36"/>
        <v>1452.1361794840275</v>
      </c>
      <c r="CF31" s="48">
        <f t="shared" si="20"/>
        <v>0</v>
      </c>
      <c r="CG31" s="48">
        <f t="shared" si="37"/>
        <v>0</v>
      </c>
      <c r="CH31" s="48">
        <f t="shared" si="21"/>
        <v>0</v>
      </c>
      <c r="CI31" s="48">
        <f t="shared" si="22"/>
        <v>0</v>
      </c>
      <c r="CJ31" s="48">
        <f t="shared" si="23"/>
        <v>0</v>
      </c>
      <c r="CK31" s="48">
        <f t="shared" si="24"/>
        <v>1452.1361794840275</v>
      </c>
      <c r="CL31" s="48">
        <f t="shared" si="25"/>
        <v>2343.0933134100865</v>
      </c>
      <c r="CM31" s="48">
        <f t="shared" si="26"/>
        <v>87.003364215617978</v>
      </c>
      <c r="CN31" s="48">
        <f t="shared" si="27"/>
        <v>92.340520731394292</v>
      </c>
      <c r="CO31" s="48">
        <f t="shared" si="28"/>
        <v>53.572617939311925</v>
      </c>
      <c r="CP31" s="48">
        <f t="shared" si="29"/>
        <v>123.38056084889071</v>
      </c>
      <c r="CQ31" s="48">
        <f t="shared" si="30"/>
        <v>0</v>
      </c>
      <c r="CR31" s="48">
        <f t="shared" si="31"/>
        <v>79.247269083243907</v>
      </c>
      <c r="CS31" s="48">
        <f t="shared" si="32"/>
        <v>135.65478666002767</v>
      </c>
      <c r="CT31" s="48">
        <f t="shared" si="33"/>
        <v>482.40314884657931</v>
      </c>
      <c r="CU31" s="48">
        <f t="shared" si="34"/>
        <v>911.8649929358063</v>
      </c>
      <c r="CV31" s="48">
        <f t="shared" si="35"/>
        <v>377.62605214921439</v>
      </c>
      <c r="CX31" s="37"/>
      <c r="CY31" s="38"/>
    </row>
    <row r="32" spans="2:103" ht="16" x14ac:dyDescent="0.4">
      <c r="B32" s="51" t="s">
        <v>184</v>
      </c>
      <c r="C32" s="52">
        <v>1</v>
      </c>
      <c r="D32" s="51" t="s">
        <v>248</v>
      </c>
      <c r="E32" s="53">
        <v>167000</v>
      </c>
      <c r="G32" s="54">
        <v>618.27922655354052</v>
      </c>
      <c r="H32" s="55">
        <v>656.20710477203602</v>
      </c>
      <c r="I32" s="55">
        <v>380.70754024957836</v>
      </c>
      <c r="J32" s="55">
        <v>876.78951752190426</v>
      </c>
      <c r="K32" s="55">
        <v>0</v>
      </c>
      <c r="L32" s="55">
        <v>6394.296851977193</v>
      </c>
      <c r="M32" s="55">
        <v>0</v>
      </c>
      <c r="N32" s="55">
        <v>563.16144412347785</v>
      </c>
      <c r="O32" s="55">
        <v>0</v>
      </c>
      <c r="P32" s="55">
        <v>0</v>
      </c>
      <c r="Q32" s="55">
        <v>1896.2894997869025</v>
      </c>
      <c r="R32" s="55">
        <v>0</v>
      </c>
      <c r="S32" s="55">
        <v>964.01486690317529</v>
      </c>
      <c r="T32" s="55">
        <v>3428.1415258459042</v>
      </c>
      <c r="U32" s="55">
        <v>0</v>
      </c>
      <c r="V32" s="55">
        <v>0</v>
      </c>
      <c r="W32" s="56">
        <v>9983.300856715332</v>
      </c>
      <c r="X32" s="57">
        <v>2683.555349315694</v>
      </c>
      <c r="Y32" s="60"/>
      <c r="Z32" s="24">
        <f t="shared" si="7"/>
        <v>28444.743783764738</v>
      </c>
      <c r="AB32" s="58">
        <v>626.37345251318618</v>
      </c>
      <c r="AC32" s="55">
        <v>0</v>
      </c>
      <c r="AD32" s="55">
        <v>0</v>
      </c>
      <c r="AE32" s="55">
        <v>0</v>
      </c>
      <c r="AF32" s="55">
        <v>8423.1463288868254</v>
      </c>
      <c r="AG32" s="55">
        <v>581.14329519447324</v>
      </c>
      <c r="AH32" s="55">
        <v>0</v>
      </c>
      <c r="AI32" s="59">
        <v>0</v>
      </c>
      <c r="AJ32" s="60"/>
      <c r="AK32" s="24">
        <f t="shared" si="18"/>
        <v>9630.6630765944847</v>
      </c>
      <c r="AM32" s="58">
        <v>887.56430538792279</v>
      </c>
      <c r="AN32" s="55">
        <v>0</v>
      </c>
      <c r="AO32" s="55">
        <v>1831.2882029840064</v>
      </c>
      <c r="AP32" s="59">
        <v>798.80787484913049</v>
      </c>
      <c r="AQ32" s="60"/>
      <c r="AR32" s="24">
        <f t="shared" si="8"/>
        <v>3517.6603832210594</v>
      </c>
      <c r="AT32" s="58">
        <v>507.17960307881305</v>
      </c>
      <c r="AU32" s="55">
        <v>0</v>
      </c>
      <c r="AV32" s="55">
        <v>1038.6410703491379</v>
      </c>
      <c r="AW32" s="55">
        <v>448.00864938628484</v>
      </c>
      <c r="AX32" s="59">
        <v>387.42886346298218</v>
      </c>
      <c r="AY32" s="60"/>
      <c r="AZ32" s="24">
        <f t="shared" si="9"/>
        <v>2381.2581862772176</v>
      </c>
      <c r="BA32" s="34"/>
      <c r="BB32" s="54">
        <v>0</v>
      </c>
      <c r="BC32" s="55">
        <v>0</v>
      </c>
      <c r="BD32" s="55">
        <v>0</v>
      </c>
      <c r="BE32" s="55">
        <v>0</v>
      </c>
      <c r="BF32" s="55">
        <v>0</v>
      </c>
      <c r="BG32" s="55">
        <v>0</v>
      </c>
      <c r="BH32" s="55">
        <v>0</v>
      </c>
      <c r="BI32" s="55">
        <v>0</v>
      </c>
      <c r="BJ32" s="55">
        <v>0</v>
      </c>
      <c r="BK32" s="55">
        <v>0</v>
      </c>
      <c r="BL32" s="55">
        <v>0</v>
      </c>
      <c r="BM32" s="55">
        <v>0</v>
      </c>
      <c r="BN32" s="55">
        <v>0</v>
      </c>
      <c r="BO32" s="55">
        <v>0</v>
      </c>
      <c r="BP32" s="55">
        <v>0</v>
      </c>
      <c r="BQ32" s="55">
        <v>0</v>
      </c>
      <c r="BR32" s="56">
        <v>0</v>
      </c>
      <c r="BS32" s="57">
        <v>0</v>
      </c>
      <c r="BU32" s="24">
        <f t="shared" si="10"/>
        <v>0</v>
      </c>
      <c r="BW32" s="48">
        <f t="shared" si="11"/>
        <v>43974.325429857505</v>
      </c>
      <c r="BX32" s="49"/>
      <c r="BY32" s="48">
        <f t="shared" si="12"/>
        <v>7020.6703044903788</v>
      </c>
      <c r="BZ32" s="48">
        <f t="shared" si="13"/>
        <v>7020.6703044903788</v>
      </c>
      <c r="CA32" s="48">
        <f t="shared" si="14"/>
        <v>0</v>
      </c>
      <c r="CB32" s="48">
        <f t="shared" si="15"/>
        <v>9983.300856715332</v>
      </c>
      <c r="CC32" s="48">
        <f t="shared" si="16"/>
        <v>0</v>
      </c>
      <c r="CD32" s="48">
        <f t="shared" si="19"/>
        <v>9983.300856715332</v>
      </c>
      <c r="CE32" s="48">
        <f t="shared" si="36"/>
        <v>10319.435828673728</v>
      </c>
      <c r="CF32" s="48">
        <f t="shared" si="20"/>
        <v>0</v>
      </c>
      <c r="CG32" s="48">
        <f t="shared" si="37"/>
        <v>0</v>
      </c>
      <c r="CH32" s="48">
        <f t="shared" si="21"/>
        <v>0</v>
      </c>
      <c r="CI32" s="48">
        <f t="shared" si="22"/>
        <v>0</v>
      </c>
      <c r="CJ32" s="48">
        <f t="shared" si="23"/>
        <v>0</v>
      </c>
      <c r="CK32" s="48">
        <f t="shared" si="24"/>
        <v>10319.435828673728</v>
      </c>
      <c r="CL32" s="48">
        <f t="shared" si="25"/>
        <v>16650.918439978061</v>
      </c>
      <c r="CM32" s="48">
        <f t="shared" si="26"/>
        <v>618.27922655354052</v>
      </c>
      <c r="CN32" s="48">
        <f t="shared" si="27"/>
        <v>656.20710477203602</v>
      </c>
      <c r="CO32" s="48">
        <f t="shared" si="28"/>
        <v>380.70754024957836</v>
      </c>
      <c r="CP32" s="48">
        <f t="shared" si="29"/>
        <v>876.78951752190426</v>
      </c>
      <c r="CQ32" s="48">
        <f t="shared" si="30"/>
        <v>0</v>
      </c>
      <c r="CR32" s="48">
        <f t="shared" si="31"/>
        <v>563.16144412347785</v>
      </c>
      <c r="CS32" s="48">
        <f t="shared" si="32"/>
        <v>964.01486690317529</v>
      </c>
      <c r="CT32" s="48">
        <f t="shared" si="33"/>
        <v>3428.1415258459042</v>
      </c>
      <c r="CU32" s="48">
        <f t="shared" si="34"/>
        <v>6480.0618646927505</v>
      </c>
      <c r="CV32" s="48">
        <f t="shared" si="35"/>
        <v>2683.555349315694</v>
      </c>
      <c r="CX32" s="50"/>
      <c r="CY32" s="61"/>
    </row>
    <row r="33" spans="2:103" ht="16" x14ac:dyDescent="0.4">
      <c r="B33" s="51" t="s">
        <v>184</v>
      </c>
      <c r="C33" s="52">
        <v>1</v>
      </c>
      <c r="D33" s="51" t="s">
        <v>242</v>
      </c>
      <c r="E33" s="53">
        <v>450000</v>
      </c>
      <c r="G33" s="54">
        <v>1666.0218679586419</v>
      </c>
      <c r="H33" s="55">
        <v>1768.2227374096778</v>
      </c>
      <c r="I33" s="55">
        <v>1025.8586413910793</v>
      </c>
      <c r="J33" s="55">
        <v>2362.6064843404606</v>
      </c>
      <c r="K33" s="55">
        <v>0</v>
      </c>
      <c r="L33" s="55">
        <v>17230.141217902616</v>
      </c>
      <c r="M33" s="55">
        <v>0</v>
      </c>
      <c r="N33" s="55">
        <v>1517.500897338713</v>
      </c>
      <c r="O33" s="55">
        <v>0</v>
      </c>
      <c r="P33" s="55">
        <v>0</v>
      </c>
      <c r="Q33" s="55">
        <v>5109.7621251742876</v>
      </c>
      <c r="R33" s="55">
        <v>0</v>
      </c>
      <c r="S33" s="55">
        <v>2597.6448509367001</v>
      </c>
      <c r="T33" s="55">
        <v>9237.5071055727949</v>
      </c>
      <c r="U33" s="55">
        <v>0</v>
      </c>
      <c r="V33" s="55">
        <v>0</v>
      </c>
      <c r="W33" s="56">
        <v>26901.110092945502</v>
      </c>
      <c r="X33" s="57">
        <v>7231.1371688147447</v>
      </c>
      <c r="Y33" s="60"/>
      <c r="Z33" s="24">
        <f t="shared" si="7"/>
        <v>76647.513189785226</v>
      </c>
      <c r="AB33" s="58">
        <v>1687.8326564726576</v>
      </c>
      <c r="AC33" s="55">
        <v>0</v>
      </c>
      <c r="AD33" s="55">
        <v>0</v>
      </c>
      <c r="AE33" s="55">
        <v>0</v>
      </c>
      <c r="AF33" s="55">
        <v>22697.100886221986</v>
      </c>
      <c r="AG33" s="55">
        <v>1565.9549870509759</v>
      </c>
      <c r="AH33" s="55">
        <v>0</v>
      </c>
      <c r="AI33" s="59">
        <v>0</v>
      </c>
      <c r="AJ33" s="60"/>
      <c r="AK33" s="24">
        <f t="shared" si="18"/>
        <v>25950.888529745618</v>
      </c>
      <c r="AM33" s="58">
        <v>2391.6403438596722</v>
      </c>
      <c r="AN33" s="55">
        <v>0</v>
      </c>
      <c r="AO33" s="55">
        <v>4934.6089301964239</v>
      </c>
      <c r="AP33" s="59">
        <v>2152.476309473705</v>
      </c>
      <c r="AQ33" s="60"/>
      <c r="AR33" s="24">
        <f t="shared" si="8"/>
        <v>9478.7255835298001</v>
      </c>
      <c r="AT33" s="58">
        <v>1366.6516250626698</v>
      </c>
      <c r="AU33" s="55">
        <v>0</v>
      </c>
      <c r="AV33" s="55">
        <v>2798.7334230964793</v>
      </c>
      <c r="AW33" s="55">
        <v>1207.2089354720251</v>
      </c>
      <c r="AX33" s="59">
        <v>1043.9699913673171</v>
      </c>
      <c r="AY33" s="60"/>
      <c r="AZ33" s="24">
        <f t="shared" si="9"/>
        <v>6416.5639749984912</v>
      </c>
      <c r="BA33" s="34"/>
      <c r="BB33" s="54">
        <v>0</v>
      </c>
      <c r="BC33" s="55">
        <v>0</v>
      </c>
      <c r="BD33" s="55">
        <v>0</v>
      </c>
      <c r="BE33" s="55">
        <v>0</v>
      </c>
      <c r="BF33" s="55">
        <v>0</v>
      </c>
      <c r="BG33" s="55">
        <v>0</v>
      </c>
      <c r="BH33" s="55">
        <v>0</v>
      </c>
      <c r="BI33" s="55">
        <v>0</v>
      </c>
      <c r="BJ33" s="55">
        <v>0</v>
      </c>
      <c r="BK33" s="55">
        <v>0</v>
      </c>
      <c r="BL33" s="55">
        <v>0</v>
      </c>
      <c r="BM33" s="55">
        <v>0</v>
      </c>
      <c r="BN33" s="55">
        <v>0</v>
      </c>
      <c r="BO33" s="55">
        <v>0</v>
      </c>
      <c r="BP33" s="55">
        <v>0</v>
      </c>
      <c r="BQ33" s="55">
        <v>0</v>
      </c>
      <c r="BR33" s="56">
        <v>0</v>
      </c>
      <c r="BS33" s="57">
        <v>0</v>
      </c>
      <c r="BU33" s="24">
        <f t="shared" si="10"/>
        <v>0</v>
      </c>
      <c r="BW33" s="48">
        <f t="shared" si="11"/>
        <v>118493.69127805912</v>
      </c>
      <c r="BX33" s="49"/>
      <c r="BY33" s="48">
        <f t="shared" si="12"/>
        <v>18917.973874375275</v>
      </c>
      <c r="BZ33" s="48">
        <f t="shared" si="13"/>
        <v>18917.973874375275</v>
      </c>
      <c r="CA33" s="48">
        <f t="shared" si="14"/>
        <v>0</v>
      </c>
      <c r="CB33" s="48">
        <f t="shared" si="15"/>
        <v>26901.110092945502</v>
      </c>
      <c r="CC33" s="48">
        <f t="shared" si="16"/>
        <v>0</v>
      </c>
      <c r="CD33" s="48">
        <f t="shared" si="19"/>
        <v>26901.110092945502</v>
      </c>
      <c r="CE33" s="48">
        <f t="shared" si="36"/>
        <v>27806.863011396272</v>
      </c>
      <c r="CF33" s="48">
        <f t="shared" si="20"/>
        <v>0</v>
      </c>
      <c r="CG33" s="48">
        <f t="shared" si="37"/>
        <v>0</v>
      </c>
      <c r="CH33" s="48">
        <f t="shared" si="21"/>
        <v>0</v>
      </c>
      <c r="CI33" s="48">
        <f t="shared" si="22"/>
        <v>0</v>
      </c>
      <c r="CJ33" s="48">
        <f t="shared" si="23"/>
        <v>0</v>
      </c>
      <c r="CK33" s="48">
        <f t="shared" si="24"/>
        <v>27806.863011396272</v>
      </c>
      <c r="CL33" s="48">
        <f t="shared" si="25"/>
        <v>44867.744299342077</v>
      </c>
      <c r="CM33" s="48">
        <f t="shared" si="26"/>
        <v>1666.0218679586419</v>
      </c>
      <c r="CN33" s="48">
        <f t="shared" si="27"/>
        <v>1768.2227374096778</v>
      </c>
      <c r="CO33" s="48">
        <f t="shared" si="28"/>
        <v>1025.8586413910793</v>
      </c>
      <c r="CP33" s="48">
        <f t="shared" si="29"/>
        <v>2362.6064843404606</v>
      </c>
      <c r="CQ33" s="48">
        <f t="shared" si="30"/>
        <v>0</v>
      </c>
      <c r="CR33" s="48">
        <f t="shared" si="31"/>
        <v>1517.500897338713</v>
      </c>
      <c r="CS33" s="48">
        <f t="shared" si="32"/>
        <v>2597.6448509367001</v>
      </c>
      <c r="CT33" s="48">
        <f t="shared" si="33"/>
        <v>9237.5071055727949</v>
      </c>
      <c r="CU33" s="48">
        <f t="shared" si="34"/>
        <v>17461.244545579269</v>
      </c>
      <c r="CV33" s="48">
        <f t="shared" si="35"/>
        <v>7231.1371688147447</v>
      </c>
      <c r="CX33" s="50"/>
      <c r="CY33" s="61"/>
    </row>
    <row r="34" spans="2:103" ht="16" x14ac:dyDescent="0.4">
      <c r="B34" s="51" t="s">
        <v>234</v>
      </c>
      <c r="C34" s="52">
        <v>1</v>
      </c>
      <c r="D34" s="51" t="s">
        <v>246</v>
      </c>
      <c r="E34" s="53">
        <v>216000</v>
      </c>
      <c r="G34" s="54">
        <v>799.69049662014811</v>
      </c>
      <c r="H34" s="55">
        <v>848.74691395664547</v>
      </c>
      <c r="I34" s="55">
        <v>492.41214786771815</v>
      </c>
      <c r="J34" s="55">
        <v>1134.0511124834209</v>
      </c>
      <c r="K34" s="55">
        <v>0</v>
      </c>
      <c r="L34" s="55">
        <v>8270.4677845932547</v>
      </c>
      <c r="M34" s="55">
        <v>2188.3703578885415</v>
      </c>
      <c r="N34" s="55">
        <v>728.4004307225822</v>
      </c>
      <c r="O34" s="55">
        <v>0</v>
      </c>
      <c r="P34" s="55">
        <v>0</v>
      </c>
      <c r="Q34" s="55">
        <v>0</v>
      </c>
      <c r="R34" s="55">
        <v>7978.0030142480109</v>
      </c>
      <c r="S34" s="55">
        <v>1246.8695284496159</v>
      </c>
      <c r="T34" s="55">
        <v>4434.0034106749417</v>
      </c>
      <c r="U34" s="55">
        <v>0</v>
      </c>
      <c r="V34" s="55">
        <v>0</v>
      </c>
      <c r="W34" s="56">
        <v>12912.532844613841</v>
      </c>
      <c r="X34" s="57">
        <v>3470.9458410310772</v>
      </c>
      <c r="Y34" s="60"/>
      <c r="Z34" s="24">
        <f t="shared" si="7"/>
        <v>44504.4938831498</v>
      </c>
      <c r="AB34" s="58">
        <v>810.15967510687562</v>
      </c>
      <c r="AC34" s="55">
        <v>0</v>
      </c>
      <c r="AD34" s="55">
        <v>0</v>
      </c>
      <c r="AE34" s="55">
        <v>0</v>
      </c>
      <c r="AF34" s="55">
        <v>0</v>
      </c>
      <c r="AG34" s="55">
        <v>751.65839378446844</v>
      </c>
      <c r="AH34" s="55">
        <v>0</v>
      </c>
      <c r="AI34" s="59">
        <v>0</v>
      </c>
      <c r="AJ34" s="60"/>
      <c r="AK34" s="24">
        <f t="shared" si="18"/>
        <v>1561.818068891344</v>
      </c>
      <c r="AM34" s="58">
        <v>1147.9873650526426</v>
      </c>
      <c r="AN34" s="55">
        <v>0</v>
      </c>
      <c r="AO34" s="55">
        <v>2368.6122864942836</v>
      </c>
      <c r="AP34" s="59">
        <v>1033.1886285473784</v>
      </c>
      <c r="AQ34" s="60"/>
      <c r="AR34" s="24">
        <f t="shared" si="8"/>
        <v>4549.7882800943044</v>
      </c>
      <c r="AT34" s="58">
        <v>655.99278003008158</v>
      </c>
      <c r="AU34" s="55">
        <v>0</v>
      </c>
      <c r="AV34" s="55">
        <v>1343.3920430863102</v>
      </c>
      <c r="AW34" s="55">
        <v>579.46028902657201</v>
      </c>
      <c r="AX34" s="59">
        <v>501.10559585631222</v>
      </c>
      <c r="AY34" s="60"/>
      <c r="AZ34" s="24">
        <f t="shared" si="9"/>
        <v>3079.9507079992763</v>
      </c>
      <c r="BA34" s="34"/>
      <c r="BB34" s="54">
        <v>0</v>
      </c>
      <c r="BC34" s="55">
        <v>0</v>
      </c>
      <c r="BD34" s="55">
        <v>0</v>
      </c>
      <c r="BE34" s="55">
        <v>0</v>
      </c>
      <c r="BF34" s="55">
        <v>0</v>
      </c>
      <c r="BG34" s="55">
        <v>0</v>
      </c>
      <c r="BH34" s="55">
        <v>0</v>
      </c>
      <c r="BI34" s="55">
        <v>0</v>
      </c>
      <c r="BJ34" s="55">
        <v>0</v>
      </c>
      <c r="BK34" s="55">
        <v>0</v>
      </c>
      <c r="BL34" s="55">
        <v>0</v>
      </c>
      <c r="BM34" s="55">
        <v>0</v>
      </c>
      <c r="BN34" s="55">
        <v>0</v>
      </c>
      <c r="BO34" s="55">
        <v>0</v>
      </c>
      <c r="BP34" s="55">
        <v>0</v>
      </c>
      <c r="BQ34" s="55">
        <v>0</v>
      </c>
      <c r="BR34" s="56">
        <v>0</v>
      </c>
      <c r="BS34" s="57">
        <v>0</v>
      </c>
      <c r="BU34" s="24">
        <f t="shared" si="10"/>
        <v>0</v>
      </c>
      <c r="BW34" s="48">
        <f t="shared" si="11"/>
        <v>53696.050940134723</v>
      </c>
      <c r="BX34" s="49"/>
      <c r="BY34" s="48">
        <f t="shared" si="12"/>
        <v>9080.6274597001302</v>
      </c>
      <c r="BZ34" s="48">
        <f t="shared" si="13"/>
        <v>9080.6274597001302</v>
      </c>
      <c r="CA34" s="48">
        <f t="shared" si="14"/>
        <v>0</v>
      </c>
      <c r="CB34" s="48">
        <f t="shared" si="15"/>
        <v>12912.532844613841</v>
      </c>
      <c r="CC34" s="48">
        <f t="shared" si="16"/>
        <v>0</v>
      </c>
      <c r="CD34" s="48">
        <f t="shared" si="19"/>
        <v>12912.532844613841</v>
      </c>
      <c r="CE34" s="48">
        <f t="shared" si="36"/>
        <v>7978.0030142480109</v>
      </c>
      <c r="CF34" s="48">
        <f t="shared" si="20"/>
        <v>0</v>
      </c>
      <c r="CG34" s="48">
        <f t="shared" si="37"/>
        <v>0</v>
      </c>
      <c r="CH34" s="48">
        <f t="shared" si="21"/>
        <v>0</v>
      </c>
      <c r="CI34" s="48">
        <f t="shared" si="22"/>
        <v>0</v>
      </c>
      <c r="CJ34" s="48">
        <f t="shared" si="23"/>
        <v>7978.0030142480109</v>
      </c>
      <c r="CK34" s="48">
        <f t="shared" si="24"/>
        <v>0</v>
      </c>
      <c r="CL34" s="48">
        <f t="shared" si="25"/>
        <v>23724.887621572743</v>
      </c>
      <c r="CM34" s="48">
        <f t="shared" si="26"/>
        <v>799.69049662014811</v>
      </c>
      <c r="CN34" s="48">
        <f t="shared" si="27"/>
        <v>848.74691395664547</v>
      </c>
      <c r="CO34" s="48">
        <f t="shared" si="28"/>
        <v>492.41214786771815</v>
      </c>
      <c r="CP34" s="48">
        <f t="shared" si="29"/>
        <v>1134.0511124834209</v>
      </c>
      <c r="CQ34" s="48">
        <f t="shared" si="30"/>
        <v>2188.3703578885415</v>
      </c>
      <c r="CR34" s="48">
        <f t="shared" si="31"/>
        <v>728.4004307225822</v>
      </c>
      <c r="CS34" s="48">
        <f t="shared" si="32"/>
        <v>1246.8695284496159</v>
      </c>
      <c r="CT34" s="48">
        <f t="shared" si="33"/>
        <v>4434.0034106749417</v>
      </c>
      <c r="CU34" s="48">
        <f t="shared" si="34"/>
        <v>8381.3973818780505</v>
      </c>
      <c r="CV34" s="48">
        <f t="shared" si="35"/>
        <v>3470.9458410310772</v>
      </c>
    </row>
    <row r="35" spans="2:103" ht="16" x14ac:dyDescent="0.4">
      <c r="B35" s="51" t="s">
        <v>234</v>
      </c>
      <c r="C35" s="52">
        <v>1</v>
      </c>
      <c r="D35" s="51" t="s">
        <v>235</v>
      </c>
      <c r="E35" s="53">
        <v>650000</v>
      </c>
      <c r="G35" s="54">
        <v>2406.4760314958162</v>
      </c>
      <c r="H35" s="55">
        <v>2554.0995095917569</v>
      </c>
      <c r="I35" s="55">
        <v>1481.7958153426703</v>
      </c>
      <c r="J35" s="55">
        <v>3412.6538107139982</v>
      </c>
      <c r="K35" s="55">
        <v>0</v>
      </c>
      <c r="L35" s="55">
        <v>24887.981759192666</v>
      </c>
      <c r="M35" s="55">
        <v>6585.3737621645923</v>
      </c>
      <c r="N35" s="55">
        <v>2191.945740600363</v>
      </c>
      <c r="O35" s="55">
        <v>0</v>
      </c>
      <c r="P35" s="55">
        <v>0</v>
      </c>
      <c r="Q35" s="55">
        <v>0</v>
      </c>
      <c r="R35" s="55">
        <v>24007.87944102411</v>
      </c>
      <c r="S35" s="55">
        <v>3752.1536735752334</v>
      </c>
      <c r="T35" s="55">
        <v>13343.065819160705</v>
      </c>
      <c r="U35" s="55">
        <v>0</v>
      </c>
      <c r="V35" s="55">
        <v>0</v>
      </c>
      <c r="W35" s="56">
        <v>38857.159023143504</v>
      </c>
      <c r="X35" s="57">
        <v>10444.975910510186</v>
      </c>
      <c r="Y35" s="60"/>
      <c r="Z35" s="24">
        <f t="shared" si="7"/>
        <v>133925.56029651561</v>
      </c>
      <c r="AB35" s="58">
        <v>2437.9805037938386</v>
      </c>
      <c r="AC35" s="55">
        <v>0</v>
      </c>
      <c r="AD35" s="55">
        <v>0</v>
      </c>
      <c r="AE35" s="55">
        <v>0</v>
      </c>
      <c r="AF35" s="55">
        <v>0</v>
      </c>
      <c r="AG35" s="55">
        <v>2261.934981295854</v>
      </c>
      <c r="AH35" s="55">
        <v>0</v>
      </c>
      <c r="AI35" s="59">
        <v>0</v>
      </c>
      <c r="AJ35" s="60"/>
      <c r="AK35" s="24">
        <f t="shared" si="18"/>
        <v>4699.9154850896921</v>
      </c>
      <c r="AM35" s="58">
        <v>3454.5916077973043</v>
      </c>
      <c r="AN35" s="55">
        <v>0</v>
      </c>
      <c r="AO35" s="55">
        <v>7127.7684547281679</v>
      </c>
      <c r="AP35" s="59">
        <v>3109.1324470175737</v>
      </c>
      <c r="AQ35" s="60"/>
      <c r="AR35" s="24">
        <f t="shared" si="8"/>
        <v>13691.492509543046</v>
      </c>
      <c r="AT35" s="58">
        <v>1974.0523473127453</v>
      </c>
      <c r="AU35" s="55">
        <v>0</v>
      </c>
      <c r="AV35" s="55">
        <v>4042.6149444726925</v>
      </c>
      <c r="AW35" s="55">
        <v>1743.7462401262583</v>
      </c>
      <c r="AX35" s="59">
        <v>1507.9566541972358</v>
      </c>
      <c r="AY35" s="60"/>
      <c r="AZ35" s="24">
        <f t="shared" si="9"/>
        <v>9268.3701861089321</v>
      </c>
      <c r="BA35" s="34"/>
      <c r="BB35" s="54">
        <v>0</v>
      </c>
      <c r="BC35" s="55">
        <v>0</v>
      </c>
      <c r="BD35" s="55">
        <v>0</v>
      </c>
      <c r="BE35" s="55">
        <v>0</v>
      </c>
      <c r="BF35" s="55">
        <v>0</v>
      </c>
      <c r="BG35" s="55">
        <v>0</v>
      </c>
      <c r="BH35" s="55">
        <v>0</v>
      </c>
      <c r="BI35" s="55">
        <v>0</v>
      </c>
      <c r="BJ35" s="55">
        <v>0</v>
      </c>
      <c r="BK35" s="55">
        <v>0</v>
      </c>
      <c r="BL35" s="55">
        <v>0</v>
      </c>
      <c r="BM35" s="55">
        <v>0</v>
      </c>
      <c r="BN35" s="55">
        <v>0</v>
      </c>
      <c r="BO35" s="55">
        <v>0</v>
      </c>
      <c r="BP35" s="55">
        <v>0</v>
      </c>
      <c r="BQ35" s="55">
        <v>0</v>
      </c>
      <c r="BR35" s="56">
        <v>0</v>
      </c>
      <c r="BS35" s="57">
        <v>0</v>
      </c>
      <c r="BU35" s="24">
        <f t="shared" si="10"/>
        <v>0</v>
      </c>
      <c r="BW35" s="48">
        <f t="shared" si="11"/>
        <v>161585.33847725729</v>
      </c>
      <c r="BX35" s="49"/>
      <c r="BY35" s="48">
        <f t="shared" si="12"/>
        <v>27325.962262986504</v>
      </c>
      <c r="BZ35" s="48">
        <f t="shared" si="13"/>
        <v>27325.962262986504</v>
      </c>
      <c r="CA35" s="48">
        <f t="shared" si="14"/>
        <v>0</v>
      </c>
      <c r="CB35" s="48">
        <f t="shared" si="15"/>
        <v>38857.159023143504</v>
      </c>
      <c r="CC35" s="48">
        <f t="shared" si="16"/>
        <v>0</v>
      </c>
      <c r="CD35" s="48">
        <f t="shared" si="19"/>
        <v>38857.159023143504</v>
      </c>
      <c r="CE35" s="48">
        <f t="shared" si="36"/>
        <v>24007.87944102411</v>
      </c>
      <c r="CF35" s="48">
        <f t="shared" si="20"/>
        <v>0</v>
      </c>
      <c r="CG35" s="48">
        <f t="shared" si="37"/>
        <v>0</v>
      </c>
      <c r="CH35" s="48">
        <f t="shared" si="21"/>
        <v>0</v>
      </c>
      <c r="CI35" s="48">
        <f t="shared" si="22"/>
        <v>0</v>
      </c>
      <c r="CJ35" s="48">
        <f t="shared" si="23"/>
        <v>24007.87944102411</v>
      </c>
      <c r="CK35" s="48">
        <f t="shared" si="24"/>
        <v>0</v>
      </c>
      <c r="CL35" s="48">
        <f t="shared" si="25"/>
        <v>71394.33775010315</v>
      </c>
      <c r="CM35" s="48">
        <f t="shared" si="26"/>
        <v>2406.4760314958162</v>
      </c>
      <c r="CN35" s="48">
        <f t="shared" si="27"/>
        <v>2554.0995095917569</v>
      </c>
      <c r="CO35" s="48">
        <f t="shared" si="28"/>
        <v>1481.7958153426703</v>
      </c>
      <c r="CP35" s="48">
        <f t="shared" si="29"/>
        <v>3412.6538107139982</v>
      </c>
      <c r="CQ35" s="48">
        <f t="shared" si="30"/>
        <v>6585.3737621645923</v>
      </c>
      <c r="CR35" s="48">
        <f t="shared" si="31"/>
        <v>2191.945740600363</v>
      </c>
      <c r="CS35" s="48">
        <f t="shared" si="32"/>
        <v>3752.1536735752334</v>
      </c>
      <c r="CT35" s="48">
        <f t="shared" si="33"/>
        <v>13343.065819160705</v>
      </c>
      <c r="CU35" s="48">
        <f t="shared" si="34"/>
        <v>25221.79767694783</v>
      </c>
      <c r="CV35" s="48">
        <f t="shared" si="35"/>
        <v>10444.975910510186</v>
      </c>
      <c r="CX35" s="49"/>
      <c r="CY35" s="38"/>
    </row>
    <row r="36" spans="2:103" ht="16" x14ac:dyDescent="0.4">
      <c r="B36" s="51" t="s">
        <v>234</v>
      </c>
      <c r="C36" s="52">
        <v>1</v>
      </c>
      <c r="D36" s="51" t="s">
        <v>244</v>
      </c>
      <c r="E36" s="53">
        <v>180000</v>
      </c>
      <c r="G36" s="54">
        <v>666.40874718345674</v>
      </c>
      <c r="H36" s="55">
        <v>707.28909496387121</v>
      </c>
      <c r="I36" s="55">
        <v>410.34345655643176</v>
      </c>
      <c r="J36" s="55">
        <v>945.04259373618413</v>
      </c>
      <c r="K36" s="55">
        <v>0</v>
      </c>
      <c r="L36" s="55">
        <v>6892.0564871610468</v>
      </c>
      <c r="M36" s="55">
        <v>1823.6419649071181</v>
      </c>
      <c r="N36" s="55">
        <v>607.00035893548522</v>
      </c>
      <c r="O36" s="55">
        <v>0</v>
      </c>
      <c r="P36" s="55">
        <v>0</v>
      </c>
      <c r="Q36" s="55">
        <v>0</v>
      </c>
      <c r="R36" s="55">
        <v>6648.3358452066768</v>
      </c>
      <c r="S36" s="55">
        <v>1039.0579403746801</v>
      </c>
      <c r="T36" s="55">
        <v>3695.0028422291184</v>
      </c>
      <c r="U36" s="55">
        <v>0</v>
      </c>
      <c r="V36" s="55">
        <v>0</v>
      </c>
      <c r="W36" s="56">
        <v>10760.444037178202</v>
      </c>
      <c r="X36" s="57">
        <v>2892.454867525898</v>
      </c>
      <c r="Y36" s="60"/>
      <c r="Z36" s="24">
        <f t="shared" si="7"/>
        <v>37087.078235958172</v>
      </c>
      <c r="AB36" s="58">
        <v>675.133062589063</v>
      </c>
      <c r="AC36" s="55">
        <v>0</v>
      </c>
      <c r="AD36" s="55">
        <v>0</v>
      </c>
      <c r="AE36" s="55">
        <v>0</v>
      </c>
      <c r="AF36" s="55">
        <v>0</v>
      </c>
      <c r="AG36" s="55">
        <v>626.38199482039033</v>
      </c>
      <c r="AH36" s="55">
        <v>0</v>
      </c>
      <c r="AI36" s="59">
        <v>0</v>
      </c>
      <c r="AJ36" s="60"/>
      <c r="AK36" s="24">
        <f t="shared" si="18"/>
        <v>1301.5150574094532</v>
      </c>
      <c r="AM36" s="58">
        <v>956.65613754386891</v>
      </c>
      <c r="AN36" s="55">
        <v>0</v>
      </c>
      <c r="AO36" s="55">
        <v>1973.8435720785697</v>
      </c>
      <c r="AP36" s="59">
        <v>860.99052378948204</v>
      </c>
      <c r="AQ36" s="60"/>
      <c r="AR36" s="24">
        <f t="shared" si="8"/>
        <v>3791.4902334119206</v>
      </c>
      <c r="AT36" s="58">
        <v>546.66065002506798</v>
      </c>
      <c r="AU36" s="55">
        <v>0</v>
      </c>
      <c r="AV36" s="55">
        <v>1119.4933692385916</v>
      </c>
      <c r="AW36" s="55">
        <v>482.88357418881003</v>
      </c>
      <c r="AX36" s="59">
        <v>417.58799654692689</v>
      </c>
      <c r="AY36" s="60"/>
      <c r="AZ36" s="24">
        <f t="shared" si="9"/>
        <v>2566.6255899993967</v>
      </c>
      <c r="BA36" s="34"/>
      <c r="BB36" s="54">
        <v>0</v>
      </c>
      <c r="BC36" s="55">
        <v>0</v>
      </c>
      <c r="BD36" s="55">
        <v>0</v>
      </c>
      <c r="BE36" s="55">
        <v>0</v>
      </c>
      <c r="BF36" s="55">
        <v>0</v>
      </c>
      <c r="BG36" s="55">
        <v>0</v>
      </c>
      <c r="BH36" s="55">
        <v>0</v>
      </c>
      <c r="BI36" s="55">
        <v>0</v>
      </c>
      <c r="BJ36" s="55">
        <v>0</v>
      </c>
      <c r="BK36" s="55">
        <v>0</v>
      </c>
      <c r="BL36" s="55">
        <v>0</v>
      </c>
      <c r="BM36" s="55">
        <v>0</v>
      </c>
      <c r="BN36" s="55">
        <v>0</v>
      </c>
      <c r="BO36" s="55">
        <v>0</v>
      </c>
      <c r="BP36" s="55">
        <v>0</v>
      </c>
      <c r="BQ36" s="55">
        <v>0</v>
      </c>
      <c r="BR36" s="56">
        <v>0</v>
      </c>
      <c r="BS36" s="57">
        <v>0</v>
      </c>
      <c r="BU36" s="24">
        <f t="shared" si="10"/>
        <v>0</v>
      </c>
      <c r="BW36" s="48">
        <f t="shared" si="11"/>
        <v>44746.70911677894</v>
      </c>
      <c r="BX36" s="49"/>
      <c r="BY36" s="48">
        <f t="shared" si="12"/>
        <v>7567.18954975011</v>
      </c>
      <c r="BZ36" s="48">
        <f t="shared" si="13"/>
        <v>7567.18954975011</v>
      </c>
      <c r="CA36" s="48">
        <f t="shared" si="14"/>
        <v>0</v>
      </c>
      <c r="CB36" s="48">
        <f t="shared" si="15"/>
        <v>10760.444037178202</v>
      </c>
      <c r="CC36" s="48">
        <f t="shared" si="16"/>
        <v>0</v>
      </c>
      <c r="CD36" s="48">
        <f t="shared" si="19"/>
        <v>10760.444037178202</v>
      </c>
      <c r="CE36" s="48">
        <f t="shared" si="36"/>
        <v>6648.3358452066768</v>
      </c>
      <c r="CF36" s="48">
        <f t="shared" si="20"/>
        <v>0</v>
      </c>
      <c r="CG36" s="48">
        <f t="shared" si="37"/>
        <v>0</v>
      </c>
      <c r="CH36" s="48">
        <f t="shared" si="21"/>
        <v>0</v>
      </c>
      <c r="CI36" s="48">
        <f t="shared" si="22"/>
        <v>0</v>
      </c>
      <c r="CJ36" s="48">
        <f t="shared" si="23"/>
        <v>6648.3358452066768</v>
      </c>
      <c r="CK36" s="48">
        <f t="shared" si="24"/>
        <v>0</v>
      </c>
      <c r="CL36" s="48">
        <f t="shared" si="25"/>
        <v>19770.739684643955</v>
      </c>
      <c r="CM36" s="48">
        <f t="shared" si="26"/>
        <v>666.40874718345674</v>
      </c>
      <c r="CN36" s="48">
        <f t="shared" si="27"/>
        <v>707.28909496387121</v>
      </c>
      <c r="CO36" s="48">
        <f t="shared" si="28"/>
        <v>410.34345655643176</v>
      </c>
      <c r="CP36" s="48">
        <f t="shared" si="29"/>
        <v>945.04259373618413</v>
      </c>
      <c r="CQ36" s="48">
        <f t="shared" si="30"/>
        <v>1823.6419649071181</v>
      </c>
      <c r="CR36" s="48">
        <f t="shared" si="31"/>
        <v>607.00035893548522</v>
      </c>
      <c r="CS36" s="48">
        <f t="shared" si="32"/>
        <v>1039.0579403746801</v>
      </c>
      <c r="CT36" s="48">
        <f t="shared" si="33"/>
        <v>3695.0028422291184</v>
      </c>
      <c r="CU36" s="48">
        <f t="shared" si="34"/>
        <v>6984.4978182317072</v>
      </c>
      <c r="CV36" s="48">
        <f t="shared" si="35"/>
        <v>2892.454867525898</v>
      </c>
      <c r="CX36" s="38"/>
    </row>
    <row r="37" spans="2:103" ht="16" x14ac:dyDescent="0.4">
      <c r="B37" s="51" t="s">
        <v>234</v>
      </c>
      <c r="C37" s="52">
        <v>1</v>
      </c>
      <c r="D37" s="51" t="s">
        <v>321</v>
      </c>
      <c r="E37" s="53">
        <v>0</v>
      </c>
      <c r="G37" s="54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6">
        <v>0</v>
      </c>
      <c r="X37" s="57">
        <v>0</v>
      </c>
      <c r="Y37" s="60"/>
      <c r="Z37" s="24">
        <f t="shared" si="7"/>
        <v>0</v>
      </c>
      <c r="AB37" s="58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9">
        <v>0</v>
      </c>
      <c r="AJ37" s="60"/>
      <c r="AK37" s="24">
        <f t="shared" si="18"/>
        <v>0</v>
      </c>
      <c r="AM37" s="58">
        <v>0</v>
      </c>
      <c r="AN37" s="55">
        <v>0</v>
      </c>
      <c r="AO37" s="55">
        <v>0</v>
      </c>
      <c r="AP37" s="59">
        <v>0</v>
      </c>
      <c r="AQ37" s="60"/>
      <c r="AR37" s="24">
        <f t="shared" si="8"/>
        <v>0</v>
      </c>
      <c r="AT37" s="58">
        <v>0</v>
      </c>
      <c r="AU37" s="55">
        <v>0</v>
      </c>
      <c r="AV37" s="55">
        <v>0</v>
      </c>
      <c r="AW37" s="55">
        <v>0</v>
      </c>
      <c r="AX37" s="59">
        <v>0</v>
      </c>
      <c r="AY37" s="60"/>
      <c r="AZ37" s="24">
        <f t="shared" si="9"/>
        <v>0</v>
      </c>
      <c r="BA37" s="34"/>
      <c r="BB37" s="54">
        <v>0</v>
      </c>
      <c r="BC37" s="55">
        <v>0</v>
      </c>
      <c r="BD37" s="55">
        <v>0</v>
      </c>
      <c r="BE37" s="55">
        <v>0</v>
      </c>
      <c r="BF37" s="55">
        <v>0</v>
      </c>
      <c r="BG37" s="55">
        <v>0</v>
      </c>
      <c r="BH37" s="55">
        <v>0</v>
      </c>
      <c r="BI37" s="55">
        <v>0</v>
      </c>
      <c r="BJ37" s="55">
        <v>0</v>
      </c>
      <c r="BK37" s="55">
        <v>0</v>
      </c>
      <c r="BL37" s="55">
        <v>0</v>
      </c>
      <c r="BM37" s="55">
        <v>0</v>
      </c>
      <c r="BN37" s="55">
        <v>0</v>
      </c>
      <c r="BO37" s="55">
        <v>0</v>
      </c>
      <c r="BP37" s="55">
        <v>0</v>
      </c>
      <c r="BQ37" s="55">
        <v>0</v>
      </c>
      <c r="BR37" s="56">
        <v>0</v>
      </c>
      <c r="BS37" s="57">
        <v>0</v>
      </c>
      <c r="BU37" s="24">
        <f t="shared" si="10"/>
        <v>0</v>
      </c>
      <c r="BW37" s="48">
        <f t="shared" si="11"/>
        <v>0</v>
      </c>
      <c r="BX37" s="49"/>
      <c r="BY37" s="48">
        <f t="shared" si="12"/>
        <v>0</v>
      </c>
      <c r="BZ37" s="48">
        <f t="shared" si="13"/>
        <v>0</v>
      </c>
      <c r="CA37" s="48">
        <f t="shared" si="14"/>
        <v>0</v>
      </c>
      <c r="CB37" s="48">
        <f t="shared" si="15"/>
        <v>0</v>
      </c>
      <c r="CC37" s="48">
        <f t="shared" si="16"/>
        <v>0</v>
      </c>
      <c r="CD37" s="48">
        <f t="shared" si="19"/>
        <v>0</v>
      </c>
      <c r="CE37" s="48">
        <f t="shared" si="36"/>
        <v>0</v>
      </c>
      <c r="CF37" s="48">
        <f t="shared" si="20"/>
        <v>0</v>
      </c>
      <c r="CG37" s="48">
        <f t="shared" si="37"/>
        <v>0</v>
      </c>
      <c r="CH37" s="48">
        <f t="shared" si="21"/>
        <v>0</v>
      </c>
      <c r="CI37" s="48">
        <f t="shared" si="22"/>
        <v>0</v>
      </c>
      <c r="CJ37" s="48">
        <f t="shared" si="23"/>
        <v>0</v>
      </c>
      <c r="CK37" s="48">
        <f t="shared" si="24"/>
        <v>0</v>
      </c>
      <c r="CL37" s="48">
        <f t="shared" si="25"/>
        <v>0</v>
      </c>
      <c r="CM37" s="48">
        <f t="shared" si="26"/>
        <v>0</v>
      </c>
      <c r="CN37" s="48">
        <f t="shared" si="27"/>
        <v>0</v>
      </c>
      <c r="CO37" s="48">
        <f t="shared" si="28"/>
        <v>0</v>
      </c>
      <c r="CP37" s="48">
        <f t="shared" si="29"/>
        <v>0</v>
      </c>
      <c r="CQ37" s="48">
        <f t="shared" si="30"/>
        <v>0</v>
      </c>
      <c r="CR37" s="48">
        <f t="shared" si="31"/>
        <v>0</v>
      </c>
      <c r="CS37" s="48">
        <f t="shared" si="32"/>
        <v>0</v>
      </c>
      <c r="CT37" s="48">
        <f t="shared" si="33"/>
        <v>0</v>
      </c>
      <c r="CU37" s="48">
        <f t="shared" si="34"/>
        <v>0</v>
      </c>
      <c r="CV37" s="48">
        <f t="shared" si="35"/>
        <v>0</v>
      </c>
      <c r="CX37" s="38"/>
    </row>
    <row r="38" spans="2:103" ht="16" x14ac:dyDescent="0.4">
      <c r="B38" s="51" t="s">
        <v>234</v>
      </c>
      <c r="C38" s="52">
        <v>1</v>
      </c>
      <c r="D38" s="51" t="s">
        <v>322</v>
      </c>
      <c r="E38" s="53">
        <v>465000</v>
      </c>
      <c r="G38" s="54">
        <v>1721.5559302239299</v>
      </c>
      <c r="H38" s="55">
        <v>1827.1634953233338</v>
      </c>
      <c r="I38" s="55">
        <v>1060.0539294374487</v>
      </c>
      <c r="J38" s="55">
        <v>2441.360033818476</v>
      </c>
      <c r="K38" s="55">
        <v>0</v>
      </c>
      <c r="L38" s="55">
        <v>17804.47925849937</v>
      </c>
      <c r="M38" s="55">
        <v>4711.0750760100545</v>
      </c>
      <c r="N38" s="55">
        <v>1568.0842605833368</v>
      </c>
      <c r="O38" s="55">
        <v>0</v>
      </c>
      <c r="P38" s="55">
        <v>0</v>
      </c>
      <c r="Q38" s="55">
        <v>0</v>
      </c>
      <c r="R38" s="55">
        <v>0</v>
      </c>
      <c r="S38" s="55">
        <v>2684.2330126345901</v>
      </c>
      <c r="T38" s="55">
        <v>9545.4240090918884</v>
      </c>
      <c r="U38" s="55">
        <v>34921.106907033049</v>
      </c>
      <c r="V38" s="55">
        <v>0</v>
      </c>
      <c r="W38" s="56">
        <v>11119.125505084141</v>
      </c>
      <c r="X38" s="57">
        <v>7472.1750744419023</v>
      </c>
      <c r="Y38" s="60"/>
      <c r="Z38" s="24">
        <f t="shared" si="7"/>
        <v>96875.836492181523</v>
      </c>
      <c r="AB38" s="58">
        <v>1744.0937450217461</v>
      </c>
      <c r="AC38" s="55">
        <v>0</v>
      </c>
      <c r="AD38" s="55">
        <v>0</v>
      </c>
      <c r="AE38" s="55">
        <v>0</v>
      </c>
      <c r="AF38" s="55">
        <v>0</v>
      </c>
      <c r="AG38" s="55">
        <v>1618.1534866193417</v>
      </c>
      <c r="AH38" s="55">
        <v>0</v>
      </c>
      <c r="AI38" s="59">
        <v>0</v>
      </c>
      <c r="AJ38" s="60"/>
      <c r="AK38" s="24">
        <f t="shared" si="18"/>
        <v>3362.2472316410876</v>
      </c>
      <c r="AM38" s="58">
        <v>2471.3616886549944</v>
      </c>
      <c r="AN38" s="55">
        <v>0</v>
      </c>
      <c r="AO38" s="55">
        <v>5099.0958945363054</v>
      </c>
      <c r="AP38" s="59">
        <v>2224.2255197894951</v>
      </c>
      <c r="AQ38" s="60"/>
      <c r="AR38" s="24">
        <f t="shared" si="8"/>
        <v>9794.6831029807945</v>
      </c>
      <c r="AT38" s="58">
        <v>1412.2066792314256</v>
      </c>
      <c r="AU38" s="55">
        <v>0</v>
      </c>
      <c r="AV38" s="55">
        <v>2892.0245371996953</v>
      </c>
      <c r="AW38" s="55">
        <v>1247.4492333210926</v>
      </c>
      <c r="AX38" s="59">
        <v>1078.7689910795609</v>
      </c>
      <c r="AY38" s="60"/>
      <c r="AZ38" s="24">
        <f t="shared" si="9"/>
        <v>6630.4494408317742</v>
      </c>
      <c r="BA38" s="34"/>
      <c r="BB38" s="54">
        <v>0</v>
      </c>
      <c r="BC38" s="55">
        <v>0</v>
      </c>
      <c r="BD38" s="55">
        <v>0</v>
      </c>
      <c r="BE38" s="55">
        <v>0</v>
      </c>
      <c r="BF38" s="55">
        <v>0</v>
      </c>
      <c r="BG38" s="55">
        <v>0</v>
      </c>
      <c r="BH38" s="55">
        <v>0</v>
      </c>
      <c r="BI38" s="55">
        <v>0</v>
      </c>
      <c r="BJ38" s="55">
        <v>0</v>
      </c>
      <c r="BK38" s="55">
        <v>0</v>
      </c>
      <c r="BL38" s="55">
        <v>0</v>
      </c>
      <c r="BM38" s="55">
        <v>0</v>
      </c>
      <c r="BN38" s="55">
        <v>0</v>
      </c>
      <c r="BO38" s="55">
        <v>0</v>
      </c>
      <c r="BP38" s="55">
        <v>0</v>
      </c>
      <c r="BQ38" s="55">
        <v>0</v>
      </c>
      <c r="BR38" s="56">
        <v>0</v>
      </c>
      <c r="BS38" s="57">
        <v>0</v>
      </c>
      <c r="BU38" s="24">
        <f t="shared" si="10"/>
        <v>0</v>
      </c>
      <c r="BW38" s="48">
        <f t="shared" si="11"/>
        <v>116663.21626763517</v>
      </c>
      <c r="BX38" s="49"/>
      <c r="BY38" s="48">
        <f t="shared" si="12"/>
        <v>19548.573003521116</v>
      </c>
      <c r="BZ38" s="48">
        <f t="shared" si="13"/>
        <v>19548.573003521116</v>
      </c>
      <c r="CA38" s="48">
        <f t="shared" si="14"/>
        <v>0</v>
      </c>
      <c r="CB38" s="48">
        <f t="shared" si="15"/>
        <v>11119.125505084141</v>
      </c>
      <c r="CC38" s="48">
        <f t="shared" si="16"/>
        <v>0</v>
      </c>
      <c r="CD38" s="48">
        <f t="shared" si="19"/>
        <v>11119.125505084141</v>
      </c>
      <c r="CE38" s="48">
        <f t="shared" si="36"/>
        <v>34921.106907033049</v>
      </c>
      <c r="CF38" s="48">
        <f t="shared" si="20"/>
        <v>0</v>
      </c>
      <c r="CG38" s="48">
        <f t="shared" si="37"/>
        <v>0</v>
      </c>
      <c r="CH38" s="48">
        <f t="shared" si="21"/>
        <v>0</v>
      </c>
      <c r="CI38" s="48">
        <f t="shared" si="22"/>
        <v>34921.106907033049</v>
      </c>
      <c r="CJ38" s="48">
        <f t="shared" si="23"/>
        <v>0</v>
      </c>
      <c r="CK38" s="48">
        <f t="shared" si="24"/>
        <v>0</v>
      </c>
      <c r="CL38" s="48">
        <f t="shared" si="25"/>
        <v>51074.410851996872</v>
      </c>
      <c r="CM38" s="48">
        <f t="shared" si="26"/>
        <v>1721.5559302239299</v>
      </c>
      <c r="CN38" s="48">
        <f t="shared" si="27"/>
        <v>1827.1634953233338</v>
      </c>
      <c r="CO38" s="48">
        <f t="shared" si="28"/>
        <v>1060.0539294374487</v>
      </c>
      <c r="CP38" s="48">
        <f t="shared" si="29"/>
        <v>2441.360033818476</v>
      </c>
      <c r="CQ38" s="48">
        <f t="shared" si="30"/>
        <v>4711.0750760100545</v>
      </c>
      <c r="CR38" s="48">
        <f t="shared" si="31"/>
        <v>1568.0842605833368</v>
      </c>
      <c r="CS38" s="48">
        <f t="shared" si="32"/>
        <v>2684.2330126345901</v>
      </c>
      <c r="CT38" s="48">
        <f t="shared" si="33"/>
        <v>9545.4240090918884</v>
      </c>
      <c r="CU38" s="48">
        <f t="shared" si="34"/>
        <v>18043.286030431911</v>
      </c>
      <c r="CV38" s="48">
        <f t="shared" si="35"/>
        <v>7472.1750744419023</v>
      </c>
    </row>
    <row r="39" spans="2:103" ht="16" x14ac:dyDescent="0.4">
      <c r="B39" s="51" t="s">
        <v>234</v>
      </c>
      <c r="C39" s="52">
        <v>1</v>
      </c>
      <c r="D39" s="51" t="s">
        <v>323</v>
      </c>
      <c r="E39" s="53">
        <v>155000</v>
      </c>
      <c r="G39" s="54">
        <v>573.85197674131007</v>
      </c>
      <c r="H39" s="55">
        <v>609.05449844111126</v>
      </c>
      <c r="I39" s="55">
        <v>353.3513098124829</v>
      </c>
      <c r="J39" s="55">
        <v>813.78667793949194</v>
      </c>
      <c r="K39" s="55">
        <v>0</v>
      </c>
      <c r="L39" s="55">
        <v>5934.8264194997901</v>
      </c>
      <c r="M39" s="55">
        <v>1570.3583586700183</v>
      </c>
      <c r="N39" s="55">
        <v>522.69475352777886</v>
      </c>
      <c r="O39" s="55">
        <v>0</v>
      </c>
      <c r="P39" s="55">
        <v>0</v>
      </c>
      <c r="Q39" s="55">
        <v>0</v>
      </c>
      <c r="R39" s="55">
        <v>0</v>
      </c>
      <c r="S39" s="55">
        <v>894.74433754486336</v>
      </c>
      <c r="T39" s="55">
        <v>3181.8080030306292</v>
      </c>
      <c r="U39" s="55">
        <v>11640.368969011017</v>
      </c>
      <c r="V39" s="55">
        <v>0</v>
      </c>
      <c r="W39" s="56">
        <v>3706.3751683613805</v>
      </c>
      <c r="X39" s="57">
        <v>2490.7250248139676</v>
      </c>
      <c r="Y39" s="60"/>
      <c r="Z39" s="24">
        <f t="shared" si="7"/>
        <v>32291.945497393841</v>
      </c>
      <c r="AB39" s="58">
        <v>581.36458167391538</v>
      </c>
      <c r="AC39" s="55">
        <v>0</v>
      </c>
      <c r="AD39" s="55">
        <v>0</v>
      </c>
      <c r="AE39" s="55">
        <v>0</v>
      </c>
      <c r="AF39" s="55">
        <v>0</v>
      </c>
      <c r="AG39" s="55">
        <v>539.38449553978057</v>
      </c>
      <c r="AH39" s="55">
        <v>0</v>
      </c>
      <c r="AI39" s="59">
        <v>0</v>
      </c>
      <c r="AJ39" s="60"/>
      <c r="AK39" s="24">
        <f t="shared" si="18"/>
        <v>1120.749077213696</v>
      </c>
      <c r="AM39" s="58">
        <v>823.78722955166484</v>
      </c>
      <c r="AN39" s="55">
        <v>0</v>
      </c>
      <c r="AO39" s="55">
        <v>1699.6986315121017</v>
      </c>
      <c r="AP39" s="59">
        <v>741.40850659649834</v>
      </c>
      <c r="AQ39" s="60"/>
      <c r="AR39" s="24">
        <f t="shared" si="8"/>
        <v>3264.8943676602648</v>
      </c>
      <c r="AT39" s="58">
        <v>470.73555974380849</v>
      </c>
      <c r="AU39" s="55">
        <v>0</v>
      </c>
      <c r="AV39" s="55">
        <v>964.00817906656516</v>
      </c>
      <c r="AW39" s="55">
        <v>415.81641110703083</v>
      </c>
      <c r="AX39" s="59">
        <v>359.58966369318705</v>
      </c>
      <c r="AY39" s="60"/>
      <c r="AZ39" s="24">
        <f t="shared" si="9"/>
        <v>2210.1498136105915</v>
      </c>
      <c r="BA39" s="34"/>
      <c r="BB39" s="54">
        <v>0</v>
      </c>
      <c r="BC39" s="55">
        <v>0</v>
      </c>
      <c r="BD39" s="55">
        <v>0</v>
      </c>
      <c r="BE39" s="55">
        <v>0</v>
      </c>
      <c r="BF39" s="55">
        <v>0</v>
      </c>
      <c r="BG39" s="55">
        <v>0</v>
      </c>
      <c r="BH39" s="55">
        <v>0</v>
      </c>
      <c r="BI39" s="55">
        <v>0</v>
      </c>
      <c r="BJ39" s="55">
        <v>0</v>
      </c>
      <c r="BK39" s="55">
        <v>0</v>
      </c>
      <c r="BL39" s="55">
        <v>0</v>
      </c>
      <c r="BM39" s="55">
        <v>0</v>
      </c>
      <c r="BN39" s="55">
        <v>0</v>
      </c>
      <c r="BO39" s="55">
        <v>0</v>
      </c>
      <c r="BP39" s="55">
        <v>0</v>
      </c>
      <c r="BQ39" s="55">
        <v>0</v>
      </c>
      <c r="BR39" s="56">
        <v>0</v>
      </c>
      <c r="BS39" s="57">
        <v>0</v>
      </c>
      <c r="BU39" s="24">
        <f t="shared" si="10"/>
        <v>0</v>
      </c>
      <c r="BW39" s="48">
        <f t="shared" si="11"/>
        <v>38887.738755878396</v>
      </c>
      <c r="BX39" s="49"/>
      <c r="BY39" s="48">
        <f t="shared" si="12"/>
        <v>6516.1910011737054</v>
      </c>
      <c r="BZ39" s="48">
        <f t="shared" si="13"/>
        <v>6516.1910011737054</v>
      </c>
      <c r="CA39" s="48">
        <f t="shared" si="14"/>
        <v>0</v>
      </c>
      <c r="CB39" s="48">
        <f t="shared" si="15"/>
        <v>3706.3751683613805</v>
      </c>
      <c r="CC39" s="48">
        <f t="shared" si="16"/>
        <v>0</v>
      </c>
      <c r="CD39" s="48">
        <f t="shared" si="19"/>
        <v>3706.3751683613805</v>
      </c>
      <c r="CE39" s="48">
        <f t="shared" si="36"/>
        <v>11640.368969011017</v>
      </c>
      <c r="CF39" s="48">
        <f t="shared" si="20"/>
        <v>0</v>
      </c>
      <c r="CG39" s="48">
        <f t="shared" si="37"/>
        <v>0</v>
      </c>
      <c r="CH39" s="48">
        <f t="shared" si="21"/>
        <v>0</v>
      </c>
      <c r="CI39" s="48">
        <f t="shared" si="22"/>
        <v>11640.368969011017</v>
      </c>
      <c r="CJ39" s="48">
        <f t="shared" si="23"/>
        <v>0</v>
      </c>
      <c r="CK39" s="48">
        <f t="shared" si="24"/>
        <v>0</v>
      </c>
      <c r="CL39" s="48">
        <f t="shared" si="25"/>
        <v>17024.803617332291</v>
      </c>
      <c r="CM39" s="48">
        <f t="shared" si="26"/>
        <v>573.85197674131007</v>
      </c>
      <c r="CN39" s="48">
        <f t="shared" si="27"/>
        <v>609.05449844111126</v>
      </c>
      <c r="CO39" s="48">
        <f t="shared" si="28"/>
        <v>353.3513098124829</v>
      </c>
      <c r="CP39" s="48">
        <f t="shared" si="29"/>
        <v>813.78667793949194</v>
      </c>
      <c r="CQ39" s="48">
        <f t="shared" si="30"/>
        <v>1570.3583586700183</v>
      </c>
      <c r="CR39" s="48">
        <f t="shared" si="31"/>
        <v>522.69475352777886</v>
      </c>
      <c r="CS39" s="48">
        <f t="shared" si="32"/>
        <v>894.74433754486336</v>
      </c>
      <c r="CT39" s="48">
        <f t="shared" si="33"/>
        <v>3181.8080030306292</v>
      </c>
      <c r="CU39" s="48">
        <f t="shared" si="34"/>
        <v>6014.4286768106376</v>
      </c>
      <c r="CV39" s="48">
        <f t="shared" si="35"/>
        <v>2490.7250248139676</v>
      </c>
    </row>
    <row r="40" spans="2:103" ht="16" x14ac:dyDescent="0.4">
      <c r="B40" s="51" t="s">
        <v>234</v>
      </c>
      <c r="C40" s="52">
        <v>1</v>
      </c>
      <c r="D40" s="51" t="s">
        <v>324</v>
      </c>
      <c r="E40" s="53">
        <v>170100</v>
      </c>
      <c r="G40" s="54">
        <v>629.75626608836671</v>
      </c>
      <c r="H40" s="55">
        <v>668.38819474085824</v>
      </c>
      <c r="I40" s="55">
        <v>387.77456644582799</v>
      </c>
      <c r="J40" s="55">
        <v>893.065251080694</v>
      </c>
      <c r="K40" s="55">
        <v>0</v>
      </c>
      <c r="L40" s="55">
        <v>6512.9933803671893</v>
      </c>
      <c r="M40" s="55">
        <v>0</v>
      </c>
      <c r="N40" s="55">
        <v>573.61533919403348</v>
      </c>
      <c r="O40" s="55">
        <v>0</v>
      </c>
      <c r="P40" s="55">
        <v>0</v>
      </c>
      <c r="Q40" s="55">
        <v>1931.4900833158808</v>
      </c>
      <c r="R40" s="55">
        <v>0</v>
      </c>
      <c r="S40" s="55">
        <v>981.90975365407269</v>
      </c>
      <c r="T40" s="55">
        <v>3491.7776859065166</v>
      </c>
      <c r="U40" s="55">
        <v>0</v>
      </c>
      <c r="V40" s="55">
        <v>0</v>
      </c>
      <c r="W40" s="56">
        <v>10168.619615133399</v>
      </c>
      <c r="X40" s="57">
        <v>2733.3698498119734</v>
      </c>
      <c r="Y40" s="60"/>
      <c r="Z40" s="24">
        <f t="shared" si="7"/>
        <v>28972.759985738809</v>
      </c>
      <c r="AB40" s="58">
        <v>638.00074414666449</v>
      </c>
      <c r="AC40" s="55">
        <v>0</v>
      </c>
      <c r="AD40" s="55">
        <v>0</v>
      </c>
      <c r="AE40" s="55">
        <v>0</v>
      </c>
      <c r="AF40" s="55">
        <v>8579.5041349919102</v>
      </c>
      <c r="AG40" s="55">
        <v>591.93098510526886</v>
      </c>
      <c r="AH40" s="55">
        <v>0</v>
      </c>
      <c r="AI40" s="59">
        <v>0</v>
      </c>
      <c r="AJ40" s="60"/>
      <c r="AK40" s="24">
        <f t="shared" si="18"/>
        <v>9809.4358642438438</v>
      </c>
      <c r="AM40" s="58">
        <v>904.04004997895606</v>
      </c>
      <c r="AN40" s="55">
        <v>0</v>
      </c>
      <c r="AO40" s="55">
        <v>1865.2821756142484</v>
      </c>
      <c r="AP40" s="59">
        <v>813.63604498106054</v>
      </c>
      <c r="AQ40" s="60"/>
      <c r="AR40" s="24">
        <f t="shared" si="8"/>
        <v>3582.958270574265</v>
      </c>
      <c r="AT40" s="58">
        <v>516.59431427368918</v>
      </c>
      <c r="AU40" s="55">
        <v>0</v>
      </c>
      <c r="AV40" s="55">
        <v>1057.9212339304693</v>
      </c>
      <c r="AW40" s="55">
        <v>456.32497760842546</v>
      </c>
      <c r="AX40" s="59">
        <v>394.62065673684589</v>
      </c>
      <c r="AY40" s="60"/>
      <c r="AZ40" s="24">
        <f t="shared" si="9"/>
        <v>2425.4611825494299</v>
      </c>
      <c r="BA40" s="34"/>
      <c r="BB40" s="54">
        <v>0</v>
      </c>
      <c r="BC40" s="55">
        <v>0</v>
      </c>
      <c r="BD40" s="55">
        <v>0</v>
      </c>
      <c r="BE40" s="55">
        <v>0</v>
      </c>
      <c r="BF40" s="55">
        <v>0</v>
      </c>
      <c r="BG40" s="55">
        <v>0</v>
      </c>
      <c r="BH40" s="55">
        <v>0</v>
      </c>
      <c r="BI40" s="55">
        <v>0</v>
      </c>
      <c r="BJ40" s="55">
        <v>0</v>
      </c>
      <c r="BK40" s="55">
        <v>0</v>
      </c>
      <c r="BL40" s="55">
        <v>0</v>
      </c>
      <c r="BM40" s="55">
        <v>0</v>
      </c>
      <c r="BN40" s="55">
        <v>0</v>
      </c>
      <c r="BO40" s="55">
        <v>0</v>
      </c>
      <c r="BP40" s="55">
        <v>0</v>
      </c>
      <c r="BQ40" s="55">
        <v>0</v>
      </c>
      <c r="BR40" s="56">
        <v>0</v>
      </c>
      <c r="BS40" s="57">
        <v>0</v>
      </c>
      <c r="BU40" s="24">
        <f t="shared" si="10"/>
        <v>0</v>
      </c>
      <c r="BW40" s="48">
        <f t="shared" si="11"/>
        <v>44790.615303106344</v>
      </c>
      <c r="BX40" s="49"/>
      <c r="BY40" s="48">
        <f t="shared" si="12"/>
        <v>7150.9941245138534</v>
      </c>
      <c r="BZ40" s="48">
        <f t="shared" si="13"/>
        <v>7150.9941245138534</v>
      </c>
      <c r="CA40" s="48">
        <f t="shared" si="14"/>
        <v>0</v>
      </c>
      <c r="CB40" s="48">
        <f t="shared" si="15"/>
        <v>10168.619615133399</v>
      </c>
      <c r="CC40" s="48">
        <f t="shared" si="16"/>
        <v>0</v>
      </c>
      <c r="CD40" s="48">
        <f t="shared" si="19"/>
        <v>10168.619615133399</v>
      </c>
      <c r="CE40" s="48">
        <f t="shared" si="36"/>
        <v>10510.994218307791</v>
      </c>
      <c r="CF40" s="48">
        <f t="shared" si="20"/>
        <v>0</v>
      </c>
      <c r="CG40" s="48">
        <f t="shared" si="37"/>
        <v>0</v>
      </c>
      <c r="CH40" s="48">
        <f t="shared" si="21"/>
        <v>0</v>
      </c>
      <c r="CI40" s="48">
        <f t="shared" si="22"/>
        <v>0</v>
      </c>
      <c r="CJ40" s="48">
        <f t="shared" si="23"/>
        <v>0</v>
      </c>
      <c r="CK40" s="48">
        <f t="shared" si="24"/>
        <v>10510.994218307791</v>
      </c>
      <c r="CL40" s="48">
        <f t="shared" si="25"/>
        <v>16960.007345151305</v>
      </c>
      <c r="CM40" s="48">
        <f t="shared" si="26"/>
        <v>629.75626608836671</v>
      </c>
      <c r="CN40" s="48">
        <f t="shared" si="27"/>
        <v>668.38819474085824</v>
      </c>
      <c r="CO40" s="48">
        <f t="shared" si="28"/>
        <v>387.77456644582799</v>
      </c>
      <c r="CP40" s="48">
        <f t="shared" si="29"/>
        <v>893.065251080694</v>
      </c>
      <c r="CQ40" s="48">
        <f t="shared" si="30"/>
        <v>0</v>
      </c>
      <c r="CR40" s="48">
        <f t="shared" si="31"/>
        <v>573.61533919403348</v>
      </c>
      <c r="CS40" s="48">
        <f t="shared" si="32"/>
        <v>981.90975365407269</v>
      </c>
      <c r="CT40" s="48">
        <f t="shared" si="33"/>
        <v>3491.7776859065166</v>
      </c>
      <c r="CU40" s="48">
        <f t="shared" si="34"/>
        <v>6600.3504382289648</v>
      </c>
      <c r="CV40" s="48">
        <f t="shared" si="35"/>
        <v>2733.3698498119734</v>
      </c>
    </row>
    <row r="41" spans="2:103" ht="16" x14ac:dyDescent="0.4">
      <c r="B41" s="51" t="s">
        <v>240</v>
      </c>
      <c r="C41" s="52">
        <v>1</v>
      </c>
      <c r="D41" s="51" t="s">
        <v>241</v>
      </c>
      <c r="E41" s="53">
        <v>536000</v>
      </c>
      <c r="G41" s="54">
        <v>1984.4171582796268</v>
      </c>
      <c r="H41" s="55">
        <v>2106.1497494479718</v>
      </c>
      <c r="I41" s="55">
        <v>1221.9116261902634</v>
      </c>
      <c r="J41" s="55">
        <v>2814.1268346810821</v>
      </c>
      <c r="K41" s="55">
        <v>0</v>
      </c>
      <c r="L41" s="55">
        <v>20523.01265065734</v>
      </c>
      <c r="M41" s="55">
        <v>5430.4005177234176</v>
      </c>
      <c r="N41" s="55">
        <v>1807.5121799412227</v>
      </c>
      <c r="O41" s="55">
        <v>0</v>
      </c>
      <c r="P41" s="55">
        <v>0</v>
      </c>
      <c r="Q41" s="55">
        <v>0</v>
      </c>
      <c r="R41" s="55">
        <v>0</v>
      </c>
      <c r="S41" s="55">
        <v>3094.0836446712697</v>
      </c>
      <c r="T41" s="55">
        <v>11002.897352415595</v>
      </c>
      <c r="U41" s="55">
        <v>40253.146886386479</v>
      </c>
      <c r="V41" s="55">
        <v>0</v>
      </c>
      <c r="W41" s="56">
        <v>15542.863609257402</v>
      </c>
      <c r="X41" s="57">
        <v>8613.0878277437841</v>
      </c>
      <c r="Y41" s="60"/>
      <c r="Z41" s="24">
        <f t="shared" si="7"/>
        <v>114393.61003739545</v>
      </c>
      <c r="AB41" s="58">
        <v>2010.3962308207654</v>
      </c>
      <c r="AC41" s="55">
        <v>0</v>
      </c>
      <c r="AD41" s="55">
        <v>0</v>
      </c>
      <c r="AE41" s="55">
        <v>0</v>
      </c>
      <c r="AF41" s="55">
        <v>0</v>
      </c>
      <c r="AG41" s="55">
        <v>1865.2263845762734</v>
      </c>
      <c r="AH41" s="55">
        <v>0</v>
      </c>
      <c r="AI41" s="59">
        <v>0</v>
      </c>
      <c r="AJ41" s="60"/>
      <c r="AK41" s="24">
        <f t="shared" si="18"/>
        <v>3875.6226153970388</v>
      </c>
      <c r="AM41" s="58">
        <v>2848.7093873528538</v>
      </c>
      <c r="AN41" s="55">
        <v>0</v>
      </c>
      <c r="AO41" s="55">
        <v>5877.6675257450743</v>
      </c>
      <c r="AP41" s="59">
        <v>2563.8384486175687</v>
      </c>
      <c r="AQ41" s="60"/>
      <c r="AR41" s="24">
        <f t="shared" si="8"/>
        <v>11290.215361715496</v>
      </c>
      <c r="AT41" s="58">
        <v>1627.8339356302024</v>
      </c>
      <c r="AU41" s="55">
        <v>0</v>
      </c>
      <c r="AV41" s="55">
        <v>3333.6024772882511</v>
      </c>
      <c r="AW41" s="55">
        <v>1437.9199764733453</v>
      </c>
      <c r="AX41" s="59">
        <v>1243.4842563841821</v>
      </c>
      <c r="AY41" s="60"/>
      <c r="AZ41" s="24">
        <f t="shared" si="9"/>
        <v>7642.8406457759802</v>
      </c>
      <c r="BA41" s="34"/>
      <c r="BB41" s="54">
        <v>0</v>
      </c>
      <c r="BC41" s="55">
        <v>0</v>
      </c>
      <c r="BD41" s="55">
        <v>0</v>
      </c>
      <c r="BE41" s="55">
        <v>0</v>
      </c>
      <c r="BF41" s="55">
        <v>0</v>
      </c>
      <c r="BG41" s="55">
        <v>0</v>
      </c>
      <c r="BH41" s="55">
        <v>0</v>
      </c>
      <c r="BI41" s="55">
        <v>0</v>
      </c>
      <c r="BJ41" s="55">
        <v>0</v>
      </c>
      <c r="BK41" s="55">
        <v>0</v>
      </c>
      <c r="BL41" s="55">
        <v>0</v>
      </c>
      <c r="BM41" s="55">
        <v>0</v>
      </c>
      <c r="BN41" s="55">
        <v>0</v>
      </c>
      <c r="BO41" s="55">
        <v>0</v>
      </c>
      <c r="BP41" s="55">
        <v>0</v>
      </c>
      <c r="BQ41" s="55">
        <v>0</v>
      </c>
      <c r="BR41" s="56">
        <v>0</v>
      </c>
      <c r="BS41" s="57">
        <v>0</v>
      </c>
      <c r="BU41" s="24">
        <f t="shared" si="10"/>
        <v>0</v>
      </c>
      <c r="BW41" s="48">
        <f t="shared" si="11"/>
        <v>137202.28866028396</v>
      </c>
      <c r="BX41" s="49"/>
      <c r="BY41" s="48">
        <f t="shared" si="12"/>
        <v>22533.408881478106</v>
      </c>
      <c r="BZ41" s="48">
        <f t="shared" si="13"/>
        <v>22533.408881478106</v>
      </c>
      <c r="CA41" s="48">
        <f t="shared" si="14"/>
        <v>0</v>
      </c>
      <c r="CB41" s="48">
        <f t="shared" si="15"/>
        <v>15542.863609257402</v>
      </c>
      <c r="CC41" s="48">
        <f t="shared" si="16"/>
        <v>0</v>
      </c>
      <c r="CD41" s="48">
        <f t="shared" si="19"/>
        <v>15542.863609257402</v>
      </c>
      <c r="CE41" s="48">
        <f t="shared" si="36"/>
        <v>40253.146886386479</v>
      </c>
      <c r="CF41" s="48">
        <f t="shared" si="20"/>
        <v>0</v>
      </c>
      <c r="CG41" s="48">
        <f t="shared" si="37"/>
        <v>0</v>
      </c>
      <c r="CH41" s="48">
        <f t="shared" si="21"/>
        <v>0</v>
      </c>
      <c r="CI41" s="48">
        <f t="shared" si="22"/>
        <v>40253.146886386479</v>
      </c>
      <c r="CJ41" s="48">
        <f t="shared" si="23"/>
        <v>0</v>
      </c>
      <c r="CK41" s="48">
        <f t="shared" si="24"/>
        <v>0</v>
      </c>
      <c r="CL41" s="48">
        <f t="shared" si="25"/>
        <v>58872.869283161992</v>
      </c>
      <c r="CM41" s="48">
        <f t="shared" si="26"/>
        <v>1984.4171582796268</v>
      </c>
      <c r="CN41" s="48">
        <f t="shared" si="27"/>
        <v>2106.1497494479718</v>
      </c>
      <c r="CO41" s="48">
        <f t="shared" si="28"/>
        <v>1221.9116261902634</v>
      </c>
      <c r="CP41" s="48">
        <f t="shared" si="29"/>
        <v>2814.1268346810821</v>
      </c>
      <c r="CQ41" s="48">
        <f t="shared" si="30"/>
        <v>5430.4005177234176</v>
      </c>
      <c r="CR41" s="48">
        <f t="shared" si="31"/>
        <v>1807.5121799412227</v>
      </c>
      <c r="CS41" s="48">
        <f t="shared" si="32"/>
        <v>3094.0836446712697</v>
      </c>
      <c r="CT41" s="48">
        <f t="shared" si="33"/>
        <v>11002.897352415595</v>
      </c>
      <c r="CU41" s="48">
        <f t="shared" si="34"/>
        <v>20798.282392067751</v>
      </c>
      <c r="CV41" s="48">
        <f t="shared" si="35"/>
        <v>8613.0878277437841</v>
      </c>
    </row>
    <row r="42" spans="2:103" ht="16" x14ac:dyDescent="0.4">
      <c r="B42" s="51" t="s">
        <v>240</v>
      </c>
      <c r="C42" s="52">
        <v>1</v>
      </c>
      <c r="D42" s="51" t="s">
        <v>243</v>
      </c>
      <c r="E42" s="53">
        <v>380000</v>
      </c>
      <c r="G42" s="54">
        <v>1406.8629107206309</v>
      </c>
      <c r="H42" s="55">
        <v>1493.1658671459504</v>
      </c>
      <c r="I42" s="55">
        <v>866.28063050802257</v>
      </c>
      <c r="J42" s="55">
        <v>1995.0899201097222</v>
      </c>
      <c r="K42" s="55">
        <v>0</v>
      </c>
      <c r="L42" s="55">
        <v>14549.897028451098</v>
      </c>
      <c r="M42" s="55">
        <v>3849.9108148039154</v>
      </c>
      <c r="N42" s="55">
        <v>1281.4452021971354</v>
      </c>
      <c r="O42" s="55">
        <v>0</v>
      </c>
      <c r="P42" s="55">
        <v>0</v>
      </c>
      <c r="Q42" s="55">
        <v>0</v>
      </c>
      <c r="R42" s="55">
        <v>0</v>
      </c>
      <c r="S42" s="55">
        <v>2193.5667630132134</v>
      </c>
      <c r="T42" s="55">
        <v>7800.5615558170266</v>
      </c>
      <c r="U42" s="55">
        <v>28537.678762736687</v>
      </c>
      <c r="V42" s="55">
        <v>0</v>
      </c>
      <c r="W42" s="56">
        <v>9086.597186950481</v>
      </c>
      <c r="X42" s="57">
        <v>6106.2936092213395</v>
      </c>
      <c r="Y42" s="60"/>
      <c r="Z42" s="24">
        <f t="shared" si="7"/>
        <v>79167.35025167522</v>
      </c>
      <c r="AB42" s="58">
        <v>1425.2809099102442</v>
      </c>
      <c r="AC42" s="55">
        <v>0</v>
      </c>
      <c r="AD42" s="55">
        <v>0</v>
      </c>
      <c r="AE42" s="55">
        <v>0</v>
      </c>
      <c r="AF42" s="55">
        <v>0</v>
      </c>
      <c r="AG42" s="55">
        <v>1322.3619890652685</v>
      </c>
      <c r="AH42" s="55">
        <v>0</v>
      </c>
      <c r="AI42" s="59">
        <v>0</v>
      </c>
      <c r="AJ42" s="60"/>
      <c r="AK42" s="24">
        <f t="shared" si="18"/>
        <v>2747.6428989755127</v>
      </c>
      <c r="AM42" s="58">
        <v>2019.607401481501</v>
      </c>
      <c r="AN42" s="55">
        <v>0</v>
      </c>
      <c r="AO42" s="55">
        <v>4167.0030966103141</v>
      </c>
      <c r="AP42" s="59">
        <v>1817.6466613333509</v>
      </c>
      <c r="AQ42" s="60"/>
      <c r="AR42" s="24">
        <f t="shared" si="8"/>
        <v>8004.2571594251658</v>
      </c>
      <c r="AT42" s="58">
        <v>1154.0613722751434</v>
      </c>
      <c r="AU42" s="55">
        <v>0</v>
      </c>
      <c r="AV42" s="55">
        <v>2363.3748906148048</v>
      </c>
      <c r="AW42" s="55">
        <v>1019.4208788430434</v>
      </c>
      <c r="AX42" s="59">
        <v>881.5746593768456</v>
      </c>
      <c r="AY42" s="60"/>
      <c r="AZ42" s="24">
        <f t="shared" si="9"/>
        <v>5418.4318011098367</v>
      </c>
      <c r="BA42" s="34"/>
      <c r="BB42" s="54">
        <v>0</v>
      </c>
      <c r="BC42" s="55">
        <v>0</v>
      </c>
      <c r="BD42" s="55">
        <v>0</v>
      </c>
      <c r="BE42" s="55">
        <v>0</v>
      </c>
      <c r="BF42" s="55">
        <v>0</v>
      </c>
      <c r="BG42" s="55">
        <v>0</v>
      </c>
      <c r="BH42" s="55">
        <v>0</v>
      </c>
      <c r="BI42" s="55">
        <v>0</v>
      </c>
      <c r="BJ42" s="55">
        <v>0</v>
      </c>
      <c r="BK42" s="55">
        <v>0</v>
      </c>
      <c r="BL42" s="55">
        <v>0</v>
      </c>
      <c r="BM42" s="55">
        <v>0</v>
      </c>
      <c r="BN42" s="55">
        <v>0</v>
      </c>
      <c r="BO42" s="55">
        <v>0</v>
      </c>
      <c r="BP42" s="55">
        <v>0</v>
      </c>
      <c r="BQ42" s="55">
        <v>0</v>
      </c>
      <c r="BR42" s="56">
        <v>0</v>
      </c>
      <c r="BS42" s="57">
        <v>0</v>
      </c>
      <c r="BU42" s="24">
        <f t="shared" si="10"/>
        <v>0</v>
      </c>
      <c r="BW42" s="48">
        <f t="shared" si="11"/>
        <v>95337.682111185728</v>
      </c>
      <c r="BX42" s="49"/>
      <c r="BY42" s="48">
        <f t="shared" si="12"/>
        <v>15975.177938361343</v>
      </c>
      <c r="BZ42" s="48">
        <f t="shared" si="13"/>
        <v>15975.177938361343</v>
      </c>
      <c r="CA42" s="48">
        <f t="shared" si="14"/>
        <v>0</v>
      </c>
      <c r="CB42" s="48">
        <f t="shared" si="15"/>
        <v>9086.597186950481</v>
      </c>
      <c r="CC42" s="48">
        <f t="shared" si="16"/>
        <v>0</v>
      </c>
      <c r="CD42" s="48">
        <f t="shared" si="19"/>
        <v>9086.597186950481</v>
      </c>
      <c r="CE42" s="48">
        <f t="shared" si="36"/>
        <v>28537.678762736687</v>
      </c>
      <c r="CF42" s="48">
        <f t="shared" si="20"/>
        <v>0</v>
      </c>
      <c r="CG42" s="48">
        <f t="shared" si="37"/>
        <v>0</v>
      </c>
      <c r="CH42" s="48">
        <f t="shared" si="21"/>
        <v>0</v>
      </c>
      <c r="CI42" s="48">
        <f t="shared" si="22"/>
        <v>28537.678762736687</v>
      </c>
      <c r="CJ42" s="48">
        <f t="shared" si="23"/>
        <v>0</v>
      </c>
      <c r="CK42" s="48">
        <f t="shared" si="24"/>
        <v>0</v>
      </c>
      <c r="CL42" s="48">
        <f t="shared" si="25"/>
        <v>41738.22822313723</v>
      </c>
      <c r="CM42" s="48">
        <f t="shared" si="26"/>
        <v>1406.8629107206309</v>
      </c>
      <c r="CN42" s="48">
        <f t="shared" si="27"/>
        <v>1493.1658671459504</v>
      </c>
      <c r="CO42" s="48">
        <f t="shared" si="28"/>
        <v>866.28063050802257</v>
      </c>
      <c r="CP42" s="48">
        <f t="shared" si="29"/>
        <v>1995.0899201097222</v>
      </c>
      <c r="CQ42" s="48">
        <f t="shared" si="30"/>
        <v>3849.9108148039154</v>
      </c>
      <c r="CR42" s="48">
        <f t="shared" si="31"/>
        <v>1281.4452021971354</v>
      </c>
      <c r="CS42" s="48">
        <f t="shared" si="32"/>
        <v>2193.5667630132134</v>
      </c>
      <c r="CT42" s="48">
        <f t="shared" si="33"/>
        <v>7800.5615558170266</v>
      </c>
      <c r="CU42" s="48">
        <f t="shared" si="34"/>
        <v>14745.050949600272</v>
      </c>
      <c r="CV42" s="48">
        <f t="shared" si="35"/>
        <v>6106.2936092213395</v>
      </c>
    </row>
    <row r="43" spans="2:103" ht="16" x14ac:dyDescent="0.4">
      <c r="B43" s="51" t="s">
        <v>240</v>
      </c>
      <c r="C43" s="52">
        <v>1</v>
      </c>
      <c r="D43" s="51" t="s">
        <v>251</v>
      </c>
      <c r="E43" s="53">
        <v>70000</v>
      </c>
      <c r="G43" s="54">
        <v>259.158957238011</v>
      </c>
      <c r="H43" s="55">
        <v>275.05687026372766</v>
      </c>
      <c r="I43" s="55">
        <v>159.57801088305681</v>
      </c>
      <c r="J43" s="55">
        <v>367.51656423073831</v>
      </c>
      <c r="K43" s="55">
        <v>0</v>
      </c>
      <c r="L43" s="55">
        <v>2680.2441894515182</v>
      </c>
      <c r="M43" s="55">
        <v>709.19409746387919</v>
      </c>
      <c r="N43" s="55">
        <v>236.05569514157756</v>
      </c>
      <c r="O43" s="55">
        <v>0</v>
      </c>
      <c r="P43" s="55">
        <v>0</v>
      </c>
      <c r="Q43" s="55">
        <v>0</v>
      </c>
      <c r="R43" s="55">
        <v>0</v>
      </c>
      <c r="S43" s="55">
        <v>404.07808792348669</v>
      </c>
      <c r="T43" s="55">
        <v>1436.9455497557681</v>
      </c>
      <c r="U43" s="55">
        <v>5256.9408247146521</v>
      </c>
      <c r="V43" s="55">
        <v>0</v>
      </c>
      <c r="W43" s="56">
        <v>1673.8468502277201</v>
      </c>
      <c r="X43" s="57">
        <v>1124.8435595934047</v>
      </c>
      <c r="Y43" s="60"/>
      <c r="Z43" s="24">
        <f t="shared" si="7"/>
        <v>14583.45925688754</v>
      </c>
      <c r="AB43" s="58">
        <v>262.55174656241337</v>
      </c>
      <c r="AC43" s="55">
        <v>0</v>
      </c>
      <c r="AD43" s="55">
        <v>0</v>
      </c>
      <c r="AE43" s="55">
        <v>0</v>
      </c>
      <c r="AF43" s="55">
        <v>0</v>
      </c>
      <c r="AG43" s="55">
        <v>243.59299798570734</v>
      </c>
      <c r="AH43" s="55">
        <v>0</v>
      </c>
      <c r="AI43" s="59">
        <v>0</v>
      </c>
      <c r="AJ43" s="60"/>
      <c r="AK43" s="24">
        <f t="shared" si="18"/>
        <v>506.14474454812068</v>
      </c>
      <c r="AM43" s="58">
        <v>372.03294237817124</v>
      </c>
      <c r="AN43" s="55">
        <v>0</v>
      </c>
      <c r="AO43" s="55">
        <v>767.60583358611041</v>
      </c>
      <c r="AP43" s="59">
        <v>334.8296481403541</v>
      </c>
      <c r="AQ43" s="60"/>
      <c r="AR43" s="24">
        <f t="shared" si="8"/>
        <v>1474.4684241046357</v>
      </c>
      <c r="AT43" s="58">
        <v>212.59025278752642</v>
      </c>
      <c r="AU43" s="55">
        <v>0</v>
      </c>
      <c r="AV43" s="55">
        <v>435.35853248167456</v>
      </c>
      <c r="AW43" s="55">
        <v>187.78805662898168</v>
      </c>
      <c r="AX43" s="59">
        <v>162.39533199047156</v>
      </c>
      <c r="AY43" s="60"/>
      <c r="AZ43" s="24">
        <f t="shared" si="9"/>
        <v>998.13217388865405</v>
      </c>
      <c r="BA43" s="34"/>
      <c r="BB43" s="54">
        <v>0</v>
      </c>
      <c r="BC43" s="55">
        <v>0</v>
      </c>
      <c r="BD43" s="55">
        <v>0</v>
      </c>
      <c r="BE43" s="55">
        <v>0</v>
      </c>
      <c r="BF43" s="55">
        <v>0</v>
      </c>
      <c r="BG43" s="55">
        <v>0</v>
      </c>
      <c r="BH43" s="55">
        <v>0</v>
      </c>
      <c r="BI43" s="55">
        <v>0</v>
      </c>
      <c r="BJ43" s="55">
        <v>0</v>
      </c>
      <c r="BK43" s="55">
        <v>0</v>
      </c>
      <c r="BL43" s="55">
        <v>0</v>
      </c>
      <c r="BM43" s="55">
        <v>0</v>
      </c>
      <c r="BN43" s="55">
        <v>0</v>
      </c>
      <c r="BO43" s="55">
        <v>0</v>
      </c>
      <c r="BP43" s="55">
        <v>0</v>
      </c>
      <c r="BQ43" s="55">
        <v>0</v>
      </c>
      <c r="BR43" s="56">
        <v>0</v>
      </c>
      <c r="BS43" s="57">
        <v>0</v>
      </c>
      <c r="BU43" s="24">
        <f t="shared" si="10"/>
        <v>0</v>
      </c>
      <c r="BW43" s="48">
        <f t="shared" si="11"/>
        <v>17562.204599428951</v>
      </c>
      <c r="BX43" s="49"/>
      <c r="BY43" s="48">
        <f t="shared" si="12"/>
        <v>2942.7959360139316</v>
      </c>
      <c r="BZ43" s="48">
        <f t="shared" si="13"/>
        <v>2942.7959360139316</v>
      </c>
      <c r="CA43" s="48">
        <f t="shared" si="14"/>
        <v>0</v>
      </c>
      <c r="CB43" s="48">
        <f t="shared" si="15"/>
        <v>1673.8468502277201</v>
      </c>
      <c r="CC43" s="48">
        <f t="shared" si="16"/>
        <v>0</v>
      </c>
      <c r="CD43" s="48">
        <f t="shared" si="19"/>
        <v>1673.8468502277201</v>
      </c>
      <c r="CE43" s="48">
        <f t="shared" si="36"/>
        <v>5256.9408247146521</v>
      </c>
      <c r="CF43" s="48">
        <f t="shared" si="20"/>
        <v>0</v>
      </c>
      <c r="CG43" s="48">
        <f t="shared" si="37"/>
        <v>0</v>
      </c>
      <c r="CH43" s="48">
        <f t="shared" si="21"/>
        <v>0</v>
      </c>
      <c r="CI43" s="48">
        <f t="shared" si="22"/>
        <v>5256.9408247146521</v>
      </c>
      <c r="CJ43" s="48">
        <f t="shared" si="23"/>
        <v>0</v>
      </c>
      <c r="CK43" s="48">
        <f t="shared" si="24"/>
        <v>0</v>
      </c>
      <c r="CL43" s="48">
        <f t="shared" si="25"/>
        <v>7688.6209884726477</v>
      </c>
      <c r="CM43" s="48">
        <f t="shared" si="26"/>
        <v>259.158957238011</v>
      </c>
      <c r="CN43" s="48">
        <f t="shared" si="27"/>
        <v>275.05687026372766</v>
      </c>
      <c r="CO43" s="48">
        <f t="shared" si="28"/>
        <v>159.57801088305681</v>
      </c>
      <c r="CP43" s="48">
        <f t="shared" si="29"/>
        <v>367.51656423073831</v>
      </c>
      <c r="CQ43" s="48">
        <f t="shared" si="30"/>
        <v>709.19409746387919</v>
      </c>
      <c r="CR43" s="48">
        <f t="shared" si="31"/>
        <v>236.05569514157756</v>
      </c>
      <c r="CS43" s="48">
        <f t="shared" si="32"/>
        <v>404.07808792348669</v>
      </c>
      <c r="CT43" s="48">
        <f t="shared" si="33"/>
        <v>1436.9455497557681</v>
      </c>
      <c r="CU43" s="48">
        <f t="shared" si="34"/>
        <v>2716.1935959789976</v>
      </c>
      <c r="CV43" s="48">
        <f t="shared" si="35"/>
        <v>1124.8435595934047</v>
      </c>
    </row>
    <row r="44" spans="2:103" ht="16" x14ac:dyDescent="0.4">
      <c r="B44" s="51" t="s">
        <v>240</v>
      </c>
      <c r="C44" s="52">
        <v>1</v>
      </c>
      <c r="D44" s="51" t="s">
        <v>325</v>
      </c>
      <c r="E44" s="53">
        <v>150000</v>
      </c>
      <c r="G44" s="54">
        <v>555.34062265288071</v>
      </c>
      <c r="H44" s="56">
        <v>589.40757913655932</v>
      </c>
      <c r="I44" s="56">
        <v>341.95288046369313</v>
      </c>
      <c r="J44" s="56">
        <v>787.5354947801535</v>
      </c>
      <c r="K44" s="56">
        <v>0</v>
      </c>
      <c r="L44" s="56">
        <v>5743.3804059675385</v>
      </c>
      <c r="M44" s="56">
        <v>0</v>
      </c>
      <c r="N44" s="56">
        <v>505.83363244623769</v>
      </c>
      <c r="O44" s="56">
        <v>0</v>
      </c>
      <c r="P44" s="56">
        <v>0</v>
      </c>
      <c r="Q44" s="56">
        <v>1703.2540417247626</v>
      </c>
      <c r="R44" s="56">
        <v>0</v>
      </c>
      <c r="S44" s="56">
        <v>865.88161697890007</v>
      </c>
      <c r="T44" s="56">
        <v>3079.1690351909319</v>
      </c>
      <c r="U44" s="56">
        <v>0</v>
      </c>
      <c r="V44" s="56">
        <v>0</v>
      </c>
      <c r="W44" s="56">
        <v>3586.8146790594001</v>
      </c>
      <c r="X44" s="57">
        <v>2410.3790562715812</v>
      </c>
      <c r="Y44" s="60"/>
      <c r="Z44" s="24">
        <f t="shared" si="7"/>
        <v>20168.949044672638</v>
      </c>
      <c r="AB44" s="58">
        <v>562.61088549088583</v>
      </c>
      <c r="AC44" s="56">
        <v>0</v>
      </c>
      <c r="AD44" s="56">
        <v>0</v>
      </c>
      <c r="AE44" s="56">
        <v>0</v>
      </c>
      <c r="AF44" s="56">
        <v>7565.7002954073268</v>
      </c>
      <c r="AG44" s="56">
        <v>521.98499568365867</v>
      </c>
      <c r="AH44" s="56">
        <v>0</v>
      </c>
      <c r="AI44" s="59">
        <v>0</v>
      </c>
      <c r="AJ44" s="60"/>
      <c r="AK44" s="24">
        <f t="shared" si="18"/>
        <v>8650.2961765818709</v>
      </c>
      <c r="AM44" s="58">
        <v>797.21344795322409</v>
      </c>
      <c r="AN44" s="56">
        <v>0</v>
      </c>
      <c r="AO44" s="56">
        <v>1644.869643398808</v>
      </c>
      <c r="AP44" s="59">
        <v>717.49210315790162</v>
      </c>
      <c r="AQ44" s="60"/>
      <c r="AR44" s="24">
        <f t="shared" si="8"/>
        <v>3159.5751945099337</v>
      </c>
      <c r="AT44" s="58">
        <v>455.55054168755663</v>
      </c>
      <c r="AU44" s="56">
        <v>0</v>
      </c>
      <c r="AV44" s="56">
        <v>932.91114103215978</v>
      </c>
      <c r="AW44" s="56">
        <v>402.40297849067503</v>
      </c>
      <c r="AX44" s="59">
        <v>347.98999712243909</v>
      </c>
      <c r="AY44" s="60"/>
      <c r="AZ44" s="24">
        <f t="shared" si="9"/>
        <v>2138.8546583328307</v>
      </c>
      <c r="BA44" s="34"/>
      <c r="BB44" s="54">
        <v>0</v>
      </c>
      <c r="BC44" s="56">
        <v>0</v>
      </c>
      <c r="BD44" s="56">
        <v>0</v>
      </c>
      <c r="BE44" s="56">
        <v>0</v>
      </c>
      <c r="BF44" s="56">
        <v>0</v>
      </c>
      <c r="BG44" s="56">
        <v>0</v>
      </c>
      <c r="BH44" s="56">
        <v>0</v>
      </c>
      <c r="BI44" s="56">
        <v>0</v>
      </c>
      <c r="BJ44" s="56">
        <v>0</v>
      </c>
      <c r="BK44" s="56">
        <v>0</v>
      </c>
      <c r="BL44" s="56">
        <v>0</v>
      </c>
      <c r="BM44" s="56">
        <v>0</v>
      </c>
      <c r="BN44" s="56">
        <v>0</v>
      </c>
      <c r="BO44" s="56">
        <v>0</v>
      </c>
      <c r="BP44" s="56">
        <v>0</v>
      </c>
      <c r="BQ44" s="56">
        <v>0</v>
      </c>
      <c r="BR44" s="56">
        <v>0</v>
      </c>
      <c r="BS44" s="57">
        <v>0</v>
      </c>
      <c r="BU44" s="24">
        <f t="shared" si="10"/>
        <v>0</v>
      </c>
      <c r="BW44" s="48">
        <f t="shared" si="11"/>
        <v>34117.675074097271</v>
      </c>
      <c r="BX44" s="49"/>
      <c r="BY44" s="48">
        <f t="shared" si="12"/>
        <v>6305.9912914584247</v>
      </c>
      <c r="BZ44" s="48">
        <f t="shared" si="13"/>
        <v>6305.9912914584247</v>
      </c>
      <c r="CA44" s="48">
        <f t="shared" si="14"/>
        <v>0</v>
      </c>
      <c r="CB44" s="48">
        <f t="shared" si="15"/>
        <v>3586.8146790594001</v>
      </c>
      <c r="CC44" s="48">
        <f t="shared" si="16"/>
        <v>0</v>
      </c>
      <c r="CD44" s="48">
        <f t="shared" si="19"/>
        <v>3586.8146790594001</v>
      </c>
      <c r="CE44" s="48">
        <f t="shared" si="36"/>
        <v>9268.9543371320888</v>
      </c>
      <c r="CF44" s="48">
        <f t="shared" si="20"/>
        <v>0</v>
      </c>
      <c r="CG44" s="48">
        <f t="shared" si="37"/>
        <v>0</v>
      </c>
      <c r="CH44" s="48">
        <f t="shared" si="21"/>
        <v>0</v>
      </c>
      <c r="CI44" s="48">
        <f t="shared" si="22"/>
        <v>0</v>
      </c>
      <c r="CJ44" s="48">
        <f t="shared" si="23"/>
        <v>0</v>
      </c>
      <c r="CK44" s="48">
        <f t="shared" si="24"/>
        <v>9268.9543371320888</v>
      </c>
      <c r="CL44" s="48">
        <f t="shared" si="25"/>
        <v>14955.914766447358</v>
      </c>
      <c r="CM44" s="48">
        <f t="shared" si="26"/>
        <v>555.34062265288071</v>
      </c>
      <c r="CN44" s="48">
        <f t="shared" si="27"/>
        <v>589.40757913655932</v>
      </c>
      <c r="CO44" s="48">
        <f t="shared" si="28"/>
        <v>341.95288046369313</v>
      </c>
      <c r="CP44" s="48">
        <f t="shared" si="29"/>
        <v>787.5354947801535</v>
      </c>
      <c r="CQ44" s="48">
        <f t="shared" si="30"/>
        <v>0</v>
      </c>
      <c r="CR44" s="48">
        <f t="shared" si="31"/>
        <v>505.83363244623769</v>
      </c>
      <c r="CS44" s="48">
        <f t="shared" si="32"/>
        <v>865.88161697890007</v>
      </c>
      <c r="CT44" s="48">
        <f t="shared" si="33"/>
        <v>3079.1690351909319</v>
      </c>
      <c r="CU44" s="48">
        <f t="shared" si="34"/>
        <v>5820.4148485264232</v>
      </c>
      <c r="CV44" s="48">
        <f t="shared" si="35"/>
        <v>2410.3790562715812</v>
      </c>
    </row>
    <row r="45" spans="2:103" ht="16" x14ac:dyDescent="0.4">
      <c r="B45" s="51" t="s">
        <v>240</v>
      </c>
      <c r="C45" s="52">
        <v>1</v>
      </c>
      <c r="D45" s="51" t="s">
        <v>326</v>
      </c>
      <c r="E45" s="53">
        <v>0</v>
      </c>
      <c r="G45" s="62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4">
        <v>0</v>
      </c>
      <c r="Y45" s="60"/>
      <c r="Z45" s="24">
        <f t="shared" si="7"/>
        <v>0</v>
      </c>
      <c r="AB45" s="65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6">
        <v>0</v>
      </c>
      <c r="AJ45" s="60"/>
      <c r="AK45" s="24">
        <f t="shared" si="18"/>
        <v>0</v>
      </c>
      <c r="AM45" s="65">
        <v>0</v>
      </c>
      <c r="AN45" s="63">
        <v>0</v>
      </c>
      <c r="AO45" s="63">
        <v>0</v>
      </c>
      <c r="AP45" s="66">
        <v>0</v>
      </c>
      <c r="AQ45" s="60"/>
      <c r="AR45" s="24">
        <f t="shared" si="8"/>
        <v>0</v>
      </c>
      <c r="AT45" s="65">
        <v>0</v>
      </c>
      <c r="AU45" s="63">
        <v>0</v>
      </c>
      <c r="AV45" s="63">
        <v>0</v>
      </c>
      <c r="AW45" s="63">
        <v>0</v>
      </c>
      <c r="AX45" s="66">
        <v>0</v>
      </c>
      <c r="AY45" s="60"/>
      <c r="AZ45" s="24">
        <f t="shared" si="9"/>
        <v>0</v>
      </c>
      <c r="BA45" s="34"/>
      <c r="BB45" s="62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0</v>
      </c>
      <c r="BH45" s="63">
        <v>0</v>
      </c>
      <c r="BI45" s="63">
        <v>0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63">
        <v>0</v>
      </c>
      <c r="BR45" s="63">
        <v>0</v>
      </c>
      <c r="BS45" s="64">
        <v>0</v>
      </c>
      <c r="BU45" s="24">
        <f t="shared" si="10"/>
        <v>0</v>
      </c>
      <c r="BW45" s="48">
        <f t="shared" si="11"/>
        <v>0</v>
      </c>
      <c r="BX45" s="49"/>
      <c r="BY45" s="48">
        <f t="shared" si="12"/>
        <v>0</v>
      </c>
      <c r="BZ45" s="48">
        <f t="shared" si="13"/>
        <v>0</v>
      </c>
      <c r="CA45" s="48">
        <f t="shared" si="14"/>
        <v>0</v>
      </c>
      <c r="CB45" s="48">
        <f t="shared" si="15"/>
        <v>0</v>
      </c>
      <c r="CC45" s="48">
        <f t="shared" si="16"/>
        <v>0</v>
      </c>
      <c r="CD45" s="48">
        <f t="shared" si="19"/>
        <v>0</v>
      </c>
      <c r="CE45" s="48">
        <f t="shared" si="36"/>
        <v>0</v>
      </c>
      <c r="CF45" s="48">
        <f t="shared" si="20"/>
        <v>0</v>
      </c>
      <c r="CG45" s="48">
        <f t="shared" si="37"/>
        <v>0</v>
      </c>
      <c r="CH45" s="48">
        <f t="shared" si="21"/>
        <v>0</v>
      </c>
      <c r="CI45" s="48">
        <f t="shared" si="22"/>
        <v>0</v>
      </c>
      <c r="CJ45" s="48">
        <f t="shared" si="23"/>
        <v>0</v>
      </c>
      <c r="CK45" s="48">
        <f t="shared" si="24"/>
        <v>0</v>
      </c>
      <c r="CL45" s="48">
        <f t="shared" si="25"/>
        <v>0</v>
      </c>
      <c r="CM45" s="48">
        <f t="shared" si="26"/>
        <v>0</v>
      </c>
      <c r="CN45" s="48">
        <f t="shared" si="27"/>
        <v>0</v>
      </c>
      <c r="CO45" s="48">
        <f t="shared" si="28"/>
        <v>0</v>
      </c>
      <c r="CP45" s="48">
        <f t="shared" si="29"/>
        <v>0</v>
      </c>
      <c r="CQ45" s="48">
        <f t="shared" si="30"/>
        <v>0</v>
      </c>
      <c r="CR45" s="48">
        <f t="shared" si="31"/>
        <v>0</v>
      </c>
      <c r="CS45" s="48">
        <f t="shared" si="32"/>
        <v>0</v>
      </c>
      <c r="CT45" s="48">
        <f t="shared" si="33"/>
        <v>0</v>
      </c>
      <c r="CU45" s="48">
        <f t="shared" si="34"/>
        <v>0</v>
      </c>
      <c r="CV45" s="48">
        <f t="shared" si="35"/>
        <v>0</v>
      </c>
    </row>
    <row r="46" spans="2:103" ht="16" x14ac:dyDescent="0.4">
      <c r="B46" s="67" t="s">
        <v>259</v>
      </c>
      <c r="C46" s="68">
        <v>1</v>
      </c>
      <c r="D46" s="67" t="s">
        <v>327</v>
      </c>
      <c r="E46" s="69">
        <v>0</v>
      </c>
      <c r="G46" s="62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>
        <v>0</v>
      </c>
      <c r="V46" s="63">
        <v>0</v>
      </c>
      <c r="W46" s="63">
        <v>0</v>
      </c>
      <c r="X46" s="64">
        <v>0</v>
      </c>
      <c r="Y46" s="60"/>
      <c r="Z46" s="24">
        <f t="shared" si="7"/>
        <v>0</v>
      </c>
      <c r="AB46" s="65">
        <v>0</v>
      </c>
      <c r="AC46" s="63">
        <v>0</v>
      </c>
      <c r="AD46" s="63">
        <v>0</v>
      </c>
      <c r="AE46" s="63">
        <v>0</v>
      </c>
      <c r="AF46" s="63">
        <v>0</v>
      </c>
      <c r="AG46" s="63">
        <v>0</v>
      </c>
      <c r="AH46" s="63">
        <v>0</v>
      </c>
      <c r="AI46" s="66">
        <v>0</v>
      </c>
      <c r="AJ46" s="60"/>
      <c r="AK46" s="24">
        <f t="shared" si="18"/>
        <v>0</v>
      </c>
      <c r="AM46" s="65">
        <v>0</v>
      </c>
      <c r="AN46" s="63">
        <v>0</v>
      </c>
      <c r="AO46" s="63">
        <v>0</v>
      </c>
      <c r="AP46" s="66">
        <v>0</v>
      </c>
      <c r="AQ46" s="60"/>
      <c r="AR46" s="24">
        <f t="shared" si="8"/>
        <v>0</v>
      </c>
      <c r="AT46" s="65">
        <v>0</v>
      </c>
      <c r="AU46" s="63">
        <v>0</v>
      </c>
      <c r="AV46" s="63">
        <v>0</v>
      </c>
      <c r="AW46" s="63">
        <v>0</v>
      </c>
      <c r="AX46" s="66">
        <v>0</v>
      </c>
      <c r="AY46" s="60"/>
      <c r="AZ46" s="24">
        <f t="shared" si="9"/>
        <v>0</v>
      </c>
      <c r="BA46" s="34"/>
      <c r="BB46" s="62">
        <v>0</v>
      </c>
      <c r="BC46" s="63">
        <v>0</v>
      </c>
      <c r="BD46" s="63">
        <v>0</v>
      </c>
      <c r="BE46" s="63">
        <v>0</v>
      </c>
      <c r="BF46" s="63">
        <v>0</v>
      </c>
      <c r="BG46" s="63">
        <v>0</v>
      </c>
      <c r="BH46" s="63">
        <v>0</v>
      </c>
      <c r="BI46" s="63">
        <v>0</v>
      </c>
      <c r="BJ46" s="63">
        <v>0</v>
      </c>
      <c r="BK46" s="63">
        <v>0</v>
      </c>
      <c r="BL46" s="63">
        <v>0</v>
      </c>
      <c r="BM46" s="63">
        <v>0</v>
      </c>
      <c r="BN46" s="63">
        <v>0</v>
      </c>
      <c r="BO46" s="63">
        <v>0</v>
      </c>
      <c r="BP46" s="63">
        <v>0</v>
      </c>
      <c r="BQ46" s="63">
        <v>0</v>
      </c>
      <c r="BR46" s="63">
        <v>0</v>
      </c>
      <c r="BS46" s="64">
        <v>0</v>
      </c>
      <c r="BU46" s="24">
        <f t="shared" si="10"/>
        <v>0</v>
      </c>
      <c r="BW46" s="48">
        <f t="shared" si="11"/>
        <v>0</v>
      </c>
      <c r="BX46" s="49"/>
      <c r="BY46" s="48">
        <f t="shared" si="12"/>
        <v>0</v>
      </c>
      <c r="BZ46" s="48">
        <f t="shared" si="13"/>
        <v>0</v>
      </c>
      <c r="CA46" s="48">
        <f t="shared" si="14"/>
        <v>0</v>
      </c>
      <c r="CB46" s="48">
        <f t="shared" si="15"/>
        <v>0</v>
      </c>
      <c r="CC46" s="48">
        <f t="shared" si="16"/>
        <v>0</v>
      </c>
      <c r="CD46" s="48">
        <f t="shared" si="19"/>
        <v>0</v>
      </c>
      <c r="CE46" s="48">
        <f t="shared" si="36"/>
        <v>0</v>
      </c>
      <c r="CF46" s="48">
        <f t="shared" si="20"/>
        <v>0</v>
      </c>
      <c r="CG46" s="48">
        <f t="shared" si="37"/>
        <v>0</v>
      </c>
      <c r="CH46" s="48">
        <f t="shared" si="21"/>
        <v>0</v>
      </c>
      <c r="CI46" s="48">
        <f t="shared" si="22"/>
        <v>0</v>
      </c>
      <c r="CJ46" s="48">
        <f t="shared" si="23"/>
        <v>0</v>
      </c>
      <c r="CK46" s="48">
        <f t="shared" si="24"/>
        <v>0</v>
      </c>
      <c r="CL46" s="48">
        <f t="shared" si="25"/>
        <v>0</v>
      </c>
      <c r="CM46" s="48">
        <f t="shared" si="26"/>
        <v>0</v>
      </c>
      <c r="CN46" s="48">
        <f t="shared" si="27"/>
        <v>0</v>
      </c>
      <c r="CO46" s="48">
        <f t="shared" si="28"/>
        <v>0</v>
      </c>
      <c r="CP46" s="48">
        <f t="shared" si="29"/>
        <v>0</v>
      </c>
      <c r="CQ46" s="48">
        <f t="shared" si="30"/>
        <v>0</v>
      </c>
      <c r="CR46" s="48">
        <f t="shared" si="31"/>
        <v>0</v>
      </c>
      <c r="CS46" s="48">
        <f t="shared" si="32"/>
        <v>0</v>
      </c>
      <c r="CT46" s="48">
        <f t="shared" si="33"/>
        <v>0</v>
      </c>
      <c r="CU46" s="48">
        <f t="shared" si="34"/>
        <v>0</v>
      </c>
      <c r="CV46" s="48">
        <f t="shared" si="35"/>
        <v>0</v>
      </c>
    </row>
    <row r="47" spans="2:103" ht="16" x14ac:dyDescent="0.4">
      <c r="B47" s="39" t="s">
        <v>208</v>
      </c>
      <c r="C47" s="40">
        <v>2</v>
      </c>
      <c r="D47" s="39" t="s">
        <v>18</v>
      </c>
      <c r="E47" s="41">
        <v>1254800</v>
      </c>
      <c r="G47" s="42">
        <v>4416.5933909332771</v>
      </c>
      <c r="H47" s="43">
        <v>4687.5260198777878</v>
      </c>
      <c r="I47" s="43">
        <v>2719.5324279573661</v>
      </c>
      <c r="J47" s="43">
        <v>6263.2264226517445</v>
      </c>
      <c r="K47" s="43">
        <v>9476.4799645274215</v>
      </c>
      <c r="L47" s="43">
        <v>0</v>
      </c>
      <c r="M47" s="43">
        <v>11941.660928991645</v>
      </c>
      <c r="N47" s="43">
        <v>5005.1017374479998</v>
      </c>
      <c r="O47" s="43">
        <v>0</v>
      </c>
      <c r="P47" s="43">
        <v>0</v>
      </c>
      <c r="Q47" s="43">
        <v>0</v>
      </c>
      <c r="R47" s="43">
        <v>0</v>
      </c>
      <c r="S47" s="43">
        <v>6886.3088182007532</v>
      </c>
      <c r="T47" s="43">
        <v>24488.461775811928</v>
      </c>
      <c r="U47" s="43">
        <v>0</v>
      </c>
      <c r="V47" s="43">
        <v>34961.55395376958</v>
      </c>
      <c r="W47" s="43">
        <v>0</v>
      </c>
      <c r="X47" s="44">
        <v>19773.649626374176</v>
      </c>
      <c r="Z47" s="24">
        <f t="shared" si="7"/>
        <v>130620.09506654368</v>
      </c>
      <c r="AB47" s="45">
        <v>0</v>
      </c>
      <c r="AC47" s="46">
        <v>0</v>
      </c>
      <c r="AD47" s="46">
        <v>178500</v>
      </c>
      <c r="AE47" s="46">
        <v>0</v>
      </c>
      <c r="AF47" s="46">
        <v>0</v>
      </c>
      <c r="AG47" s="46">
        <v>4151.3179264463506</v>
      </c>
      <c r="AH47" s="46">
        <v>5205.2351025656981</v>
      </c>
      <c r="AI47" s="47">
        <v>0</v>
      </c>
      <c r="AK47" s="24">
        <f t="shared" si="18"/>
        <v>187856.55302901205</v>
      </c>
      <c r="AM47" s="45">
        <v>6340.1946512998811</v>
      </c>
      <c r="AN47" s="46">
        <v>11299.819670478601</v>
      </c>
      <c r="AO47" s="46">
        <v>0</v>
      </c>
      <c r="AP47" s="47">
        <v>5706.1751861698931</v>
      </c>
      <c r="AR47" s="24">
        <f t="shared" si="8"/>
        <v>23346.189507948377</v>
      </c>
      <c r="AT47" s="45">
        <v>3622.9683721713604</v>
      </c>
      <c r="AU47" s="46">
        <v>6408.8529474356246</v>
      </c>
      <c r="AV47" s="46">
        <v>0</v>
      </c>
      <c r="AW47" s="46">
        <v>3200.2887287513686</v>
      </c>
      <c r="AX47" s="47">
        <v>2767.5452842975669</v>
      </c>
      <c r="AZ47" s="24">
        <f t="shared" si="9"/>
        <v>15999.655332655921</v>
      </c>
      <c r="BA47" s="34"/>
      <c r="BB47" s="42">
        <v>0</v>
      </c>
      <c r="BC47" s="43">
        <v>0</v>
      </c>
      <c r="BD47" s="43">
        <v>0</v>
      </c>
      <c r="BE47" s="43">
        <v>0</v>
      </c>
      <c r="BF47" s="43">
        <v>0</v>
      </c>
      <c r="BG47" s="43">
        <v>0</v>
      </c>
      <c r="BH47" s="43">
        <v>0</v>
      </c>
      <c r="BI47" s="43">
        <v>0</v>
      </c>
      <c r="BJ47" s="43">
        <v>0</v>
      </c>
      <c r="BK47" s="43">
        <v>0</v>
      </c>
      <c r="BL47" s="43">
        <v>0</v>
      </c>
      <c r="BM47" s="43">
        <v>0</v>
      </c>
      <c r="BN47" s="43">
        <v>0</v>
      </c>
      <c r="BO47" s="43">
        <v>0</v>
      </c>
      <c r="BP47" s="43">
        <v>0</v>
      </c>
      <c r="BQ47" s="43">
        <v>0</v>
      </c>
      <c r="BR47" s="43">
        <v>0</v>
      </c>
      <c r="BS47" s="44">
        <v>0</v>
      </c>
      <c r="BU47" s="24">
        <f t="shared" si="10"/>
        <v>0</v>
      </c>
      <c r="BW47" s="48">
        <f t="shared" si="11"/>
        <v>357822.49293616001</v>
      </c>
      <c r="BX47" s="49"/>
      <c r="BY47" s="48">
        <f t="shared" si="12"/>
        <v>9476.4799645274215</v>
      </c>
      <c r="BZ47" s="48">
        <f t="shared" si="13"/>
        <v>0</v>
      </c>
      <c r="CA47" s="48">
        <f t="shared" si="14"/>
        <v>9476.4799645274215</v>
      </c>
      <c r="CB47" s="48">
        <f t="shared" si="15"/>
        <v>40166.789056335278</v>
      </c>
      <c r="CC47" s="48">
        <f t="shared" si="16"/>
        <v>40166.789056335278</v>
      </c>
      <c r="CD47" s="48">
        <f t="shared" si="19"/>
        <v>0</v>
      </c>
      <c r="CE47" s="48">
        <f t="shared" si="36"/>
        <v>178500</v>
      </c>
      <c r="CF47" s="48">
        <f t="shared" si="20"/>
        <v>178500</v>
      </c>
      <c r="CG47" s="48">
        <f t="shared" si="37"/>
        <v>0</v>
      </c>
      <c r="CH47" s="48">
        <f t="shared" si="21"/>
        <v>0</v>
      </c>
      <c r="CI47" s="48">
        <f t="shared" si="22"/>
        <v>0</v>
      </c>
      <c r="CJ47" s="48">
        <f t="shared" si="23"/>
        <v>0</v>
      </c>
      <c r="CK47" s="48">
        <f t="shared" si="24"/>
        <v>0</v>
      </c>
      <c r="CL47" s="48">
        <f t="shared" si="25"/>
        <v>129679.22391529732</v>
      </c>
      <c r="CM47" s="48">
        <f t="shared" si="26"/>
        <v>4416.5933909332771</v>
      </c>
      <c r="CN47" s="48">
        <f t="shared" si="27"/>
        <v>4687.5260198777878</v>
      </c>
      <c r="CO47" s="48">
        <f t="shared" si="28"/>
        <v>2719.5324279573661</v>
      </c>
      <c r="CP47" s="48">
        <f t="shared" si="29"/>
        <v>6263.2264226517445</v>
      </c>
      <c r="CQ47" s="48">
        <f t="shared" si="30"/>
        <v>11941.660928991645</v>
      </c>
      <c r="CR47" s="48">
        <f t="shared" si="31"/>
        <v>5005.1017374479998</v>
      </c>
      <c r="CS47" s="48">
        <f t="shared" si="32"/>
        <v>6886.3088182007532</v>
      </c>
      <c r="CT47" s="48">
        <f t="shared" si="33"/>
        <v>24488.461775811928</v>
      </c>
      <c r="CU47" s="48">
        <f t="shared" si="34"/>
        <v>43497.162767050642</v>
      </c>
      <c r="CV47" s="48">
        <f t="shared" si="35"/>
        <v>19773.649626374176</v>
      </c>
    </row>
    <row r="48" spans="2:103" ht="16" x14ac:dyDescent="0.4">
      <c r="B48" s="51" t="s">
        <v>191</v>
      </c>
      <c r="C48" s="52">
        <v>2</v>
      </c>
      <c r="D48" s="51" t="s">
        <v>192</v>
      </c>
      <c r="E48" s="53">
        <v>5051500</v>
      </c>
      <c r="G48" s="54">
        <v>17780.061774226528</v>
      </c>
      <c r="H48" s="55">
        <v>18870.766408521395</v>
      </c>
      <c r="I48" s="55">
        <v>10948.13361478055</v>
      </c>
      <c r="J48" s="55">
        <v>25214.128366293662</v>
      </c>
      <c r="K48" s="55">
        <v>38149.855387958451</v>
      </c>
      <c r="L48" s="55">
        <v>0</v>
      </c>
      <c r="M48" s="55">
        <v>48074.035848582484</v>
      </c>
      <c r="N48" s="55">
        <v>20149.244044244959</v>
      </c>
      <c r="O48" s="55">
        <v>160799.83860042394</v>
      </c>
      <c r="P48" s="55">
        <v>0</v>
      </c>
      <c r="Q48" s="55">
        <v>0</v>
      </c>
      <c r="R48" s="55">
        <v>0</v>
      </c>
      <c r="S48" s="55">
        <v>27722.496808368749</v>
      </c>
      <c r="T48" s="55">
        <v>98584.208368276988</v>
      </c>
      <c r="U48" s="55">
        <v>0</v>
      </c>
      <c r="V48" s="55">
        <v>140746.16655838938</v>
      </c>
      <c r="W48" s="56">
        <v>0</v>
      </c>
      <c r="X48" s="57">
        <v>79603.595065053523</v>
      </c>
      <c r="Z48" s="24">
        <f t="shared" si="7"/>
        <v>686642.53084512078</v>
      </c>
      <c r="AB48" s="58">
        <v>0</v>
      </c>
      <c r="AC48" s="55">
        <v>42358.613621541044</v>
      </c>
      <c r="AD48" s="55">
        <v>0</v>
      </c>
      <c r="AE48" s="55">
        <v>23532.563123078355</v>
      </c>
      <c r="AF48" s="55">
        <v>0</v>
      </c>
      <c r="AG48" s="55">
        <v>16712.131419703332</v>
      </c>
      <c r="AH48" s="55">
        <v>20954.929168481529</v>
      </c>
      <c r="AI48" s="59">
        <v>0</v>
      </c>
      <c r="AK48" s="24">
        <f t="shared" si="18"/>
        <v>103558.23733280426</v>
      </c>
      <c r="AM48" s="58">
        <v>25523.982531910544</v>
      </c>
      <c r="AN48" s="55">
        <v>45490.149079871415</v>
      </c>
      <c r="AO48" s="55">
        <v>0</v>
      </c>
      <c r="AP48" s="59">
        <v>22971.584278719489</v>
      </c>
      <c r="AR48" s="24">
        <f t="shared" si="8"/>
        <v>93985.715890501437</v>
      </c>
      <c r="AT48" s="58">
        <v>14585.132875377452</v>
      </c>
      <c r="AU48" s="55">
        <v>25800.38306022558</v>
      </c>
      <c r="AV48" s="55">
        <v>0</v>
      </c>
      <c r="AW48" s="55">
        <v>12883.534039916751</v>
      </c>
      <c r="AX48" s="59">
        <v>11141.420946468887</v>
      </c>
      <c r="AZ48" s="24">
        <f t="shared" si="9"/>
        <v>64410.470921988672</v>
      </c>
      <c r="BA48" s="34"/>
      <c r="BB48" s="54">
        <v>0</v>
      </c>
      <c r="BC48" s="55">
        <v>0</v>
      </c>
      <c r="BD48" s="55">
        <v>0</v>
      </c>
      <c r="BE48" s="55">
        <v>0</v>
      </c>
      <c r="BF48" s="55">
        <v>0</v>
      </c>
      <c r="BG48" s="55">
        <v>0</v>
      </c>
      <c r="BH48" s="55">
        <v>0</v>
      </c>
      <c r="BI48" s="55">
        <v>0</v>
      </c>
      <c r="BJ48" s="55">
        <v>0</v>
      </c>
      <c r="BK48" s="55">
        <v>0</v>
      </c>
      <c r="BL48" s="55">
        <v>0</v>
      </c>
      <c r="BM48" s="55">
        <v>0</v>
      </c>
      <c r="BN48" s="55">
        <v>0</v>
      </c>
      <c r="BO48" s="55">
        <v>0</v>
      </c>
      <c r="BP48" s="55">
        <v>0</v>
      </c>
      <c r="BQ48" s="55">
        <v>0</v>
      </c>
      <c r="BR48" s="56">
        <v>0</v>
      </c>
      <c r="BS48" s="57">
        <v>0</v>
      </c>
      <c r="BU48" s="24">
        <f t="shared" si="10"/>
        <v>0</v>
      </c>
      <c r="BW48" s="48">
        <f t="shared" si="11"/>
        <v>948596.95499041514</v>
      </c>
      <c r="BX48" s="49"/>
      <c r="BY48" s="48">
        <f t="shared" si="12"/>
        <v>38149.855387958451</v>
      </c>
      <c r="BZ48" s="48">
        <f t="shared" si="13"/>
        <v>0</v>
      </c>
      <c r="CA48" s="48">
        <f t="shared" si="14"/>
        <v>38149.855387958451</v>
      </c>
      <c r="CB48" s="48">
        <f t="shared" si="15"/>
        <v>161701.0957268709</v>
      </c>
      <c r="CC48" s="48">
        <f t="shared" si="16"/>
        <v>161701.0957268709</v>
      </c>
      <c r="CD48" s="48">
        <f t="shared" si="19"/>
        <v>0</v>
      </c>
      <c r="CE48" s="48">
        <f t="shared" si="36"/>
        <v>226691.01534504333</v>
      </c>
      <c r="CF48" s="48">
        <f t="shared" si="20"/>
        <v>0</v>
      </c>
      <c r="CG48" s="48">
        <f t="shared" si="37"/>
        <v>226691.01534504333</v>
      </c>
      <c r="CH48" s="48">
        <f t="shared" si="21"/>
        <v>42358.613621541044</v>
      </c>
      <c r="CI48" s="48">
        <f t="shared" si="22"/>
        <v>0</v>
      </c>
      <c r="CJ48" s="48">
        <f t="shared" si="23"/>
        <v>0</v>
      </c>
      <c r="CK48" s="48">
        <f t="shared" si="24"/>
        <v>0</v>
      </c>
      <c r="CL48" s="48">
        <f t="shared" si="25"/>
        <v>522054.98853054229</v>
      </c>
      <c r="CM48" s="48">
        <f t="shared" si="26"/>
        <v>17780.061774226528</v>
      </c>
      <c r="CN48" s="48">
        <f t="shared" si="27"/>
        <v>18870.766408521395</v>
      </c>
      <c r="CO48" s="48">
        <f t="shared" si="28"/>
        <v>10948.13361478055</v>
      </c>
      <c r="CP48" s="48">
        <f t="shared" si="29"/>
        <v>25214.128366293662</v>
      </c>
      <c r="CQ48" s="48">
        <f t="shared" si="30"/>
        <v>48074.035848582484</v>
      </c>
      <c r="CR48" s="48">
        <f t="shared" si="31"/>
        <v>20149.244044244959</v>
      </c>
      <c r="CS48" s="48">
        <f t="shared" si="32"/>
        <v>27722.496808368749</v>
      </c>
      <c r="CT48" s="48">
        <f t="shared" si="33"/>
        <v>98584.208368276988</v>
      </c>
      <c r="CU48" s="48">
        <f t="shared" si="34"/>
        <v>175108.31823219347</v>
      </c>
      <c r="CV48" s="48">
        <f t="shared" si="35"/>
        <v>79603.595065053523</v>
      </c>
    </row>
    <row r="49" spans="2:100" ht="16" x14ac:dyDescent="0.4">
      <c r="B49" s="51" t="s">
        <v>191</v>
      </c>
      <c r="C49" s="52">
        <v>2</v>
      </c>
      <c r="D49" s="51" t="s">
        <v>281</v>
      </c>
      <c r="E49" s="53">
        <v>315000</v>
      </c>
      <c r="G49" s="54">
        <v>1108.7240342237667</v>
      </c>
      <c r="H49" s="55">
        <v>1176.7378835364227</v>
      </c>
      <c r="I49" s="55">
        <v>682.70060153536053</v>
      </c>
      <c r="J49" s="55">
        <v>1572.295444003267</v>
      </c>
      <c r="K49" s="55">
        <v>2378.9378297944995</v>
      </c>
      <c r="L49" s="55">
        <v>0</v>
      </c>
      <c r="M49" s="55">
        <v>2997.7870518268796</v>
      </c>
      <c r="N49" s="55">
        <v>1256.4608282563913</v>
      </c>
      <c r="O49" s="55">
        <v>10027.110592721674</v>
      </c>
      <c r="P49" s="55">
        <v>0</v>
      </c>
      <c r="Q49" s="55">
        <v>0</v>
      </c>
      <c r="R49" s="55">
        <v>0</v>
      </c>
      <c r="S49" s="55">
        <v>1728.7115697587165</v>
      </c>
      <c r="T49" s="55">
        <v>6147.486021183262</v>
      </c>
      <c r="U49" s="55">
        <v>0</v>
      </c>
      <c r="V49" s="55">
        <v>8776.6094161917572</v>
      </c>
      <c r="W49" s="56">
        <v>0</v>
      </c>
      <c r="X49" s="57">
        <v>4963.8983362351501</v>
      </c>
      <c r="Z49" s="24">
        <f t="shared" si="7"/>
        <v>42817.459609267149</v>
      </c>
      <c r="AB49" s="58">
        <v>0</v>
      </c>
      <c r="AC49" s="55">
        <v>2641.3863784589585</v>
      </c>
      <c r="AD49" s="55">
        <v>0</v>
      </c>
      <c r="AE49" s="55">
        <v>1467.4368769216435</v>
      </c>
      <c r="AF49" s="55">
        <v>0</v>
      </c>
      <c r="AG49" s="55">
        <v>1042.1303369705136</v>
      </c>
      <c r="AH49" s="55">
        <v>1306.7015120403212</v>
      </c>
      <c r="AI49" s="59">
        <v>0</v>
      </c>
      <c r="AK49" s="24">
        <f t="shared" si="18"/>
        <v>6457.6551043914369</v>
      </c>
      <c r="AM49" s="58">
        <v>1591.6172419186025</v>
      </c>
      <c r="AN49" s="55">
        <v>2836.6617757417594</v>
      </c>
      <c r="AO49" s="55">
        <v>0</v>
      </c>
      <c r="AP49" s="59">
        <v>1432.4555177267423</v>
      </c>
      <c r="AR49" s="24">
        <f t="shared" si="8"/>
        <v>5860.7345353871042</v>
      </c>
      <c r="AT49" s="58">
        <v>909.49556681063007</v>
      </c>
      <c r="AU49" s="55">
        <v>1608.8529474356246</v>
      </c>
      <c r="AV49" s="55">
        <v>0</v>
      </c>
      <c r="AW49" s="55">
        <v>803.38775068272321</v>
      </c>
      <c r="AX49" s="59">
        <v>694.75355798034241</v>
      </c>
      <c r="AZ49" s="24">
        <f t="shared" si="9"/>
        <v>4016.4898229093205</v>
      </c>
      <c r="BA49" s="34"/>
      <c r="BB49" s="54">
        <v>0</v>
      </c>
      <c r="BC49" s="55">
        <v>0</v>
      </c>
      <c r="BD49" s="55">
        <v>0</v>
      </c>
      <c r="BE49" s="55">
        <v>0</v>
      </c>
      <c r="BF49" s="55">
        <v>0</v>
      </c>
      <c r="BG49" s="55">
        <v>0</v>
      </c>
      <c r="BH49" s="55">
        <v>0</v>
      </c>
      <c r="BI49" s="55">
        <v>0</v>
      </c>
      <c r="BJ49" s="55">
        <v>0</v>
      </c>
      <c r="BK49" s="55">
        <v>0</v>
      </c>
      <c r="BL49" s="55">
        <v>0</v>
      </c>
      <c r="BM49" s="55">
        <v>0</v>
      </c>
      <c r="BN49" s="55">
        <v>0</v>
      </c>
      <c r="BO49" s="55">
        <v>0</v>
      </c>
      <c r="BP49" s="55">
        <v>0</v>
      </c>
      <c r="BQ49" s="55">
        <v>0</v>
      </c>
      <c r="BR49" s="56">
        <v>0</v>
      </c>
      <c r="BS49" s="57">
        <v>0</v>
      </c>
      <c r="BU49" s="24">
        <f t="shared" si="10"/>
        <v>0</v>
      </c>
      <c r="BW49" s="48">
        <f t="shared" si="11"/>
        <v>59152.339071955015</v>
      </c>
      <c r="BX49" s="49"/>
      <c r="BY49" s="48">
        <f t="shared" si="12"/>
        <v>2378.9378297944995</v>
      </c>
      <c r="BZ49" s="48">
        <f t="shared" si="13"/>
        <v>0</v>
      </c>
      <c r="CA49" s="48">
        <f t="shared" si="14"/>
        <v>2378.9378297944995</v>
      </c>
      <c r="CB49" s="48">
        <f t="shared" si="15"/>
        <v>10083.310928232078</v>
      </c>
      <c r="CC49" s="48">
        <f t="shared" si="16"/>
        <v>10083.310928232078</v>
      </c>
      <c r="CD49" s="48">
        <f t="shared" si="19"/>
        <v>0</v>
      </c>
      <c r="CE49" s="48">
        <f t="shared" si="36"/>
        <v>14135.933848102277</v>
      </c>
      <c r="CF49" s="48">
        <f t="shared" si="20"/>
        <v>0</v>
      </c>
      <c r="CG49" s="48">
        <f t="shared" si="37"/>
        <v>14135.933848102275</v>
      </c>
      <c r="CH49" s="48">
        <f t="shared" si="21"/>
        <v>2641.3863784589585</v>
      </c>
      <c r="CI49" s="48">
        <f t="shared" si="22"/>
        <v>0</v>
      </c>
      <c r="CJ49" s="48">
        <f t="shared" si="23"/>
        <v>0</v>
      </c>
      <c r="CK49" s="48">
        <f t="shared" si="24"/>
        <v>0</v>
      </c>
      <c r="CL49" s="48">
        <f t="shared" si="25"/>
        <v>32554.156465826152</v>
      </c>
      <c r="CM49" s="48">
        <f t="shared" si="26"/>
        <v>1108.7240342237667</v>
      </c>
      <c r="CN49" s="48">
        <f t="shared" si="27"/>
        <v>1176.7378835364227</v>
      </c>
      <c r="CO49" s="48">
        <f t="shared" si="28"/>
        <v>682.70060153536053</v>
      </c>
      <c r="CP49" s="48">
        <f t="shared" si="29"/>
        <v>1572.295444003267</v>
      </c>
      <c r="CQ49" s="48">
        <f t="shared" si="30"/>
        <v>2997.7870518268796</v>
      </c>
      <c r="CR49" s="48">
        <f t="shared" si="31"/>
        <v>1256.4608282563913</v>
      </c>
      <c r="CS49" s="48">
        <f t="shared" si="32"/>
        <v>1728.7115697587165</v>
      </c>
      <c r="CT49" s="48">
        <f t="shared" si="33"/>
        <v>6147.486021183262</v>
      </c>
      <c r="CU49" s="48">
        <f t="shared" si="34"/>
        <v>10919.354695266939</v>
      </c>
      <c r="CV49" s="48">
        <f t="shared" si="35"/>
        <v>4963.8983362351501</v>
      </c>
    </row>
    <row r="50" spans="2:100" ht="16" x14ac:dyDescent="0.4">
      <c r="B50" s="51" t="s">
        <v>232</v>
      </c>
      <c r="C50" s="52">
        <v>2</v>
      </c>
      <c r="D50" s="51" t="s">
        <v>233</v>
      </c>
      <c r="E50" s="53">
        <v>2306800</v>
      </c>
      <c r="G50" s="54">
        <v>8119.379689356776</v>
      </c>
      <c r="H50" s="55">
        <v>8617.4569833073656</v>
      </c>
      <c r="I50" s="55">
        <v>4999.5357067357763</v>
      </c>
      <c r="J50" s="55">
        <v>11514.194064211862</v>
      </c>
      <c r="K50" s="55">
        <v>17421.377097682387</v>
      </c>
      <c r="L50" s="55">
        <v>0</v>
      </c>
      <c r="M50" s="55">
        <v>0</v>
      </c>
      <c r="N50" s="55">
        <v>9201.2820273709331</v>
      </c>
      <c r="O50" s="55">
        <v>0</v>
      </c>
      <c r="P50" s="55">
        <v>0</v>
      </c>
      <c r="Q50" s="55">
        <v>25757.436952801792</v>
      </c>
      <c r="R50" s="55">
        <v>0</v>
      </c>
      <c r="S50" s="55">
        <v>12659.656663871134</v>
      </c>
      <c r="T50" s="55">
        <v>45019.113503700159</v>
      </c>
      <c r="U50" s="55">
        <v>0</v>
      </c>
      <c r="V50" s="55">
        <v>64272.643178638551</v>
      </c>
      <c r="W50" s="56">
        <v>0</v>
      </c>
      <c r="X50" s="57">
        <v>36351.49422865791</v>
      </c>
      <c r="Y50" s="60"/>
      <c r="Z50" s="24">
        <f t="shared" si="7"/>
        <v>243933.57009633468</v>
      </c>
      <c r="AB50" s="58">
        <v>0</v>
      </c>
      <c r="AC50" s="55">
        <v>0</v>
      </c>
      <c r="AD50" s="55">
        <v>0</v>
      </c>
      <c r="AE50" s="55">
        <v>0</v>
      </c>
      <c r="AF50" s="55">
        <v>114412.20369300534</v>
      </c>
      <c r="AG50" s="55">
        <v>7631.7024169002561</v>
      </c>
      <c r="AH50" s="55">
        <v>9569.2033269035328</v>
      </c>
      <c r="AI50" s="59">
        <v>0</v>
      </c>
      <c r="AJ50" s="60"/>
      <c r="AK50" s="24">
        <f t="shared" si="18"/>
        <v>131613.10943680914</v>
      </c>
      <c r="AM50" s="58">
        <v>11655.690963993118</v>
      </c>
      <c r="AN50" s="55">
        <v>20773.369473908224</v>
      </c>
      <c r="AO50" s="55">
        <v>0</v>
      </c>
      <c r="AP50" s="59">
        <v>10490.121867593807</v>
      </c>
      <c r="AQ50" s="60"/>
      <c r="AR50" s="24">
        <f t="shared" si="8"/>
        <v>42919.182305495153</v>
      </c>
      <c r="AT50" s="58">
        <v>6660.394836567496</v>
      </c>
      <c r="AU50" s="55">
        <v>11781.91104490317</v>
      </c>
      <c r="AV50" s="55">
        <v>0</v>
      </c>
      <c r="AW50" s="55">
        <v>5883.3487723012886</v>
      </c>
      <c r="AX50" s="59">
        <v>5087.8016112668365</v>
      </c>
      <c r="AY50" s="60"/>
      <c r="AZ50" s="24">
        <f t="shared" si="9"/>
        <v>29413.456265038792</v>
      </c>
      <c r="BA50" s="34"/>
      <c r="BB50" s="54">
        <v>0</v>
      </c>
      <c r="BC50" s="55">
        <v>0</v>
      </c>
      <c r="BD50" s="55">
        <v>0</v>
      </c>
      <c r="BE50" s="55">
        <v>0</v>
      </c>
      <c r="BF50" s="55">
        <v>0</v>
      </c>
      <c r="BG50" s="55">
        <v>0</v>
      </c>
      <c r="BH50" s="55">
        <v>0</v>
      </c>
      <c r="BI50" s="55">
        <v>0</v>
      </c>
      <c r="BJ50" s="55">
        <v>0</v>
      </c>
      <c r="BK50" s="55">
        <v>0</v>
      </c>
      <c r="BL50" s="55">
        <v>0</v>
      </c>
      <c r="BM50" s="55">
        <v>0</v>
      </c>
      <c r="BN50" s="55">
        <v>0</v>
      </c>
      <c r="BO50" s="55">
        <v>0</v>
      </c>
      <c r="BP50" s="55">
        <v>0</v>
      </c>
      <c r="BQ50" s="55">
        <v>0</v>
      </c>
      <c r="BR50" s="56">
        <v>0</v>
      </c>
      <c r="BS50" s="57">
        <v>0</v>
      </c>
      <c r="BU50" s="24">
        <f t="shared" si="10"/>
        <v>0</v>
      </c>
      <c r="BW50" s="48">
        <f t="shared" si="11"/>
        <v>447879.31810367777</v>
      </c>
      <c r="BX50" s="49"/>
      <c r="BY50" s="48">
        <f t="shared" si="12"/>
        <v>17421.377097682387</v>
      </c>
      <c r="BZ50" s="48">
        <f t="shared" si="13"/>
        <v>0</v>
      </c>
      <c r="CA50" s="48">
        <f t="shared" si="14"/>
        <v>17421.377097682387</v>
      </c>
      <c r="CB50" s="48">
        <f t="shared" si="15"/>
        <v>73841.846505542082</v>
      </c>
      <c r="CC50" s="48">
        <f t="shared" si="16"/>
        <v>73841.846505542082</v>
      </c>
      <c r="CD50" s="48">
        <f t="shared" si="19"/>
        <v>0</v>
      </c>
      <c r="CE50" s="48">
        <f t="shared" si="36"/>
        <v>140169.64064580714</v>
      </c>
      <c r="CF50" s="48">
        <f t="shared" si="20"/>
        <v>0</v>
      </c>
      <c r="CG50" s="48">
        <f t="shared" si="37"/>
        <v>0</v>
      </c>
      <c r="CH50" s="48">
        <f t="shared" si="21"/>
        <v>0</v>
      </c>
      <c r="CI50" s="48">
        <f t="shared" si="22"/>
        <v>0</v>
      </c>
      <c r="CJ50" s="48">
        <f t="shared" si="23"/>
        <v>0</v>
      </c>
      <c r="CK50" s="48">
        <f t="shared" si="24"/>
        <v>140169.64064580714</v>
      </c>
      <c r="CL50" s="48">
        <f t="shared" si="25"/>
        <v>216446.45385464607</v>
      </c>
      <c r="CM50" s="48">
        <f t="shared" si="26"/>
        <v>8119.379689356776</v>
      </c>
      <c r="CN50" s="48">
        <f t="shared" si="27"/>
        <v>8617.4569833073656</v>
      </c>
      <c r="CO50" s="48">
        <f t="shared" si="28"/>
        <v>4999.5357067357763</v>
      </c>
      <c r="CP50" s="48">
        <f t="shared" si="29"/>
        <v>11514.194064211862</v>
      </c>
      <c r="CQ50" s="48">
        <f t="shared" si="30"/>
        <v>0</v>
      </c>
      <c r="CR50" s="48">
        <f t="shared" si="31"/>
        <v>9201.2820273709331</v>
      </c>
      <c r="CS50" s="48">
        <f t="shared" si="32"/>
        <v>12659.656663871134</v>
      </c>
      <c r="CT50" s="48">
        <f t="shared" si="33"/>
        <v>45019.113503700159</v>
      </c>
      <c r="CU50" s="48">
        <f t="shared" si="34"/>
        <v>79964.340987434203</v>
      </c>
      <c r="CV50" s="48">
        <f t="shared" si="35"/>
        <v>36351.49422865791</v>
      </c>
    </row>
    <row r="51" spans="2:100" ht="16" x14ac:dyDescent="0.4">
      <c r="B51" s="51" t="s">
        <v>230</v>
      </c>
      <c r="C51" s="52">
        <v>2</v>
      </c>
      <c r="D51" s="51" t="s">
        <v>319</v>
      </c>
      <c r="E51" s="53">
        <v>915000</v>
      </c>
      <c r="G51" s="54">
        <v>3220.5793375071312</v>
      </c>
      <c r="H51" s="55">
        <v>3418.1433759867518</v>
      </c>
      <c r="I51" s="55">
        <v>1983.082699697952</v>
      </c>
      <c r="J51" s="55">
        <v>4567.1439087713943</v>
      </c>
      <c r="K51" s="55">
        <v>0</v>
      </c>
      <c r="L51" s="55">
        <v>34996.350486686635</v>
      </c>
      <c r="M51" s="55">
        <v>8707.8576267352219</v>
      </c>
      <c r="N51" s="55">
        <v>3649.7195487447557</v>
      </c>
      <c r="O51" s="55">
        <v>0</v>
      </c>
      <c r="P51" s="55">
        <v>0</v>
      </c>
      <c r="Q51" s="55">
        <v>0</v>
      </c>
      <c r="R51" s="55">
        <v>20145.082416789355</v>
      </c>
      <c r="S51" s="55">
        <v>5021.4955121562707</v>
      </c>
      <c r="T51" s="55">
        <v>17856.983204389478</v>
      </c>
      <c r="U51" s="55">
        <v>0</v>
      </c>
      <c r="V51" s="55">
        <v>0</v>
      </c>
      <c r="W51" s="56">
        <v>13402.718079924218</v>
      </c>
      <c r="X51" s="57">
        <v>14418.942786206862</v>
      </c>
      <c r="Y51" s="60"/>
      <c r="Z51" s="24">
        <f t="shared" si="7"/>
        <v>131388.09898359602</v>
      </c>
      <c r="AB51" s="58">
        <v>3269.3432079516665</v>
      </c>
      <c r="AC51" s="55">
        <v>0</v>
      </c>
      <c r="AD51" s="55">
        <v>0</v>
      </c>
      <c r="AE51" s="55">
        <v>0</v>
      </c>
      <c r="AF51" s="55">
        <v>0</v>
      </c>
      <c r="AG51" s="55">
        <v>3027.1405026286347</v>
      </c>
      <c r="AH51" s="55">
        <v>0</v>
      </c>
      <c r="AI51" s="59">
        <v>0</v>
      </c>
      <c r="AJ51" s="60"/>
      <c r="AK51" s="24">
        <f t="shared" si="18"/>
        <v>6296.4837105803017</v>
      </c>
      <c r="AM51" s="58">
        <v>4623.2691312873694</v>
      </c>
      <c r="AN51" s="55">
        <v>0</v>
      </c>
      <c r="AO51" s="55">
        <v>9558.3706879750534</v>
      </c>
      <c r="AP51" s="59">
        <v>4160.9422181586324</v>
      </c>
      <c r="AQ51" s="60"/>
      <c r="AR51" s="24">
        <f t="shared" si="8"/>
        <v>18342.582037421053</v>
      </c>
      <c r="AT51" s="58">
        <v>2641.8680750213539</v>
      </c>
      <c r="AU51" s="55">
        <v>0</v>
      </c>
      <c r="AV51" s="55">
        <v>5421.1654648216718</v>
      </c>
      <c r="AW51" s="55">
        <v>2333.6501329355292</v>
      </c>
      <c r="AX51" s="59">
        <v>2018.0936684190895</v>
      </c>
      <c r="AY51" s="60"/>
      <c r="AZ51" s="24">
        <f t="shared" si="9"/>
        <v>12414.777341197643</v>
      </c>
      <c r="BA51" s="34"/>
      <c r="BB51" s="54">
        <v>0</v>
      </c>
      <c r="BC51" s="55">
        <v>0</v>
      </c>
      <c r="BD51" s="55">
        <v>0</v>
      </c>
      <c r="BE51" s="55">
        <v>0</v>
      </c>
      <c r="BF51" s="55">
        <v>0</v>
      </c>
      <c r="BG51" s="55">
        <v>0</v>
      </c>
      <c r="BH51" s="55">
        <v>0</v>
      </c>
      <c r="BI51" s="55">
        <v>0</v>
      </c>
      <c r="BJ51" s="55">
        <v>0</v>
      </c>
      <c r="BK51" s="55">
        <v>0</v>
      </c>
      <c r="BL51" s="55">
        <v>0</v>
      </c>
      <c r="BM51" s="55">
        <v>0</v>
      </c>
      <c r="BN51" s="55">
        <v>0</v>
      </c>
      <c r="BO51" s="55">
        <v>0</v>
      </c>
      <c r="BP51" s="55">
        <v>0</v>
      </c>
      <c r="BQ51" s="55">
        <v>0</v>
      </c>
      <c r="BR51" s="56">
        <v>0</v>
      </c>
      <c r="BS51" s="57">
        <v>0</v>
      </c>
      <c r="BU51" s="24">
        <f t="shared" si="10"/>
        <v>0</v>
      </c>
      <c r="BW51" s="48">
        <f t="shared" si="11"/>
        <v>168441.94207279503</v>
      </c>
      <c r="BX51" s="49"/>
      <c r="BY51" s="48">
        <f t="shared" si="12"/>
        <v>38265.693694638299</v>
      </c>
      <c r="BZ51" s="48">
        <f t="shared" si="13"/>
        <v>38265.693694638299</v>
      </c>
      <c r="CA51" s="48">
        <f t="shared" si="14"/>
        <v>0</v>
      </c>
      <c r="CB51" s="48">
        <f t="shared" si="15"/>
        <v>13402.718079924218</v>
      </c>
      <c r="CC51" s="48">
        <f t="shared" si="16"/>
        <v>0</v>
      </c>
      <c r="CD51" s="48">
        <f t="shared" si="19"/>
        <v>13402.718079924218</v>
      </c>
      <c r="CE51" s="48">
        <f t="shared" si="36"/>
        <v>20145.082416789355</v>
      </c>
      <c r="CF51" s="48">
        <f t="shared" si="20"/>
        <v>0</v>
      </c>
      <c r="CG51" s="48">
        <f t="shared" si="37"/>
        <v>0</v>
      </c>
      <c r="CH51" s="48">
        <f t="shared" si="21"/>
        <v>0</v>
      </c>
      <c r="CI51" s="48">
        <f t="shared" si="22"/>
        <v>0</v>
      </c>
      <c r="CJ51" s="48">
        <f t="shared" si="23"/>
        <v>20145.082416789355</v>
      </c>
      <c r="CK51" s="48">
        <f t="shared" si="24"/>
        <v>0</v>
      </c>
      <c r="CL51" s="48">
        <f t="shared" si="25"/>
        <v>96628.44788144315</v>
      </c>
      <c r="CM51" s="48">
        <f t="shared" si="26"/>
        <v>3220.5793375071312</v>
      </c>
      <c r="CN51" s="48">
        <f t="shared" si="27"/>
        <v>3418.1433759867518</v>
      </c>
      <c r="CO51" s="48">
        <f t="shared" si="28"/>
        <v>1983.082699697952</v>
      </c>
      <c r="CP51" s="48">
        <f t="shared" si="29"/>
        <v>4567.1439087713943</v>
      </c>
      <c r="CQ51" s="48">
        <f t="shared" si="30"/>
        <v>8707.8576267352219</v>
      </c>
      <c r="CR51" s="48">
        <f t="shared" si="31"/>
        <v>3649.7195487447557</v>
      </c>
      <c r="CS51" s="48">
        <f t="shared" si="32"/>
        <v>5021.4955121562707</v>
      </c>
      <c r="CT51" s="48">
        <f t="shared" si="33"/>
        <v>17856.983204389478</v>
      </c>
      <c r="CU51" s="48">
        <f t="shared" si="34"/>
        <v>33784.499881247335</v>
      </c>
      <c r="CV51" s="48">
        <f t="shared" si="35"/>
        <v>14418.942786206862</v>
      </c>
    </row>
    <row r="52" spans="2:100" ht="16" x14ac:dyDescent="0.4">
      <c r="B52" s="51" t="s">
        <v>230</v>
      </c>
      <c r="C52" s="52">
        <v>2</v>
      </c>
      <c r="D52" s="51" t="s">
        <v>320</v>
      </c>
      <c r="E52" s="53">
        <v>1500000</v>
      </c>
      <c r="G52" s="54">
        <v>5279.6382582084116</v>
      </c>
      <c r="H52" s="55">
        <v>5603.5137311258222</v>
      </c>
      <c r="I52" s="55">
        <v>3250.9552454064783</v>
      </c>
      <c r="J52" s="55">
        <v>7487.1211619203195</v>
      </c>
      <c r="K52" s="55">
        <v>0</v>
      </c>
      <c r="L52" s="55">
        <v>57371.066371617431</v>
      </c>
      <c r="M52" s="55">
        <v>14275.176437270855</v>
      </c>
      <c r="N52" s="55">
        <v>5983.1468012209116</v>
      </c>
      <c r="O52" s="55">
        <v>0</v>
      </c>
      <c r="P52" s="55">
        <v>0</v>
      </c>
      <c r="Q52" s="55">
        <v>0</v>
      </c>
      <c r="R52" s="55">
        <v>33024.725273425174</v>
      </c>
      <c r="S52" s="55">
        <v>8231.9598559938877</v>
      </c>
      <c r="T52" s="55">
        <v>29273.742958015537</v>
      </c>
      <c r="U52" s="55">
        <v>0</v>
      </c>
      <c r="V52" s="55">
        <v>0</v>
      </c>
      <c r="W52" s="56">
        <v>22337.863466540366</v>
      </c>
      <c r="X52" s="57">
        <v>23637.611124929284</v>
      </c>
      <c r="Y52" s="60"/>
      <c r="Z52" s="24">
        <f t="shared" si="7"/>
        <v>215756.52068567445</v>
      </c>
      <c r="AB52" s="58">
        <v>5359.5790294289609</v>
      </c>
      <c r="AC52" s="55">
        <v>0</v>
      </c>
      <c r="AD52" s="55">
        <v>0</v>
      </c>
      <c r="AE52" s="55">
        <v>0</v>
      </c>
      <c r="AF52" s="55">
        <v>0</v>
      </c>
      <c r="AG52" s="55">
        <v>4962.5254141453024</v>
      </c>
      <c r="AH52" s="55">
        <v>0</v>
      </c>
      <c r="AI52" s="59">
        <v>0</v>
      </c>
      <c r="AJ52" s="60"/>
      <c r="AK52" s="24">
        <f t="shared" si="18"/>
        <v>10322.104443574262</v>
      </c>
      <c r="AM52" s="58">
        <v>7579.1297234219173</v>
      </c>
      <c r="AN52" s="55">
        <v>0</v>
      </c>
      <c r="AO52" s="55">
        <v>15669.460144221399</v>
      </c>
      <c r="AP52" s="59">
        <v>6821.2167510797253</v>
      </c>
      <c r="AQ52" s="60"/>
      <c r="AR52" s="24">
        <f t="shared" si="8"/>
        <v>30069.806618723043</v>
      </c>
      <c r="AT52" s="58">
        <v>4330.9312705268094</v>
      </c>
      <c r="AU52" s="55">
        <v>0</v>
      </c>
      <c r="AV52" s="55">
        <v>8887.1564997076584</v>
      </c>
      <c r="AW52" s="55">
        <v>3825.6559556320153</v>
      </c>
      <c r="AX52" s="59">
        <v>3308.3502760968686</v>
      </c>
      <c r="AY52" s="60"/>
      <c r="AZ52" s="24">
        <f t="shared" si="9"/>
        <v>20352.094001963353</v>
      </c>
      <c r="BA52" s="34"/>
      <c r="BB52" s="54">
        <v>0</v>
      </c>
      <c r="BC52" s="55">
        <v>0</v>
      </c>
      <c r="BD52" s="55">
        <v>0</v>
      </c>
      <c r="BE52" s="55">
        <v>0</v>
      </c>
      <c r="BF52" s="55">
        <v>0</v>
      </c>
      <c r="BG52" s="55">
        <v>0</v>
      </c>
      <c r="BH52" s="55">
        <v>0</v>
      </c>
      <c r="BI52" s="55">
        <v>0</v>
      </c>
      <c r="BJ52" s="55">
        <v>0</v>
      </c>
      <c r="BK52" s="55">
        <v>0</v>
      </c>
      <c r="BL52" s="55">
        <v>0</v>
      </c>
      <c r="BM52" s="55">
        <v>0</v>
      </c>
      <c r="BN52" s="55">
        <v>0</v>
      </c>
      <c r="BO52" s="55">
        <v>0</v>
      </c>
      <c r="BP52" s="55">
        <v>0</v>
      </c>
      <c r="BQ52" s="55">
        <v>0</v>
      </c>
      <c r="BR52" s="56">
        <v>0</v>
      </c>
      <c r="BS52" s="57">
        <v>0</v>
      </c>
      <c r="BU52" s="24">
        <f t="shared" si="10"/>
        <v>0</v>
      </c>
      <c r="BW52" s="48">
        <f t="shared" si="11"/>
        <v>276500.52574993507</v>
      </c>
      <c r="BX52" s="49"/>
      <c r="BY52" s="48">
        <f t="shared" si="12"/>
        <v>62730.645401046393</v>
      </c>
      <c r="BZ52" s="48">
        <f t="shared" si="13"/>
        <v>62730.645401046393</v>
      </c>
      <c r="CA52" s="48">
        <f t="shared" si="14"/>
        <v>0</v>
      </c>
      <c r="CB52" s="48">
        <f t="shared" si="15"/>
        <v>22337.863466540366</v>
      </c>
      <c r="CC52" s="48">
        <f t="shared" si="16"/>
        <v>0</v>
      </c>
      <c r="CD52" s="48">
        <f t="shared" si="19"/>
        <v>22337.863466540366</v>
      </c>
      <c r="CE52" s="48">
        <f t="shared" si="36"/>
        <v>33024.725273425174</v>
      </c>
      <c r="CF52" s="48">
        <f t="shared" si="20"/>
        <v>0</v>
      </c>
      <c r="CG52" s="48">
        <f t="shared" si="37"/>
        <v>0</v>
      </c>
      <c r="CH52" s="48">
        <f t="shared" si="21"/>
        <v>0</v>
      </c>
      <c r="CI52" s="48">
        <f t="shared" si="22"/>
        <v>0</v>
      </c>
      <c r="CJ52" s="48">
        <f t="shared" si="23"/>
        <v>33024.725273425174</v>
      </c>
      <c r="CK52" s="48">
        <f t="shared" si="24"/>
        <v>0</v>
      </c>
      <c r="CL52" s="48">
        <f t="shared" si="25"/>
        <v>158407.2916089232</v>
      </c>
      <c r="CM52" s="48">
        <f t="shared" si="26"/>
        <v>5279.6382582084116</v>
      </c>
      <c r="CN52" s="48">
        <f t="shared" si="27"/>
        <v>5603.5137311258222</v>
      </c>
      <c r="CO52" s="48">
        <f t="shared" si="28"/>
        <v>3250.9552454064783</v>
      </c>
      <c r="CP52" s="48">
        <f t="shared" si="29"/>
        <v>7487.1211619203195</v>
      </c>
      <c r="CQ52" s="48">
        <f t="shared" si="30"/>
        <v>14275.176437270855</v>
      </c>
      <c r="CR52" s="48">
        <f t="shared" si="31"/>
        <v>5983.1468012209116</v>
      </c>
      <c r="CS52" s="48">
        <f t="shared" si="32"/>
        <v>8231.9598559938877</v>
      </c>
      <c r="CT52" s="48">
        <f t="shared" si="33"/>
        <v>29273.742958015537</v>
      </c>
      <c r="CU52" s="48">
        <f t="shared" si="34"/>
        <v>55384.426034831689</v>
      </c>
      <c r="CV52" s="48">
        <f t="shared" si="35"/>
        <v>23637.611124929284</v>
      </c>
    </row>
    <row r="53" spans="2:100" ht="16" x14ac:dyDescent="0.4">
      <c r="B53" s="51" t="s">
        <v>184</v>
      </c>
      <c r="C53" s="52">
        <v>2</v>
      </c>
      <c r="D53" s="51" t="s">
        <v>185</v>
      </c>
      <c r="E53" s="53">
        <v>920000</v>
      </c>
      <c r="G53" s="54">
        <v>3238.1781317011591</v>
      </c>
      <c r="H53" s="55">
        <v>3436.8217550905047</v>
      </c>
      <c r="I53" s="55">
        <v>1993.9192171826401</v>
      </c>
      <c r="J53" s="55">
        <v>4592.1009793111298</v>
      </c>
      <c r="K53" s="55">
        <v>0</v>
      </c>
      <c r="L53" s="55">
        <v>35187.587374592025</v>
      </c>
      <c r="M53" s="55">
        <v>0</v>
      </c>
      <c r="N53" s="55">
        <v>3669.6633714154923</v>
      </c>
      <c r="O53" s="55">
        <v>0</v>
      </c>
      <c r="P53" s="55">
        <v>0</v>
      </c>
      <c r="Q53" s="55">
        <v>10272.603605244341</v>
      </c>
      <c r="R53" s="55">
        <v>0</v>
      </c>
      <c r="S53" s="55">
        <v>5048.9353783429178</v>
      </c>
      <c r="T53" s="55">
        <v>17954.562347582862</v>
      </c>
      <c r="U53" s="55">
        <v>0</v>
      </c>
      <c r="V53" s="55">
        <v>0</v>
      </c>
      <c r="W53" s="56">
        <v>48930.558069564606</v>
      </c>
      <c r="X53" s="57">
        <v>14497.73482328996</v>
      </c>
      <c r="Y53" s="60"/>
      <c r="Z53" s="24">
        <f t="shared" si="7"/>
        <v>148822.66505331764</v>
      </c>
      <c r="AB53" s="58">
        <v>3287.2084713830964</v>
      </c>
      <c r="AC53" s="55">
        <v>0</v>
      </c>
      <c r="AD53" s="55">
        <v>0</v>
      </c>
      <c r="AE53" s="55">
        <v>0</v>
      </c>
      <c r="AF53" s="55">
        <v>45629.975462790404</v>
      </c>
      <c r="AG53" s="55">
        <v>3043.6822540091189</v>
      </c>
      <c r="AH53" s="55">
        <v>0</v>
      </c>
      <c r="AI53" s="59">
        <v>0</v>
      </c>
      <c r="AJ53" s="60"/>
      <c r="AK53" s="24">
        <f t="shared" si="18"/>
        <v>51960.866188182619</v>
      </c>
      <c r="AM53" s="58">
        <v>4648.5328970321088</v>
      </c>
      <c r="AN53" s="55">
        <v>0</v>
      </c>
      <c r="AO53" s="55">
        <v>9610.6022217891241</v>
      </c>
      <c r="AP53" s="59">
        <v>4183.6796073288979</v>
      </c>
      <c r="AQ53" s="60"/>
      <c r="AR53" s="24">
        <f t="shared" si="8"/>
        <v>18442.814726150129</v>
      </c>
      <c r="AT53" s="58">
        <v>2656.3045125897766</v>
      </c>
      <c r="AU53" s="55">
        <v>0</v>
      </c>
      <c r="AV53" s="55">
        <v>5450.7893198206975</v>
      </c>
      <c r="AW53" s="55">
        <v>2346.4023194543029</v>
      </c>
      <c r="AX53" s="59">
        <v>2029.1215026727459</v>
      </c>
      <c r="AY53" s="60"/>
      <c r="AZ53" s="24">
        <f t="shared" si="9"/>
        <v>12482.617654537522</v>
      </c>
      <c r="BA53" s="34"/>
      <c r="BB53" s="54">
        <v>0</v>
      </c>
      <c r="BC53" s="55">
        <v>0</v>
      </c>
      <c r="BD53" s="55">
        <v>0</v>
      </c>
      <c r="BE53" s="55">
        <v>0</v>
      </c>
      <c r="BF53" s="55">
        <v>0</v>
      </c>
      <c r="BG53" s="55">
        <v>0</v>
      </c>
      <c r="BH53" s="55">
        <v>0</v>
      </c>
      <c r="BI53" s="55">
        <v>0</v>
      </c>
      <c r="BJ53" s="55">
        <v>0</v>
      </c>
      <c r="BK53" s="55">
        <v>0</v>
      </c>
      <c r="BL53" s="55">
        <v>0</v>
      </c>
      <c r="BM53" s="55">
        <v>0</v>
      </c>
      <c r="BN53" s="55">
        <v>0</v>
      </c>
      <c r="BO53" s="55">
        <v>0</v>
      </c>
      <c r="BP53" s="55">
        <v>0</v>
      </c>
      <c r="BQ53" s="55">
        <v>0</v>
      </c>
      <c r="BR53" s="56">
        <v>0</v>
      </c>
      <c r="BS53" s="57">
        <v>0</v>
      </c>
      <c r="BU53" s="24">
        <f t="shared" si="10"/>
        <v>0</v>
      </c>
      <c r="BW53" s="48">
        <f t="shared" si="11"/>
        <v>231708.9636221879</v>
      </c>
      <c r="BX53" s="49"/>
      <c r="BY53" s="48">
        <f t="shared" si="12"/>
        <v>38474.795845975124</v>
      </c>
      <c r="BZ53" s="48">
        <f t="shared" si="13"/>
        <v>38474.795845975124</v>
      </c>
      <c r="CA53" s="48">
        <f t="shared" si="14"/>
        <v>0</v>
      </c>
      <c r="CB53" s="48">
        <f t="shared" si="15"/>
        <v>48930.558069564606</v>
      </c>
      <c r="CC53" s="48">
        <f t="shared" si="16"/>
        <v>0</v>
      </c>
      <c r="CD53" s="48">
        <f t="shared" si="19"/>
        <v>48930.558069564606</v>
      </c>
      <c r="CE53" s="48">
        <f t="shared" si="36"/>
        <v>55902.579068034742</v>
      </c>
      <c r="CF53" s="48">
        <f t="shared" si="20"/>
        <v>0</v>
      </c>
      <c r="CG53" s="48">
        <f t="shared" si="37"/>
        <v>0</v>
      </c>
      <c r="CH53" s="48">
        <f t="shared" si="21"/>
        <v>0</v>
      </c>
      <c r="CI53" s="48">
        <f t="shared" si="22"/>
        <v>0</v>
      </c>
      <c r="CJ53" s="48">
        <f t="shared" si="23"/>
        <v>0</v>
      </c>
      <c r="CK53" s="48">
        <f t="shared" si="24"/>
        <v>55902.579068034742</v>
      </c>
      <c r="CL53" s="48">
        <f t="shared" si="25"/>
        <v>88401.030638613433</v>
      </c>
      <c r="CM53" s="48">
        <f t="shared" si="26"/>
        <v>3238.1781317011591</v>
      </c>
      <c r="CN53" s="48">
        <f t="shared" si="27"/>
        <v>3436.8217550905047</v>
      </c>
      <c r="CO53" s="48">
        <f t="shared" si="28"/>
        <v>1993.9192171826401</v>
      </c>
      <c r="CP53" s="48">
        <f t="shared" si="29"/>
        <v>4592.1009793111298</v>
      </c>
      <c r="CQ53" s="48">
        <f t="shared" si="30"/>
        <v>0</v>
      </c>
      <c r="CR53" s="48">
        <f t="shared" si="31"/>
        <v>3669.6633714154923</v>
      </c>
      <c r="CS53" s="48">
        <f t="shared" si="32"/>
        <v>5048.9353783429178</v>
      </c>
      <c r="CT53" s="48">
        <f t="shared" si="33"/>
        <v>17954.562347582862</v>
      </c>
      <c r="CU53" s="48">
        <f t="shared" si="34"/>
        <v>33969.114634696773</v>
      </c>
      <c r="CV53" s="48">
        <f t="shared" si="35"/>
        <v>14497.73482328996</v>
      </c>
    </row>
    <row r="54" spans="2:100" ht="16" x14ac:dyDescent="0.4">
      <c r="B54" s="51" t="s">
        <v>184</v>
      </c>
      <c r="C54" s="52">
        <v>2</v>
      </c>
      <c r="D54" s="51" t="s">
        <v>253</v>
      </c>
      <c r="E54" s="53">
        <v>0</v>
      </c>
      <c r="G54" s="54">
        <v>0</v>
      </c>
      <c r="H54" s="55">
        <v>0</v>
      </c>
      <c r="I54" s="55">
        <v>0</v>
      </c>
      <c r="J54" s="55">
        <v>0</v>
      </c>
      <c r="K54" s="55">
        <v>0</v>
      </c>
      <c r="L54" s="55">
        <v>0</v>
      </c>
      <c r="M54" s="55">
        <v>0</v>
      </c>
      <c r="N54" s="55">
        <v>0</v>
      </c>
      <c r="O54" s="55">
        <v>0</v>
      </c>
      <c r="P54" s="55">
        <v>0</v>
      </c>
      <c r="Q54" s="55">
        <v>0</v>
      </c>
      <c r="R54" s="55">
        <v>0</v>
      </c>
      <c r="S54" s="55">
        <v>0</v>
      </c>
      <c r="T54" s="55">
        <v>0</v>
      </c>
      <c r="U54" s="55">
        <v>0</v>
      </c>
      <c r="V54" s="55">
        <v>0</v>
      </c>
      <c r="W54" s="56">
        <v>0</v>
      </c>
      <c r="X54" s="57">
        <v>0</v>
      </c>
      <c r="Y54" s="60"/>
      <c r="Z54" s="24">
        <f t="shared" si="7"/>
        <v>0</v>
      </c>
      <c r="AB54" s="58">
        <v>0</v>
      </c>
      <c r="AC54" s="55">
        <v>0</v>
      </c>
      <c r="AD54" s="55">
        <v>0</v>
      </c>
      <c r="AE54" s="55">
        <v>0</v>
      </c>
      <c r="AF54" s="55">
        <v>0</v>
      </c>
      <c r="AG54" s="55">
        <v>0</v>
      </c>
      <c r="AH54" s="55">
        <v>0</v>
      </c>
      <c r="AI54" s="59">
        <v>0</v>
      </c>
      <c r="AJ54" s="60"/>
      <c r="AK54" s="24">
        <f t="shared" si="18"/>
        <v>0</v>
      </c>
      <c r="AM54" s="58">
        <v>0</v>
      </c>
      <c r="AN54" s="55">
        <v>0</v>
      </c>
      <c r="AO54" s="55">
        <v>0</v>
      </c>
      <c r="AP54" s="59">
        <v>0</v>
      </c>
      <c r="AQ54" s="60"/>
      <c r="AR54" s="24">
        <f t="shared" si="8"/>
        <v>0</v>
      </c>
      <c r="AT54" s="58">
        <v>0</v>
      </c>
      <c r="AU54" s="55">
        <v>0</v>
      </c>
      <c r="AV54" s="55">
        <v>0</v>
      </c>
      <c r="AW54" s="55">
        <v>0</v>
      </c>
      <c r="AX54" s="59">
        <v>0</v>
      </c>
      <c r="AY54" s="60"/>
      <c r="AZ54" s="24">
        <f t="shared" si="9"/>
        <v>0</v>
      </c>
      <c r="BA54" s="34"/>
      <c r="BB54" s="54">
        <v>0</v>
      </c>
      <c r="BC54" s="55">
        <v>0</v>
      </c>
      <c r="BD54" s="55">
        <v>0</v>
      </c>
      <c r="BE54" s="55">
        <v>0</v>
      </c>
      <c r="BF54" s="55">
        <v>0</v>
      </c>
      <c r="BG54" s="55">
        <v>0</v>
      </c>
      <c r="BH54" s="55">
        <v>0</v>
      </c>
      <c r="BI54" s="55">
        <v>0</v>
      </c>
      <c r="BJ54" s="55">
        <v>0</v>
      </c>
      <c r="BK54" s="55">
        <v>0</v>
      </c>
      <c r="BL54" s="55">
        <v>0</v>
      </c>
      <c r="BM54" s="55">
        <v>0</v>
      </c>
      <c r="BN54" s="55">
        <v>0</v>
      </c>
      <c r="BO54" s="55">
        <v>0</v>
      </c>
      <c r="BP54" s="55">
        <v>0</v>
      </c>
      <c r="BQ54" s="55">
        <v>0</v>
      </c>
      <c r="BR54" s="56">
        <v>0</v>
      </c>
      <c r="BS54" s="57">
        <v>0</v>
      </c>
      <c r="BU54" s="24">
        <f t="shared" si="10"/>
        <v>0</v>
      </c>
      <c r="BW54" s="48">
        <f t="shared" si="11"/>
        <v>0</v>
      </c>
      <c r="BX54" s="49"/>
      <c r="BY54" s="48">
        <f t="shared" si="12"/>
        <v>0</v>
      </c>
      <c r="BZ54" s="48">
        <f t="shared" si="13"/>
        <v>0</v>
      </c>
      <c r="CA54" s="48">
        <f t="shared" si="14"/>
        <v>0</v>
      </c>
      <c r="CB54" s="48">
        <f t="shared" si="15"/>
        <v>0</v>
      </c>
      <c r="CC54" s="48">
        <f t="shared" si="16"/>
        <v>0</v>
      </c>
      <c r="CD54" s="48">
        <f t="shared" si="19"/>
        <v>0</v>
      </c>
      <c r="CE54" s="48">
        <f t="shared" si="36"/>
        <v>0</v>
      </c>
      <c r="CF54" s="48">
        <f t="shared" si="20"/>
        <v>0</v>
      </c>
      <c r="CG54" s="48">
        <f t="shared" si="37"/>
        <v>0</v>
      </c>
      <c r="CH54" s="48">
        <f t="shared" si="21"/>
        <v>0</v>
      </c>
      <c r="CI54" s="48">
        <f t="shared" si="22"/>
        <v>0</v>
      </c>
      <c r="CJ54" s="48">
        <f t="shared" si="23"/>
        <v>0</v>
      </c>
      <c r="CK54" s="48">
        <f t="shared" si="24"/>
        <v>0</v>
      </c>
      <c r="CL54" s="48">
        <f t="shared" si="25"/>
        <v>0</v>
      </c>
      <c r="CM54" s="48">
        <f t="shared" si="26"/>
        <v>0</v>
      </c>
      <c r="CN54" s="48">
        <f t="shared" si="27"/>
        <v>0</v>
      </c>
      <c r="CO54" s="48">
        <f t="shared" si="28"/>
        <v>0</v>
      </c>
      <c r="CP54" s="48">
        <f t="shared" si="29"/>
        <v>0</v>
      </c>
      <c r="CQ54" s="48">
        <f t="shared" si="30"/>
        <v>0</v>
      </c>
      <c r="CR54" s="48">
        <f t="shared" si="31"/>
        <v>0</v>
      </c>
      <c r="CS54" s="48">
        <f t="shared" si="32"/>
        <v>0</v>
      </c>
      <c r="CT54" s="48">
        <f t="shared" si="33"/>
        <v>0</v>
      </c>
      <c r="CU54" s="48">
        <f t="shared" si="34"/>
        <v>0</v>
      </c>
      <c r="CV54" s="48">
        <f t="shared" si="35"/>
        <v>0</v>
      </c>
    </row>
    <row r="55" spans="2:100" ht="16" x14ac:dyDescent="0.4">
      <c r="B55" s="51" t="s">
        <v>184</v>
      </c>
      <c r="C55" s="52">
        <v>2</v>
      </c>
      <c r="D55" s="51" t="s">
        <v>248</v>
      </c>
      <c r="E55" s="53">
        <v>202500</v>
      </c>
      <c r="G55" s="54">
        <v>712.75116485813567</v>
      </c>
      <c r="H55" s="55">
        <v>756.47435370198605</v>
      </c>
      <c r="I55" s="55">
        <v>438.87895812987455</v>
      </c>
      <c r="J55" s="55">
        <v>1010.7613568592432</v>
      </c>
      <c r="K55" s="55">
        <v>0</v>
      </c>
      <c r="L55" s="55">
        <v>7745.0939601683531</v>
      </c>
      <c r="M55" s="55">
        <v>0</v>
      </c>
      <c r="N55" s="55">
        <v>807.72481816482298</v>
      </c>
      <c r="O55" s="55">
        <v>0</v>
      </c>
      <c r="P55" s="55">
        <v>0</v>
      </c>
      <c r="Q55" s="55">
        <v>2261.0893805021515</v>
      </c>
      <c r="R55" s="55">
        <v>0</v>
      </c>
      <c r="S55" s="55">
        <v>1111.3145805591748</v>
      </c>
      <c r="T55" s="55">
        <v>3951.9552993320972</v>
      </c>
      <c r="U55" s="55">
        <v>0</v>
      </c>
      <c r="V55" s="55">
        <v>0</v>
      </c>
      <c r="W55" s="56">
        <v>10770.041314224818</v>
      </c>
      <c r="X55" s="57">
        <v>3191.0775018654531</v>
      </c>
      <c r="Y55" s="60"/>
      <c r="Z55" s="24">
        <f t="shared" si="7"/>
        <v>32757.162688366112</v>
      </c>
      <c r="AB55" s="58">
        <v>723.54316897290971</v>
      </c>
      <c r="AC55" s="55">
        <v>0</v>
      </c>
      <c r="AD55" s="55">
        <v>0</v>
      </c>
      <c r="AE55" s="55">
        <v>0</v>
      </c>
      <c r="AF55" s="55">
        <v>10043.554381755497</v>
      </c>
      <c r="AG55" s="55">
        <v>669.94093090961587</v>
      </c>
      <c r="AH55" s="55">
        <v>0</v>
      </c>
      <c r="AI55" s="59">
        <v>0</v>
      </c>
      <c r="AJ55" s="60"/>
      <c r="AK55" s="24">
        <f t="shared" si="18"/>
        <v>11437.038481638023</v>
      </c>
      <c r="AM55" s="58">
        <v>1023.1825126619588</v>
      </c>
      <c r="AN55" s="55">
        <v>0</v>
      </c>
      <c r="AO55" s="55">
        <v>2115.3771194698888</v>
      </c>
      <c r="AP55" s="59">
        <v>920.86426139576292</v>
      </c>
      <c r="AQ55" s="60"/>
      <c r="AR55" s="24">
        <f t="shared" si="8"/>
        <v>4059.4238935276107</v>
      </c>
      <c r="AT55" s="58">
        <v>584.67572152111927</v>
      </c>
      <c r="AU55" s="55">
        <v>0</v>
      </c>
      <c r="AV55" s="55">
        <v>1199.7661274605341</v>
      </c>
      <c r="AW55" s="55">
        <v>516.46355401032201</v>
      </c>
      <c r="AX55" s="59">
        <v>446.62728727307717</v>
      </c>
      <c r="AY55" s="60"/>
      <c r="AZ55" s="24">
        <f t="shared" si="9"/>
        <v>2747.5326902650522</v>
      </c>
      <c r="BA55" s="34"/>
      <c r="BB55" s="54">
        <v>0</v>
      </c>
      <c r="BC55" s="55">
        <v>0</v>
      </c>
      <c r="BD55" s="55">
        <v>0</v>
      </c>
      <c r="BE55" s="55">
        <v>0</v>
      </c>
      <c r="BF55" s="55">
        <v>0</v>
      </c>
      <c r="BG55" s="55">
        <v>0</v>
      </c>
      <c r="BH55" s="55">
        <v>0</v>
      </c>
      <c r="BI55" s="55">
        <v>0</v>
      </c>
      <c r="BJ55" s="55">
        <v>0</v>
      </c>
      <c r="BK55" s="55">
        <v>0</v>
      </c>
      <c r="BL55" s="55">
        <v>0</v>
      </c>
      <c r="BM55" s="55">
        <v>0</v>
      </c>
      <c r="BN55" s="55">
        <v>0</v>
      </c>
      <c r="BO55" s="55">
        <v>0</v>
      </c>
      <c r="BP55" s="55">
        <v>0</v>
      </c>
      <c r="BQ55" s="55">
        <v>0</v>
      </c>
      <c r="BR55" s="56">
        <v>0</v>
      </c>
      <c r="BS55" s="57">
        <v>0</v>
      </c>
      <c r="BU55" s="24">
        <f t="shared" si="10"/>
        <v>0</v>
      </c>
      <c r="BW55" s="48">
        <f t="shared" si="11"/>
        <v>51001.157753796797</v>
      </c>
      <c r="BX55" s="49"/>
      <c r="BY55" s="48">
        <f t="shared" si="12"/>
        <v>8468.6371291412634</v>
      </c>
      <c r="BZ55" s="48">
        <f t="shared" si="13"/>
        <v>8468.6371291412634</v>
      </c>
      <c r="CA55" s="48">
        <f t="shared" si="14"/>
        <v>0</v>
      </c>
      <c r="CB55" s="48">
        <f t="shared" si="15"/>
        <v>10770.041314224818</v>
      </c>
      <c r="CC55" s="48">
        <f t="shared" si="16"/>
        <v>0</v>
      </c>
      <c r="CD55" s="48">
        <f t="shared" si="19"/>
        <v>10770.041314224818</v>
      </c>
      <c r="CE55" s="48">
        <f t="shared" si="36"/>
        <v>12304.643762257649</v>
      </c>
      <c r="CF55" s="48">
        <f t="shared" si="20"/>
        <v>0</v>
      </c>
      <c r="CG55" s="48">
        <f t="shared" si="37"/>
        <v>0</v>
      </c>
      <c r="CH55" s="48">
        <f t="shared" si="21"/>
        <v>0</v>
      </c>
      <c r="CI55" s="48">
        <f t="shared" si="22"/>
        <v>0</v>
      </c>
      <c r="CJ55" s="48">
        <f t="shared" si="23"/>
        <v>0</v>
      </c>
      <c r="CK55" s="48">
        <f t="shared" si="24"/>
        <v>12304.643762257649</v>
      </c>
      <c r="CL55" s="48">
        <f t="shared" si="25"/>
        <v>19457.835548173065</v>
      </c>
      <c r="CM55" s="48">
        <f t="shared" si="26"/>
        <v>712.75116485813567</v>
      </c>
      <c r="CN55" s="48">
        <f t="shared" si="27"/>
        <v>756.47435370198605</v>
      </c>
      <c r="CO55" s="48">
        <f t="shared" si="28"/>
        <v>438.87895812987455</v>
      </c>
      <c r="CP55" s="48">
        <f t="shared" si="29"/>
        <v>1010.7613568592432</v>
      </c>
      <c r="CQ55" s="48">
        <f t="shared" si="30"/>
        <v>0</v>
      </c>
      <c r="CR55" s="48">
        <f t="shared" si="31"/>
        <v>807.72481816482298</v>
      </c>
      <c r="CS55" s="48">
        <f t="shared" si="32"/>
        <v>1111.3145805591748</v>
      </c>
      <c r="CT55" s="48">
        <f t="shared" si="33"/>
        <v>3951.9552993320972</v>
      </c>
      <c r="CU55" s="48">
        <f t="shared" si="34"/>
        <v>7476.8975147022784</v>
      </c>
      <c r="CV55" s="48">
        <f t="shared" si="35"/>
        <v>3191.0775018654531</v>
      </c>
    </row>
    <row r="56" spans="2:100" ht="16" x14ac:dyDescent="0.4">
      <c r="B56" s="51" t="s">
        <v>184</v>
      </c>
      <c r="C56" s="52">
        <v>2</v>
      </c>
      <c r="D56" s="51" t="s">
        <v>242</v>
      </c>
      <c r="E56" s="53">
        <v>700000</v>
      </c>
      <c r="G56" s="54">
        <v>2463.8311871639257</v>
      </c>
      <c r="H56" s="55">
        <v>2614.9730745253842</v>
      </c>
      <c r="I56" s="55">
        <v>1517.1124478563565</v>
      </c>
      <c r="J56" s="55">
        <v>3493.9898755628155</v>
      </c>
      <c r="K56" s="55">
        <v>0</v>
      </c>
      <c r="L56" s="55">
        <v>26773.164306754799</v>
      </c>
      <c r="M56" s="55">
        <v>0</v>
      </c>
      <c r="N56" s="55">
        <v>2792.135173903092</v>
      </c>
      <c r="O56" s="55">
        <v>0</v>
      </c>
      <c r="P56" s="55">
        <v>0</v>
      </c>
      <c r="Q56" s="55">
        <v>7816.1114387728694</v>
      </c>
      <c r="R56" s="55">
        <v>0</v>
      </c>
      <c r="S56" s="55">
        <v>3841.5812661304808</v>
      </c>
      <c r="T56" s="55">
        <v>13661.080047073916</v>
      </c>
      <c r="U56" s="55">
        <v>0</v>
      </c>
      <c r="V56" s="55">
        <v>0</v>
      </c>
      <c r="W56" s="56">
        <v>37229.772444233939</v>
      </c>
      <c r="X56" s="57">
        <v>11030.885191633666</v>
      </c>
      <c r="Y56" s="60"/>
      <c r="Z56" s="24">
        <f t="shared" si="7"/>
        <v>113234.63645361125</v>
      </c>
      <c r="AB56" s="58">
        <v>2501.1368804001818</v>
      </c>
      <c r="AC56" s="55">
        <v>0</v>
      </c>
      <c r="AD56" s="55">
        <v>0</v>
      </c>
      <c r="AE56" s="55">
        <v>0</v>
      </c>
      <c r="AF56" s="55">
        <v>34718.459591253566</v>
      </c>
      <c r="AG56" s="55">
        <v>2315.8451932678081</v>
      </c>
      <c r="AH56" s="55">
        <v>0</v>
      </c>
      <c r="AI56" s="59">
        <v>0</v>
      </c>
      <c r="AJ56" s="60"/>
      <c r="AK56" s="24">
        <f t="shared" si="18"/>
        <v>39535.441664921556</v>
      </c>
      <c r="AM56" s="58">
        <v>3536.9272042635612</v>
      </c>
      <c r="AN56" s="55">
        <v>0</v>
      </c>
      <c r="AO56" s="55">
        <v>7312.4147339699866</v>
      </c>
      <c r="AP56" s="59">
        <v>3183.2344838372051</v>
      </c>
      <c r="AQ56" s="60"/>
      <c r="AR56" s="24">
        <f t="shared" si="8"/>
        <v>14032.576422070753</v>
      </c>
      <c r="AT56" s="58">
        <v>2021.1012595791778</v>
      </c>
      <c r="AU56" s="55">
        <v>0</v>
      </c>
      <c r="AV56" s="55">
        <v>4147.3396998635744</v>
      </c>
      <c r="AW56" s="55">
        <v>1785.3061126282737</v>
      </c>
      <c r="AX56" s="59">
        <v>1543.8967955118719</v>
      </c>
      <c r="AY56" s="60"/>
      <c r="AZ56" s="24">
        <f t="shared" si="9"/>
        <v>9497.6438675828977</v>
      </c>
      <c r="BA56" s="34"/>
      <c r="BB56" s="54">
        <v>0</v>
      </c>
      <c r="BC56" s="55">
        <v>0</v>
      </c>
      <c r="BD56" s="55">
        <v>0</v>
      </c>
      <c r="BE56" s="55">
        <v>0</v>
      </c>
      <c r="BF56" s="55">
        <v>0</v>
      </c>
      <c r="BG56" s="55">
        <v>0</v>
      </c>
      <c r="BH56" s="55">
        <v>0</v>
      </c>
      <c r="BI56" s="55">
        <v>0</v>
      </c>
      <c r="BJ56" s="55">
        <v>0</v>
      </c>
      <c r="BK56" s="55">
        <v>0</v>
      </c>
      <c r="BL56" s="55">
        <v>0</v>
      </c>
      <c r="BM56" s="55">
        <v>0</v>
      </c>
      <c r="BN56" s="55">
        <v>0</v>
      </c>
      <c r="BO56" s="55">
        <v>0</v>
      </c>
      <c r="BP56" s="55">
        <v>0</v>
      </c>
      <c r="BQ56" s="55">
        <v>0</v>
      </c>
      <c r="BR56" s="56">
        <v>0</v>
      </c>
      <c r="BS56" s="57">
        <v>0</v>
      </c>
      <c r="BU56" s="24">
        <f t="shared" si="10"/>
        <v>0</v>
      </c>
      <c r="BW56" s="48">
        <f t="shared" si="11"/>
        <v>176300.29840818647</v>
      </c>
      <c r="BX56" s="49"/>
      <c r="BY56" s="48">
        <f t="shared" si="12"/>
        <v>29274.301187154982</v>
      </c>
      <c r="BZ56" s="48">
        <f t="shared" si="13"/>
        <v>29274.301187154982</v>
      </c>
      <c r="CA56" s="48">
        <f t="shared" si="14"/>
        <v>0</v>
      </c>
      <c r="CB56" s="48">
        <f t="shared" si="15"/>
        <v>37229.772444233939</v>
      </c>
      <c r="CC56" s="48">
        <f t="shared" si="16"/>
        <v>0</v>
      </c>
      <c r="CD56" s="48">
        <f t="shared" si="19"/>
        <v>37229.772444233939</v>
      </c>
      <c r="CE56" s="48">
        <f t="shared" si="36"/>
        <v>42534.571030026433</v>
      </c>
      <c r="CF56" s="48">
        <f t="shared" si="20"/>
        <v>0</v>
      </c>
      <c r="CG56" s="48">
        <f t="shared" si="37"/>
        <v>0</v>
      </c>
      <c r="CH56" s="48">
        <f t="shared" si="21"/>
        <v>0</v>
      </c>
      <c r="CI56" s="48">
        <f t="shared" si="22"/>
        <v>0</v>
      </c>
      <c r="CJ56" s="48">
        <f t="shared" si="23"/>
        <v>0</v>
      </c>
      <c r="CK56" s="48">
        <f t="shared" si="24"/>
        <v>42534.571030026433</v>
      </c>
      <c r="CL56" s="48">
        <f t="shared" si="25"/>
        <v>67261.653746771102</v>
      </c>
      <c r="CM56" s="48">
        <f t="shared" si="26"/>
        <v>2463.8311871639257</v>
      </c>
      <c r="CN56" s="48">
        <f t="shared" si="27"/>
        <v>2614.9730745253842</v>
      </c>
      <c r="CO56" s="48">
        <f t="shared" si="28"/>
        <v>1517.1124478563565</v>
      </c>
      <c r="CP56" s="48">
        <f t="shared" si="29"/>
        <v>3493.9898755628155</v>
      </c>
      <c r="CQ56" s="48">
        <f t="shared" si="30"/>
        <v>0</v>
      </c>
      <c r="CR56" s="48">
        <f t="shared" si="31"/>
        <v>2792.135173903092</v>
      </c>
      <c r="CS56" s="48">
        <f t="shared" si="32"/>
        <v>3841.5812661304808</v>
      </c>
      <c r="CT56" s="48">
        <f t="shared" si="33"/>
        <v>13661.080047073916</v>
      </c>
      <c r="CU56" s="48">
        <f t="shared" si="34"/>
        <v>25846.065482921458</v>
      </c>
      <c r="CV56" s="48">
        <f t="shared" si="35"/>
        <v>11030.885191633666</v>
      </c>
    </row>
    <row r="57" spans="2:100" ht="16" x14ac:dyDescent="0.4">
      <c r="B57" s="51" t="s">
        <v>234</v>
      </c>
      <c r="C57" s="52">
        <v>2</v>
      </c>
      <c r="D57" s="51" t="s">
        <v>246</v>
      </c>
      <c r="E57" s="53">
        <v>216000</v>
      </c>
      <c r="G57" s="54">
        <v>760.26790918201129</v>
      </c>
      <c r="H57" s="55">
        <v>806.90597728211844</v>
      </c>
      <c r="I57" s="55">
        <v>468.13755533853293</v>
      </c>
      <c r="J57" s="55">
        <v>1078.1454473165259</v>
      </c>
      <c r="K57" s="55">
        <v>0</v>
      </c>
      <c r="L57" s="55">
        <v>8261.4335575129098</v>
      </c>
      <c r="M57" s="55">
        <v>2055.6254069670031</v>
      </c>
      <c r="N57" s="55">
        <v>861.57313937581125</v>
      </c>
      <c r="O57" s="55">
        <v>0</v>
      </c>
      <c r="P57" s="55">
        <v>0</v>
      </c>
      <c r="Q57" s="55">
        <v>0</v>
      </c>
      <c r="R57" s="55">
        <v>4755.5604393732247</v>
      </c>
      <c r="S57" s="55">
        <v>1185.4022192631196</v>
      </c>
      <c r="T57" s="55">
        <v>4215.4189859542366</v>
      </c>
      <c r="U57" s="55">
        <v>0</v>
      </c>
      <c r="V57" s="55">
        <v>0</v>
      </c>
      <c r="W57" s="56">
        <v>11488.044068506473</v>
      </c>
      <c r="X57" s="57">
        <v>3403.8160019898169</v>
      </c>
      <c r="Y57" s="60"/>
      <c r="Z57" s="24">
        <f t="shared" si="7"/>
        <v>39340.330708061781</v>
      </c>
      <c r="AB57" s="58">
        <v>771.7793802377704</v>
      </c>
      <c r="AC57" s="55">
        <v>0</v>
      </c>
      <c r="AD57" s="55">
        <v>0</v>
      </c>
      <c r="AE57" s="55">
        <v>0</v>
      </c>
      <c r="AF57" s="55">
        <v>0</v>
      </c>
      <c r="AG57" s="55">
        <v>714.60365963692357</v>
      </c>
      <c r="AH57" s="55">
        <v>0</v>
      </c>
      <c r="AI57" s="59">
        <v>0</v>
      </c>
      <c r="AJ57" s="60"/>
      <c r="AK57" s="24">
        <f t="shared" si="18"/>
        <v>1486.3830398746941</v>
      </c>
      <c r="AM57" s="58">
        <v>1091.3946801727561</v>
      </c>
      <c r="AN57" s="55">
        <v>0</v>
      </c>
      <c r="AO57" s="55">
        <v>2256.4022607678817</v>
      </c>
      <c r="AP57" s="59">
        <v>982.25521215548042</v>
      </c>
      <c r="AQ57" s="60"/>
      <c r="AR57" s="24">
        <f t="shared" si="8"/>
        <v>4330.0521530961178</v>
      </c>
      <c r="AT57" s="58">
        <v>623.65410295586059</v>
      </c>
      <c r="AU57" s="55">
        <v>0</v>
      </c>
      <c r="AV57" s="55">
        <v>1279.7505359579029</v>
      </c>
      <c r="AW57" s="55">
        <v>550.89445761101024</v>
      </c>
      <c r="AX57" s="59">
        <v>476.40243975794903</v>
      </c>
      <c r="AY57" s="60"/>
      <c r="AZ57" s="24">
        <f t="shared" si="9"/>
        <v>2930.7015362827228</v>
      </c>
      <c r="BA57" s="34"/>
      <c r="BB57" s="54">
        <v>0</v>
      </c>
      <c r="BC57" s="55">
        <v>0</v>
      </c>
      <c r="BD57" s="55">
        <v>0</v>
      </c>
      <c r="BE57" s="55">
        <v>0</v>
      </c>
      <c r="BF57" s="55">
        <v>0</v>
      </c>
      <c r="BG57" s="55">
        <v>0</v>
      </c>
      <c r="BH57" s="55">
        <v>0</v>
      </c>
      <c r="BI57" s="55">
        <v>0</v>
      </c>
      <c r="BJ57" s="55">
        <v>0</v>
      </c>
      <c r="BK57" s="55">
        <v>0</v>
      </c>
      <c r="BL57" s="55">
        <v>0</v>
      </c>
      <c r="BM57" s="55">
        <v>0</v>
      </c>
      <c r="BN57" s="55">
        <v>0</v>
      </c>
      <c r="BO57" s="55">
        <v>0</v>
      </c>
      <c r="BP57" s="55">
        <v>0</v>
      </c>
      <c r="BQ57" s="55">
        <v>0</v>
      </c>
      <c r="BR57" s="56">
        <v>0</v>
      </c>
      <c r="BS57" s="57">
        <v>0</v>
      </c>
      <c r="BU57" s="24">
        <f t="shared" si="10"/>
        <v>0</v>
      </c>
      <c r="BW57" s="48">
        <f t="shared" si="11"/>
        <v>48087.467437315318</v>
      </c>
      <c r="BX57" s="49"/>
      <c r="BY57" s="48">
        <f t="shared" si="12"/>
        <v>9033.2129377506808</v>
      </c>
      <c r="BZ57" s="48">
        <f t="shared" si="13"/>
        <v>9033.2129377506808</v>
      </c>
      <c r="CA57" s="48">
        <f t="shared" si="14"/>
        <v>0</v>
      </c>
      <c r="CB57" s="48">
        <f t="shared" si="15"/>
        <v>11488.044068506473</v>
      </c>
      <c r="CC57" s="48">
        <f t="shared" si="16"/>
        <v>0</v>
      </c>
      <c r="CD57" s="48">
        <f t="shared" si="19"/>
        <v>11488.044068506473</v>
      </c>
      <c r="CE57" s="48">
        <f t="shared" si="36"/>
        <v>4755.5604393732247</v>
      </c>
      <c r="CF57" s="48">
        <f t="shared" si="20"/>
        <v>0</v>
      </c>
      <c r="CG57" s="48">
        <f t="shared" si="37"/>
        <v>0</v>
      </c>
      <c r="CH57" s="48">
        <f t="shared" si="21"/>
        <v>0</v>
      </c>
      <c r="CI57" s="48">
        <f t="shared" si="22"/>
        <v>0</v>
      </c>
      <c r="CJ57" s="48">
        <f t="shared" si="23"/>
        <v>4755.5604393732247</v>
      </c>
      <c r="CK57" s="48">
        <f t="shared" si="24"/>
        <v>0</v>
      </c>
      <c r="CL57" s="48">
        <f t="shared" si="25"/>
        <v>22810.649991684943</v>
      </c>
      <c r="CM57" s="48">
        <f t="shared" si="26"/>
        <v>760.26790918201129</v>
      </c>
      <c r="CN57" s="48">
        <f t="shared" si="27"/>
        <v>806.90597728211844</v>
      </c>
      <c r="CO57" s="48">
        <f t="shared" si="28"/>
        <v>468.13755533853293</v>
      </c>
      <c r="CP57" s="48">
        <f t="shared" si="29"/>
        <v>1078.1454473165259</v>
      </c>
      <c r="CQ57" s="48">
        <f t="shared" si="30"/>
        <v>2055.6254069670031</v>
      </c>
      <c r="CR57" s="48">
        <f t="shared" si="31"/>
        <v>861.57313937581125</v>
      </c>
      <c r="CS57" s="48">
        <f t="shared" si="32"/>
        <v>1185.4022192631196</v>
      </c>
      <c r="CT57" s="48">
        <f t="shared" si="33"/>
        <v>4215.4189859542366</v>
      </c>
      <c r="CU57" s="48">
        <f t="shared" si="34"/>
        <v>7975.3573490157632</v>
      </c>
      <c r="CV57" s="48">
        <f t="shared" si="35"/>
        <v>3403.8160019898169</v>
      </c>
    </row>
    <row r="58" spans="2:100" ht="16" x14ac:dyDescent="0.4">
      <c r="B58" s="51" t="s">
        <v>234</v>
      </c>
      <c r="C58" s="52">
        <v>2</v>
      </c>
      <c r="D58" s="51" t="s">
        <v>235</v>
      </c>
      <c r="E58" s="53">
        <v>1204000</v>
      </c>
      <c r="G58" s="54">
        <v>4237.7896419219524</v>
      </c>
      <c r="H58" s="55">
        <v>4497.7536881836604</v>
      </c>
      <c r="I58" s="55">
        <v>2609.4334103129336</v>
      </c>
      <c r="J58" s="55">
        <v>6009.6625859680425</v>
      </c>
      <c r="K58" s="55">
        <v>0</v>
      </c>
      <c r="L58" s="55">
        <v>46049.842607618259</v>
      </c>
      <c r="M58" s="55">
        <v>11458.208286982737</v>
      </c>
      <c r="N58" s="55">
        <v>4802.472499113318</v>
      </c>
      <c r="O58" s="55">
        <v>0</v>
      </c>
      <c r="P58" s="55">
        <v>0</v>
      </c>
      <c r="Q58" s="55">
        <v>0</v>
      </c>
      <c r="R58" s="55">
        <v>26507.846152802606</v>
      </c>
      <c r="S58" s="55">
        <v>6607.5197777444264</v>
      </c>
      <c r="T58" s="55">
        <v>23497.057680967133</v>
      </c>
      <c r="U58" s="55">
        <v>0</v>
      </c>
      <c r="V58" s="55">
        <v>7216.3232977576672</v>
      </c>
      <c r="W58" s="56">
        <v>50260.19279971582</v>
      </c>
      <c r="X58" s="57">
        <v>18973.122529609904</v>
      </c>
      <c r="Y58" s="60"/>
      <c r="Z58" s="24">
        <f t="shared" si="7"/>
        <v>212727.22495869844</v>
      </c>
      <c r="AB58" s="58">
        <v>4301.955434288313</v>
      </c>
      <c r="AC58" s="55">
        <v>0</v>
      </c>
      <c r="AD58" s="55">
        <v>0</v>
      </c>
      <c r="AE58" s="55">
        <v>0</v>
      </c>
      <c r="AF58" s="55">
        <v>0</v>
      </c>
      <c r="AG58" s="55">
        <v>3983.2537324206296</v>
      </c>
      <c r="AH58" s="55">
        <v>1074.3990210109307</v>
      </c>
      <c r="AI58" s="59">
        <v>0</v>
      </c>
      <c r="AJ58" s="60"/>
      <c r="AK58" s="24">
        <f t="shared" si="18"/>
        <v>9359.608187719874</v>
      </c>
      <c r="AM58" s="58">
        <v>6083.5147913333249</v>
      </c>
      <c r="AN58" s="55">
        <v>0</v>
      </c>
      <c r="AO58" s="55">
        <v>12577.353342428376</v>
      </c>
      <c r="AP58" s="59">
        <v>5475.163312199993</v>
      </c>
      <c r="AQ58" s="60"/>
      <c r="AR58" s="24">
        <f t="shared" si="8"/>
        <v>24136.031445961693</v>
      </c>
      <c r="AT58" s="58">
        <v>3476.2941664761861</v>
      </c>
      <c r="AU58" s="55">
        <v>0</v>
      </c>
      <c r="AV58" s="55">
        <v>7133.4242837653483</v>
      </c>
      <c r="AW58" s="55">
        <v>3070.7265137206309</v>
      </c>
      <c r="AX58" s="59">
        <v>2655.5024882804196</v>
      </c>
      <c r="AY58" s="60"/>
      <c r="AZ58" s="24">
        <f t="shared" si="9"/>
        <v>16335.947452242584</v>
      </c>
      <c r="BA58" s="34"/>
      <c r="BB58" s="54">
        <v>0</v>
      </c>
      <c r="BC58" s="55">
        <v>0</v>
      </c>
      <c r="BD58" s="55">
        <v>0</v>
      </c>
      <c r="BE58" s="55">
        <v>0</v>
      </c>
      <c r="BF58" s="55">
        <v>0</v>
      </c>
      <c r="BG58" s="55">
        <v>0</v>
      </c>
      <c r="BH58" s="55">
        <v>0</v>
      </c>
      <c r="BI58" s="55">
        <v>0</v>
      </c>
      <c r="BJ58" s="55">
        <v>0</v>
      </c>
      <c r="BK58" s="55">
        <v>0</v>
      </c>
      <c r="BL58" s="55">
        <v>0</v>
      </c>
      <c r="BM58" s="55">
        <v>0</v>
      </c>
      <c r="BN58" s="55">
        <v>0</v>
      </c>
      <c r="BO58" s="55">
        <v>0</v>
      </c>
      <c r="BP58" s="55">
        <v>0</v>
      </c>
      <c r="BQ58" s="55">
        <v>0</v>
      </c>
      <c r="BR58" s="56">
        <v>0</v>
      </c>
      <c r="BS58" s="57">
        <v>0</v>
      </c>
      <c r="BU58" s="24">
        <f t="shared" si="10"/>
        <v>0</v>
      </c>
      <c r="BW58" s="48">
        <f t="shared" si="11"/>
        <v>262558.81204462261</v>
      </c>
      <c r="BX58" s="49"/>
      <c r="BY58" s="48">
        <f t="shared" si="12"/>
        <v>50351.798041906572</v>
      </c>
      <c r="BZ58" s="48">
        <f t="shared" si="13"/>
        <v>50351.798041906572</v>
      </c>
      <c r="CA58" s="48">
        <f t="shared" si="14"/>
        <v>0</v>
      </c>
      <c r="CB58" s="48">
        <f t="shared" si="15"/>
        <v>58550.915118484423</v>
      </c>
      <c r="CC58" s="48">
        <f t="shared" si="16"/>
        <v>8290.7223187685977</v>
      </c>
      <c r="CD58" s="48">
        <f t="shared" si="19"/>
        <v>50260.19279971582</v>
      </c>
      <c r="CE58" s="48">
        <f t="shared" si="36"/>
        <v>26507.846152802606</v>
      </c>
      <c r="CF58" s="48">
        <f t="shared" si="20"/>
        <v>0</v>
      </c>
      <c r="CG58" s="48">
        <f t="shared" si="37"/>
        <v>0</v>
      </c>
      <c r="CH58" s="48">
        <f t="shared" si="21"/>
        <v>0</v>
      </c>
      <c r="CI58" s="48">
        <f t="shared" si="22"/>
        <v>0</v>
      </c>
      <c r="CJ58" s="48">
        <f t="shared" si="23"/>
        <v>26507.846152802606</v>
      </c>
      <c r="CK58" s="48">
        <f t="shared" si="24"/>
        <v>0</v>
      </c>
      <c r="CL58" s="48">
        <f t="shared" si="25"/>
        <v>127148.25273142901</v>
      </c>
      <c r="CM58" s="48">
        <f t="shared" si="26"/>
        <v>4237.7896419219524</v>
      </c>
      <c r="CN58" s="48">
        <f t="shared" si="27"/>
        <v>4497.7536881836604</v>
      </c>
      <c r="CO58" s="48">
        <f t="shared" si="28"/>
        <v>2609.4334103129336</v>
      </c>
      <c r="CP58" s="48">
        <f t="shared" si="29"/>
        <v>6009.6625859680425</v>
      </c>
      <c r="CQ58" s="48">
        <f t="shared" si="30"/>
        <v>11458.208286982737</v>
      </c>
      <c r="CR58" s="48">
        <f t="shared" si="31"/>
        <v>4802.472499113318</v>
      </c>
      <c r="CS58" s="48">
        <f t="shared" si="32"/>
        <v>6607.5197777444264</v>
      </c>
      <c r="CT58" s="48">
        <f t="shared" si="33"/>
        <v>23497.057680967133</v>
      </c>
      <c r="CU58" s="48">
        <f t="shared" si="34"/>
        <v>44455.232630624909</v>
      </c>
      <c r="CV58" s="48">
        <f t="shared" si="35"/>
        <v>18973.122529609904</v>
      </c>
    </row>
    <row r="59" spans="2:100" ht="16" x14ac:dyDescent="0.4">
      <c r="B59" s="51" t="s">
        <v>234</v>
      </c>
      <c r="C59" s="52">
        <v>2</v>
      </c>
      <c r="D59" s="51" t="s">
        <v>244</v>
      </c>
      <c r="E59" s="53">
        <v>685500</v>
      </c>
      <c r="G59" s="54">
        <v>2412.7946840012441</v>
      </c>
      <c r="H59" s="55">
        <v>2560.805775124501</v>
      </c>
      <c r="I59" s="55">
        <v>1485.6865471507606</v>
      </c>
      <c r="J59" s="55">
        <v>3421.6143709975863</v>
      </c>
      <c r="K59" s="55">
        <v>0</v>
      </c>
      <c r="L59" s="55">
        <v>26218.577331829169</v>
      </c>
      <c r="M59" s="55">
        <v>6523.7556318327806</v>
      </c>
      <c r="N59" s="55">
        <v>2734.2980881579565</v>
      </c>
      <c r="O59" s="55">
        <v>0</v>
      </c>
      <c r="P59" s="55">
        <v>0</v>
      </c>
      <c r="Q59" s="55">
        <v>0</v>
      </c>
      <c r="R59" s="55">
        <v>15092.299449955304</v>
      </c>
      <c r="S59" s="55">
        <v>3762.0056541892063</v>
      </c>
      <c r="T59" s="55">
        <v>13378.100531813099</v>
      </c>
      <c r="U59" s="55">
        <v>0</v>
      </c>
      <c r="V59" s="55">
        <v>12691.255838334429</v>
      </c>
      <c r="W59" s="56">
        <v>12232.639517391151</v>
      </c>
      <c r="X59" s="57">
        <v>10802.388284092682</v>
      </c>
      <c r="Y59" s="60"/>
      <c r="Z59" s="24">
        <f t="shared" si="7"/>
        <v>113316.22170486988</v>
      </c>
      <c r="AB59" s="58">
        <v>2449.3276164490353</v>
      </c>
      <c r="AC59" s="55">
        <v>0</v>
      </c>
      <c r="AD59" s="55">
        <v>0</v>
      </c>
      <c r="AE59" s="55">
        <v>0</v>
      </c>
      <c r="AF59" s="55">
        <v>0</v>
      </c>
      <c r="AG59" s="55">
        <v>2267.8741142644035</v>
      </c>
      <c r="AH59" s="55">
        <v>1889.5318689979881</v>
      </c>
      <c r="AI59" s="59">
        <v>0</v>
      </c>
      <c r="AJ59" s="60"/>
      <c r="AK59" s="24">
        <f t="shared" si="18"/>
        <v>6606.7335997114278</v>
      </c>
      <c r="AM59" s="58">
        <v>3463.6622836038159</v>
      </c>
      <c r="AN59" s="55">
        <v>0</v>
      </c>
      <c r="AO59" s="55">
        <v>7160.9432859091794</v>
      </c>
      <c r="AP59" s="59">
        <v>3117.2960552434342</v>
      </c>
      <c r="AQ59" s="60"/>
      <c r="AR59" s="24">
        <f t="shared" si="8"/>
        <v>13741.901624756429</v>
      </c>
      <c r="AT59" s="58">
        <v>1979.2355906307521</v>
      </c>
      <c r="AU59" s="55">
        <v>0</v>
      </c>
      <c r="AV59" s="55">
        <v>4061.4305203664003</v>
      </c>
      <c r="AW59" s="55">
        <v>1748.324771723831</v>
      </c>
      <c r="AX59" s="59">
        <v>1511.9160761762689</v>
      </c>
      <c r="AY59" s="60"/>
      <c r="AZ59" s="24">
        <f t="shared" si="9"/>
        <v>9300.9069588972525</v>
      </c>
      <c r="BA59" s="34"/>
      <c r="BB59" s="54">
        <v>0</v>
      </c>
      <c r="BC59" s="55">
        <v>0</v>
      </c>
      <c r="BD59" s="55">
        <v>0</v>
      </c>
      <c r="BE59" s="55">
        <v>0</v>
      </c>
      <c r="BF59" s="55">
        <v>0</v>
      </c>
      <c r="BG59" s="55">
        <v>0</v>
      </c>
      <c r="BH59" s="55">
        <v>0</v>
      </c>
      <c r="BI59" s="55">
        <v>0</v>
      </c>
      <c r="BJ59" s="55">
        <v>0</v>
      </c>
      <c r="BK59" s="55">
        <v>0</v>
      </c>
      <c r="BL59" s="55">
        <v>0</v>
      </c>
      <c r="BM59" s="55">
        <v>0</v>
      </c>
      <c r="BN59" s="55">
        <v>0</v>
      </c>
      <c r="BO59" s="55">
        <v>0</v>
      </c>
      <c r="BP59" s="55">
        <v>0</v>
      </c>
      <c r="BQ59" s="55">
        <v>0</v>
      </c>
      <c r="BR59" s="56">
        <v>0</v>
      </c>
      <c r="BS59" s="57">
        <v>0</v>
      </c>
      <c r="BU59" s="24">
        <f t="shared" si="10"/>
        <v>0</v>
      </c>
      <c r="BW59" s="48">
        <f t="shared" si="11"/>
        <v>142965.76388823497</v>
      </c>
      <c r="BX59" s="49"/>
      <c r="BY59" s="48">
        <f t="shared" si="12"/>
        <v>28667.904948278203</v>
      </c>
      <c r="BZ59" s="48">
        <f t="shared" si="13"/>
        <v>28667.904948278203</v>
      </c>
      <c r="CA59" s="48">
        <f t="shared" si="14"/>
        <v>0</v>
      </c>
      <c r="CB59" s="48">
        <f t="shared" si="15"/>
        <v>26813.427224723571</v>
      </c>
      <c r="CC59" s="48">
        <f t="shared" si="16"/>
        <v>14580.787707332418</v>
      </c>
      <c r="CD59" s="48">
        <f t="shared" si="19"/>
        <v>12232.639517391151</v>
      </c>
      <c r="CE59" s="48">
        <f t="shared" si="36"/>
        <v>15092.299449955304</v>
      </c>
      <c r="CF59" s="48">
        <f t="shared" si="20"/>
        <v>0</v>
      </c>
      <c r="CG59" s="48">
        <f t="shared" si="37"/>
        <v>0</v>
      </c>
      <c r="CH59" s="48">
        <f t="shared" si="21"/>
        <v>0</v>
      </c>
      <c r="CI59" s="48">
        <f t="shared" si="22"/>
        <v>0</v>
      </c>
      <c r="CJ59" s="48">
        <f t="shared" si="23"/>
        <v>15092.299449955304</v>
      </c>
      <c r="CK59" s="48">
        <f t="shared" si="24"/>
        <v>0</v>
      </c>
      <c r="CL59" s="48">
        <f t="shared" si="25"/>
        <v>72392.132265277905</v>
      </c>
      <c r="CM59" s="48">
        <f t="shared" si="26"/>
        <v>2412.7946840012441</v>
      </c>
      <c r="CN59" s="48">
        <f t="shared" si="27"/>
        <v>2560.805775124501</v>
      </c>
      <c r="CO59" s="48">
        <f t="shared" si="28"/>
        <v>1485.6865471507606</v>
      </c>
      <c r="CP59" s="48">
        <f t="shared" si="29"/>
        <v>3421.6143709975863</v>
      </c>
      <c r="CQ59" s="48">
        <f t="shared" si="30"/>
        <v>6523.7556318327806</v>
      </c>
      <c r="CR59" s="48">
        <f t="shared" si="31"/>
        <v>2734.2980881579565</v>
      </c>
      <c r="CS59" s="48">
        <f t="shared" si="32"/>
        <v>3762.0056541892063</v>
      </c>
      <c r="CT59" s="48">
        <f t="shared" si="33"/>
        <v>13378.100531813099</v>
      </c>
      <c r="CU59" s="48">
        <f t="shared" si="34"/>
        <v>25310.682697918084</v>
      </c>
      <c r="CV59" s="48">
        <f t="shared" si="35"/>
        <v>10802.388284092682</v>
      </c>
    </row>
    <row r="60" spans="2:100" ht="16" x14ac:dyDescent="0.4">
      <c r="B60" s="51" t="s">
        <v>234</v>
      </c>
      <c r="C60" s="52">
        <v>2</v>
      </c>
      <c r="D60" s="51" t="s">
        <v>321</v>
      </c>
      <c r="E60" s="53">
        <v>0</v>
      </c>
      <c r="G60" s="54">
        <v>0</v>
      </c>
      <c r="H60" s="55">
        <v>0</v>
      </c>
      <c r="I60" s="55">
        <v>0</v>
      </c>
      <c r="J60" s="55">
        <v>0</v>
      </c>
      <c r="K60" s="55">
        <v>0</v>
      </c>
      <c r="L60" s="55">
        <v>0</v>
      </c>
      <c r="M60" s="55">
        <v>0</v>
      </c>
      <c r="N60" s="55">
        <v>0</v>
      </c>
      <c r="O60" s="55">
        <v>0</v>
      </c>
      <c r="P60" s="55">
        <v>0</v>
      </c>
      <c r="Q60" s="55">
        <v>0</v>
      </c>
      <c r="R60" s="55">
        <v>0</v>
      </c>
      <c r="S60" s="55">
        <v>0</v>
      </c>
      <c r="T60" s="55">
        <v>0</v>
      </c>
      <c r="U60" s="55">
        <v>0</v>
      </c>
      <c r="V60" s="55">
        <v>0</v>
      </c>
      <c r="W60" s="56">
        <v>0</v>
      </c>
      <c r="X60" s="57">
        <v>0</v>
      </c>
      <c r="Y60" s="60"/>
      <c r="Z60" s="24">
        <f t="shared" si="7"/>
        <v>0</v>
      </c>
      <c r="AB60" s="58">
        <v>0</v>
      </c>
      <c r="AC60" s="55">
        <v>0</v>
      </c>
      <c r="AD60" s="55">
        <v>0</v>
      </c>
      <c r="AE60" s="55">
        <v>0</v>
      </c>
      <c r="AF60" s="55">
        <v>0</v>
      </c>
      <c r="AG60" s="55">
        <v>0</v>
      </c>
      <c r="AH60" s="55">
        <v>0</v>
      </c>
      <c r="AI60" s="59">
        <v>0</v>
      </c>
      <c r="AJ60" s="60"/>
      <c r="AK60" s="24">
        <f t="shared" si="18"/>
        <v>0</v>
      </c>
      <c r="AM60" s="58">
        <v>0</v>
      </c>
      <c r="AN60" s="55">
        <v>0</v>
      </c>
      <c r="AO60" s="55">
        <v>0</v>
      </c>
      <c r="AP60" s="59">
        <v>0</v>
      </c>
      <c r="AQ60" s="60"/>
      <c r="AR60" s="24">
        <f t="shared" si="8"/>
        <v>0</v>
      </c>
      <c r="AT60" s="58">
        <v>0</v>
      </c>
      <c r="AU60" s="55">
        <v>0</v>
      </c>
      <c r="AV60" s="55">
        <v>0</v>
      </c>
      <c r="AW60" s="55">
        <v>0</v>
      </c>
      <c r="AX60" s="59">
        <v>0</v>
      </c>
      <c r="AY60" s="60"/>
      <c r="AZ60" s="24">
        <f t="shared" si="9"/>
        <v>0</v>
      </c>
      <c r="BA60" s="34"/>
      <c r="BB60" s="54">
        <v>0</v>
      </c>
      <c r="BC60" s="55">
        <v>0</v>
      </c>
      <c r="BD60" s="55">
        <v>0</v>
      </c>
      <c r="BE60" s="55">
        <v>0</v>
      </c>
      <c r="BF60" s="55">
        <v>0</v>
      </c>
      <c r="BG60" s="55">
        <v>0</v>
      </c>
      <c r="BH60" s="55">
        <v>0</v>
      </c>
      <c r="BI60" s="55">
        <v>0</v>
      </c>
      <c r="BJ60" s="55">
        <v>0</v>
      </c>
      <c r="BK60" s="55">
        <v>0</v>
      </c>
      <c r="BL60" s="55">
        <v>0</v>
      </c>
      <c r="BM60" s="55">
        <v>0</v>
      </c>
      <c r="BN60" s="55">
        <v>0</v>
      </c>
      <c r="BO60" s="55">
        <v>0</v>
      </c>
      <c r="BP60" s="55">
        <v>0</v>
      </c>
      <c r="BQ60" s="55">
        <v>0</v>
      </c>
      <c r="BR60" s="56">
        <v>0</v>
      </c>
      <c r="BS60" s="57">
        <v>0</v>
      </c>
      <c r="BU60" s="24">
        <f t="shared" si="10"/>
        <v>0</v>
      </c>
      <c r="BW60" s="48">
        <f t="shared" si="11"/>
        <v>0</v>
      </c>
      <c r="BX60" s="49"/>
      <c r="BY60" s="48">
        <f t="shared" si="12"/>
        <v>0</v>
      </c>
      <c r="BZ60" s="48">
        <f t="shared" si="13"/>
        <v>0</v>
      </c>
      <c r="CA60" s="48">
        <f t="shared" si="14"/>
        <v>0</v>
      </c>
      <c r="CB60" s="48">
        <f t="shared" si="15"/>
        <v>0</v>
      </c>
      <c r="CC60" s="48">
        <f t="shared" si="16"/>
        <v>0</v>
      </c>
      <c r="CD60" s="48">
        <f t="shared" si="19"/>
        <v>0</v>
      </c>
      <c r="CE60" s="48">
        <f t="shared" si="36"/>
        <v>0</v>
      </c>
      <c r="CF60" s="48">
        <f t="shared" si="20"/>
        <v>0</v>
      </c>
      <c r="CG60" s="48">
        <f t="shared" si="37"/>
        <v>0</v>
      </c>
      <c r="CH60" s="48">
        <f t="shared" si="21"/>
        <v>0</v>
      </c>
      <c r="CI60" s="48">
        <f t="shared" si="22"/>
        <v>0</v>
      </c>
      <c r="CJ60" s="48">
        <f t="shared" si="23"/>
        <v>0</v>
      </c>
      <c r="CK60" s="48">
        <f t="shared" si="24"/>
        <v>0</v>
      </c>
      <c r="CL60" s="48">
        <f t="shared" si="25"/>
        <v>0</v>
      </c>
      <c r="CM60" s="48">
        <f t="shared" si="26"/>
        <v>0</v>
      </c>
      <c r="CN60" s="48">
        <f t="shared" si="27"/>
        <v>0</v>
      </c>
      <c r="CO60" s="48">
        <f t="shared" si="28"/>
        <v>0</v>
      </c>
      <c r="CP60" s="48">
        <f t="shared" si="29"/>
        <v>0</v>
      </c>
      <c r="CQ60" s="48">
        <f t="shared" si="30"/>
        <v>0</v>
      </c>
      <c r="CR60" s="48">
        <f t="shared" si="31"/>
        <v>0</v>
      </c>
      <c r="CS60" s="48">
        <f t="shared" si="32"/>
        <v>0</v>
      </c>
      <c r="CT60" s="48">
        <f t="shared" si="33"/>
        <v>0</v>
      </c>
      <c r="CU60" s="48">
        <f t="shared" si="34"/>
        <v>0</v>
      </c>
      <c r="CV60" s="48">
        <f t="shared" si="35"/>
        <v>0</v>
      </c>
    </row>
    <row r="61" spans="2:100" ht="16" x14ac:dyDescent="0.4">
      <c r="B61" s="51" t="s">
        <v>234</v>
      </c>
      <c r="C61" s="52">
        <v>2</v>
      </c>
      <c r="D61" s="51" t="s">
        <v>322</v>
      </c>
      <c r="E61" s="53">
        <v>230000</v>
      </c>
      <c r="G61" s="54">
        <v>809.54453292528979</v>
      </c>
      <c r="H61" s="55">
        <v>859.20543877262617</v>
      </c>
      <c r="I61" s="55">
        <v>498.47980429566002</v>
      </c>
      <c r="J61" s="55">
        <v>1148.0252448277824</v>
      </c>
      <c r="K61" s="55">
        <v>0</v>
      </c>
      <c r="L61" s="55">
        <v>8796.8968436480063</v>
      </c>
      <c r="M61" s="55">
        <v>2188.8603870481975</v>
      </c>
      <c r="N61" s="55">
        <v>917.41584285387307</v>
      </c>
      <c r="O61" s="55">
        <v>0</v>
      </c>
      <c r="P61" s="55">
        <v>0</v>
      </c>
      <c r="Q61" s="55">
        <v>0</v>
      </c>
      <c r="R61" s="55">
        <v>0</v>
      </c>
      <c r="S61" s="55">
        <v>1262.2338445857295</v>
      </c>
      <c r="T61" s="55">
        <v>4488.6405868957154</v>
      </c>
      <c r="U61" s="55">
        <v>23311.030034010782</v>
      </c>
      <c r="V61" s="55">
        <v>0</v>
      </c>
      <c r="W61" s="56">
        <v>4893.0558069564613</v>
      </c>
      <c r="X61" s="57">
        <v>3624.4337058224901</v>
      </c>
      <c r="Y61" s="60"/>
      <c r="Z61" s="24">
        <f t="shared" si="7"/>
        <v>52797.822072642608</v>
      </c>
      <c r="AB61" s="58">
        <v>821.80211784577409</v>
      </c>
      <c r="AC61" s="55">
        <v>0</v>
      </c>
      <c r="AD61" s="55">
        <v>0</v>
      </c>
      <c r="AE61" s="55">
        <v>0</v>
      </c>
      <c r="AF61" s="55">
        <v>0</v>
      </c>
      <c r="AG61" s="55">
        <v>760.92056350227972</v>
      </c>
      <c r="AH61" s="55">
        <v>0</v>
      </c>
      <c r="AI61" s="59">
        <v>0</v>
      </c>
      <c r="AJ61" s="60"/>
      <c r="AK61" s="24">
        <f t="shared" si="18"/>
        <v>1582.7226813480538</v>
      </c>
      <c r="AM61" s="58">
        <v>1162.1332242580272</v>
      </c>
      <c r="AN61" s="55">
        <v>0</v>
      </c>
      <c r="AO61" s="55">
        <v>2402.650555447281</v>
      </c>
      <c r="AP61" s="59">
        <v>1045.9199018322245</v>
      </c>
      <c r="AQ61" s="60"/>
      <c r="AR61" s="24">
        <f t="shared" si="8"/>
        <v>4610.7036815375322</v>
      </c>
      <c r="AT61" s="58">
        <v>664.07612814744414</v>
      </c>
      <c r="AU61" s="55">
        <v>0</v>
      </c>
      <c r="AV61" s="55">
        <v>1362.6973299551744</v>
      </c>
      <c r="AW61" s="55">
        <v>586.60057986357572</v>
      </c>
      <c r="AX61" s="59">
        <v>507.28037566818648</v>
      </c>
      <c r="AY61" s="60"/>
      <c r="AZ61" s="24">
        <f t="shared" si="9"/>
        <v>3120.6544136343805</v>
      </c>
      <c r="BA61" s="34"/>
      <c r="BB61" s="54">
        <v>0</v>
      </c>
      <c r="BC61" s="55">
        <v>0</v>
      </c>
      <c r="BD61" s="55">
        <v>0</v>
      </c>
      <c r="BE61" s="55">
        <v>0</v>
      </c>
      <c r="BF61" s="55">
        <v>0</v>
      </c>
      <c r="BG61" s="55">
        <v>0</v>
      </c>
      <c r="BH61" s="55">
        <v>0</v>
      </c>
      <c r="BI61" s="55">
        <v>0</v>
      </c>
      <c r="BJ61" s="55">
        <v>0</v>
      </c>
      <c r="BK61" s="55">
        <v>0</v>
      </c>
      <c r="BL61" s="55">
        <v>0</v>
      </c>
      <c r="BM61" s="55">
        <v>0</v>
      </c>
      <c r="BN61" s="55">
        <v>0</v>
      </c>
      <c r="BO61" s="55">
        <v>0</v>
      </c>
      <c r="BP61" s="55">
        <v>0</v>
      </c>
      <c r="BQ61" s="55">
        <v>0</v>
      </c>
      <c r="BR61" s="56">
        <v>0</v>
      </c>
      <c r="BS61" s="57">
        <v>0</v>
      </c>
      <c r="BU61" s="24">
        <f t="shared" si="10"/>
        <v>0</v>
      </c>
      <c r="BW61" s="48">
        <f t="shared" si="11"/>
        <v>62111.902849162572</v>
      </c>
      <c r="BX61" s="49"/>
      <c r="BY61" s="48">
        <f t="shared" si="12"/>
        <v>9618.6989614937811</v>
      </c>
      <c r="BZ61" s="48">
        <f t="shared" si="13"/>
        <v>9618.6989614937811</v>
      </c>
      <c r="CA61" s="48">
        <f t="shared" si="14"/>
        <v>0</v>
      </c>
      <c r="CB61" s="48">
        <f t="shared" si="15"/>
        <v>4893.0558069564613</v>
      </c>
      <c r="CC61" s="48">
        <f t="shared" si="16"/>
        <v>0</v>
      </c>
      <c r="CD61" s="48">
        <f t="shared" si="19"/>
        <v>4893.0558069564613</v>
      </c>
      <c r="CE61" s="48">
        <f t="shared" si="36"/>
        <v>23311.030034010782</v>
      </c>
      <c r="CF61" s="48">
        <f t="shared" si="20"/>
        <v>0</v>
      </c>
      <c r="CG61" s="48">
        <f t="shared" si="37"/>
        <v>0</v>
      </c>
      <c r="CH61" s="48">
        <f t="shared" si="21"/>
        <v>0</v>
      </c>
      <c r="CI61" s="48">
        <f t="shared" si="22"/>
        <v>23311.030034010782</v>
      </c>
      <c r="CJ61" s="48">
        <f t="shared" si="23"/>
        <v>0</v>
      </c>
      <c r="CK61" s="48">
        <f t="shared" si="24"/>
        <v>0</v>
      </c>
      <c r="CL61" s="48">
        <f t="shared" si="25"/>
        <v>24289.118046701558</v>
      </c>
      <c r="CM61" s="48">
        <f t="shared" si="26"/>
        <v>809.54453292528979</v>
      </c>
      <c r="CN61" s="48">
        <f t="shared" si="27"/>
        <v>859.20543877262617</v>
      </c>
      <c r="CO61" s="48">
        <f t="shared" si="28"/>
        <v>498.47980429566002</v>
      </c>
      <c r="CP61" s="48">
        <f t="shared" si="29"/>
        <v>1148.0252448277824</v>
      </c>
      <c r="CQ61" s="48">
        <f t="shared" si="30"/>
        <v>2188.8603870481975</v>
      </c>
      <c r="CR61" s="48">
        <f t="shared" si="31"/>
        <v>917.41584285387307</v>
      </c>
      <c r="CS61" s="48">
        <f t="shared" si="32"/>
        <v>1262.2338445857295</v>
      </c>
      <c r="CT61" s="48">
        <f t="shared" si="33"/>
        <v>4488.6405868957154</v>
      </c>
      <c r="CU61" s="48">
        <f t="shared" si="34"/>
        <v>8492.2786586741931</v>
      </c>
      <c r="CV61" s="48">
        <f t="shared" si="35"/>
        <v>3624.4337058224901</v>
      </c>
    </row>
    <row r="62" spans="2:100" ht="16" x14ac:dyDescent="0.4">
      <c r="B62" s="51" t="s">
        <v>234</v>
      </c>
      <c r="C62" s="52">
        <v>2</v>
      </c>
      <c r="D62" s="51" t="s">
        <v>323</v>
      </c>
      <c r="E62" s="53">
        <v>320000</v>
      </c>
      <c r="G62" s="54">
        <v>1126.3228284177947</v>
      </c>
      <c r="H62" s="55">
        <v>1195.4162626401755</v>
      </c>
      <c r="I62" s="55">
        <v>693.53711902004875</v>
      </c>
      <c r="J62" s="55">
        <v>1597.2525145430016</v>
      </c>
      <c r="K62" s="55">
        <v>0</v>
      </c>
      <c r="L62" s="55">
        <v>12239.160825945051</v>
      </c>
      <c r="M62" s="55">
        <v>3045.3709732844491</v>
      </c>
      <c r="N62" s="55">
        <v>1276.4046509271277</v>
      </c>
      <c r="O62" s="55">
        <v>0</v>
      </c>
      <c r="P62" s="55">
        <v>0</v>
      </c>
      <c r="Q62" s="55">
        <v>0</v>
      </c>
      <c r="R62" s="55">
        <v>0</v>
      </c>
      <c r="S62" s="55">
        <v>1756.1514359453627</v>
      </c>
      <c r="T62" s="55">
        <v>6245.0651643766478</v>
      </c>
      <c r="U62" s="55">
        <v>32432.737438623702</v>
      </c>
      <c r="V62" s="55">
        <v>0</v>
      </c>
      <c r="W62" s="56">
        <v>6807.7298183742068</v>
      </c>
      <c r="X62" s="57">
        <v>5042.6903733182471</v>
      </c>
      <c r="Y62" s="60"/>
      <c r="Z62" s="24">
        <f t="shared" si="7"/>
        <v>73457.839405415813</v>
      </c>
      <c r="AB62" s="58">
        <v>1143.3768596115117</v>
      </c>
      <c r="AC62" s="55">
        <v>0</v>
      </c>
      <c r="AD62" s="55">
        <v>0</v>
      </c>
      <c r="AE62" s="55">
        <v>0</v>
      </c>
      <c r="AF62" s="55">
        <v>0</v>
      </c>
      <c r="AG62" s="55">
        <v>1058.6720883509979</v>
      </c>
      <c r="AH62" s="55">
        <v>0</v>
      </c>
      <c r="AI62" s="59">
        <v>0</v>
      </c>
      <c r="AJ62" s="60"/>
      <c r="AK62" s="24">
        <f t="shared" si="18"/>
        <v>2202.0489479625094</v>
      </c>
      <c r="AM62" s="58">
        <v>1616.8810076633422</v>
      </c>
      <c r="AN62" s="55">
        <v>0</v>
      </c>
      <c r="AO62" s="55">
        <v>3342.8181641005654</v>
      </c>
      <c r="AP62" s="59">
        <v>1455.192906897008</v>
      </c>
      <c r="AQ62" s="60"/>
      <c r="AR62" s="24">
        <f t="shared" si="8"/>
        <v>6414.892078660916</v>
      </c>
      <c r="AT62" s="58">
        <v>923.93200437905273</v>
      </c>
      <c r="AU62" s="55">
        <v>0</v>
      </c>
      <c r="AV62" s="55">
        <v>1895.9267199376341</v>
      </c>
      <c r="AW62" s="55">
        <v>816.13993720149654</v>
      </c>
      <c r="AX62" s="59">
        <v>705.78139223399853</v>
      </c>
      <c r="AY62" s="60"/>
      <c r="AZ62" s="24">
        <f t="shared" si="9"/>
        <v>4341.7800537521816</v>
      </c>
      <c r="BA62" s="34"/>
      <c r="BB62" s="54">
        <v>0</v>
      </c>
      <c r="BC62" s="55">
        <v>0</v>
      </c>
      <c r="BD62" s="55">
        <v>0</v>
      </c>
      <c r="BE62" s="55">
        <v>0</v>
      </c>
      <c r="BF62" s="55">
        <v>0</v>
      </c>
      <c r="BG62" s="55">
        <v>0</v>
      </c>
      <c r="BH62" s="55">
        <v>0</v>
      </c>
      <c r="BI62" s="55">
        <v>0</v>
      </c>
      <c r="BJ62" s="55">
        <v>0</v>
      </c>
      <c r="BK62" s="55">
        <v>0</v>
      </c>
      <c r="BL62" s="55">
        <v>0</v>
      </c>
      <c r="BM62" s="55">
        <v>0</v>
      </c>
      <c r="BN62" s="55">
        <v>0</v>
      </c>
      <c r="BO62" s="55">
        <v>0</v>
      </c>
      <c r="BP62" s="55">
        <v>0</v>
      </c>
      <c r="BQ62" s="55">
        <v>0</v>
      </c>
      <c r="BR62" s="56">
        <v>0</v>
      </c>
      <c r="BS62" s="57">
        <v>0</v>
      </c>
      <c r="BU62" s="24">
        <f t="shared" si="10"/>
        <v>0</v>
      </c>
      <c r="BW62" s="48">
        <f t="shared" si="11"/>
        <v>86416.560485791415</v>
      </c>
      <c r="BX62" s="49"/>
      <c r="BY62" s="48">
        <f t="shared" si="12"/>
        <v>13382.537685556563</v>
      </c>
      <c r="BZ62" s="48">
        <f t="shared" si="13"/>
        <v>13382.537685556563</v>
      </c>
      <c r="CA62" s="48">
        <f t="shared" si="14"/>
        <v>0</v>
      </c>
      <c r="CB62" s="48">
        <f t="shared" si="15"/>
        <v>6807.7298183742068</v>
      </c>
      <c r="CC62" s="48">
        <f t="shared" si="16"/>
        <v>0</v>
      </c>
      <c r="CD62" s="48">
        <f t="shared" si="19"/>
        <v>6807.7298183742068</v>
      </c>
      <c r="CE62" s="48">
        <f t="shared" si="36"/>
        <v>32432.737438623702</v>
      </c>
      <c r="CF62" s="48">
        <f t="shared" si="20"/>
        <v>0</v>
      </c>
      <c r="CG62" s="48">
        <f t="shared" si="37"/>
        <v>0</v>
      </c>
      <c r="CH62" s="48">
        <f t="shared" si="21"/>
        <v>0</v>
      </c>
      <c r="CI62" s="48">
        <f t="shared" si="22"/>
        <v>32432.737438623702</v>
      </c>
      <c r="CJ62" s="48">
        <f t="shared" si="23"/>
        <v>0</v>
      </c>
      <c r="CK62" s="48">
        <f t="shared" si="24"/>
        <v>0</v>
      </c>
      <c r="CL62" s="48">
        <f t="shared" si="25"/>
        <v>33793.555543236951</v>
      </c>
      <c r="CM62" s="48">
        <f t="shared" si="26"/>
        <v>1126.3228284177947</v>
      </c>
      <c r="CN62" s="48">
        <f t="shared" si="27"/>
        <v>1195.4162626401755</v>
      </c>
      <c r="CO62" s="48">
        <f t="shared" si="28"/>
        <v>693.53711902004875</v>
      </c>
      <c r="CP62" s="48">
        <f t="shared" si="29"/>
        <v>1597.2525145430016</v>
      </c>
      <c r="CQ62" s="48">
        <f t="shared" si="30"/>
        <v>3045.3709732844491</v>
      </c>
      <c r="CR62" s="48">
        <f t="shared" si="31"/>
        <v>1276.4046509271277</v>
      </c>
      <c r="CS62" s="48">
        <f t="shared" si="32"/>
        <v>1756.1514359453627</v>
      </c>
      <c r="CT62" s="48">
        <f t="shared" si="33"/>
        <v>6245.0651643766478</v>
      </c>
      <c r="CU62" s="48">
        <f t="shared" si="34"/>
        <v>11815.344220764095</v>
      </c>
      <c r="CV62" s="48">
        <f t="shared" si="35"/>
        <v>5042.6903733182471</v>
      </c>
    </row>
    <row r="63" spans="2:100" ht="16" x14ac:dyDescent="0.4">
      <c r="B63" s="51" t="s">
        <v>234</v>
      </c>
      <c r="C63" s="52">
        <v>2</v>
      </c>
      <c r="D63" s="51" t="s">
        <v>324</v>
      </c>
      <c r="E63" s="53">
        <v>163500</v>
      </c>
      <c r="G63" s="54">
        <v>575.48057014471692</v>
      </c>
      <c r="H63" s="55">
        <v>610.78299669271473</v>
      </c>
      <c r="I63" s="55">
        <v>354.3541217493061</v>
      </c>
      <c r="J63" s="55">
        <v>816.09620664931481</v>
      </c>
      <c r="K63" s="55">
        <v>0</v>
      </c>
      <c r="L63" s="55">
        <v>6253.4462345063002</v>
      </c>
      <c r="M63" s="55">
        <v>0</v>
      </c>
      <c r="N63" s="55">
        <v>652.16300133307925</v>
      </c>
      <c r="O63" s="55">
        <v>0</v>
      </c>
      <c r="P63" s="55">
        <v>0</v>
      </c>
      <c r="Q63" s="55">
        <v>1825.620314627663</v>
      </c>
      <c r="R63" s="55">
        <v>0</v>
      </c>
      <c r="S63" s="55">
        <v>897.2836243033338</v>
      </c>
      <c r="T63" s="55">
        <v>3190.8379824236931</v>
      </c>
      <c r="U63" s="55">
        <v>0</v>
      </c>
      <c r="V63" s="55">
        <v>0</v>
      </c>
      <c r="W63" s="56">
        <v>8695.8111351889293</v>
      </c>
      <c r="X63" s="57">
        <v>2576.4996126172923</v>
      </c>
      <c r="Y63" s="60"/>
      <c r="Z63" s="24">
        <f t="shared" si="7"/>
        <v>26448.375800236343</v>
      </c>
      <c r="AB63" s="58">
        <v>584.1941142077568</v>
      </c>
      <c r="AC63" s="55">
        <v>0</v>
      </c>
      <c r="AD63" s="55">
        <v>0</v>
      </c>
      <c r="AE63" s="55">
        <v>0</v>
      </c>
      <c r="AF63" s="55">
        <v>8109.2402045285125</v>
      </c>
      <c r="AG63" s="55">
        <v>540.91527014183805</v>
      </c>
      <c r="AH63" s="55">
        <v>0</v>
      </c>
      <c r="AI63" s="59">
        <v>0</v>
      </c>
      <c r="AJ63" s="60"/>
      <c r="AK63" s="24">
        <f t="shared" si="18"/>
        <v>9234.349588878109</v>
      </c>
      <c r="AM63" s="58">
        <v>826.12513985298892</v>
      </c>
      <c r="AN63" s="55">
        <v>0</v>
      </c>
      <c r="AO63" s="55">
        <v>1707.9711557201326</v>
      </c>
      <c r="AP63" s="59">
        <v>743.51262586769008</v>
      </c>
      <c r="AQ63" s="60"/>
      <c r="AR63" s="24">
        <f t="shared" si="8"/>
        <v>3277.6089214408116</v>
      </c>
      <c r="AT63" s="58">
        <v>472.07150848742225</v>
      </c>
      <c r="AU63" s="55">
        <v>0</v>
      </c>
      <c r="AV63" s="55">
        <v>968.7000584681349</v>
      </c>
      <c r="AW63" s="55">
        <v>416.99649916388967</v>
      </c>
      <c r="AX63" s="59">
        <v>360.61018009455864</v>
      </c>
      <c r="AY63" s="60"/>
      <c r="AZ63" s="24">
        <f t="shared" si="9"/>
        <v>2218.3782462140052</v>
      </c>
      <c r="BA63" s="34"/>
      <c r="BB63" s="54">
        <v>0</v>
      </c>
      <c r="BC63" s="55">
        <v>0</v>
      </c>
      <c r="BD63" s="55">
        <v>0</v>
      </c>
      <c r="BE63" s="55">
        <v>0</v>
      </c>
      <c r="BF63" s="55">
        <v>0</v>
      </c>
      <c r="BG63" s="55">
        <v>0</v>
      </c>
      <c r="BH63" s="55">
        <v>0</v>
      </c>
      <c r="BI63" s="55">
        <v>0</v>
      </c>
      <c r="BJ63" s="55">
        <v>0</v>
      </c>
      <c r="BK63" s="55">
        <v>0</v>
      </c>
      <c r="BL63" s="55">
        <v>0</v>
      </c>
      <c r="BM63" s="55">
        <v>0</v>
      </c>
      <c r="BN63" s="55">
        <v>0</v>
      </c>
      <c r="BO63" s="55">
        <v>0</v>
      </c>
      <c r="BP63" s="55">
        <v>0</v>
      </c>
      <c r="BQ63" s="55">
        <v>0</v>
      </c>
      <c r="BR63" s="56">
        <v>0</v>
      </c>
      <c r="BS63" s="57">
        <v>0</v>
      </c>
      <c r="BU63" s="24">
        <f t="shared" si="10"/>
        <v>0</v>
      </c>
      <c r="BW63" s="48">
        <f t="shared" si="11"/>
        <v>41178.712556769271</v>
      </c>
      <c r="BX63" s="49"/>
      <c r="BY63" s="48">
        <f t="shared" si="12"/>
        <v>6837.6403487140569</v>
      </c>
      <c r="BZ63" s="48">
        <f t="shared" si="13"/>
        <v>6837.6403487140569</v>
      </c>
      <c r="CA63" s="48">
        <f t="shared" si="14"/>
        <v>0</v>
      </c>
      <c r="CB63" s="48">
        <f t="shared" si="15"/>
        <v>8695.8111351889293</v>
      </c>
      <c r="CC63" s="48">
        <f t="shared" si="16"/>
        <v>0</v>
      </c>
      <c r="CD63" s="48">
        <f t="shared" si="19"/>
        <v>8695.8111351889293</v>
      </c>
      <c r="CE63" s="48">
        <f t="shared" si="36"/>
        <v>9934.8605191561765</v>
      </c>
      <c r="CF63" s="48">
        <f t="shared" si="20"/>
        <v>0</v>
      </c>
      <c r="CG63" s="48">
        <f t="shared" si="37"/>
        <v>0</v>
      </c>
      <c r="CH63" s="48">
        <f t="shared" si="21"/>
        <v>0</v>
      </c>
      <c r="CI63" s="48">
        <f t="shared" si="22"/>
        <v>0</v>
      </c>
      <c r="CJ63" s="48">
        <f t="shared" si="23"/>
        <v>0</v>
      </c>
      <c r="CK63" s="48">
        <f t="shared" si="24"/>
        <v>9934.8605191561765</v>
      </c>
      <c r="CL63" s="48">
        <f t="shared" si="25"/>
        <v>15710.400553710109</v>
      </c>
      <c r="CM63" s="48">
        <f t="shared" si="26"/>
        <v>575.48057014471692</v>
      </c>
      <c r="CN63" s="48">
        <f t="shared" si="27"/>
        <v>610.78299669271473</v>
      </c>
      <c r="CO63" s="48">
        <f t="shared" si="28"/>
        <v>354.3541217493061</v>
      </c>
      <c r="CP63" s="48">
        <f t="shared" si="29"/>
        <v>816.09620664931481</v>
      </c>
      <c r="CQ63" s="48">
        <f t="shared" si="30"/>
        <v>0</v>
      </c>
      <c r="CR63" s="48">
        <f t="shared" si="31"/>
        <v>652.16300133307925</v>
      </c>
      <c r="CS63" s="48">
        <f t="shared" si="32"/>
        <v>897.2836243033338</v>
      </c>
      <c r="CT63" s="48">
        <f t="shared" si="33"/>
        <v>3190.8379824236931</v>
      </c>
      <c r="CU63" s="48">
        <f t="shared" si="34"/>
        <v>6036.9024377966552</v>
      </c>
      <c r="CV63" s="48">
        <f t="shared" si="35"/>
        <v>2576.4996126172923</v>
      </c>
    </row>
    <row r="64" spans="2:100" ht="16" x14ac:dyDescent="0.4">
      <c r="B64" s="51" t="s">
        <v>240</v>
      </c>
      <c r="C64" s="52">
        <v>2</v>
      </c>
      <c r="D64" s="51" t="s">
        <v>241</v>
      </c>
      <c r="E64" s="53">
        <v>260000</v>
      </c>
      <c r="G64" s="54">
        <v>915.13729808945811</v>
      </c>
      <c r="H64" s="55">
        <v>971.27571339514259</v>
      </c>
      <c r="I64" s="55">
        <v>563.49890920378959</v>
      </c>
      <c r="J64" s="55">
        <v>1297.7676680661887</v>
      </c>
      <c r="K64" s="55">
        <v>0</v>
      </c>
      <c r="L64" s="55">
        <v>9944.3181710803547</v>
      </c>
      <c r="M64" s="55">
        <v>2474.363915793615</v>
      </c>
      <c r="N64" s="55">
        <v>1037.0787788782914</v>
      </c>
      <c r="O64" s="55">
        <v>0</v>
      </c>
      <c r="P64" s="55">
        <v>0</v>
      </c>
      <c r="Q64" s="55">
        <v>0</v>
      </c>
      <c r="R64" s="55">
        <v>0</v>
      </c>
      <c r="S64" s="55">
        <v>1426.8730417056072</v>
      </c>
      <c r="T64" s="55">
        <v>5074.1154460560256</v>
      </c>
      <c r="U64" s="55">
        <v>26351.599168881756</v>
      </c>
      <c r="V64" s="55">
        <v>0</v>
      </c>
      <c r="W64" s="56">
        <v>13828.201193572608</v>
      </c>
      <c r="X64" s="57">
        <v>4097.1859283210761</v>
      </c>
      <c r="Y64" s="60"/>
      <c r="Z64" s="24">
        <f t="shared" si="7"/>
        <v>67981.41523304391</v>
      </c>
      <c r="AB64" s="58">
        <v>928.99369843435329</v>
      </c>
      <c r="AC64" s="55">
        <v>0</v>
      </c>
      <c r="AD64" s="55">
        <v>0</v>
      </c>
      <c r="AE64" s="55">
        <v>0</v>
      </c>
      <c r="AF64" s="55">
        <v>0</v>
      </c>
      <c r="AG64" s="55">
        <v>860.17107178518586</v>
      </c>
      <c r="AH64" s="55">
        <v>0</v>
      </c>
      <c r="AI64" s="59">
        <v>0</v>
      </c>
      <c r="AJ64" s="60"/>
      <c r="AK64" s="24">
        <f t="shared" si="18"/>
        <v>1789.1647702195392</v>
      </c>
      <c r="AM64" s="58">
        <v>1313.7158187264656</v>
      </c>
      <c r="AN64" s="55">
        <v>0</v>
      </c>
      <c r="AO64" s="55">
        <v>2716.0397583317094</v>
      </c>
      <c r="AP64" s="59">
        <v>1182.344236853819</v>
      </c>
      <c r="AQ64" s="60"/>
      <c r="AR64" s="24">
        <f t="shared" si="8"/>
        <v>5212.0998139119938</v>
      </c>
      <c r="AT64" s="58">
        <v>750.69475355798033</v>
      </c>
      <c r="AU64" s="55">
        <v>0</v>
      </c>
      <c r="AV64" s="55">
        <v>1540.4404599493275</v>
      </c>
      <c r="AW64" s="55">
        <v>663.11369897621591</v>
      </c>
      <c r="AX64" s="59">
        <v>573.44738119012379</v>
      </c>
      <c r="AY64" s="60"/>
      <c r="AZ64" s="24">
        <f t="shared" si="9"/>
        <v>3527.6962936736477</v>
      </c>
      <c r="BA64" s="34"/>
      <c r="BB64" s="54">
        <v>0</v>
      </c>
      <c r="BC64" s="55">
        <v>0</v>
      </c>
      <c r="BD64" s="55">
        <v>0</v>
      </c>
      <c r="BE64" s="55">
        <v>0</v>
      </c>
      <c r="BF64" s="55">
        <v>0</v>
      </c>
      <c r="BG64" s="55">
        <v>0</v>
      </c>
      <c r="BH64" s="55">
        <v>0</v>
      </c>
      <c r="BI64" s="55">
        <v>0</v>
      </c>
      <c r="BJ64" s="55">
        <v>0</v>
      </c>
      <c r="BK64" s="55">
        <v>0</v>
      </c>
      <c r="BL64" s="55">
        <v>0</v>
      </c>
      <c r="BM64" s="55">
        <v>0</v>
      </c>
      <c r="BN64" s="55">
        <v>0</v>
      </c>
      <c r="BO64" s="55">
        <v>0</v>
      </c>
      <c r="BP64" s="55">
        <v>0</v>
      </c>
      <c r="BQ64" s="55">
        <v>0</v>
      </c>
      <c r="BR64" s="56">
        <v>0</v>
      </c>
      <c r="BS64" s="57">
        <v>0</v>
      </c>
      <c r="BU64" s="24">
        <f t="shared" si="10"/>
        <v>0</v>
      </c>
      <c r="BW64" s="48">
        <f t="shared" si="11"/>
        <v>78510.376110849087</v>
      </c>
      <c r="BX64" s="49"/>
      <c r="BY64" s="48">
        <f t="shared" si="12"/>
        <v>10873.311869514708</v>
      </c>
      <c r="BZ64" s="48">
        <f t="shared" si="13"/>
        <v>10873.311869514708</v>
      </c>
      <c r="CA64" s="48">
        <f t="shared" si="14"/>
        <v>0</v>
      </c>
      <c r="CB64" s="48">
        <f t="shared" si="15"/>
        <v>13828.201193572608</v>
      </c>
      <c r="CC64" s="48">
        <f t="shared" si="16"/>
        <v>0</v>
      </c>
      <c r="CD64" s="48">
        <f t="shared" si="19"/>
        <v>13828.201193572608</v>
      </c>
      <c r="CE64" s="48">
        <f t="shared" si="36"/>
        <v>26351.599168881756</v>
      </c>
      <c r="CF64" s="48">
        <f t="shared" si="20"/>
        <v>0</v>
      </c>
      <c r="CG64" s="48">
        <f t="shared" si="37"/>
        <v>0</v>
      </c>
      <c r="CH64" s="48">
        <f t="shared" si="21"/>
        <v>0</v>
      </c>
      <c r="CI64" s="48">
        <f t="shared" si="22"/>
        <v>26351.599168881756</v>
      </c>
      <c r="CJ64" s="48">
        <f t="shared" si="23"/>
        <v>0</v>
      </c>
      <c r="CK64" s="48">
        <f t="shared" si="24"/>
        <v>0</v>
      </c>
      <c r="CL64" s="48">
        <f t="shared" si="25"/>
        <v>27457.263878880021</v>
      </c>
      <c r="CM64" s="48">
        <f t="shared" si="26"/>
        <v>915.13729808945811</v>
      </c>
      <c r="CN64" s="48">
        <f t="shared" si="27"/>
        <v>971.27571339514259</v>
      </c>
      <c r="CO64" s="48">
        <f t="shared" si="28"/>
        <v>563.49890920378959</v>
      </c>
      <c r="CP64" s="48">
        <f t="shared" si="29"/>
        <v>1297.7676680661887</v>
      </c>
      <c r="CQ64" s="48">
        <f t="shared" si="30"/>
        <v>2474.363915793615</v>
      </c>
      <c r="CR64" s="48">
        <f t="shared" si="31"/>
        <v>1037.0787788782914</v>
      </c>
      <c r="CS64" s="48">
        <f t="shared" si="32"/>
        <v>1426.8730417056072</v>
      </c>
      <c r="CT64" s="48">
        <f t="shared" si="33"/>
        <v>5074.1154460560256</v>
      </c>
      <c r="CU64" s="48">
        <f t="shared" si="34"/>
        <v>9599.9671793708276</v>
      </c>
      <c r="CV64" s="48">
        <f t="shared" si="35"/>
        <v>4097.1859283210761</v>
      </c>
    </row>
    <row r="65" spans="2:100" ht="16" x14ac:dyDescent="0.4">
      <c r="B65" s="51" t="s">
        <v>240</v>
      </c>
      <c r="C65" s="52">
        <v>2</v>
      </c>
      <c r="D65" s="51" t="s">
        <v>243</v>
      </c>
      <c r="E65" s="53">
        <v>280000</v>
      </c>
      <c r="G65" s="54">
        <v>985.53247486557029</v>
      </c>
      <c r="H65" s="55">
        <v>1045.9892298101536</v>
      </c>
      <c r="I65" s="55">
        <v>606.84497914254268</v>
      </c>
      <c r="J65" s="55">
        <v>1397.5959502251264</v>
      </c>
      <c r="K65" s="55">
        <v>0</v>
      </c>
      <c r="L65" s="55">
        <v>10709.265722701921</v>
      </c>
      <c r="M65" s="55">
        <v>2664.6996016238927</v>
      </c>
      <c r="N65" s="55">
        <v>1116.8540695612367</v>
      </c>
      <c r="O65" s="55">
        <v>0</v>
      </c>
      <c r="P65" s="55">
        <v>0</v>
      </c>
      <c r="Q65" s="55">
        <v>0</v>
      </c>
      <c r="R65" s="55">
        <v>0</v>
      </c>
      <c r="S65" s="55">
        <v>1536.6325064521925</v>
      </c>
      <c r="T65" s="55">
        <v>5464.432018829566</v>
      </c>
      <c r="U65" s="55">
        <v>28378.645258795736</v>
      </c>
      <c r="V65" s="55">
        <v>0</v>
      </c>
      <c r="W65" s="56">
        <v>5956.7635910774306</v>
      </c>
      <c r="X65" s="57">
        <v>4412.3540766534661</v>
      </c>
      <c r="Y65" s="60"/>
      <c r="Z65" s="24">
        <f t="shared" si="7"/>
        <v>64275.609479738836</v>
      </c>
      <c r="AB65" s="58">
        <v>1000.4547521600728</v>
      </c>
      <c r="AC65" s="55">
        <v>0</v>
      </c>
      <c r="AD65" s="55">
        <v>0</v>
      </c>
      <c r="AE65" s="55">
        <v>0</v>
      </c>
      <c r="AF65" s="55">
        <v>0</v>
      </c>
      <c r="AG65" s="55">
        <v>926.33807730712317</v>
      </c>
      <c r="AH65" s="55">
        <v>0</v>
      </c>
      <c r="AI65" s="59">
        <v>0</v>
      </c>
      <c r="AJ65" s="60"/>
      <c r="AK65" s="24">
        <f t="shared" si="18"/>
        <v>1926.792829467196</v>
      </c>
      <c r="AM65" s="58">
        <v>1414.7708817054245</v>
      </c>
      <c r="AN65" s="55">
        <v>0</v>
      </c>
      <c r="AO65" s="55">
        <v>2924.9658935879947</v>
      </c>
      <c r="AP65" s="59">
        <v>1273.2937935348821</v>
      </c>
      <c r="AQ65" s="60"/>
      <c r="AR65" s="24">
        <f t="shared" si="8"/>
        <v>5613.0305688283006</v>
      </c>
      <c r="AT65" s="58">
        <v>808.44050383167109</v>
      </c>
      <c r="AU65" s="55">
        <v>0</v>
      </c>
      <c r="AV65" s="55">
        <v>1658.9358799454296</v>
      </c>
      <c r="AW65" s="55">
        <v>714.12244505130946</v>
      </c>
      <c r="AX65" s="59">
        <v>617.55871820474874</v>
      </c>
      <c r="AY65" s="60"/>
      <c r="AZ65" s="24">
        <f t="shared" si="9"/>
        <v>3799.0575470331592</v>
      </c>
      <c r="BA65" s="34"/>
      <c r="BB65" s="54">
        <v>0</v>
      </c>
      <c r="BC65" s="55">
        <v>0</v>
      </c>
      <c r="BD65" s="55">
        <v>0</v>
      </c>
      <c r="BE65" s="55">
        <v>0</v>
      </c>
      <c r="BF65" s="55">
        <v>0</v>
      </c>
      <c r="BG65" s="55">
        <v>0</v>
      </c>
      <c r="BH65" s="55">
        <v>0</v>
      </c>
      <c r="BI65" s="55">
        <v>0</v>
      </c>
      <c r="BJ65" s="55">
        <v>0</v>
      </c>
      <c r="BK65" s="55">
        <v>0</v>
      </c>
      <c r="BL65" s="55">
        <v>0</v>
      </c>
      <c r="BM65" s="55">
        <v>0</v>
      </c>
      <c r="BN65" s="55">
        <v>0</v>
      </c>
      <c r="BO65" s="55">
        <v>0</v>
      </c>
      <c r="BP65" s="55">
        <v>0</v>
      </c>
      <c r="BQ65" s="55">
        <v>0</v>
      </c>
      <c r="BR65" s="56">
        <v>0</v>
      </c>
      <c r="BS65" s="57">
        <v>0</v>
      </c>
      <c r="BU65" s="24">
        <f t="shared" si="10"/>
        <v>0</v>
      </c>
      <c r="BW65" s="48">
        <f t="shared" si="11"/>
        <v>75614.490425067488</v>
      </c>
      <c r="BX65" s="49"/>
      <c r="BY65" s="48">
        <f t="shared" si="12"/>
        <v>11709.720474861993</v>
      </c>
      <c r="BZ65" s="48">
        <f t="shared" si="13"/>
        <v>11709.720474861993</v>
      </c>
      <c r="CA65" s="48">
        <f t="shared" si="14"/>
        <v>0</v>
      </c>
      <c r="CB65" s="48">
        <f t="shared" si="15"/>
        <v>5956.7635910774306</v>
      </c>
      <c r="CC65" s="48">
        <f t="shared" si="16"/>
        <v>0</v>
      </c>
      <c r="CD65" s="48">
        <f t="shared" si="19"/>
        <v>5956.7635910774306</v>
      </c>
      <c r="CE65" s="48">
        <f t="shared" si="36"/>
        <v>28378.645258795736</v>
      </c>
      <c r="CF65" s="48">
        <f t="shared" si="20"/>
        <v>0</v>
      </c>
      <c r="CG65" s="48">
        <f t="shared" si="37"/>
        <v>0</v>
      </c>
      <c r="CH65" s="48">
        <f t="shared" si="21"/>
        <v>0</v>
      </c>
      <c r="CI65" s="48">
        <f t="shared" si="22"/>
        <v>28378.645258795736</v>
      </c>
      <c r="CJ65" s="48">
        <f t="shared" si="23"/>
        <v>0</v>
      </c>
      <c r="CK65" s="48">
        <f t="shared" si="24"/>
        <v>0</v>
      </c>
      <c r="CL65" s="48">
        <f t="shared" si="25"/>
        <v>29569.361100332339</v>
      </c>
      <c r="CM65" s="48">
        <f t="shared" si="26"/>
        <v>985.53247486557029</v>
      </c>
      <c r="CN65" s="48">
        <f t="shared" si="27"/>
        <v>1045.9892298101536</v>
      </c>
      <c r="CO65" s="48">
        <f t="shared" si="28"/>
        <v>606.84497914254268</v>
      </c>
      <c r="CP65" s="48">
        <f t="shared" si="29"/>
        <v>1397.5959502251264</v>
      </c>
      <c r="CQ65" s="48">
        <f t="shared" si="30"/>
        <v>2664.6996016238927</v>
      </c>
      <c r="CR65" s="48">
        <f t="shared" si="31"/>
        <v>1116.8540695612367</v>
      </c>
      <c r="CS65" s="48">
        <f t="shared" si="32"/>
        <v>1536.6325064521925</v>
      </c>
      <c r="CT65" s="48">
        <f t="shared" si="33"/>
        <v>5464.432018829566</v>
      </c>
      <c r="CU65" s="48">
        <f t="shared" si="34"/>
        <v>10338.426193168583</v>
      </c>
      <c r="CV65" s="48">
        <f t="shared" si="35"/>
        <v>4412.3540766534661</v>
      </c>
    </row>
    <row r="66" spans="2:100" ht="16" x14ac:dyDescent="0.4">
      <c r="B66" s="51" t="s">
        <v>240</v>
      </c>
      <c r="C66" s="52">
        <v>2</v>
      </c>
      <c r="D66" s="51" t="s">
        <v>251</v>
      </c>
      <c r="E66" s="53">
        <v>100000</v>
      </c>
      <c r="G66" s="54">
        <v>351.97588388056084</v>
      </c>
      <c r="H66" s="55">
        <v>373.56758207505482</v>
      </c>
      <c r="I66" s="55">
        <v>216.73034969376525</v>
      </c>
      <c r="J66" s="55">
        <v>499.14141079468794</v>
      </c>
      <c r="K66" s="55">
        <v>0</v>
      </c>
      <c r="L66" s="55">
        <v>3824.737758107829</v>
      </c>
      <c r="M66" s="55">
        <v>951.67842915139022</v>
      </c>
      <c r="N66" s="55">
        <v>398.87645341472745</v>
      </c>
      <c r="O66" s="55">
        <v>0</v>
      </c>
      <c r="P66" s="55">
        <v>0</v>
      </c>
      <c r="Q66" s="55">
        <v>0</v>
      </c>
      <c r="R66" s="55">
        <v>0</v>
      </c>
      <c r="S66" s="55">
        <v>548.79732373292575</v>
      </c>
      <c r="T66" s="55">
        <v>1951.5828638677021</v>
      </c>
      <c r="U66" s="55">
        <v>10135.230449569906</v>
      </c>
      <c r="V66" s="55">
        <v>0</v>
      </c>
      <c r="W66" s="56">
        <v>2127.4155682419396</v>
      </c>
      <c r="X66" s="57">
        <v>1575.8407416619523</v>
      </c>
      <c r="Y66" s="60"/>
      <c r="Z66" s="24">
        <f t="shared" si="7"/>
        <v>22955.574814192445</v>
      </c>
      <c r="AB66" s="58">
        <v>357.30526862859739</v>
      </c>
      <c r="AC66" s="55">
        <v>0</v>
      </c>
      <c r="AD66" s="55">
        <v>0</v>
      </c>
      <c r="AE66" s="55">
        <v>0</v>
      </c>
      <c r="AF66" s="55">
        <v>0</v>
      </c>
      <c r="AG66" s="55">
        <v>330.83502760968685</v>
      </c>
      <c r="AH66" s="55">
        <v>0</v>
      </c>
      <c r="AI66" s="59">
        <v>0</v>
      </c>
      <c r="AJ66" s="60"/>
      <c r="AK66" s="24">
        <f t="shared" si="18"/>
        <v>688.14029623828424</v>
      </c>
      <c r="AM66" s="58">
        <v>505.27531489479446</v>
      </c>
      <c r="AN66" s="55">
        <v>0</v>
      </c>
      <c r="AO66" s="55">
        <v>1044.6306762814265</v>
      </c>
      <c r="AP66" s="59">
        <v>454.74778340531503</v>
      </c>
      <c r="AQ66" s="60"/>
      <c r="AR66" s="24">
        <f t="shared" si="8"/>
        <v>2004.653774581536</v>
      </c>
      <c r="AT66" s="58">
        <v>288.72875136845397</v>
      </c>
      <c r="AU66" s="55">
        <v>0</v>
      </c>
      <c r="AV66" s="55">
        <v>592.47709998051062</v>
      </c>
      <c r="AW66" s="55">
        <v>255.04373037546767</v>
      </c>
      <c r="AX66" s="59">
        <v>220.55668507312456</v>
      </c>
      <c r="AY66" s="60"/>
      <c r="AZ66" s="24">
        <f t="shared" si="9"/>
        <v>1356.8062667975569</v>
      </c>
      <c r="BA66" s="34"/>
      <c r="BB66" s="54">
        <v>0</v>
      </c>
      <c r="BC66" s="55">
        <v>0</v>
      </c>
      <c r="BD66" s="55">
        <v>0</v>
      </c>
      <c r="BE66" s="55">
        <v>0</v>
      </c>
      <c r="BF66" s="55">
        <v>0</v>
      </c>
      <c r="BG66" s="55">
        <v>0</v>
      </c>
      <c r="BH66" s="55">
        <v>0</v>
      </c>
      <c r="BI66" s="55">
        <v>0</v>
      </c>
      <c r="BJ66" s="55">
        <v>0</v>
      </c>
      <c r="BK66" s="55">
        <v>0</v>
      </c>
      <c r="BL66" s="55">
        <v>0</v>
      </c>
      <c r="BM66" s="55">
        <v>0</v>
      </c>
      <c r="BN66" s="55">
        <v>0</v>
      </c>
      <c r="BO66" s="55">
        <v>0</v>
      </c>
      <c r="BP66" s="55">
        <v>0</v>
      </c>
      <c r="BQ66" s="55">
        <v>0</v>
      </c>
      <c r="BR66" s="56">
        <v>0</v>
      </c>
      <c r="BS66" s="57">
        <v>0</v>
      </c>
      <c r="BU66" s="24">
        <f t="shared" si="10"/>
        <v>0</v>
      </c>
      <c r="BW66" s="48">
        <f t="shared" si="11"/>
        <v>27005.175151809824</v>
      </c>
      <c r="BX66" s="49"/>
      <c r="BY66" s="48">
        <f t="shared" si="12"/>
        <v>4182.0430267364263</v>
      </c>
      <c r="BZ66" s="48">
        <f t="shared" si="13"/>
        <v>4182.0430267364263</v>
      </c>
      <c r="CA66" s="48">
        <f t="shared" si="14"/>
        <v>0</v>
      </c>
      <c r="CB66" s="48">
        <f t="shared" si="15"/>
        <v>2127.4155682419396</v>
      </c>
      <c r="CC66" s="48">
        <f t="shared" si="16"/>
        <v>0</v>
      </c>
      <c r="CD66" s="48">
        <f t="shared" si="19"/>
        <v>2127.4155682419396</v>
      </c>
      <c r="CE66" s="48">
        <f t="shared" si="36"/>
        <v>10135.230449569906</v>
      </c>
      <c r="CF66" s="48">
        <f t="shared" si="20"/>
        <v>0</v>
      </c>
      <c r="CG66" s="48">
        <f t="shared" si="37"/>
        <v>0</v>
      </c>
      <c r="CH66" s="48">
        <f t="shared" si="21"/>
        <v>0</v>
      </c>
      <c r="CI66" s="48">
        <f t="shared" si="22"/>
        <v>10135.230449569906</v>
      </c>
      <c r="CJ66" s="48">
        <f t="shared" si="23"/>
        <v>0</v>
      </c>
      <c r="CK66" s="48">
        <f t="shared" si="24"/>
        <v>0</v>
      </c>
      <c r="CL66" s="48">
        <f t="shared" si="25"/>
        <v>10560.486107261548</v>
      </c>
      <c r="CM66" s="48">
        <f t="shared" si="26"/>
        <v>351.97588388056084</v>
      </c>
      <c r="CN66" s="48">
        <f t="shared" si="27"/>
        <v>373.56758207505482</v>
      </c>
      <c r="CO66" s="48">
        <f t="shared" si="28"/>
        <v>216.73034969376525</v>
      </c>
      <c r="CP66" s="48">
        <f t="shared" si="29"/>
        <v>499.14141079468794</v>
      </c>
      <c r="CQ66" s="48">
        <f t="shared" si="30"/>
        <v>951.67842915139022</v>
      </c>
      <c r="CR66" s="48">
        <f t="shared" si="31"/>
        <v>398.87645341472745</v>
      </c>
      <c r="CS66" s="48">
        <f t="shared" si="32"/>
        <v>548.79732373292575</v>
      </c>
      <c r="CT66" s="48">
        <f t="shared" si="33"/>
        <v>1951.5828638677021</v>
      </c>
      <c r="CU66" s="48">
        <f t="shared" si="34"/>
        <v>3692.2950689887798</v>
      </c>
      <c r="CV66" s="48">
        <f t="shared" si="35"/>
        <v>1575.8407416619523</v>
      </c>
    </row>
    <row r="67" spans="2:100" ht="16" x14ac:dyDescent="0.4">
      <c r="B67" s="51" t="s">
        <v>240</v>
      </c>
      <c r="C67" s="52">
        <v>2</v>
      </c>
      <c r="D67" s="51" t="s">
        <v>325</v>
      </c>
      <c r="E67" s="53">
        <v>0</v>
      </c>
      <c r="G67" s="54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7">
        <v>0</v>
      </c>
      <c r="Y67" s="60"/>
      <c r="Z67" s="24">
        <f t="shared" si="7"/>
        <v>0</v>
      </c>
      <c r="AB67" s="58">
        <v>0</v>
      </c>
      <c r="AC67" s="56">
        <v>0</v>
      </c>
      <c r="AD67" s="56">
        <v>0</v>
      </c>
      <c r="AE67" s="56">
        <v>0</v>
      </c>
      <c r="AF67" s="56">
        <v>0</v>
      </c>
      <c r="AG67" s="56">
        <v>0</v>
      </c>
      <c r="AH67" s="56">
        <v>0</v>
      </c>
      <c r="AI67" s="59">
        <v>0</v>
      </c>
      <c r="AJ67" s="60"/>
      <c r="AK67" s="24">
        <f t="shared" si="18"/>
        <v>0</v>
      </c>
      <c r="AM67" s="58">
        <v>0</v>
      </c>
      <c r="AN67" s="56">
        <v>0</v>
      </c>
      <c r="AO67" s="56">
        <v>0</v>
      </c>
      <c r="AP67" s="59">
        <v>0</v>
      </c>
      <c r="AQ67" s="60"/>
      <c r="AR67" s="24">
        <f t="shared" si="8"/>
        <v>0</v>
      </c>
      <c r="AT67" s="58">
        <v>0</v>
      </c>
      <c r="AU67" s="56">
        <v>0</v>
      </c>
      <c r="AV67" s="56">
        <v>0</v>
      </c>
      <c r="AW67" s="56">
        <v>0</v>
      </c>
      <c r="AX67" s="59">
        <v>0</v>
      </c>
      <c r="AY67" s="60"/>
      <c r="AZ67" s="24">
        <f t="shared" si="9"/>
        <v>0</v>
      </c>
      <c r="BA67" s="34"/>
      <c r="BB67" s="54">
        <v>0</v>
      </c>
      <c r="BC67" s="56">
        <v>0</v>
      </c>
      <c r="BD67" s="56">
        <v>0</v>
      </c>
      <c r="BE67" s="56">
        <v>0</v>
      </c>
      <c r="BF67" s="56">
        <v>0</v>
      </c>
      <c r="BG67" s="56">
        <v>0</v>
      </c>
      <c r="BH67" s="56">
        <v>0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56">
        <v>0</v>
      </c>
      <c r="BQ67" s="56">
        <v>0</v>
      </c>
      <c r="BR67" s="56">
        <v>0</v>
      </c>
      <c r="BS67" s="57">
        <v>0</v>
      </c>
      <c r="BU67" s="24">
        <f t="shared" si="10"/>
        <v>0</v>
      </c>
      <c r="BW67" s="48">
        <f t="shared" si="11"/>
        <v>0</v>
      </c>
      <c r="BX67" s="49"/>
      <c r="BY67" s="48">
        <f t="shared" si="12"/>
        <v>0</v>
      </c>
      <c r="BZ67" s="48">
        <f t="shared" si="13"/>
        <v>0</v>
      </c>
      <c r="CA67" s="48">
        <f t="shared" si="14"/>
        <v>0</v>
      </c>
      <c r="CB67" s="48">
        <f t="shared" si="15"/>
        <v>0</v>
      </c>
      <c r="CC67" s="48">
        <f t="shared" si="16"/>
        <v>0</v>
      </c>
      <c r="CD67" s="48">
        <f t="shared" si="19"/>
        <v>0</v>
      </c>
      <c r="CE67" s="48">
        <f t="shared" si="36"/>
        <v>0</v>
      </c>
      <c r="CF67" s="48">
        <f t="shared" si="20"/>
        <v>0</v>
      </c>
      <c r="CG67" s="48">
        <f t="shared" si="37"/>
        <v>0</v>
      </c>
      <c r="CH67" s="48">
        <f t="shared" si="21"/>
        <v>0</v>
      </c>
      <c r="CI67" s="48">
        <f t="shared" si="22"/>
        <v>0</v>
      </c>
      <c r="CJ67" s="48">
        <f t="shared" si="23"/>
        <v>0</v>
      </c>
      <c r="CK67" s="48">
        <f t="shared" si="24"/>
        <v>0</v>
      </c>
      <c r="CL67" s="48">
        <f t="shared" si="25"/>
        <v>0</v>
      </c>
      <c r="CM67" s="48">
        <f t="shared" si="26"/>
        <v>0</v>
      </c>
      <c r="CN67" s="48">
        <f t="shared" si="27"/>
        <v>0</v>
      </c>
      <c r="CO67" s="48">
        <f t="shared" si="28"/>
        <v>0</v>
      </c>
      <c r="CP67" s="48">
        <f t="shared" si="29"/>
        <v>0</v>
      </c>
      <c r="CQ67" s="48">
        <f t="shared" si="30"/>
        <v>0</v>
      </c>
      <c r="CR67" s="48">
        <f t="shared" si="31"/>
        <v>0</v>
      </c>
      <c r="CS67" s="48">
        <f t="shared" si="32"/>
        <v>0</v>
      </c>
      <c r="CT67" s="48">
        <f t="shared" si="33"/>
        <v>0</v>
      </c>
      <c r="CU67" s="48">
        <f t="shared" si="34"/>
        <v>0</v>
      </c>
      <c r="CV67" s="48">
        <f t="shared" si="35"/>
        <v>0</v>
      </c>
    </row>
    <row r="68" spans="2:100" ht="16" x14ac:dyDescent="0.4">
      <c r="B68" s="51" t="s">
        <v>240</v>
      </c>
      <c r="C68" s="52">
        <v>2</v>
      </c>
      <c r="D68" s="51" t="s">
        <v>326</v>
      </c>
      <c r="E68" s="53">
        <v>0</v>
      </c>
      <c r="G68" s="62">
        <v>0</v>
      </c>
      <c r="H68" s="63">
        <v>0</v>
      </c>
      <c r="I68" s="63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s="63">
        <v>0</v>
      </c>
      <c r="X68" s="64">
        <v>0</v>
      </c>
      <c r="Y68" s="60"/>
      <c r="Z68" s="24">
        <f t="shared" si="7"/>
        <v>0</v>
      </c>
      <c r="AB68" s="65">
        <v>0</v>
      </c>
      <c r="AC68" s="63">
        <v>0</v>
      </c>
      <c r="AD68" s="63">
        <v>0</v>
      </c>
      <c r="AE68" s="63">
        <v>0</v>
      </c>
      <c r="AF68" s="63">
        <v>0</v>
      </c>
      <c r="AG68" s="63">
        <v>0</v>
      </c>
      <c r="AH68" s="63">
        <v>0</v>
      </c>
      <c r="AI68" s="66">
        <v>0</v>
      </c>
      <c r="AJ68" s="60"/>
      <c r="AK68" s="24">
        <f t="shared" si="18"/>
        <v>0</v>
      </c>
      <c r="AM68" s="65">
        <v>0</v>
      </c>
      <c r="AN68" s="63">
        <v>0</v>
      </c>
      <c r="AO68" s="63">
        <v>0</v>
      </c>
      <c r="AP68" s="66">
        <v>0</v>
      </c>
      <c r="AQ68" s="60"/>
      <c r="AR68" s="24">
        <f t="shared" si="8"/>
        <v>0</v>
      </c>
      <c r="AT68" s="65">
        <v>0</v>
      </c>
      <c r="AU68" s="63">
        <v>0</v>
      </c>
      <c r="AV68" s="63">
        <v>0</v>
      </c>
      <c r="AW68" s="63">
        <v>0</v>
      </c>
      <c r="AX68" s="66">
        <v>0</v>
      </c>
      <c r="AY68" s="60"/>
      <c r="AZ68" s="24">
        <f t="shared" si="9"/>
        <v>0</v>
      </c>
      <c r="BA68" s="34"/>
      <c r="BB68" s="62">
        <v>0</v>
      </c>
      <c r="BC68" s="63">
        <v>0</v>
      </c>
      <c r="BD68" s="63">
        <v>0</v>
      </c>
      <c r="BE68" s="63">
        <v>0</v>
      </c>
      <c r="BF68" s="63">
        <v>0</v>
      </c>
      <c r="BG68" s="63">
        <v>0</v>
      </c>
      <c r="BH68" s="63">
        <v>0</v>
      </c>
      <c r="BI68" s="63">
        <v>0</v>
      </c>
      <c r="BJ68" s="63">
        <v>0</v>
      </c>
      <c r="BK68" s="63">
        <v>0</v>
      </c>
      <c r="BL68" s="63">
        <v>0</v>
      </c>
      <c r="BM68" s="63">
        <v>0</v>
      </c>
      <c r="BN68" s="63">
        <v>0</v>
      </c>
      <c r="BO68" s="63">
        <v>0</v>
      </c>
      <c r="BP68" s="63">
        <v>0</v>
      </c>
      <c r="BQ68" s="63">
        <v>0</v>
      </c>
      <c r="BR68" s="63">
        <v>0</v>
      </c>
      <c r="BS68" s="64">
        <v>0</v>
      </c>
      <c r="BU68" s="24">
        <f t="shared" si="10"/>
        <v>0</v>
      </c>
      <c r="BW68" s="48">
        <f t="shared" si="11"/>
        <v>0</v>
      </c>
      <c r="BX68" s="49"/>
      <c r="BY68" s="48">
        <f t="shared" si="12"/>
        <v>0</v>
      </c>
      <c r="BZ68" s="48">
        <f t="shared" si="13"/>
        <v>0</v>
      </c>
      <c r="CA68" s="48">
        <f t="shared" si="14"/>
        <v>0</v>
      </c>
      <c r="CB68" s="48">
        <f t="shared" si="15"/>
        <v>0</v>
      </c>
      <c r="CC68" s="48">
        <f t="shared" si="16"/>
        <v>0</v>
      </c>
      <c r="CD68" s="48">
        <f t="shared" si="19"/>
        <v>0</v>
      </c>
      <c r="CE68" s="48">
        <f t="shared" si="36"/>
        <v>0</v>
      </c>
      <c r="CF68" s="48">
        <f t="shared" si="20"/>
        <v>0</v>
      </c>
      <c r="CG68" s="48">
        <f t="shared" si="37"/>
        <v>0</v>
      </c>
      <c r="CH68" s="48">
        <f t="shared" si="21"/>
        <v>0</v>
      </c>
      <c r="CI68" s="48">
        <f t="shared" si="22"/>
        <v>0</v>
      </c>
      <c r="CJ68" s="48">
        <f t="shared" si="23"/>
        <v>0</v>
      </c>
      <c r="CK68" s="48">
        <f t="shared" si="24"/>
        <v>0</v>
      </c>
      <c r="CL68" s="48">
        <f t="shared" si="25"/>
        <v>0</v>
      </c>
      <c r="CM68" s="48">
        <f t="shared" si="26"/>
        <v>0</v>
      </c>
      <c r="CN68" s="48">
        <f t="shared" si="27"/>
        <v>0</v>
      </c>
      <c r="CO68" s="48">
        <f t="shared" si="28"/>
        <v>0</v>
      </c>
      <c r="CP68" s="48">
        <f t="shared" si="29"/>
        <v>0</v>
      </c>
      <c r="CQ68" s="48">
        <f t="shared" si="30"/>
        <v>0</v>
      </c>
      <c r="CR68" s="48">
        <f t="shared" si="31"/>
        <v>0</v>
      </c>
      <c r="CS68" s="48">
        <f t="shared" si="32"/>
        <v>0</v>
      </c>
      <c r="CT68" s="48">
        <f t="shared" si="33"/>
        <v>0</v>
      </c>
      <c r="CU68" s="48">
        <f t="shared" si="34"/>
        <v>0</v>
      </c>
      <c r="CV68" s="48">
        <f t="shared" si="35"/>
        <v>0</v>
      </c>
    </row>
    <row r="69" spans="2:100" ht="16" x14ac:dyDescent="0.4">
      <c r="B69" s="67" t="s">
        <v>259</v>
      </c>
      <c r="C69" s="68">
        <v>2</v>
      </c>
      <c r="D69" s="67" t="s">
        <v>327</v>
      </c>
      <c r="E69" s="69">
        <v>0</v>
      </c>
      <c r="G69" s="62">
        <v>0</v>
      </c>
      <c r="H69" s="63">
        <v>0</v>
      </c>
      <c r="I69" s="63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4">
        <v>0</v>
      </c>
      <c r="Y69" s="60"/>
      <c r="Z69" s="24">
        <f t="shared" si="7"/>
        <v>0</v>
      </c>
      <c r="AB69" s="65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0</v>
      </c>
      <c r="AH69" s="63">
        <v>0</v>
      </c>
      <c r="AI69" s="66">
        <v>0</v>
      </c>
      <c r="AJ69" s="60"/>
      <c r="AK69" s="24">
        <f t="shared" si="18"/>
        <v>0</v>
      </c>
      <c r="AM69" s="65">
        <v>0</v>
      </c>
      <c r="AN69" s="63">
        <v>0</v>
      </c>
      <c r="AO69" s="63">
        <v>0</v>
      </c>
      <c r="AP69" s="66">
        <v>0</v>
      </c>
      <c r="AQ69" s="60"/>
      <c r="AR69" s="24">
        <f t="shared" si="8"/>
        <v>0</v>
      </c>
      <c r="AT69" s="65">
        <v>0</v>
      </c>
      <c r="AU69" s="63">
        <v>0</v>
      </c>
      <c r="AV69" s="63">
        <v>0</v>
      </c>
      <c r="AW69" s="63">
        <v>0</v>
      </c>
      <c r="AX69" s="66">
        <v>0</v>
      </c>
      <c r="AY69" s="60"/>
      <c r="AZ69" s="24">
        <f t="shared" si="9"/>
        <v>0</v>
      </c>
      <c r="BA69" s="34"/>
      <c r="BB69" s="62">
        <v>0</v>
      </c>
      <c r="BC69" s="63">
        <v>0</v>
      </c>
      <c r="BD69" s="63">
        <v>0</v>
      </c>
      <c r="BE69" s="63">
        <v>0</v>
      </c>
      <c r="BF69" s="63">
        <v>0</v>
      </c>
      <c r="BG69" s="63">
        <v>0</v>
      </c>
      <c r="BH69" s="63">
        <v>0</v>
      </c>
      <c r="BI69" s="63">
        <v>0</v>
      </c>
      <c r="BJ69" s="63">
        <v>0</v>
      </c>
      <c r="BK69" s="63">
        <v>0</v>
      </c>
      <c r="BL69" s="63">
        <v>0</v>
      </c>
      <c r="BM69" s="63">
        <v>0</v>
      </c>
      <c r="BN69" s="63">
        <v>0</v>
      </c>
      <c r="BO69" s="63">
        <v>0</v>
      </c>
      <c r="BP69" s="63">
        <v>0</v>
      </c>
      <c r="BQ69" s="63">
        <v>0</v>
      </c>
      <c r="BR69" s="63">
        <v>0</v>
      </c>
      <c r="BS69" s="64">
        <v>0</v>
      </c>
      <c r="BU69" s="24">
        <f t="shared" si="10"/>
        <v>0</v>
      </c>
      <c r="BW69" s="48">
        <f t="shared" si="11"/>
        <v>0</v>
      </c>
      <c r="BX69" s="49"/>
      <c r="BY69" s="48">
        <f t="shared" si="12"/>
        <v>0</v>
      </c>
      <c r="BZ69" s="48">
        <f t="shared" si="13"/>
        <v>0</v>
      </c>
      <c r="CA69" s="48">
        <f t="shared" si="14"/>
        <v>0</v>
      </c>
      <c r="CB69" s="48">
        <f t="shared" si="15"/>
        <v>0</v>
      </c>
      <c r="CC69" s="48">
        <f t="shared" si="16"/>
        <v>0</v>
      </c>
      <c r="CD69" s="48">
        <f t="shared" si="19"/>
        <v>0</v>
      </c>
      <c r="CE69" s="48">
        <f t="shared" si="36"/>
        <v>0</v>
      </c>
      <c r="CF69" s="48">
        <f t="shared" si="20"/>
        <v>0</v>
      </c>
      <c r="CG69" s="48">
        <f t="shared" si="37"/>
        <v>0</v>
      </c>
      <c r="CH69" s="48">
        <f t="shared" si="21"/>
        <v>0</v>
      </c>
      <c r="CI69" s="48">
        <f t="shared" si="22"/>
        <v>0</v>
      </c>
      <c r="CJ69" s="48">
        <f t="shared" si="23"/>
        <v>0</v>
      </c>
      <c r="CK69" s="48">
        <f t="shared" si="24"/>
        <v>0</v>
      </c>
      <c r="CL69" s="48">
        <f t="shared" si="25"/>
        <v>0</v>
      </c>
      <c r="CM69" s="48">
        <f t="shared" si="26"/>
        <v>0</v>
      </c>
      <c r="CN69" s="48">
        <f t="shared" si="27"/>
        <v>0</v>
      </c>
      <c r="CO69" s="48">
        <f t="shared" si="28"/>
        <v>0</v>
      </c>
      <c r="CP69" s="48">
        <f t="shared" si="29"/>
        <v>0</v>
      </c>
      <c r="CQ69" s="48">
        <f t="shared" si="30"/>
        <v>0</v>
      </c>
      <c r="CR69" s="48">
        <f t="shared" si="31"/>
        <v>0</v>
      </c>
      <c r="CS69" s="48">
        <f t="shared" si="32"/>
        <v>0</v>
      </c>
      <c r="CT69" s="48">
        <f t="shared" si="33"/>
        <v>0</v>
      </c>
      <c r="CU69" s="48">
        <f t="shared" si="34"/>
        <v>0</v>
      </c>
      <c r="CV69" s="48">
        <f t="shared" si="35"/>
        <v>0</v>
      </c>
    </row>
    <row r="70" spans="2:100" ht="16" x14ac:dyDescent="0.4">
      <c r="B70" s="39" t="s">
        <v>208</v>
      </c>
      <c r="C70" s="40">
        <v>3</v>
      </c>
      <c r="D70" s="39" t="s">
        <v>18</v>
      </c>
      <c r="E70" s="41">
        <v>2690000</v>
      </c>
      <c r="G70" s="42">
        <v>7042.5483618963963</v>
      </c>
      <c r="H70" s="43">
        <v>7317.5323522361605</v>
      </c>
      <c r="I70" s="43">
        <v>4245.3666262640209</v>
      </c>
      <c r="J70" s="43">
        <v>9777.3029488867542</v>
      </c>
      <c r="K70" s="43">
        <v>18279.834513163052</v>
      </c>
      <c r="L70" s="43">
        <v>0</v>
      </c>
      <c r="M70" s="43">
        <v>17130.653514394668</v>
      </c>
      <c r="N70" s="43">
        <v>7813.2886590278649</v>
      </c>
      <c r="O70" s="43">
        <v>0</v>
      </c>
      <c r="P70" s="43">
        <v>0</v>
      </c>
      <c r="Q70" s="43">
        <v>0</v>
      </c>
      <c r="R70" s="43">
        <v>0</v>
      </c>
      <c r="S70" s="43">
        <v>10749.975008349276</v>
      </c>
      <c r="T70" s="43">
        <v>39068.471026635183</v>
      </c>
      <c r="U70" s="43">
        <v>0</v>
      </c>
      <c r="V70" s="43">
        <v>59191.455693685188</v>
      </c>
      <c r="W70" s="43">
        <v>0</v>
      </c>
      <c r="X70" s="44">
        <v>31810.892530902602</v>
      </c>
      <c r="Z70" s="24">
        <f t="shared" si="7"/>
        <v>212427.32123544117</v>
      </c>
      <c r="AB70" s="45">
        <v>0</v>
      </c>
      <c r="AC70" s="46">
        <v>0</v>
      </c>
      <c r="AD70" s="46">
        <v>193500</v>
      </c>
      <c r="AE70" s="46">
        <v>0</v>
      </c>
      <c r="AF70" s="46">
        <v>0</v>
      </c>
      <c r="AG70" s="46">
        <v>6480.4767167950768</v>
      </c>
      <c r="AH70" s="46">
        <v>7582.6131847468669</v>
      </c>
      <c r="AI70" s="47">
        <v>4418.5068523602795</v>
      </c>
      <c r="AK70" s="24">
        <f t="shared" si="18"/>
        <v>211981.59675390221</v>
      </c>
      <c r="AM70" s="45">
        <v>9897.4553492870273</v>
      </c>
      <c r="AN70" s="46">
        <v>16279.959050945441</v>
      </c>
      <c r="AO70" s="46">
        <v>0</v>
      </c>
      <c r="AP70" s="47">
        <v>8907.7098143583244</v>
      </c>
      <c r="AR70" s="24">
        <f t="shared" si="8"/>
        <v>35085.124214590789</v>
      </c>
      <c r="AT70" s="45">
        <v>5655.6887710211577</v>
      </c>
      <c r="AU70" s="46">
        <v>9233.4096109839811</v>
      </c>
      <c r="AV70" s="46">
        <v>0</v>
      </c>
      <c r="AW70" s="46">
        <v>4995.8584144020233</v>
      </c>
      <c r="AX70" s="47">
        <v>4320.3178111967172</v>
      </c>
      <c r="AZ70" s="24">
        <f t="shared" si="9"/>
        <v>24205.274607603878</v>
      </c>
      <c r="BA70" s="34"/>
      <c r="BB70" s="42">
        <v>0</v>
      </c>
      <c r="BC70" s="43">
        <v>0</v>
      </c>
      <c r="BD70" s="43">
        <v>0</v>
      </c>
      <c r="BE70" s="43">
        <v>0</v>
      </c>
      <c r="BF70" s="43">
        <v>0</v>
      </c>
      <c r="BG70" s="43">
        <v>0</v>
      </c>
      <c r="BH70" s="43">
        <v>0</v>
      </c>
      <c r="BI70" s="43">
        <v>0</v>
      </c>
      <c r="BJ70" s="43">
        <v>0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4">
        <v>0</v>
      </c>
      <c r="BU70" s="24">
        <f t="shared" si="10"/>
        <v>0</v>
      </c>
      <c r="BW70" s="48">
        <f t="shared" si="11"/>
        <v>483699.31681153807</v>
      </c>
      <c r="BX70" s="49"/>
      <c r="BY70" s="48">
        <f t="shared" si="12"/>
        <v>18279.834513163052</v>
      </c>
      <c r="BZ70" s="48">
        <f t="shared" si="13"/>
        <v>0</v>
      </c>
      <c r="CA70" s="48">
        <f t="shared" si="14"/>
        <v>18279.834513163052</v>
      </c>
      <c r="CB70" s="48">
        <f t="shared" si="15"/>
        <v>66774.068878432052</v>
      </c>
      <c r="CC70" s="48">
        <f t="shared" si="16"/>
        <v>66774.068878432052</v>
      </c>
      <c r="CD70" s="48">
        <f t="shared" si="19"/>
        <v>0</v>
      </c>
      <c r="CE70" s="48">
        <f t="shared" si="36"/>
        <v>193500</v>
      </c>
      <c r="CF70" s="48">
        <f t="shared" si="20"/>
        <v>193500</v>
      </c>
      <c r="CG70" s="48">
        <f t="shared" si="37"/>
        <v>0</v>
      </c>
      <c r="CH70" s="48">
        <f t="shared" si="21"/>
        <v>0</v>
      </c>
      <c r="CI70" s="48">
        <f t="shared" si="22"/>
        <v>0</v>
      </c>
      <c r="CJ70" s="48">
        <f t="shared" si="23"/>
        <v>0</v>
      </c>
      <c r="CK70" s="48">
        <f t="shared" si="24"/>
        <v>0</v>
      </c>
      <c r="CL70" s="48">
        <f t="shared" si="25"/>
        <v>205145.41341994292</v>
      </c>
      <c r="CM70" s="48">
        <f t="shared" si="26"/>
        <v>7042.5483618963963</v>
      </c>
      <c r="CN70" s="48">
        <f t="shared" si="27"/>
        <v>7317.5323522361605</v>
      </c>
      <c r="CO70" s="48">
        <f t="shared" si="28"/>
        <v>4245.3666262640209</v>
      </c>
      <c r="CP70" s="48">
        <f t="shared" si="29"/>
        <v>9777.3029488867542</v>
      </c>
      <c r="CQ70" s="48">
        <f t="shared" si="30"/>
        <v>17130.653514394668</v>
      </c>
      <c r="CR70" s="48">
        <f t="shared" si="31"/>
        <v>7813.2886590278649</v>
      </c>
      <c r="CS70" s="48">
        <f t="shared" si="32"/>
        <v>10749.975008349276</v>
      </c>
      <c r="CT70" s="48">
        <f t="shared" si="33"/>
        <v>39068.471026635183</v>
      </c>
      <c r="CU70" s="48">
        <f t="shared" si="34"/>
        <v>65770.875538989741</v>
      </c>
      <c r="CV70" s="48">
        <f t="shared" si="35"/>
        <v>36229.399383262884</v>
      </c>
    </row>
    <row r="71" spans="2:100" ht="16" x14ac:dyDescent="0.4">
      <c r="B71" s="51" t="s">
        <v>191</v>
      </c>
      <c r="C71" s="52">
        <v>3</v>
      </c>
      <c r="D71" s="51" t="s">
        <v>192</v>
      </c>
      <c r="E71" s="53">
        <v>6179800</v>
      </c>
      <c r="G71" s="54">
        <v>16179.011288790836</v>
      </c>
      <c r="H71" s="55">
        <v>16810.738449943874</v>
      </c>
      <c r="I71" s="55">
        <v>9752.9801773183644</v>
      </c>
      <c r="J71" s="55">
        <v>22461.627049639545</v>
      </c>
      <c r="K71" s="55">
        <v>41994.691942172874</v>
      </c>
      <c r="L71" s="55">
        <v>0</v>
      </c>
      <c r="M71" s="55">
        <v>39354.65151979783</v>
      </c>
      <c r="N71" s="55">
        <v>17949.651024186023</v>
      </c>
      <c r="O71" s="55">
        <v>117365.1866215815</v>
      </c>
      <c r="P71" s="55">
        <v>0</v>
      </c>
      <c r="Q71" s="55">
        <v>0</v>
      </c>
      <c r="R71" s="55">
        <v>0</v>
      </c>
      <c r="S71" s="55">
        <v>24696.169351894743</v>
      </c>
      <c r="T71" s="55">
        <v>89752.913475985173</v>
      </c>
      <c r="U71" s="55">
        <v>0</v>
      </c>
      <c r="V71" s="55">
        <v>135981.91743339619</v>
      </c>
      <c r="W71" s="56">
        <v>0</v>
      </c>
      <c r="X71" s="57">
        <v>73079.908424710753</v>
      </c>
      <c r="Z71" s="24">
        <f t="shared" si="7"/>
        <v>605379.44675941777</v>
      </c>
      <c r="AB71" s="58">
        <v>0</v>
      </c>
      <c r="AC71" s="55">
        <v>30916.863076444166</v>
      </c>
      <c r="AD71" s="55">
        <v>0</v>
      </c>
      <c r="AE71" s="55">
        <v>17176.035042468982</v>
      </c>
      <c r="AF71" s="55">
        <v>0</v>
      </c>
      <c r="AG71" s="55">
        <v>14887.750934739857</v>
      </c>
      <c r="AH71" s="55">
        <v>17419.714854683527</v>
      </c>
      <c r="AI71" s="59">
        <v>10150.739273686266</v>
      </c>
      <c r="AK71" s="24">
        <f t="shared" si="18"/>
        <v>90551.103182022794</v>
      </c>
      <c r="AM71" s="58">
        <v>22737.655973057237</v>
      </c>
      <c r="AN71" s="55">
        <v>37400.331205588343</v>
      </c>
      <c r="AO71" s="55">
        <v>0</v>
      </c>
      <c r="AP71" s="59">
        <v>20463.890375751515</v>
      </c>
      <c r="AR71" s="24">
        <f t="shared" si="8"/>
        <v>80601.877554397099</v>
      </c>
      <c r="AT71" s="58">
        <v>12992.94627031842</v>
      </c>
      <c r="AU71" s="55">
        <v>21212.128146453088</v>
      </c>
      <c r="AV71" s="55">
        <v>0</v>
      </c>
      <c r="AW71" s="55">
        <v>11477.102538781272</v>
      </c>
      <c r="AX71" s="59">
        <v>9925.1672898265715</v>
      </c>
      <c r="AZ71" s="24">
        <f t="shared" si="9"/>
        <v>55607.344245379354</v>
      </c>
      <c r="BA71" s="34"/>
      <c r="BB71" s="54">
        <v>0</v>
      </c>
      <c r="BC71" s="55">
        <v>0</v>
      </c>
      <c r="BD71" s="55">
        <v>0</v>
      </c>
      <c r="BE71" s="55">
        <v>0</v>
      </c>
      <c r="BF71" s="55">
        <v>0</v>
      </c>
      <c r="BG71" s="55">
        <v>0</v>
      </c>
      <c r="BH71" s="55">
        <v>0</v>
      </c>
      <c r="BI71" s="55">
        <v>0</v>
      </c>
      <c r="BJ71" s="55">
        <v>0</v>
      </c>
      <c r="BK71" s="55">
        <v>0</v>
      </c>
      <c r="BL71" s="55">
        <v>0</v>
      </c>
      <c r="BM71" s="55">
        <v>0</v>
      </c>
      <c r="BN71" s="55">
        <v>0</v>
      </c>
      <c r="BO71" s="55">
        <v>0</v>
      </c>
      <c r="BP71" s="55">
        <v>0</v>
      </c>
      <c r="BQ71" s="55">
        <v>0</v>
      </c>
      <c r="BR71" s="56">
        <v>0</v>
      </c>
      <c r="BS71" s="57">
        <v>0</v>
      </c>
      <c r="BU71" s="24">
        <f t="shared" si="10"/>
        <v>0</v>
      </c>
      <c r="BW71" s="48">
        <f t="shared" si="11"/>
        <v>832139.771741217</v>
      </c>
      <c r="BX71" s="49"/>
      <c r="BY71" s="48">
        <f t="shared" si="12"/>
        <v>41994.691942172874</v>
      </c>
      <c r="BZ71" s="48">
        <f t="shared" si="13"/>
        <v>0</v>
      </c>
      <c r="CA71" s="48">
        <f t="shared" si="14"/>
        <v>41994.691942172874</v>
      </c>
      <c r="CB71" s="48">
        <f t="shared" si="15"/>
        <v>153401.63228807971</v>
      </c>
      <c r="CC71" s="48">
        <f t="shared" si="16"/>
        <v>153401.63228807971</v>
      </c>
      <c r="CD71" s="48">
        <f t="shared" si="19"/>
        <v>0</v>
      </c>
      <c r="CE71" s="48">
        <f t="shared" si="36"/>
        <v>165458.08474049464</v>
      </c>
      <c r="CF71" s="48">
        <f t="shared" si="20"/>
        <v>0</v>
      </c>
      <c r="CG71" s="48">
        <f t="shared" si="37"/>
        <v>165458.08474049464</v>
      </c>
      <c r="CH71" s="48">
        <f t="shared" si="21"/>
        <v>30916.863076444166</v>
      </c>
      <c r="CI71" s="48">
        <f t="shared" si="22"/>
        <v>0</v>
      </c>
      <c r="CJ71" s="48">
        <f t="shared" si="23"/>
        <v>0</v>
      </c>
      <c r="CK71" s="48">
        <f t="shared" si="24"/>
        <v>0</v>
      </c>
      <c r="CL71" s="48">
        <f t="shared" si="25"/>
        <v>471285.36277046968</v>
      </c>
      <c r="CM71" s="48">
        <f t="shared" si="26"/>
        <v>16179.011288790836</v>
      </c>
      <c r="CN71" s="48">
        <f t="shared" si="27"/>
        <v>16810.738449943874</v>
      </c>
      <c r="CO71" s="48">
        <f t="shared" si="28"/>
        <v>9752.9801773183644</v>
      </c>
      <c r="CP71" s="48">
        <f t="shared" si="29"/>
        <v>22461.627049639545</v>
      </c>
      <c r="CQ71" s="48">
        <f t="shared" si="30"/>
        <v>39354.65151979783</v>
      </c>
      <c r="CR71" s="48">
        <f t="shared" si="31"/>
        <v>17949.651024186023</v>
      </c>
      <c r="CS71" s="48">
        <f t="shared" si="32"/>
        <v>24696.169351894743</v>
      </c>
      <c r="CT71" s="48">
        <f t="shared" si="33"/>
        <v>89752.913475985173</v>
      </c>
      <c r="CU71" s="48">
        <f t="shared" si="34"/>
        <v>151096.97273451634</v>
      </c>
      <c r="CV71" s="48">
        <f t="shared" si="35"/>
        <v>83230.647698397021</v>
      </c>
    </row>
    <row r="72" spans="2:100" ht="16" x14ac:dyDescent="0.4">
      <c r="B72" s="51" t="s">
        <v>191</v>
      </c>
      <c r="C72" s="52">
        <v>3</v>
      </c>
      <c r="D72" s="51" t="s">
        <v>281</v>
      </c>
      <c r="E72" s="53">
        <v>315000</v>
      </c>
      <c r="G72" s="54">
        <v>824.68503122578613</v>
      </c>
      <c r="H72" s="55">
        <v>856.88575871910427</v>
      </c>
      <c r="I72" s="55">
        <v>497.13401013872368</v>
      </c>
      <c r="J72" s="55">
        <v>1144.9258099997501</v>
      </c>
      <c r="K72" s="55">
        <v>2140.5754169689076</v>
      </c>
      <c r="L72" s="55">
        <v>0</v>
      </c>
      <c r="M72" s="55">
        <v>2006.0058948082976</v>
      </c>
      <c r="N72" s="55">
        <v>914.93900654043773</v>
      </c>
      <c r="O72" s="55">
        <v>5982.3997193757359</v>
      </c>
      <c r="P72" s="55">
        <v>0</v>
      </c>
      <c r="Q72" s="55">
        <v>0</v>
      </c>
      <c r="R72" s="55">
        <v>0</v>
      </c>
      <c r="S72" s="55">
        <v>1258.8260697509374</v>
      </c>
      <c r="T72" s="55">
        <v>4574.9324808141573</v>
      </c>
      <c r="U72" s="55">
        <v>0</v>
      </c>
      <c r="V72" s="55">
        <v>6931.3414659891578</v>
      </c>
      <c r="W72" s="56">
        <v>0</v>
      </c>
      <c r="X72" s="57">
        <v>3725.0673409793012</v>
      </c>
      <c r="Z72" s="24">
        <f t="shared" si="7"/>
        <v>30857.718005310293</v>
      </c>
      <c r="AB72" s="58">
        <v>0</v>
      </c>
      <c r="AC72" s="55">
        <v>1575.9105260817362</v>
      </c>
      <c r="AD72" s="55">
        <v>0</v>
      </c>
      <c r="AE72" s="55">
        <v>875.50584782318674</v>
      </c>
      <c r="AF72" s="55">
        <v>0</v>
      </c>
      <c r="AG72" s="55">
        <v>758.86623263585477</v>
      </c>
      <c r="AH72" s="55">
        <v>887.92682274916842</v>
      </c>
      <c r="AI72" s="59">
        <v>517.40879497899186</v>
      </c>
      <c r="AK72" s="24">
        <f t="shared" si="18"/>
        <v>4615.6182242689374</v>
      </c>
      <c r="AM72" s="58">
        <v>1158.9957007529417</v>
      </c>
      <c r="AN72" s="55">
        <v>1906.3892568950982</v>
      </c>
      <c r="AO72" s="55">
        <v>0</v>
      </c>
      <c r="AP72" s="59">
        <v>1043.0961306776476</v>
      </c>
      <c r="AR72" s="24">
        <f t="shared" si="8"/>
        <v>4108.4810883256869</v>
      </c>
      <c r="AT72" s="58">
        <v>662.28325757310961</v>
      </c>
      <c r="AU72" s="55">
        <v>1081.2356979405035</v>
      </c>
      <c r="AV72" s="55">
        <v>0</v>
      </c>
      <c r="AW72" s="55">
        <v>585.01687752291343</v>
      </c>
      <c r="AX72" s="59">
        <v>505.91082175723648</v>
      </c>
      <c r="AZ72" s="24">
        <f t="shared" si="9"/>
        <v>2834.4466547937632</v>
      </c>
      <c r="BA72" s="34"/>
      <c r="BB72" s="54">
        <v>0</v>
      </c>
      <c r="BC72" s="55">
        <v>0</v>
      </c>
      <c r="BD72" s="55">
        <v>0</v>
      </c>
      <c r="BE72" s="55">
        <v>0</v>
      </c>
      <c r="BF72" s="55">
        <v>0</v>
      </c>
      <c r="BG72" s="55">
        <v>0</v>
      </c>
      <c r="BH72" s="55">
        <v>0</v>
      </c>
      <c r="BI72" s="55">
        <v>0</v>
      </c>
      <c r="BJ72" s="55">
        <v>0</v>
      </c>
      <c r="BK72" s="55">
        <v>0</v>
      </c>
      <c r="BL72" s="55">
        <v>0</v>
      </c>
      <c r="BM72" s="55">
        <v>0</v>
      </c>
      <c r="BN72" s="55">
        <v>0</v>
      </c>
      <c r="BO72" s="55">
        <v>0</v>
      </c>
      <c r="BP72" s="55">
        <v>0</v>
      </c>
      <c r="BQ72" s="55">
        <v>0</v>
      </c>
      <c r="BR72" s="56">
        <v>0</v>
      </c>
      <c r="BS72" s="57">
        <v>0</v>
      </c>
      <c r="BU72" s="24">
        <f t="shared" si="10"/>
        <v>0</v>
      </c>
      <c r="BW72" s="48">
        <f t="shared" si="11"/>
        <v>42416.263972698682</v>
      </c>
      <c r="BX72" s="49"/>
      <c r="BY72" s="48">
        <f t="shared" si="12"/>
        <v>2140.5754169689076</v>
      </c>
      <c r="BZ72" s="48">
        <f t="shared" si="13"/>
        <v>0</v>
      </c>
      <c r="CA72" s="48">
        <f t="shared" si="14"/>
        <v>2140.5754169689076</v>
      </c>
      <c r="CB72" s="48">
        <f t="shared" si="15"/>
        <v>7819.2682887383262</v>
      </c>
      <c r="CC72" s="48">
        <f t="shared" si="16"/>
        <v>7819.2682887383262</v>
      </c>
      <c r="CD72" s="48">
        <f t="shared" si="19"/>
        <v>0</v>
      </c>
      <c r="CE72" s="48">
        <f t="shared" si="36"/>
        <v>8433.8160932806586</v>
      </c>
      <c r="CF72" s="48">
        <f t="shared" si="20"/>
        <v>0</v>
      </c>
      <c r="CG72" s="48">
        <f t="shared" si="37"/>
        <v>8433.8160932806586</v>
      </c>
      <c r="CH72" s="48">
        <f t="shared" si="21"/>
        <v>1575.9105260817362</v>
      </c>
      <c r="CI72" s="48">
        <f t="shared" si="22"/>
        <v>0</v>
      </c>
      <c r="CJ72" s="48">
        <f t="shared" si="23"/>
        <v>0</v>
      </c>
      <c r="CK72" s="48">
        <f t="shared" si="24"/>
        <v>0</v>
      </c>
      <c r="CL72" s="48">
        <f t="shared" si="25"/>
        <v>24022.604173710788</v>
      </c>
      <c r="CM72" s="48">
        <f t="shared" si="26"/>
        <v>824.68503122578613</v>
      </c>
      <c r="CN72" s="48">
        <f t="shared" si="27"/>
        <v>856.88575871910427</v>
      </c>
      <c r="CO72" s="48">
        <f t="shared" si="28"/>
        <v>497.13401013872368</v>
      </c>
      <c r="CP72" s="48">
        <f t="shared" si="29"/>
        <v>1144.9258099997501</v>
      </c>
      <c r="CQ72" s="48">
        <f t="shared" si="30"/>
        <v>2006.0058948082976</v>
      </c>
      <c r="CR72" s="48">
        <f t="shared" si="31"/>
        <v>914.93900654043773</v>
      </c>
      <c r="CS72" s="48">
        <f t="shared" si="32"/>
        <v>1258.8260697509374</v>
      </c>
      <c r="CT72" s="48">
        <f t="shared" si="33"/>
        <v>4574.9324808141573</v>
      </c>
      <c r="CU72" s="48">
        <f t="shared" si="34"/>
        <v>7701.7939757553049</v>
      </c>
      <c r="CV72" s="48">
        <f t="shared" si="35"/>
        <v>4242.4761359582935</v>
      </c>
    </row>
    <row r="73" spans="2:100" ht="16" x14ac:dyDescent="0.4">
      <c r="B73" s="51" t="s">
        <v>232</v>
      </c>
      <c r="C73" s="52">
        <v>3</v>
      </c>
      <c r="D73" s="51" t="s">
        <v>233</v>
      </c>
      <c r="E73" s="53">
        <v>1600000</v>
      </c>
      <c r="G73" s="54">
        <v>4188.876349083358</v>
      </c>
      <c r="H73" s="55">
        <v>4352.4355998430692</v>
      </c>
      <c r="I73" s="55">
        <v>2525.1251308633582</v>
      </c>
      <c r="J73" s="55">
        <v>5815.4961777765084</v>
      </c>
      <c r="K73" s="55">
        <v>10872.764022699212</v>
      </c>
      <c r="L73" s="55">
        <v>0</v>
      </c>
      <c r="M73" s="55">
        <v>0</v>
      </c>
      <c r="N73" s="55">
        <v>4647.309239570478</v>
      </c>
      <c r="O73" s="55">
        <v>0</v>
      </c>
      <c r="P73" s="55">
        <v>0</v>
      </c>
      <c r="Q73" s="55">
        <v>20184.15776151797</v>
      </c>
      <c r="R73" s="55">
        <v>0</v>
      </c>
      <c r="S73" s="55">
        <v>6394.0371796873005</v>
      </c>
      <c r="T73" s="55">
        <v>23237.752283500482</v>
      </c>
      <c r="U73" s="55">
        <v>0</v>
      </c>
      <c r="V73" s="55">
        <v>35206.813795500486</v>
      </c>
      <c r="W73" s="56">
        <v>0</v>
      </c>
      <c r="X73" s="57">
        <v>18920.976970053591</v>
      </c>
      <c r="Y73" s="60"/>
      <c r="Z73" s="24">
        <f t="shared" si="7"/>
        <v>136345.74451009583</v>
      </c>
      <c r="AB73" s="58">
        <v>0</v>
      </c>
      <c r="AC73" s="55">
        <v>0</v>
      </c>
      <c r="AD73" s="55">
        <v>0</v>
      </c>
      <c r="AE73" s="55">
        <v>0</v>
      </c>
      <c r="AF73" s="55">
        <v>86930.02172797489</v>
      </c>
      <c r="AG73" s="55">
        <v>3854.5586419598972</v>
      </c>
      <c r="AH73" s="55">
        <v>4510.1044965037127</v>
      </c>
      <c r="AI73" s="59">
        <v>2628.1081649726571</v>
      </c>
      <c r="AJ73" s="60"/>
      <c r="AK73" s="24">
        <f t="shared" si="18"/>
        <v>97922.793031411158</v>
      </c>
      <c r="AM73" s="58">
        <v>5886.962289538752</v>
      </c>
      <c r="AN73" s="55">
        <v>9683.247019149705</v>
      </c>
      <c r="AO73" s="55">
        <v>0</v>
      </c>
      <c r="AP73" s="59">
        <v>5298.2660605848769</v>
      </c>
      <c r="AQ73" s="60"/>
      <c r="AR73" s="24">
        <f t="shared" si="8"/>
        <v>20868.475369273332</v>
      </c>
      <c r="AT73" s="58">
        <v>3363.9784511650009</v>
      </c>
      <c r="AU73" s="55">
        <v>5491.9908466819224</v>
      </c>
      <c r="AV73" s="55">
        <v>0</v>
      </c>
      <c r="AW73" s="55">
        <v>2971.514298529084</v>
      </c>
      <c r="AX73" s="59">
        <v>2569.7057613065981</v>
      </c>
      <c r="AY73" s="60"/>
      <c r="AZ73" s="24">
        <f t="shared" si="9"/>
        <v>14397.189357682604</v>
      </c>
      <c r="BA73" s="34"/>
      <c r="BB73" s="54">
        <v>0</v>
      </c>
      <c r="BC73" s="55">
        <v>0</v>
      </c>
      <c r="BD73" s="55">
        <v>0</v>
      </c>
      <c r="BE73" s="55">
        <v>0</v>
      </c>
      <c r="BF73" s="55">
        <v>0</v>
      </c>
      <c r="BG73" s="55">
        <v>0</v>
      </c>
      <c r="BH73" s="55">
        <v>0</v>
      </c>
      <c r="BI73" s="55">
        <v>0</v>
      </c>
      <c r="BJ73" s="55">
        <v>0</v>
      </c>
      <c r="BK73" s="55">
        <v>0</v>
      </c>
      <c r="BL73" s="55">
        <v>0</v>
      </c>
      <c r="BM73" s="55">
        <v>0</v>
      </c>
      <c r="BN73" s="55">
        <v>0</v>
      </c>
      <c r="BO73" s="55">
        <v>0</v>
      </c>
      <c r="BP73" s="55">
        <v>0</v>
      </c>
      <c r="BQ73" s="55">
        <v>0</v>
      </c>
      <c r="BR73" s="56">
        <v>0</v>
      </c>
      <c r="BS73" s="57">
        <v>0</v>
      </c>
      <c r="BU73" s="24">
        <f t="shared" si="10"/>
        <v>0</v>
      </c>
      <c r="BW73" s="48">
        <f t="shared" si="11"/>
        <v>269534.20226846292</v>
      </c>
      <c r="BX73" s="49"/>
      <c r="BY73" s="48">
        <f t="shared" si="12"/>
        <v>10872.764022699212</v>
      </c>
      <c r="BZ73" s="48">
        <f t="shared" si="13"/>
        <v>0</v>
      </c>
      <c r="CA73" s="48">
        <f t="shared" si="14"/>
        <v>10872.764022699212</v>
      </c>
      <c r="CB73" s="48">
        <f t="shared" si="15"/>
        <v>39716.9182920042</v>
      </c>
      <c r="CC73" s="48">
        <f t="shared" si="16"/>
        <v>39716.9182920042</v>
      </c>
      <c r="CD73" s="48">
        <f t="shared" si="19"/>
        <v>0</v>
      </c>
      <c r="CE73" s="48">
        <f t="shared" si="36"/>
        <v>107114.17948949286</v>
      </c>
      <c r="CF73" s="48">
        <f t="shared" si="20"/>
        <v>0</v>
      </c>
      <c r="CG73" s="48">
        <f t="shared" si="37"/>
        <v>0</v>
      </c>
      <c r="CH73" s="48">
        <f t="shared" si="21"/>
        <v>0</v>
      </c>
      <c r="CI73" s="48">
        <f t="shared" si="22"/>
        <v>0</v>
      </c>
      <c r="CJ73" s="48">
        <f t="shared" si="23"/>
        <v>0</v>
      </c>
      <c r="CK73" s="48">
        <f t="shared" si="24"/>
        <v>107114.17948949286</v>
      </c>
      <c r="CL73" s="48">
        <f t="shared" si="25"/>
        <v>111830.34046426666</v>
      </c>
      <c r="CM73" s="48">
        <f t="shared" si="26"/>
        <v>4188.876349083358</v>
      </c>
      <c r="CN73" s="48">
        <f t="shared" si="27"/>
        <v>4352.4355998430692</v>
      </c>
      <c r="CO73" s="48">
        <f t="shared" si="28"/>
        <v>2525.1251308633582</v>
      </c>
      <c r="CP73" s="48">
        <f t="shared" si="29"/>
        <v>5815.4961777765084</v>
      </c>
      <c r="CQ73" s="48">
        <f t="shared" si="30"/>
        <v>0</v>
      </c>
      <c r="CR73" s="48">
        <f t="shared" si="31"/>
        <v>4647.309239570478</v>
      </c>
      <c r="CS73" s="48">
        <f t="shared" si="32"/>
        <v>6394.0371796873005</v>
      </c>
      <c r="CT73" s="48">
        <f t="shared" si="33"/>
        <v>23237.752283500482</v>
      </c>
      <c r="CU73" s="48">
        <f t="shared" si="34"/>
        <v>39120.223368915831</v>
      </c>
      <c r="CV73" s="48">
        <f t="shared" si="35"/>
        <v>21549.085135026249</v>
      </c>
    </row>
    <row r="74" spans="2:100" ht="16" x14ac:dyDescent="0.4">
      <c r="B74" s="51" t="s">
        <v>230</v>
      </c>
      <c r="C74" s="52">
        <v>3</v>
      </c>
      <c r="D74" s="51" t="s">
        <v>319</v>
      </c>
      <c r="E74" s="53">
        <v>2060652</v>
      </c>
      <c r="G74" s="54">
        <v>5394.8852665570757</v>
      </c>
      <c r="H74" s="55">
        <v>5605.5344523048871</v>
      </c>
      <c r="I74" s="55">
        <v>3252.1275944774002</v>
      </c>
      <c r="J74" s="55">
        <v>7489.8211435796984</v>
      </c>
      <c r="K74" s="55">
        <v>0</v>
      </c>
      <c r="L74" s="55">
        <v>63549.118167855719</v>
      </c>
      <c r="M74" s="55">
        <v>13122.793838566691</v>
      </c>
      <c r="N74" s="55">
        <v>5985.3044244621151</v>
      </c>
      <c r="O74" s="55">
        <v>0</v>
      </c>
      <c r="P74" s="55">
        <v>0</v>
      </c>
      <c r="Q74" s="55">
        <v>0</v>
      </c>
      <c r="R74" s="55">
        <v>36823.253838555735</v>
      </c>
      <c r="S74" s="55">
        <v>8234.9284389981221</v>
      </c>
      <c r="T74" s="55">
        <v>29928.075449062395</v>
      </c>
      <c r="U74" s="55">
        <v>0</v>
      </c>
      <c r="V74" s="55">
        <v>0</v>
      </c>
      <c r="W74" s="56">
        <v>11840.948586261769</v>
      </c>
      <c r="X74" s="57">
        <v>24368.468147059299</v>
      </c>
      <c r="Y74" s="60"/>
      <c r="Z74" s="24">
        <f t="shared" si="7"/>
        <v>215595.25934774091</v>
      </c>
      <c r="AB74" s="58">
        <v>5936.7298293699168</v>
      </c>
      <c r="AC74" s="55">
        <v>0</v>
      </c>
      <c r="AD74" s="55">
        <v>0</v>
      </c>
      <c r="AE74" s="55">
        <v>0</v>
      </c>
      <c r="AF74" s="55">
        <v>0</v>
      </c>
      <c r="AG74" s="55">
        <v>4964.314984169966</v>
      </c>
      <c r="AH74" s="55">
        <v>0</v>
      </c>
      <c r="AI74" s="59">
        <v>3384.7602164795221</v>
      </c>
      <c r="AJ74" s="60"/>
      <c r="AK74" s="24">
        <f t="shared" si="18"/>
        <v>14285.805030019406</v>
      </c>
      <c r="AM74" s="58">
        <v>7581.8628849141296</v>
      </c>
      <c r="AN74" s="55">
        <v>0</v>
      </c>
      <c r="AO74" s="55">
        <v>17356.839210230592</v>
      </c>
      <c r="AP74" s="59">
        <v>6823.676596422717</v>
      </c>
      <c r="AQ74" s="60"/>
      <c r="AR74" s="24">
        <f t="shared" si="8"/>
        <v>31762.378691567435</v>
      </c>
      <c r="AT74" s="58">
        <v>4332.4930770937881</v>
      </c>
      <c r="AU74" s="55">
        <v>0</v>
      </c>
      <c r="AV74" s="55">
        <v>9844.1774625188427</v>
      </c>
      <c r="AW74" s="55">
        <v>3827.0355514328467</v>
      </c>
      <c r="AX74" s="59">
        <v>3309.5433227799772</v>
      </c>
      <c r="AY74" s="60"/>
      <c r="AZ74" s="24">
        <f t="shared" si="9"/>
        <v>21313.249413825455</v>
      </c>
      <c r="BA74" s="34"/>
      <c r="BB74" s="54">
        <v>0</v>
      </c>
      <c r="BC74" s="55">
        <v>0</v>
      </c>
      <c r="BD74" s="55">
        <v>0</v>
      </c>
      <c r="BE74" s="55">
        <v>0</v>
      </c>
      <c r="BF74" s="55">
        <v>0</v>
      </c>
      <c r="BG74" s="55">
        <v>0</v>
      </c>
      <c r="BH74" s="55">
        <v>0</v>
      </c>
      <c r="BI74" s="55">
        <v>0</v>
      </c>
      <c r="BJ74" s="55">
        <v>0</v>
      </c>
      <c r="BK74" s="55">
        <v>0</v>
      </c>
      <c r="BL74" s="55">
        <v>0</v>
      </c>
      <c r="BM74" s="55">
        <v>0</v>
      </c>
      <c r="BN74" s="55">
        <v>0</v>
      </c>
      <c r="BO74" s="55">
        <v>0</v>
      </c>
      <c r="BP74" s="55">
        <v>0</v>
      </c>
      <c r="BQ74" s="55">
        <v>0</v>
      </c>
      <c r="BR74" s="56">
        <v>0</v>
      </c>
      <c r="BS74" s="57">
        <v>0</v>
      </c>
      <c r="BU74" s="24">
        <f t="shared" si="10"/>
        <v>0</v>
      </c>
      <c r="BW74" s="48">
        <f t="shared" si="11"/>
        <v>282956.69248315319</v>
      </c>
      <c r="BX74" s="49"/>
      <c r="BY74" s="48">
        <f t="shared" si="12"/>
        <v>69485.847997225632</v>
      </c>
      <c r="BZ74" s="48">
        <f t="shared" si="13"/>
        <v>69485.847997225632</v>
      </c>
      <c r="CA74" s="48">
        <f t="shared" si="14"/>
        <v>0</v>
      </c>
      <c r="CB74" s="48">
        <f t="shared" si="15"/>
        <v>11840.948586261769</v>
      </c>
      <c r="CC74" s="48">
        <f t="shared" si="16"/>
        <v>0</v>
      </c>
      <c r="CD74" s="48">
        <f t="shared" si="19"/>
        <v>11840.948586261769</v>
      </c>
      <c r="CE74" s="48">
        <f t="shared" si="36"/>
        <v>36823.253838555735</v>
      </c>
      <c r="CF74" s="48">
        <f t="shared" si="20"/>
        <v>0</v>
      </c>
      <c r="CG74" s="48">
        <f t="shared" si="37"/>
        <v>0</v>
      </c>
      <c r="CH74" s="48">
        <f t="shared" si="21"/>
        <v>0</v>
      </c>
      <c r="CI74" s="48">
        <f t="shared" si="22"/>
        <v>0</v>
      </c>
      <c r="CJ74" s="48">
        <f t="shared" si="23"/>
        <v>36823.253838555735</v>
      </c>
      <c r="CK74" s="48">
        <f t="shared" si="24"/>
        <v>0</v>
      </c>
      <c r="CL74" s="48">
        <f t="shared" si="25"/>
        <v>164806.64206111003</v>
      </c>
      <c r="CM74" s="48">
        <f t="shared" si="26"/>
        <v>5394.8852665570757</v>
      </c>
      <c r="CN74" s="48">
        <f t="shared" si="27"/>
        <v>5605.5344523048871</v>
      </c>
      <c r="CO74" s="48">
        <f t="shared" si="28"/>
        <v>3252.1275944774002</v>
      </c>
      <c r="CP74" s="48">
        <f t="shared" si="29"/>
        <v>7489.8211435796984</v>
      </c>
      <c r="CQ74" s="48">
        <f t="shared" si="30"/>
        <v>13122.793838566691</v>
      </c>
      <c r="CR74" s="48">
        <f t="shared" si="31"/>
        <v>5985.3044244621151</v>
      </c>
      <c r="CS74" s="48">
        <f t="shared" si="32"/>
        <v>8234.9284389981221</v>
      </c>
      <c r="CT74" s="48">
        <f t="shared" si="33"/>
        <v>29928.075449062395</v>
      </c>
      <c r="CU74" s="48">
        <f t="shared" si="34"/>
        <v>58039.943089562861</v>
      </c>
      <c r="CV74" s="48">
        <f t="shared" si="35"/>
        <v>27753.228363538819</v>
      </c>
    </row>
    <row r="75" spans="2:100" ht="16" x14ac:dyDescent="0.4">
      <c r="B75" s="51" t="s">
        <v>230</v>
      </c>
      <c r="C75" s="52">
        <v>3</v>
      </c>
      <c r="D75" s="51" t="s">
        <v>320</v>
      </c>
      <c r="E75" s="53">
        <v>1400000</v>
      </c>
      <c r="G75" s="54">
        <v>3665.2668054479386</v>
      </c>
      <c r="H75" s="55">
        <v>3808.381149862686</v>
      </c>
      <c r="I75" s="55">
        <v>2209.4844895054384</v>
      </c>
      <c r="J75" s="55">
        <v>5088.5591555544452</v>
      </c>
      <c r="K75" s="55">
        <v>0</v>
      </c>
      <c r="L75" s="55">
        <v>43175.055970148285</v>
      </c>
      <c r="M75" s="55">
        <v>8915.581754703544</v>
      </c>
      <c r="N75" s="55">
        <v>4066.3955846241684</v>
      </c>
      <c r="O75" s="55">
        <v>0</v>
      </c>
      <c r="P75" s="55">
        <v>0</v>
      </c>
      <c r="Q75" s="55">
        <v>0</v>
      </c>
      <c r="R75" s="55">
        <v>25017.594127479086</v>
      </c>
      <c r="S75" s="55">
        <v>5594.782532226388</v>
      </c>
      <c r="T75" s="55">
        <v>20333.033248062919</v>
      </c>
      <c r="U75" s="55">
        <v>0</v>
      </c>
      <c r="V75" s="55">
        <v>0</v>
      </c>
      <c r="W75" s="56">
        <v>26747.116752341928</v>
      </c>
      <c r="X75" s="57">
        <v>16555.854848796895</v>
      </c>
      <c r="Y75" s="60"/>
      <c r="Z75" s="24">
        <f t="shared" si="7"/>
        <v>165177.10641875374</v>
      </c>
      <c r="AB75" s="58">
        <v>4033.3941689901462</v>
      </c>
      <c r="AC75" s="55">
        <v>0</v>
      </c>
      <c r="AD75" s="55">
        <v>0</v>
      </c>
      <c r="AE75" s="55">
        <v>0</v>
      </c>
      <c r="AF75" s="55">
        <v>0</v>
      </c>
      <c r="AG75" s="55">
        <v>3372.7388117149098</v>
      </c>
      <c r="AH75" s="55">
        <v>0</v>
      </c>
      <c r="AI75" s="59">
        <v>2299.5946443510747</v>
      </c>
      <c r="AJ75" s="60"/>
      <c r="AK75" s="24">
        <f t="shared" si="18"/>
        <v>9705.7276250561299</v>
      </c>
      <c r="AM75" s="58">
        <v>5151.0920033464081</v>
      </c>
      <c r="AN75" s="55">
        <v>0</v>
      </c>
      <c r="AO75" s="55">
        <v>11792.177861338465</v>
      </c>
      <c r="AP75" s="59">
        <v>4635.9828030117669</v>
      </c>
      <c r="AQ75" s="60"/>
      <c r="AR75" s="24">
        <f t="shared" si="8"/>
        <v>21579.252667696641</v>
      </c>
      <c r="AT75" s="58">
        <v>2943.481144769376</v>
      </c>
      <c r="AU75" s="55">
        <v>0</v>
      </c>
      <c r="AV75" s="55">
        <v>6688.1008765800243</v>
      </c>
      <c r="AW75" s="55">
        <v>2600.0750112129485</v>
      </c>
      <c r="AX75" s="59">
        <v>2248.4925411432732</v>
      </c>
      <c r="AY75" s="60"/>
      <c r="AZ75" s="24">
        <f t="shared" si="9"/>
        <v>14480.149573705621</v>
      </c>
      <c r="BA75" s="34"/>
      <c r="BB75" s="54">
        <v>0</v>
      </c>
      <c r="BC75" s="55">
        <v>0</v>
      </c>
      <c r="BD75" s="55">
        <v>0</v>
      </c>
      <c r="BE75" s="55">
        <v>0</v>
      </c>
      <c r="BF75" s="55">
        <v>0</v>
      </c>
      <c r="BG75" s="55">
        <v>0</v>
      </c>
      <c r="BH75" s="55">
        <v>0</v>
      </c>
      <c r="BI75" s="55">
        <v>0</v>
      </c>
      <c r="BJ75" s="55">
        <v>0</v>
      </c>
      <c r="BK75" s="55">
        <v>0</v>
      </c>
      <c r="BL75" s="55">
        <v>0</v>
      </c>
      <c r="BM75" s="55">
        <v>0</v>
      </c>
      <c r="BN75" s="55">
        <v>0</v>
      </c>
      <c r="BO75" s="55">
        <v>0</v>
      </c>
      <c r="BP75" s="55">
        <v>0</v>
      </c>
      <c r="BQ75" s="55">
        <v>0</v>
      </c>
      <c r="BR75" s="56">
        <v>0</v>
      </c>
      <c r="BS75" s="57">
        <v>0</v>
      </c>
      <c r="BU75" s="24">
        <f t="shared" si="10"/>
        <v>0</v>
      </c>
      <c r="BW75" s="48">
        <f t="shared" si="11"/>
        <v>210942.23628521216</v>
      </c>
      <c r="BX75" s="49"/>
      <c r="BY75" s="48">
        <f t="shared" si="12"/>
        <v>47208.450139138433</v>
      </c>
      <c r="BZ75" s="48">
        <f t="shared" si="13"/>
        <v>47208.450139138433</v>
      </c>
      <c r="CA75" s="48">
        <f t="shared" si="14"/>
        <v>0</v>
      </c>
      <c r="CB75" s="48">
        <f t="shared" si="15"/>
        <v>26747.116752341928</v>
      </c>
      <c r="CC75" s="48">
        <f t="shared" si="16"/>
        <v>0</v>
      </c>
      <c r="CD75" s="48">
        <f t="shared" si="19"/>
        <v>26747.116752341928</v>
      </c>
      <c r="CE75" s="48">
        <f t="shared" si="36"/>
        <v>25017.594127479086</v>
      </c>
      <c r="CF75" s="48">
        <f t="shared" si="20"/>
        <v>0</v>
      </c>
      <c r="CG75" s="48">
        <f t="shared" si="37"/>
        <v>0</v>
      </c>
      <c r="CH75" s="48">
        <f t="shared" si="21"/>
        <v>0</v>
      </c>
      <c r="CI75" s="48">
        <f t="shared" si="22"/>
        <v>0</v>
      </c>
      <c r="CJ75" s="48">
        <f t="shared" si="23"/>
        <v>25017.594127479086</v>
      </c>
      <c r="CK75" s="48">
        <f t="shared" si="24"/>
        <v>0</v>
      </c>
      <c r="CL75" s="48">
        <f t="shared" si="25"/>
        <v>111969.07526625266</v>
      </c>
      <c r="CM75" s="48">
        <f t="shared" si="26"/>
        <v>3665.2668054479386</v>
      </c>
      <c r="CN75" s="48">
        <f t="shared" si="27"/>
        <v>3808.381149862686</v>
      </c>
      <c r="CO75" s="48">
        <f t="shared" si="28"/>
        <v>2209.4844895054384</v>
      </c>
      <c r="CP75" s="48">
        <f t="shared" si="29"/>
        <v>5088.5591555544452</v>
      </c>
      <c r="CQ75" s="48">
        <f t="shared" si="30"/>
        <v>8915.581754703544</v>
      </c>
      <c r="CR75" s="48">
        <f t="shared" si="31"/>
        <v>4066.3955846241684</v>
      </c>
      <c r="CS75" s="48">
        <f t="shared" si="32"/>
        <v>5594.782532226388</v>
      </c>
      <c r="CT75" s="48">
        <f t="shared" si="33"/>
        <v>20333.033248062919</v>
      </c>
      <c r="CU75" s="48">
        <f t="shared" si="34"/>
        <v>39432.141053117164</v>
      </c>
      <c r="CV75" s="48">
        <f t="shared" si="35"/>
        <v>18855.449493147971</v>
      </c>
    </row>
    <row r="76" spans="2:100" ht="16" x14ac:dyDescent="0.4">
      <c r="B76" s="51" t="s">
        <v>184</v>
      </c>
      <c r="C76" s="52">
        <v>3</v>
      </c>
      <c r="D76" s="51" t="s">
        <v>185</v>
      </c>
      <c r="E76" s="53">
        <v>1277401.4285714286</v>
      </c>
      <c r="G76" s="54">
        <v>3344.2978952675949</v>
      </c>
      <c r="H76" s="55">
        <v>3474.8796581279248</v>
      </c>
      <c r="I76" s="55">
        <v>2015.9990309290433</v>
      </c>
      <c r="J76" s="55">
        <v>4642.9519533396224</v>
      </c>
      <c r="K76" s="55">
        <v>0</v>
      </c>
      <c r="L76" s="55">
        <v>39394.198696370579</v>
      </c>
      <c r="M76" s="55">
        <v>0</v>
      </c>
      <c r="N76" s="55">
        <v>3710.2996635253303</v>
      </c>
      <c r="O76" s="55">
        <v>0</v>
      </c>
      <c r="P76" s="55">
        <v>0</v>
      </c>
      <c r="Q76" s="55">
        <v>16114.544974421342</v>
      </c>
      <c r="R76" s="55">
        <v>0</v>
      </c>
      <c r="S76" s="55">
        <v>5104.8451422946173</v>
      </c>
      <c r="T76" s="55">
        <v>18552.461227332809</v>
      </c>
      <c r="U76" s="55">
        <v>0</v>
      </c>
      <c r="V76" s="55">
        <v>6324.0553626719475</v>
      </c>
      <c r="W76" s="56">
        <v>55165.928301705222</v>
      </c>
      <c r="X76" s="57">
        <v>15106.051882195976</v>
      </c>
      <c r="Y76" s="60"/>
      <c r="Z76" s="24">
        <f t="shared" si="7"/>
        <v>172950.51378818203</v>
      </c>
      <c r="AB76" s="58">
        <v>3680.188195328345</v>
      </c>
      <c r="AC76" s="55">
        <v>0</v>
      </c>
      <c r="AD76" s="55">
        <v>0</v>
      </c>
      <c r="AE76" s="55">
        <v>0</v>
      </c>
      <c r="AF76" s="55">
        <v>69402.833713162778</v>
      </c>
      <c r="AG76" s="55">
        <v>3077.386697344949</v>
      </c>
      <c r="AH76" s="55">
        <v>810.13154706349405</v>
      </c>
      <c r="AI76" s="59">
        <v>2098.2182027351923</v>
      </c>
      <c r="AJ76" s="60"/>
      <c r="AK76" s="24">
        <f t="shared" si="18"/>
        <v>79068.758355634753</v>
      </c>
      <c r="AM76" s="58">
        <v>4700.0087741268308</v>
      </c>
      <c r="AN76" s="55">
        <v>0</v>
      </c>
      <c r="AO76" s="55">
        <v>10759.532032887235</v>
      </c>
      <c r="AP76" s="59">
        <v>4230.007896714148</v>
      </c>
      <c r="AQ76" s="60"/>
      <c r="AR76" s="24">
        <f t="shared" si="8"/>
        <v>19689.548703728215</v>
      </c>
      <c r="AT76" s="58">
        <v>2685.7192995010464</v>
      </c>
      <c r="AU76" s="55">
        <v>0</v>
      </c>
      <c r="AV76" s="55">
        <v>6102.4211529808199</v>
      </c>
      <c r="AW76" s="55">
        <v>2372.3853812259244</v>
      </c>
      <c r="AX76" s="59">
        <v>2051.5911315632989</v>
      </c>
      <c r="AY76" s="60"/>
      <c r="AZ76" s="24">
        <f t="shared" si="9"/>
        <v>13212.116965271089</v>
      </c>
      <c r="BA76" s="34"/>
      <c r="BB76" s="54">
        <v>0</v>
      </c>
      <c r="BC76" s="55">
        <v>0</v>
      </c>
      <c r="BD76" s="55">
        <v>0</v>
      </c>
      <c r="BE76" s="55">
        <v>0</v>
      </c>
      <c r="BF76" s="55">
        <v>0</v>
      </c>
      <c r="BG76" s="55">
        <v>0</v>
      </c>
      <c r="BH76" s="55">
        <v>0</v>
      </c>
      <c r="BI76" s="55">
        <v>0</v>
      </c>
      <c r="BJ76" s="55">
        <v>0</v>
      </c>
      <c r="BK76" s="55">
        <v>0</v>
      </c>
      <c r="BL76" s="55">
        <v>0</v>
      </c>
      <c r="BM76" s="55">
        <v>0</v>
      </c>
      <c r="BN76" s="55">
        <v>0</v>
      </c>
      <c r="BO76" s="55">
        <v>0</v>
      </c>
      <c r="BP76" s="55">
        <v>0</v>
      </c>
      <c r="BQ76" s="55">
        <v>0</v>
      </c>
      <c r="BR76" s="56">
        <v>0</v>
      </c>
      <c r="BS76" s="57">
        <v>0</v>
      </c>
      <c r="BU76" s="24">
        <f t="shared" si="10"/>
        <v>0</v>
      </c>
      <c r="BW76" s="48">
        <f t="shared" si="11"/>
        <v>284920.93781281606</v>
      </c>
      <c r="BX76" s="49"/>
      <c r="BY76" s="48">
        <f t="shared" si="12"/>
        <v>43074.386891698923</v>
      </c>
      <c r="BZ76" s="48">
        <f t="shared" si="13"/>
        <v>43074.386891698923</v>
      </c>
      <c r="CA76" s="48">
        <f t="shared" si="14"/>
        <v>0</v>
      </c>
      <c r="CB76" s="48">
        <f t="shared" si="15"/>
        <v>62300.115211440665</v>
      </c>
      <c r="CC76" s="48">
        <f t="shared" si="16"/>
        <v>7134.1869097354411</v>
      </c>
      <c r="CD76" s="48">
        <f t="shared" si="19"/>
        <v>55165.928301705222</v>
      </c>
      <c r="CE76" s="48">
        <f t="shared" si="36"/>
        <v>85517.378687584118</v>
      </c>
      <c r="CF76" s="48">
        <f t="shared" si="20"/>
        <v>0</v>
      </c>
      <c r="CG76" s="48">
        <f t="shared" si="37"/>
        <v>0</v>
      </c>
      <c r="CH76" s="48">
        <f t="shared" si="21"/>
        <v>0</v>
      </c>
      <c r="CI76" s="48">
        <f t="shared" si="22"/>
        <v>0</v>
      </c>
      <c r="CJ76" s="48">
        <f t="shared" si="23"/>
        <v>0</v>
      </c>
      <c r="CK76" s="48">
        <f t="shared" si="24"/>
        <v>85517.378687584118</v>
      </c>
      <c r="CL76" s="48">
        <f t="shared" si="25"/>
        <v>94029.057022092355</v>
      </c>
      <c r="CM76" s="48">
        <f t="shared" si="26"/>
        <v>3344.2978952675949</v>
      </c>
      <c r="CN76" s="48">
        <f t="shared" si="27"/>
        <v>3474.8796581279248</v>
      </c>
      <c r="CO76" s="48">
        <f t="shared" si="28"/>
        <v>2015.9990309290433</v>
      </c>
      <c r="CP76" s="48">
        <f t="shared" si="29"/>
        <v>4642.9519533396224</v>
      </c>
      <c r="CQ76" s="48">
        <f t="shared" si="30"/>
        <v>0</v>
      </c>
      <c r="CR76" s="48">
        <f t="shared" si="31"/>
        <v>3710.2996635253303</v>
      </c>
      <c r="CS76" s="48">
        <f t="shared" si="32"/>
        <v>5104.8451422946173</v>
      </c>
      <c r="CT76" s="48">
        <f t="shared" si="33"/>
        <v>18552.461227332809</v>
      </c>
      <c r="CU76" s="48">
        <f t="shared" si="34"/>
        <v>35979.052366344251</v>
      </c>
      <c r="CV76" s="48">
        <f t="shared" si="35"/>
        <v>17204.27008493117</v>
      </c>
    </row>
    <row r="77" spans="2:100" ht="16" x14ac:dyDescent="0.4">
      <c r="B77" s="51" t="s">
        <v>184</v>
      </c>
      <c r="C77" s="52">
        <v>3</v>
      </c>
      <c r="D77" s="51" t="s">
        <v>253</v>
      </c>
      <c r="E77" s="53">
        <v>0</v>
      </c>
      <c r="G77" s="54">
        <v>0</v>
      </c>
      <c r="H77" s="55">
        <v>0</v>
      </c>
      <c r="I77" s="55">
        <v>0</v>
      </c>
      <c r="J77" s="55">
        <v>0</v>
      </c>
      <c r="K77" s="55">
        <v>0</v>
      </c>
      <c r="L77" s="55">
        <v>0</v>
      </c>
      <c r="M77" s="55">
        <v>0</v>
      </c>
      <c r="N77" s="55">
        <v>0</v>
      </c>
      <c r="O77" s="55">
        <v>0</v>
      </c>
      <c r="P77" s="55">
        <v>0</v>
      </c>
      <c r="Q77" s="55">
        <v>0</v>
      </c>
      <c r="R77" s="55">
        <v>0</v>
      </c>
      <c r="S77" s="55">
        <v>0</v>
      </c>
      <c r="T77" s="55">
        <v>0</v>
      </c>
      <c r="U77" s="55">
        <v>0</v>
      </c>
      <c r="V77" s="55">
        <v>0</v>
      </c>
      <c r="W77" s="56">
        <v>0</v>
      </c>
      <c r="X77" s="57">
        <v>0</v>
      </c>
      <c r="Y77" s="60"/>
      <c r="Z77" s="24">
        <f t="shared" si="7"/>
        <v>0</v>
      </c>
      <c r="AB77" s="58">
        <v>0</v>
      </c>
      <c r="AC77" s="55">
        <v>0</v>
      </c>
      <c r="AD77" s="55">
        <v>0</v>
      </c>
      <c r="AE77" s="55">
        <v>0</v>
      </c>
      <c r="AF77" s="55">
        <v>0</v>
      </c>
      <c r="AG77" s="55">
        <v>0</v>
      </c>
      <c r="AH77" s="55">
        <v>0</v>
      </c>
      <c r="AI77" s="59">
        <v>0</v>
      </c>
      <c r="AJ77" s="60"/>
      <c r="AK77" s="24">
        <f t="shared" si="18"/>
        <v>0</v>
      </c>
      <c r="AM77" s="58">
        <v>0</v>
      </c>
      <c r="AN77" s="55">
        <v>0</v>
      </c>
      <c r="AO77" s="55">
        <v>0</v>
      </c>
      <c r="AP77" s="59">
        <v>0</v>
      </c>
      <c r="AQ77" s="60"/>
      <c r="AR77" s="24">
        <f t="shared" si="8"/>
        <v>0</v>
      </c>
      <c r="AT77" s="58">
        <v>0</v>
      </c>
      <c r="AU77" s="55">
        <v>0</v>
      </c>
      <c r="AV77" s="55">
        <v>0</v>
      </c>
      <c r="AW77" s="55">
        <v>0</v>
      </c>
      <c r="AX77" s="59">
        <v>0</v>
      </c>
      <c r="AY77" s="60"/>
      <c r="AZ77" s="24">
        <f t="shared" si="9"/>
        <v>0</v>
      </c>
      <c r="BA77" s="34"/>
      <c r="BB77" s="54">
        <v>0</v>
      </c>
      <c r="BC77" s="55">
        <v>0</v>
      </c>
      <c r="BD77" s="55">
        <v>0</v>
      </c>
      <c r="BE77" s="55">
        <v>0</v>
      </c>
      <c r="BF77" s="55">
        <v>0</v>
      </c>
      <c r="BG77" s="55">
        <v>0</v>
      </c>
      <c r="BH77" s="55">
        <v>0</v>
      </c>
      <c r="BI77" s="55">
        <v>0</v>
      </c>
      <c r="BJ77" s="55">
        <v>0</v>
      </c>
      <c r="BK77" s="55">
        <v>0</v>
      </c>
      <c r="BL77" s="55">
        <v>0</v>
      </c>
      <c r="BM77" s="55">
        <v>0</v>
      </c>
      <c r="BN77" s="55">
        <v>0</v>
      </c>
      <c r="BO77" s="55">
        <v>0</v>
      </c>
      <c r="BP77" s="55">
        <v>0</v>
      </c>
      <c r="BQ77" s="55">
        <v>0</v>
      </c>
      <c r="BR77" s="56">
        <v>0</v>
      </c>
      <c r="BS77" s="57">
        <v>0</v>
      </c>
      <c r="BU77" s="24">
        <f t="shared" si="10"/>
        <v>0</v>
      </c>
      <c r="BW77" s="48">
        <f t="shared" si="11"/>
        <v>0</v>
      </c>
      <c r="BX77" s="49"/>
      <c r="BY77" s="48">
        <f t="shared" si="12"/>
        <v>0</v>
      </c>
      <c r="BZ77" s="48">
        <f t="shared" si="13"/>
        <v>0</v>
      </c>
      <c r="CA77" s="48">
        <f t="shared" si="14"/>
        <v>0</v>
      </c>
      <c r="CB77" s="48">
        <f t="shared" si="15"/>
        <v>0</v>
      </c>
      <c r="CC77" s="48">
        <f t="shared" si="16"/>
        <v>0</v>
      </c>
      <c r="CD77" s="48">
        <f t="shared" si="19"/>
        <v>0</v>
      </c>
      <c r="CE77" s="48">
        <f t="shared" si="36"/>
        <v>0</v>
      </c>
      <c r="CF77" s="48">
        <f t="shared" si="20"/>
        <v>0</v>
      </c>
      <c r="CG77" s="48">
        <f t="shared" si="37"/>
        <v>0</v>
      </c>
      <c r="CH77" s="48">
        <f t="shared" si="21"/>
        <v>0</v>
      </c>
      <c r="CI77" s="48">
        <f t="shared" si="22"/>
        <v>0</v>
      </c>
      <c r="CJ77" s="48">
        <f t="shared" si="23"/>
        <v>0</v>
      </c>
      <c r="CK77" s="48">
        <f t="shared" si="24"/>
        <v>0</v>
      </c>
      <c r="CL77" s="48">
        <f t="shared" si="25"/>
        <v>0</v>
      </c>
      <c r="CM77" s="48">
        <f t="shared" si="26"/>
        <v>0</v>
      </c>
      <c r="CN77" s="48">
        <f t="shared" si="27"/>
        <v>0</v>
      </c>
      <c r="CO77" s="48">
        <f t="shared" si="28"/>
        <v>0</v>
      </c>
      <c r="CP77" s="48">
        <f t="shared" si="29"/>
        <v>0</v>
      </c>
      <c r="CQ77" s="48">
        <f t="shared" si="30"/>
        <v>0</v>
      </c>
      <c r="CR77" s="48">
        <f t="shared" si="31"/>
        <v>0</v>
      </c>
      <c r="CS77" s="48">
        <f t="shared" si="32"/>
        <v>0</v>
      </c>
      <c r="CT77" s="48">
        <f t="shared" si="33"/>
        <v>0</v>
      </c>
      <c r="CU77" s="48">
        <f t="shared" si="34"/>
        <v>0</v>
      </c>
      <c r="CV77" s="48">
        <f t="shared" si="35"/>
        <v>0</v>
      </c>
    </row>
    <row r="78" spans="2:100" ht="16" x14ac:dyDescent="0.4">
      <c r="B78" s="51" t="s">
        <v>184</v>
      </c>
      <c r="C78" s="52">
        <v>3</v>
      </c>
      <c r="D78" s="51" t="s">
        <v>248</v>
      </c>
      <c r="E78" s="53">
        <v>0</v>
      </c>
      <c r="G78" s="54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6">
        <v>0</v>
      </c>
      <c r="X78" s="57">
        <v>0</v>
      </c>
      <c r="Y78" s="60"/>
      <c r="Z78" s="24">
        <f t="shared" si="7"/>
        <v>0</v>
      </c>
      <c r="AB78" s="58">
        <v>0</v>
      </c>
      <c r="AC78" s="55">
        <v>0</v>
      </c>
      <c r="AD78" s="55">
        <v>0</v>
      </c>
      <c r="AE78" s="55">
        <v>0</v>
      </c>
      <c r="AF78" s="55">
        <v>0</v>
      </c>
      <c r="AG78" s="55">
        <v>0</v>
      </c>
      <c r="AH78" s="55">
        <v>0</v>
      </c>
      <c r="AI78" s="59">
        <v>0</v>
      </c>
      <c r="AJ78" s="60"/>
      <c r="AK78" s="24">
        <f t="shared" si="18"/>
        <v>0</v>
      </c>
      <c r="AM78" s="58">
        <v>0</v>
      </c>
      <c r="AN78" s="55">
        <v>0</v>
      </c>
      <c r="AO78" s="55">
        <v>0</v>
      </c>
      <c r="AP78" s="59">
        <v>0</v>
      </c>
      <c r="AQ78" s="60"/>
      <c r="AR78" s="24">
        <f t="shared" si="8"/>
        <v>0</v>
      </c>
      <c r="AT78" s="58">
        <v>0</v>
      </c>
      <c r="AU78" s="55">
        <v>0</v>
      </c>
      <c r="AV78" s="55">
        <v>0</v>
      </c>
      <c r="AW78" s="55">
        <v>0</v>
      </c>
      <c r="AX78" s="59">
        <v>0</v>
      </c>
      <c r="AY78" s="60"/>
      <c r="AZ78" s="24">
        <f t="shared" si="9"/>
        <v>0</v>
      </c>
      <c r="BA78" s="34"/>
      <c r="BB78" s="54">
        <v>0</v>
      </c>
      <c r="BC78" s="55">
        <v>0</v>
      </c>
      <c r="BD78" s="55">
        <v>0</v>
      </c>
      <c r="BE78" s="55">
        <v>0</v>
      </c>
      <c r="BF78" s="55">
        <v>0</v>
      </c>
      <c r="BG78" s="55">
        <v>0</v>
      </c>
      <c r="BH78" s="55">
        <v>0</v>
      </c>
      <c r="BI78" s="55">
        <v>0</v>
      </c>
      <c r="BJ78" s="55">
        <v>0</v>
      </c>
      <c r="BK78" s="55">
        <v>0</v>
      </c>
      <c r="BL78" s="55">
        <v>0</v>
      </c>
      <c r="BM78" s="55">
        <v>0</v>
      </c>
      <c r="BN78" s="55">
        <v>0</v>
      </c>
      <c r="BO78" s="55">
        <v>0</v>
      </c>
      <c r="BP78" s="55">
        <v>0</v>
      </c>
      <c r="BQ78" s="55">
        <v>0</v>
      </c>
      <c r="BR78" s="56">
        <v>0</v>
      </c>
      <c r="BS78" s="57">
        <v>0</v>
      </c>
      <c r="BU78" s="24">
        <f t="shared" si="10"/>
        <v>0</v>
      </c>
      <c r="BW78" s="48">
        <f t="shared" si="11"/>
        <v>0</v>
      </c>
      <c r="BX78" s="49"/>
      <c r="BY78" s="48">
        <f t="shared" si="12"/>
        <v>0</v>
      </c>
      <c r="BZ78" s="48">
        <f t="shared" si="13"/>
        <v>0</v>
      </c>
      <c r="CA78" s="48">
        <f t="shared" si="14"/>
        <v>0</v>
      </c>
      <c r="CB78" s="48">
        <f t="shared" si="15"/>
        <v>0</v>
      </c>
      <c r="CC78" s="48">
        <f t="shared" si="16"/>
        <v>0</v>
      </c>
      <c r="CD78" s="48">
        <f t="shared" si="19"/>
        <v>0</v>
      </c>
      <c r="CE78" s="48">
        <f t="shared" si="36"/>
        <v>0</v>
      </c>
      <c r="CF78" s="48">
        <f t="shared" si="20"/>
        <v>0</v>
      </c>
      <c r="CG78" s="48">
        <f t="shared" si="37"/>
        <v>0</v>
      </c>
      <c r="CH78" s="48">
        <f t="shared" si="21"/>
        <v>0</v>
      </c>
      <c r="CI78" s="48">
        <f t="shared" si="22"/>
        <v>0</v>
      </c>
      <c r="CJ78" s="48">
        <f t="shared" si="23"/>
        <v>0</v>
      </c>
      <c r="CK78" s="48">
        <f t="shared" si="24"/>
        <v>0</v>
      </c>
      <c r="CL78" s="48">
        <f t="shared" si="25"/>
        <v>0</v>
      </c>
      <c r="CM78" s="48">
        <f t="shared" si="26"/>
        <v>0</v>
      </c>
      <c r="CN78" s="48">
        <f t="shared" si="27"/>
        <v>0</v>
      </c>
      <c r="CO78" s="48">
        <f t="shared" si="28"/>
        <v>0</v>
      </c>
      <c r="CP78" s="48">
        <f t="shared" si="29"/>
        <v>0</v>
      </c>
      <c r="CQ78" s="48">
        <f t="shared" si="30"/>
        <v>0</v>
      </c>
      <c r="CR78" s="48">
        <f t="shared" si="31"/>
        <v>0</v>
      </c>
      <c r="CS78" s="48">
        <f t="shared" si="32"/>
        <v>0</v>
      </c>
      <c r="CT78" s="48">
        <f t="shared" si="33"/>
        <v>0</v>
      </c>
      <c r="CU78" s="48">
        <f t="shared" si="34"/>
        <v>0</v>
      </c>
      <c r="CV78" s="48">
        <f t="shared" si="35"/>
        <v>0</v>
      </c>
    </row>
    <row r="79" spans="2:100" ht="16" x14ac:dyDescent="0.4">
      <c r="B79" s="51" t="s">
        <v>184</v>
      </c>
      <c r="C79" s="52">
        <v>3</v>
      </c>
      <c r="D79" s="51" t="s">
        <v>242</v>
      </c>
      <c r="E79" s="53">
        <v>673400</v>
      </c>
      <c r="G79" s="54">
        <v>1762.9933334204584</v>
      </c>
      <c r="H79" s="55">
        <v>1831.8313330839517</v>
      </c>
      <c r="I79" s="55">
        <v>1062.7620394521159</v>
      </c>
      <c r="J79" s="55">
        <v>2447.5969538216877</v>
      </c>
      <c r="K79" s="55">
        <v>0</v>
      </c>
      <c r="L79" s="55">
        <v>20767.201921641325</v>
      </c>
      <c r="M79" s="55">
        <v>0</v>
      </c>
      <c r="N79" s="55">
        <v>1955.9362762042249</v>
      </c>
      <c r="O79" s="55">
        <v>0</v>
      </c>
      <c r="P79" s="55">
        <v>0</v>
      </c>
      <c r="Q79" s="55">
        <v>8495.0073978788769</v>
      </c>
      <c r="R79" s="55">
        <v>0</v>
      </c>
      <c r="S79" s="55">
        <v>2691.0903980008929</v>
      </c>
      <c r="T79" s="55">
        <v>9780.1889923182662</v>
      </c>
      <c r="U79" s="55">
        <v>0</v>
      </c>
      <c r="V79" s="55">
        <v>3989.3720882026482</v>
      </c>
      <c r="W79" s="56">
        <v>27421.366987140544</v>
      </c>
      <c r="X79" s="57">
        <v>7963.3661822713066</v>
      </c>
      <c r="Y79" s="60"/>
      <c r="Z79" s="24">
        <f t="shared" si="7"/>
        <v>90168.713903436292</v>
      </c>
      <c r="AB79" s="58">
        <v>1940.0625952842604</v>
      </c>
      <c r="AC79" s="55">
        <v>0</v>
      </c>
      <c r="AD79" s="55">
        <v>0</v>
      </c>
      <c r="AE79" s="55">
        <v>0</v>
      </c>
      <c r="AF79" s="55">
        <v>36586.672894761432</v>
      </c>
      <c r="AG79" s="55">
        <v>1622.2873684348717</v>
      </c>
      <c r="AH79" s="55">
        <v>511.0512157600769</v>
      </c>
      <c r="AI79" s="59">
        <v>1106.105023932867</v>
      </c>
      <c r="AJ79" s="60"/>
      <c r="AK79" s="24">
        <f t="shared" si="18"/>
        <v>41766.17909817351</v>
      </c>
      <c r="AM79" s="58">
        <v>2477.6752536096224</v>
      </c>
      <c r="AN79" s="55">
        <v>0</v>
      </c>
      <c r="AO79" s="55">
        <v>5672.0375513038016</v>
      </c>
      <c r="AP79" s="59">
        <v>2229.9077282486601</v>
      </c>
      <c r="AQ79" s="60"/>
      <c r="AR79" s="24">
        <f t="shared" si="8"/>
        <v>10379.620533162084</v>
      </c>
      <c r="AT79" s="58">
        <v>1415.8144306340698</v>
      </c>
      <c r="AU79" s="55">
        <v>0</v>
      </c>
      <c r="AV79" s="55">
        <v>3216.976521634992</v>
      </c>
      <c r="AW79" s="55">
        <v>1250.6360803934283</v>
      </c>
      <c r="AX79" s="59">
        <v>1081.5249122899145</v>
      </c>
      <c r="AY79" s="60"/>
      <c r="AZ79" s="24">
        <f t="shared" si="9"/>
        <v>6964.951944952405</v>
      </c>
      <c r="BA79" s="34"/>
      <c r="BB79" s="54">
        <v>0</v>
      </c>
      <c r="BC79" s="55">
        <v>0</v>
      </c>
      <c r="BD79" s="55">
        <v>0</v>
      </c>
      <c r="BE79" s="55">
        <v>0</v>
      </c>
      <c r="BF79" s="55">
        <v>0</v>
      </c>
      <c r="BG79" s="55">
        <v>0</v>
      </c>
      <c r="BH79" s="55">
        <v>0</v>
      </c>
      <c r="BI79" s="55">
        <v>0</v>
      </c>
      <c r="BJ79" s="55">
        <v>0</v>
      </c>
      <c r="BK79" s="55">
        <v>0</v>
      </c>
      <c r="BL79" s="55">
        <v>0</v>
      </c>
      <c r="BM79" s="55">
        <v>0</v>
      </c>
      <c r="BN79" s="55">
        <v>0</v>
      </c>
      <c r="BO79" s="55">
        <v>0</v>
      </c>
      <c r="BP79" s="55">
        <v>0</v>
      </c>
      <c r="BQ79" s="55">
        <v>0</v>
      </c>
      <c r="BR79" s="56">
        <v>0</v>
      </c>
      <c r="BS79" s="57">
        <v>0</v>
      </c>
      <c r="BU79" s="24">
        <f t="shared" si="10"/>
        <v>0</v>
      </c>
      <c r="BW79" s="48">
        <f t="shared" si="11"/>
        <v>149279.46547972428</v>
      </c>
      <c r="BX79" s="49"/>
      <c r="BY79" s="48">
        <f t="shared" si="12"/>
        <v>22707.264516925585</v>
      </c>
      <c r="BZ79" s="48">
        <f t="shared" si="13"/>
        <v>22707.264516925585</v>
      </c>
      <c r="CA79" s="48">
        <f t="shared" si="14"/>
        <v>0</v>
      </c>
      <c r="CB79" s="48">
        <f t="shared" si="15"/>
        <v>31921.790291103265</v>
      </c>
      <c r="CC79" s="48">
        <f t="shared" si="16"/>
        <v>4500.4233039627252</v>
      </c>
      <c r="CD79" s="48">
        <f t="shared" si="19"/>
        <v>27421.366987140544</v>
      </c>
      <c r="CE79" s="48">
        <f t="shared" si="36"/>
        <v>45081.680292640311</v>
      </c>
      <c r="CF79" s="48">
        <f t="shared" si="20"/>
        <v>0</v>
      </c>
      <c r="CG79" s="48">
        <f t="shared" si="37"/>
        <v>0</v>
      </c>
      <c r="CH79" s="48">
        <f t="shared" si="21"/>
        <v>0</v>
      </c>
      <c r="CI79" s="48">
        <f t="shared" si="22"/>
        <v>0</v>
      </c>
      <c r="CJ79" s="48">
        <f t="shared" si="23"/>
        <v>0</v>
      </c>
      <c r="CK79" s="48">
        <f t="shared" si="24"/>
        <v>45081.680292640311</v>
      </c>
      <c r="CL79" s="48">
        <f t="shared" si="25"/>
        <v>49568.73037905513</v>
      </c>
      <c r="CM79" s="48">
        <f t="shared" si="26"/>
        <v>1762.9933334204584</v>
      </c>
      <c r="CN79" s="48">
        <f t="shared" si="27"/>
        <v>1831.8313330839517</v>
      </c>
      <c r="CO79" s="48">
        <f t="shared" si="28"/>
        <v>1062.7620394521159</v>
      </c>
      <c r="CP79" s="48">
        <f t="shared" si="29"/>
        <v>2447.5969538216877</v>
      </c>
      <c r="CQ79" s="48">
        <f t="shared" si="30"/>
        <v>0</v>
      </c>
      <c r="CR79" s="48">
        <f t="shared" si="31"/>
        <v>1955.9362762042249</v>
      </c>
      <c r="CS79" s="48">
        <f t="shared" si="32"/>
        <v>2691.0903980008929</v>
      </c>
      <c r="CT79" s="48">
        <f t="shared" si="33"/>
        <v>9780.1889923182662</v>
      </c>
      <c r="CU79" s="48">
        <f t="shared" si="34"/>
        <v>18966.859846549363</v>
      </c>
      <c r="CV79" s="48">
        <f t="shared" si="35"/>
        <v>9069.4712062041726</v>
      </c>
    </row>
    <row r="80" spans="2:100" ht="16" x14ac:dyDescent="0.4">
      <c r="B80" s="51" t="s">
        <v>234</v>
      </c>
      <c r="C80" s="52">
        <v>3</v>
      </c>
      <c r="D80" s="51" t="s">
        <v>246</v>
      </c>
      <c r="E80" s="53">
        <v>216000</v>
      </c>
      <c r="G80" s="54">
        <v>565.49830712625328</v>
      </c>
      <c r="H80" s="55">
        <v>587.57880597881433</v>
      </c>
      <c r="I80" s="55">
        <v>340.89189266655336</v>
      </c>
      <c r="J80" s="55">
        <v>785.09198399982859</v>
      </c>
      <c r="K80" s="55">
        <v>0</v>
      </c>
      <c r="L80" s="55">
        <v>6661.2943496800217</v>
      </c>
      <c r="M80" s="55">
        <v>1375.5468992971182</v>
      </c>
      <c r="N80" s="55">
        <v>627.38674734201447</v>
      </c>
      <c r="O80" s="55">
        <v>0</v>
      </c>
      <c r="P80" s="55">
        <v>0</v>
      </c>
      <c r="Q80" s="55">
        <v>0</v>
      </c>
      <c r="R80" s="55">
        <v>3859.8573796682012</v>
      </c>
      <c r="S80" s="55">
        <v>863.19501925778559</v>
      </c>
      <c r="T80" s="55">
        <v>3137.0965582725648</v>
      </c>
      <c r="U80" s="55">
        <v>0</v>
      </c>
      <c r="V80" s="55">
        <v>0</v>
      </c>
      <c r="W80" s="56">
        <v>12036.202538553867</v>
      </c>
      <c r="X80" s="57">
        <v>2554.3318909572349</v>
      </c>
      <c r="Y80" s="60"/>
      <c r="Z80" s="24">
        <f t="shared" si="7"/>
        <v>33393.972372800257</v>
      </c>
      <c r="AB80" s="58">
        <v>622.29510035847977</v>
      </c>
      <c r="AC80" s="55">
        <v>0</v>
      </c>
      <c r="AD80" s="55">
        <v>0</v>
      </c>
      <c r="AE80" s="55">
        <v>0</v>
      </c>
      <c r="AF80" s="55">
        <v>0</v>
      </c>
      <c r="AG80" s="55">
        <v>520.36541666458606</v>
      </c>
      <c r="AH80" s="55">
        <v>0</v>
      </c>
      <c r="AI80" s="59">
        <v>354.79460227130869</v>
      </c>
      <c r="AJ80" s="60"/>
      <c r="AK80" s="24">
        <f t="shared" si="18"/>
        <v>1497.4551192943745</v>
      </c>
      <c r="AM80" s="58">
        <v>794.73990908773146</v>
      </c>
      <c r="AN80" s="55">
        <v>0</v>
      </c>
      <c r="AO80" s="55">
        <v>1819.3645843207917</v>
      </c>
      <c r="AP80" s="59">
        <v>715.26591817895837</v>
      </c>
      <c r="AQ80" s="60"/>
      <c r="AR80" s="24">
        <f t="shared" si="8"/>
        <v>3329.3704115874816</v>
      </c>
      <c r="AT80" s="58">
        <v>454.13709090727514</v>
      </c>
      <c r="AU80" s="55">
        <v>0</v>
      </c>
      <c r="AV80" s="55">
        <v>1031.878420958061</v>
      </c>
      <c r="AW80" s="55">
        <v>401.15443030142637</v>
      </c>
      <c r="AX80" s="59">
        <v>346.91027777639067</v>
      </c>
      <c r="AY80" s="60"/>
      <c r="AZ80" s="24">
        <f t="shared" si="9"/>
        <v>2234.0802199431532</v>
      </c>
      <c r="BA80" s="34"/>
      <c r="BB80" s="54">
        <v>0</v>
      </c>
      <c r="BC80" s="55">
        <v>0</v>
      </c>
      <c r="BD80" s="55">
        <v>0</v>
      </c>
      <c r="BE80" s="55">
        <v>0</v>
      </c>
      <c r="BF80" s="55">
        <v>0</v>
      </c>
      <c r="BG80" s="55">
        <v>0</v>
      </c>
      <c r="BH80" s="55">
        <v>0</v>
      </c>
      <c r="BI80" s="55">
        <v>0</v>
      </c>
      <c r="BJ80" s="55">
        <v>0</v>
      </c>
      <c r="BK80" s="55">
        <v>0</v>
      </c>
      <c r="BL80" s="55">
        <v>0</v>
      </c>
      <c r="BM80" s="55">
        <v>0</v>
      </c>
      <c r="BN80" s="55">
        <v>0</v>
      </c>
      <c r="BO80" s="55">
        <v>0</v>
      </c>
      <c r="BP80" s="55">
        <v>0</v>
      </c>
      <c r="BQ80" s="55">
        <v>0</v>
      </c>
      <c r="BR80" s="56">
        <v>0</v>
      </c>
      <c r="BS80" s="57">
        <v>0</v>
      </c>
      <c r="BU80" s="24">
        <f t="shared" si="10"/>
        <v>0</v>
      </c>
      <c r="BW80" s="48">
        <f t="shared" si="11"/>
        <v>40454.878123625269</v>
      </c>
      <c r="BX80" s="49"/>
      <c r="BY80" s="48">
        <f t="shared" si="12"/>
        <v>7283.5894500385011</v>
      </c>
      <c r="BZ80" s="48">
        <f t="shared" si="13"/>
        <v>7283.5894500385011</v>
      </c>
      <c r="CA80" s="48">
        <f t="shared" si="14"/>
        <v>0</v>
      </c>
      <c r="CB80" s="48">
        <f t="shared" si="15"/>
        <v>12036.202538553867</v>
      </c>
      <c r="CC80" s="48">
        <f t="shared" si="16"/>
        <v>0</v>
      </c>
      <c r="CD80" s="48">
        <f t="shared" si="19"/>
        <v>12036.202538553867</v>
      </c>
      <c r="CE80" s="48">
        <f t="shared" si="36"/>
        <v>3859.8573796682012</v>
      </c>
      <c r="CF80" s="48">
        <f t="shared" si="20"/>
        <v>0</v>
      </c>
      <c r="CG80" s="48">
        <f t="shared" si="37"/>
        <v>0</v>
      </c>
      <c r="CH80" s="48">
        <f t="shared" si="21"/>
        <v>0</v>
      </c>
      <c r="CI80" s="48">
        <f t="shared" si="22"/>
        <v>0</v>
      </c>
      <c r="CJ80" s="48">
        <f t="shared" si="23"/>
        <v>3859.8573796682012</v>
      </c>
      <c r="CK80" s="48">
        <f t="shared" si="24"/>
        <v>0</v>
      </c>
      <c r="CL80" s="48">
        <f t="shared" si="25"/>
        <v>17275.228755364704</v>
      </c>
      <c r="CM80" s="48">
        <f t="shared" si="26"/>
        <v>565.49830712625328</v>
      </c>
      <c r="CN80" s="48">
        <f t="shared" si="27"/>
        <v>587.57880597881433</v>
      </c>
      <c r="CO80" s="48">
        <f t="shared" si="28"/>
        <v>340.89189266655336</v>
      </c>
      <c r="CP80" s="48">
        <f t="shared" si="29"/>
        <v>785.09198399982859</v>
      </c>
      <c r="CQ80" s="48">
        <f t="shared" si="30"/>
        <v>1375.5468992971182</v>
      </c>
      <c r="CR80" s="48">
        <f t="shared" si="31"/>
        <v>627.38674734201447</v>
      </c>
      <c r="CS80" s="48">
        <f t="shared" si="32"/>
        <v>863.19501925778559</v>
      </c>
      <c r="CT80" s="48">
        <f t="shared" si="33"/>
        <v>3137.0965582725648</v>
      </c>
      <c r="CU80" s="48">
        <f t="shared" si="34"/>
        <v>6083.8160481952209</v>
      </c>
      <c r="CV80" s="48">
        <f t="shared" si="35"/>
        <v>2909.1264932285435</v>
      </c>
    </row>
    <row r="81" spans="2:100" ht="16" x14ac:dyDescent="0.4">
      <c r="B81" s="51" t="s">
        <v>234</v>
      </c>
      <c r="C81" s="52">
        <v>3</v>
      </c>
      <c r="D81" s="51" t="s">
        <v>235</v>
      </c>
      <c r="E81" s="53">
        <v>813857.14285714284</v>
      </c>
      <c r="G81" s="54">
        <v>2130.7168357792762</v>
      </c>
      <c r="H81" s="55">
        <v>2213.9130010987469</v>
      </c>
      <c r="I81" s="55">
        <v>1284.4319527257635</v>
      </c>
      <c r="J81" s="55">
        <v>2958.11443971364</v>
      </c>
      <c r="K81" s="55">
        <v>0</v>
      </c>
      <c r="L81" s="55">
        <v>25098.80549611579</v>
      </c>
      <c r="M81" s="55">
        <v>5182.864209851642</v>
      </c>
      <c r="N81" s="55">
        <v>2363.9036373065187</v>
      </c>
      <c r="O81" s="55">
        <v>0</v>
      </c>
      <c r="P81" s="55">
        <v>0</v>
      </c>
      <c r="Q81" s="55">
        <v>0</v>
      </c>
      <c r="R81" s="55">
        <v>14543.391198392688</v>
      </c>
      <c r="S81" s="55">
        <v>3252.3955189891567</v>
      </c>
      <c r="T81" s="55">
        <v>11820.131674919843</v>
      </c>
      <c r="U81" s="55">
        <v>0</v>
      </c>
      <c r="V81" s="55">
        <v>1273.1035345694372</v>
      </c>
      <c r="W81" s="56">
        <v>42126.708884938533</v>
      </c>
      <c r="X81" s="57">
        <v>9624.3576605710095</v>
      </c>
      <c r="Y81" s="60"/>
      <c r="Z81" s="24">
        <f t="shared" si="7"/>
        <v>123872.83804497204</v>
      </c>
      <c r="AB81" s="58">
        <v>2344.7190388507001</v>
      </c>
      <c r="AC81" s="55">
        <v>0</v>
      </c>
      <c r="AD81" s="55">
        <v>0</v>
      </c>
      <c r="AE81" s="55">
        <v>0</v>
      </c>
      <c r="AF81" s="55">
        <v>0</v>
      </c>
      <c r="AG81" s="55">
        <v>1960.6625520754937</v>
      </c>
      <c r="AH81" s="55">
        <v>163.08860009678602</v>
      </c>
      <c r="AI81" s="59">
        <v>1336.8153764151095</v>
      </c>
      <c r="AJ81" s="60"/>
      <c r="AK81" s="24">
        <f t="shared" si="18"/>
        <v>5805.2855674380889</v>
      </c>
      <c r="AM81" s="58">
        <v>2994.4664431698452</v>
      </c>
      <c r="AN81" s="55">
        <v>0</v>
      </c>
      <c r="AO81" s="55">
        <v>6855.105844494411</v>
      </c>
      <c r="AP81" s="59">
        <v>2695.0197988528607</v>
      </c>
      <c r="AQ81" s="60"/>
      <c r="AR81" s="24">
        <f t="shared" si="8"/>
        <v>12544.592086517117</v>
      </c>
      <c r="AT81" s="58">
        <v>1711.12368181134</v>
      </c>
      <c r="AU81" s="55">
        <v>0</v>
      </c>
      <c r="AV81" s="55">
        <v>3887.9704789669795</v>
      </c>
      <c r="AW81" s="55">
        <v>1511.492585600017</v>
      </c>
      <c r="AX81" s="59">
        <v>1307.1083680503293</v>
      </c>
      <c r="AY81" s="60"/>
      <c r="AZ81" s="24">
        <f t="shared" si="9"/>
        <v>8417.6951144286668</v>
      </c>
      <c r="BA81" s="34"/>
      <c r="BB81" s="54">
        <v>0</v>
      </c>
      <c r="BC81" s="55">
        <v>0</v>
      </c>
      <c r="BD81" s="55">
        <v>0</v>
      </c>
      <c r="BE81" s="55">
        <v>0</v>
      </c>
      <c r="BF81" s="55">
        <v>0</v>
      </c>
      <c r="BG81" s="55">
        <v>0</v>
      </c>
      <c r="BH81" s="55">
        <v>0</v>
      </c>
      <c r="BI81" s="55">
        <v>0</v>
      </c>
      <c r="BJ81" s="55">
        <v>0</v>
      </c>
      <c r="BK81" s="55">
        <v>0</v>
      </c>
      <c r="BL81" s="55">
        <v>0</v>
      </c>
      <c r="BM81" s="55">
        <v>0</v>
      </c>
      <c r="BN81" s="55">
        <v>0</v>
      </c>
      <c r="BO81" s="55">
        <v>0</v>
      </c>
      <c r="BP81" s="55">
        <v>0</v>
      </c>
      <c r="BQ81" s="55">
        <v>0</v>
      </c>
      <c r="BR81" s="56">
        <v>0</v>
      </c>
      <c r="BS81" s="57">
        <v>0</v>
      </c>
      <c r="BU81" s="24">
        <f t="shared" si="10"/>
        <v>0</v>
      </c>
      <c r="BW81" s="48">
        <f t="shared" si="11"/>
        <v>150640.41081335591</v>
      </c>
      <c r="BX81" s="49"/>
      <c r="BY81" s="48">
        <f t="shared" si="12"/>
        <v>27443.524534966491</v>
      </c>
      <c r="BZ81" s="48">
        <f t="shared" si="13"/>
        <v>27443.524534966491</v>
      </c>
      <c r="CA81" s="48">
        <f t="shared" si="14"/>
        <v>0</v>
      </c>
      <c r="CB81" s="48">
        <f t="shared" si="15"/>
        <v>43562.90101960476</v>
      </c>
      <c r="CC81" s="48">
        <f t="shared" si="16"/>
        <v>1436.1921346662232</v>
      </c>
      <c r="CD81" s="48">
        <f t="shared" si="19"/>
        <v>42126.708884938533</v>
      </c>
      <c r="CE81" s="48">
        <f t="shared" si="36"/>
        <v>14543.391198392688</v>
      </c>
      <c r="CF81" s="48">
        <f t="shared" si="20"/>
        <v>0</v>
      </c>
      <c r="CG81" s="48">
        <f t="shared" si="37"/>
        <v>0</v>
      </c>
      <c r="CH81" s="48">
        <f t="shared" si="21"/>
        <v>0</v>
      </c>
      <c r="CI81" s="48">
        <f t="shared" si="22"/>
        <v>0</v>
      </c>
      <c r="CJ81" s="48">
        <f t="shared" si="23"/>
        <v>14543.391198392688</v>
      </c>
      <c r="CK81" s="48">
        <f t="shared" si="24"/>
        <v>0</v>
      </c>
      <c r="CL81" s="48">
        <f t="shared" si="25"/>
        <v>65090.594060391988</v>
      </c>
      <c r="CM81" s="48">
        <f t="shared" si="26"/>
        <v>2130.7168357792762</v>
      </c>
      <c r="CN81" s="48">
        <f t="shared" si="27"/>
        <v>2213.9130010987469</v>
      </c>
      <c r="CO81" s="48">
        <f t="shared" si="28"/>
        <v>1284.4319527257635</v>
      </c>
      <c r="CP81" s="48">
        <f t="shared" si="29"/>
        <v>2958.11443971364</v>
      </c>
      <c r="CQ81" s="48">
        <f t="shared" si="30"/>
        <v>5182.864209851642</v>
      </c>
      <c r="CR81" s="48">
        <f t="shared" si="31"/>
        <v>2363.9036373065187</v>
      </c>
      <c r="CS81" s="48">
        <f t="shared" si="32"/>
        <v>3252.3955189891567</v>
      </c>
      <c r="CT81" s="48">
        <f t="shared" si="33"/>
        <v>11820.131674919843</v>
      </c>
      <c r="CU81" s="48">
        <f t="shared" si="34"/>
        <v>22922.949753021272</v>
      </c>
      <c r="CV81" s="48">
        <f t="shared" si="35"/>
        <v>10961.17303698612</v>
      </c>
    </row>
    <row r="82" spans="2:100" ht="16" x14ac:dyDescent="0.4">
      <c r="B82" s="51" t="s">
        <v>234</v>
      </c>
      <c r="C82" s="52">
        <v>3</v>
      </c>
      <c r="D82" s="51" t="s">
        <v>244</v>
      </c>
      <c r="E82" s="53">
        <v>479000</v>
      </c>
      <c r="G82" s="54">
        <v>1254.0448570068304</v>
      </c>
      <c r="H82" s="55">
        <v>1303.0104077030187</v>
      </c>
      <c r="I82" s="55">
        <v>755.95933605221785</v>
      </c>
      <c r="J82" s="55">
        <v>1741.0141682218421</v>
      </c>
      <c r="K82" s="55">
        <v>0</v>
      </c>
      <c r="L82" s="55">
        <v>14772.037006929306</v>
      </c>
      <c r="M82" s="55">
        <v>3050.4026146449983</v>
      </c>
      <c r="N82" s="55">
        <v>1391.2882035964119</v>
      </c>
      <c r="O82" s="55">
        <v>0</v>
      </c>
      <c r="P82" s="55">
        <v>0</v>
      </c>
      <c r="Q82" s="55">
        <v>0</v>
      </c>
      <c r="R82" s="55">
        <v>8559.5911336160589</v>
      </c>
      <c r="S82" s="55">
        <v>1914.2148806688856</v>
      </c>
      <c r="T82" s="55">
        <v>6956.8020898729574</v>
      </c>
      <c r="U82" s="55">
        <v>0</v>
      </c>
      <c r="V82" s="55">
        <v>5038.975224481007</v>
      </c>
      <c r="W82" s="56">
        <v>13930.789975178086</v>
      </c>
      <c r="X82" s="57">
        <v>5664.4674804097949</v>
      </c>
      <c r="Y82" s="60"/>
      <c r="Z82" s="24">
        <f t="shared" si="7"/>
        <v>66332.597378381412</v>
      </c>
      <c r="AB82" s="58">
        <v>1379.9970049616286</v>
      </c>
      <c r="AC82" s="55">
        <v>0</v>
      </c>
      <c r="AD82" s="55">
        <v>0</v>
      </c>
      <c r="AE82" s="55">
        <v>0</v>
      </c>
      <c r="AF82" s="55">
        <v>0</v>
      </c>
      <c r="AG82" s="55">
        <v>1153.9584934367442</v>
      </c>
      <c r="AH82" s="55">
        <v>645.50870606209389</v>
      </c>
      <c r="AI82" s="59">
        <v>786.78988188868925</v>
      </c>
      <c r="AJ82" s="60"/>
      <c r="AK82" s="24">
        <f t="shared" si="18"/>
        <v>3966.2540863491558</v>
      </c>
      <c r="AM82" s="58">
        <v>1762.4093354306638</v>
      </c>
      <c r="AN82" s="55">
        <v>0</v>
      </c>
      <c r="AO82" s="55">
        <v>4034.6094254150889</v>
      </c>
      <c r="AP82" s="59">
        <v>1586.1684018875974</v>
      </c>
      <c r="AQ82" s="60"/>
      <c r="AR82" s="24">
        <f t="shared" si="8"/>
        <v>7383.1871627333503</v>
      </c>
      <c r="AT82" s="58">
        <v>1007.0910488175222</v>
      </c>
      <c r="AU82" s="55">
        <v>0</v>
      </c>
      <c r="AV82" s="55">
        <v>2288.2859427727371</v>
      </c>
      <c r="AW82" s="55">
        <v>889.59709312214454</v>
      </c>
      <c r="AX82" s="59">
        <v>769.30566229116266</v>
      </c>
      <c r="AY82" s="60"/>
      <c r="AZ82" s="24">
        <f t="shared" si="9"/>
        <v>4954.2797470035666</v>
      </c>
      <c r="BA82" s="34"/>
      <c r="BB82" s="54">
        <v>0</v>
      </c>
      <c r="BC82" s="55">
        <v>0</v>
      </c>
      <c r="BD82" s="55">
        <v>0</v>
      </c>
      <c r="BE82" s="55">
        <v>0</v>
      </c>
      <c r="BF82" s="55">
        <v>0</v>
      </c>
      <c r="BG82" s="55">
        <v>0</v>
      </c>
      <c r="BH82" s="55">
        <v>0</v>
      </c>
      <c r="BI82" s="55">
        <v>0</v>
      </c>
      <c r="BJ82" s="55">
        <v>0</v>
      </c>
      <c r="BK82" s="55">
        <v>0</v>
      </c>
      <c r="BL82" s="55">
        <v>0</v>
      </c>
      <c r="BM82" s="55">
        <v>0</v>
      </c>
      <c r="BN82" s="55">
        <v>0</v>
      </c>
      <c r="BO82" s="55">
        <v>0</v>
      </c>
      <c r="BP82" s="55">
        <v>0</v>
      </c>
      <c r="BQ82" s="55">
        <v>0</v>
      </c>
      <c r="BR82" s="56">
        <v>0</v>
      </c>
      <c r="BS82" s="57">
        <v>0</v>
      </c>
      <c r="BU82" s="24">
        <f t="shared" si="10"/>
        <v>0</v>
      </c>
      <c r="BW82" s="48">
        <f t="shared" si="11"/>
        <v>82636.31837446749</v>
      </c>
      <c r="BX82" s="49"/>
      <c r="BY82" s="48">
        <f t="shared" si="12"/>
        <v>16152.034011890933</v>
      </c>
      <c r="BZ82" s="48">
        <f t="shared" si="13"/>
        <v>16152.034011890933</v>
      </c>
      <c r="CA82" s="48">
        <f t="shared" si="14"/>
        <v>0</v>
      </c>
      <c r="CB82" s="48">
        <f t="shared" si="15"/>
        <v>19615.273905721187</v>
      </c>
      <c r="CC82" s="48">
        <f t="shared" si="16"/>
        <v>5684.4839305431005</v>
      </c>
      <c r="CD82" s="48">
        <f t="shared" si="19"/>
        <v>13930.789975178086</v>
      </c>
      <c r="CE82" s="48">
        <f t="shared" si="36"/>
        <v>8559.5911336160589</v>
      </c>
      <c r="CF82" s="48">
        <f t="shared" si="20"/>
        <v>0</v>
      </c>
      <c r="CG82" s="48">
        <f t="shared" si="37"/>
        <v>0</v>
      </c>
      <c r="CH82" s="48">
        <f t="shared" si="21"/>
        <v>0</v>
      </c>
      <c r="CI82" s="48">
        <f t="shared" si="22"/>
        <v>0</v>
      </c>
      <c r="CJ82" s="48">
        <f t="shared" si="23"/>
        <v>8559.5911336160589</v>
      </c>
      <c r="CK82" s="48">
        <f t="shared" si="24"/>
        <v>0</v>
      </c>
      <c r="CL82" s="48">
        <f t="shared" si="25"/>
        <v>38309.419323239308</v>
      </c>
      <c r="CM82" s="48">
        <f t="shared" si="26"/>
        <v>1254.0448570068304</v>
      </c>
      <c r="CN82" s="48">
        <f t="shared" si="27"/>
        <v>1303.0104077030187</v>
      </c>
      <c r="CO82" s="48">
        <f t="shared" si="28"/>
        <v>755.95933605221785</v>
      </c>
      <c r="CP82" s="48">
        <f t="shared" si="29"/>
        <v>1741.0141682218421</v>
      </c>
      <c r="CQ82" s="48">
        <f t="shared" si="30"/>
        <v>3050.4026146449983</v>
      </c>
      <c r="CR82" s="48">
        <f t="shared" si="31"/>
        <v>1391.2882035964119</v>
      </c>
      <c r="CS82" s="48">
        <f t="shared" si="32"/>
        <v>1914.2148806688856</v>
      </c>
      <c r="CT82" s="48">
        <f t="shared" si="33"/>
        <v>6956.8020898729574</v>
      </c>
      <c r="CU82" s="48">
        <f t="shared" si="34"/>
        <v>13491.425403173662</v>
      </c>
      <c r="CV82" s="48">
        <f t="shared" si="35"/>
        <v>6451.2573622984837</v>
      </c>
    </row>
    <row r="83" spans="2:100" ht="16" x14ac:dyDescent="0.4">
      <c r="B83" s="51" t="s">
        <v>234</v>
      </c>
      <c r="C83" s="52">
        <v>3</v>
      </c>
      <c r="D83" s="51" t="s">
        <v>321</v>
      </c>
      <c r="E83" s="53">
        <v>600000</v>
      </c>
      <c r="G83" s="54">
        <v>1570.8286309062594</v>
      </c>
      <c r="H83" s="55">
        <v>1632.163349941151</v>
      </c>
      <c r="I83" s="55">
        <v>946.92192407375933</v>
      </c>
      <c r="J83" s="55">
        <v>2180.8110666661905</v>
      </c>
      <c r="K83" s="55">
        <v>0</v>
      </c>
      <c r="L83" s="55">
        <v>18503.595415777836</v>
      </c>
      <c r="M83" s="55">
        <v>3820.9636091586613</v>
      </c>
      <c r="N83" s="55">
        <v>1742.7409648389294</v>
      </c>
      <c r="O83" s="55">
        <v>0</v>
      </c>
      <c r="P83" s="55">
        <v>0</v>
      </c>
      <c r="Q83" s="55">
        <v>0</v>
      </c>
      <c r="R83" s="55">
        <v>10721.826054633893</v>
      </c>
      <c r="S83" s="55">
        <v>2397.7639423827382</v>
      </c>
      <c r="T83" s="55">
        <v>8714.1571063126794</v>
      </c>
      <c r="U83" s="55">
        <v>0</v>
      </c>
      <c r="V83" s="55">
        <v>0</v>
      </c>
      <c r="W83" s="56">
        <v>33433.895940427406</v>
      </c>
      <c r="X83" s="57">
        <v>7095.3663637700984</v>
      </c>
      <c r="Y83" s="60"/>
      <c r="Z83" s="24">
        <f t="shared" si="7"/>
        <v>92761.034368889595</v>
      </c>
      <c r="AB83" s="58">
        <v>1728.597500995777</v>
      </c>
      <c r="AC83" s="55">
        <v>0</v>
      </c>
      <c r="AD83" s="55">
        <v>0</v>
      </c>
      <c r="AE83" s="55">
        <v>0</v>
      </c>
      <c r="AF83" s="55">
        <v>0</v>
      </c>
      <c r="AG83" s="55">
        <v>1445.4594907349613</v>
      </c>
      <c r="AH83" s="55">
        <v>0</v>
      </c>
      <c r="AI83" s="59">
        <v>985.54056186474634</v>
      </c>
      <c r="AJ83" s="60"/>
      <c r="AK83" s="24">
        <f t="shared" si="18"/>
        <v>4159.5975535954849</v>
      </c>
      <c r="AM83" s="58">
        <v>2207.6108585770321</v>
      </c>
      <c r="AN83" s="55">
        <v>0</v>
      </c>
      <c r="AO83" s="55">
        <v>5053.7905120021987</v>
      </c>
      <c r="AP83" s="59">
        <v>1986.8497727193287</v>
      </c>
      <c r="AQ83" s="60"/>
      <c r="AR83" s="24">
        <f t="shared" si="8"/>
        <v>9248.2511432985593</v>
      </c>
      <c r="AT83" s="58">
        <v>1261.4919191868753</v>
      </c>
      <c r="AU83" s="55">
        <v>0</v>
      </c>
      <c r="AV83" s="55">
        <v>2866.3289471057246</v>
      </c>
      <c r="AW83" s="55">
        <v>1114.3178619484065</v>
      </c>
      <c r="AX83" s="59">
        <v>963.63966048997429</v>
      </c>
      <c r="AY83" s="60"/>
      <c r="AZ83" s="24">
        <f t="shared" si="9"/>
        <v>6205.7783887309815</v>
      </c>
      <c r="BA83" s="34"/>
      <c r="BB83" s="54">
        <v>0</v>
      </c>
      <c r="BC83" s="55">
        <v>0</v>
      </c>
      <c r="BD83" s="55">
        <v>0</v>
      </c>
      <c r="BE83" s="55">
        <v>0</v>
      </c>
      <c r="BF83" s="55">
        <v>0</v>
      </c>
      <c r="BG83" s="55">
        <v>0</v>
      </c>
      <c r="BH83" s="55">
        <v>0</v>
      </c>
      <c r="BI83" s="55">
        <v>0</v>
      </c>
      <c r="BJ83" s="55">
        <v>0</v>
      </c>
      <c r="BK83" s="55">
        <v>0</v>
      </c>
      <c r="BL83" s="55">
        <v>0</v>
      </c>
      <c r="BM83" s="55">
        <v>0</v>
      </c>
      <c r="BN83" s="55">
        <v>0</v>
      </c>
      <c r="BO83" s="55">
        <v>0</v>
      </c>
      <c r="BP83" s="55">
        <v>0</v>
      </c>
      <c r="BQ83" s="55">
        <v>0</v>
      </c>
      <c r="BR83" s="56">
        <v>0</v>
      </c>
      <c r="BS83" s="57">
        <v>0</v>
      </c>
      <c r="BU83" s="24">
        <f t="shared" si="10"/>
        <v>0</v>
      </c>
      <c r="BW83" s="48">
        <f t="shared" si="11"/>
        <v>112374.66145451461</v>
      </c>
      <c r="BX83" s="49"/>
      <c r="BY83" s="48">
        <f t="shared" si="12"/>
        <v>20232.192916773613</v>
      </c>
      <c r="BZ83" s="48">
        <f t="shared" si="13"/>
        <v>20232.192916773613</v>
      </c>
      <c r="CA83" s="48">
        <f t="shared" si="14"/>
        <v>0</v>
      </c>
      <c r="CB83" s="48">
        <f t="shared" si="15"/>
        <v>33433.895940427406</v>
      </c>
      <c r="CC83" s="48">
        <f t="shared" si="16"/>
        <v>0</v>
      </c>
      <c r="CD83" s="48">
        <f t="shared" si="19"/>
        <v>33433.895940427406</v>
      </c>
      <c r="CE83" s="48">
        <f t="shared" si="36"/>
        <v>10721.826054633893</v>
      </c>
      <c r="CF83" s="48">
        <f t="shared" si="20"/>
        <v>0</v>
      </c>
      <c r="CG83" s="48">
        <f t="shared" si="37"/>
        <v>0</v>
      </c>
      <c r="CH83" s="48">
        <f t="shared" si="21"/>
        <v>0</v>
      </c>
      <c r="CI83" s="48">
        <f t="shared" si="22"/>
        <v>0</v>
      </c>
      <c r="CJ83" s="48">
        <f t="shared" si="23"/>
        <v>10721.826054633893</v>
      </c>
      <c r="CK83" s="48">
        <f t="shared" si="24"/>
        <v>0</v>
      </c>
      <c r="CL83" s="48">
        <f t="shared" si="25"/>
        <v>47986.746542679713</v>
      </c>
      <c r="CM83" s="48">
        <f t="shared" si="26"/>
        <v>1570.8286309062594</v>
      </c>
      <c r="CN83" s="48">
        <f t="shared" si="27"/>
        <v>1632.163349941151</v>
      </c>
      <c r="CO83" s="48">
        <f t="shared" si="28"/>
        <v>946.92192407375933</v>
      </c>
      <c r="CP83" s="48">
        <f t="shared" si="29"/>
        <v>2180.8110666661905</v>
      </c>
      <c r="CQ83" s="48">
        <f t="shared" si="30"/>
        <v>3820.9636091586613</v>
      </c>
      <c r="CR83" s="48">
        <f t="shared" si="31"/>
        <v>1742.7409648389294</v>
      </c>
      <c r="CS83" s="48">
        <f t="shared" si="32"/>
        <v>2397.7639423827382</v>
      </c>
      <c r="CT83" s="48">
        <f t="shared" si="33"/>
        <v>8714.1571063126794</v>
      </c>
      <c r="CU83" s="48">
        <f t="shared" si="34"/>
        <v>16899.489022764501</v>
      </c>
      <c r="CV83" s="48">
        <f t="shared" si="35"/>
        <v>8080.9069256348448</v>
      </c>
    </row>
    <row r="84" spans="2:100" ht="16" x14ac:dyDescent="0.4">
      <c r="B84" s="51" t="s">
        <v>234</v>
      </c>
      <c r="C84" s="52">
        <v>3</v>
      </c>
      <c r="D84" s="51" t="s">
        <v>322</v>
      </c>
      <c r="E84" s="53">
        <v>582000</v>
      </c>
      <c r="G84" s="54">
        <v>1523.7037719790715</v>
      </c>
      <c r="H84" s="55">
        <v>1583.1984494429166</v>
      </c>
      <c r="I84" s="55">
        <v>918.51426635154655</v>
      </c>
      <c r="J84" s="55">
        <v>2115.386734666205</v>
      </c>
      <c r="K84" s="55">
        <v>0</v>
      </c>
      <c r="L84" s="55">
        <v>17948.487553304501</v>
      </c>
      <c r="M84" s="55">
        <v>3706.3347008839019</v>
      </c>
      <c r="N84" s="55">
        <v>1690.4587358937613</v>
      </c>
      <c r="O84" s="55">
        <v>0</v>
      </c>
      <c r="P84" s="55">
        <v>0</v>
      </c>
      <c r="Q84" s="55">
        <v>0</v>
      </c>
      <c r="R84" s="55">
        <v>0</v>
      </c>
      <c r="S84" s="55">
        <v>2325.8310241112558</v>
      </c>
      <c r="T84" s="55">
        <v>8452.7323931233004</v>
      </c>
      <c r="U84" s="55">
        <v>42362.449636470279</v>
      </c>
      <c r="V84" s="55">
        <v>3300.6387933281708</v>
      </c>
      <c r="W84" s="56">
        <v>9628.9620308430931</v>
      </c>
      <c r="X84" s="57">
        <v>6882.5053728569937</v>
      </c>
      <c r="Y84" s="60"/>
      <c r="Z84" s="24">
        <f t="shared" si="7"/>
        <v>102439.20346325499</v>
      </c>
      <c r="AB84" s="58">
        <v>1676.7395759659037</v>
      </c>
      <c r="AC84" s="55">
        <v>0</v>
      </c>
      <c r="AD84" s="55">
        <v>0</v>
      </c>
      <c r="AE84" s="55">
        <v>0</v>
      </c>
      <c r="AF84" s="55">
        <v>0</v>
      </c>
      <c r="AG84" s="55">
        <v>1402.0957060129126</v>
      </c>
      <c r="AH84" s="55">
        <v>422.82229654722306</v>
      </c>
      <c r="AI84" s="59">
        <v>955.97434500880399</v>
      </c>
      <c r="AJ84" s="60"/>
      <c r="AK84" s="24">
        <f t="shared" si="18"/>
        <v>4457.6319235348437</v>
      </c>
      <c r="AM84" s="58">
        <v>2141.3825328197208</v>
      </c>
      <c r="AN84" s="55">
        <v>0</v>
      </c>
      <c r="AO84" s="55">
        <v>4902.176796642133</v>
      </c>
      <c r="AP84" s="59">
        <v>1927.2442795377488</v>
      </c>
      <c r="AQ84" s="60"/>
      <c r="AR84" s="24">
        <f t="shared" si="8"/>
        <v>8970.8036089996021</v>
      </c>
      <c r="AT84" s="58">
        <v>1223.6471616112692</v>
      </c>
      <c r="AU84" s="55">
        <v>0</v>
      </c>
      <c r="AV84" s="55">
        <v>2780.3390786925529</v>
      </c>
      <c r="AW84" s="55">
        <v>1080.8883260899545</v>
      </c>
      <c r="AX84" s="59">
        <v>934.730470675275</v>
      </c>
      <c r="AY84" s="60"/>
      <c r="AZ84" s="24">
        <f t="shared" si="9"/>
        <v>6019.6050370690518</v>
      </c>
      <c r="BA84" s="34"/>
      <c r="BB84" s="54">
        <v>0</v>
      </c>
      <c r="BC84" s="55">
        <v>0</v>
      </c>
      <c r="BD84" s="55">
        <v>0</v>
      </c>
      <c r="BE84" s="55">
        <v>0</v>
      </c>
      <c r="BF84" s="55">
        <v>0</v>
      </c>
      <c r="BG84" s="55">
        <v>0</v>
      </c>
      <c r="BH84" s="55">
        <v>0</v>
      </c>
      <c r="BI84" s="55">
        <v>0</v>
      </c>
      <c r="BJ84" s="55">
        <v>0</v>
      </c>
      <c r="BK84" s="55">
        <v>0</v>
      </c>
      <c r="BL84" s="55">
        <v>0</v>
      </c>
      <c r="BM84" s="55">
        <v>0</v>
      </c>
      <c r="BN84" s="55">
        <v>0</v>
      </c>
      <c r="BO84" s="55">
        <v>0</v>
      </c>
      <c r="BP84" s="55">
        <v>0</v>
      </c>
      <c r="BQ84" s="55">
        <v>0</v>
      </c>
      <c r="BR84" s="56">
        <v>0</v>
      </c>
      <c r="BS84" s="57">
        <v>0</v>
      </c>
      <c r="BU84" s="24">
        <f t="shared" si="10"/>
        <v>0</v>
      </c>
      <c r="BW84" s="48">
        <f t="shared" si="11"/>
        <v>121887.24403285849</v>
      </c>
      <c r="BX84" s="49"/>
      <c r="BY84" s="48">
        <f t="shared" si="12"/>
        <v>19625.227129270406</v>
      </c>
      <c r="BZ84" s="48">
        <f t="shared" si="13"/>
        <v>19625.227129270406</v>
      </c>
      <c r="CA84" s="48">
        <f t="shared" si="14"/>
        <v>0</v>
      </c>
      <c r="CB84" s="48">
        <f t="shared" si="15"/>
        <v>13352.423120718488</v>
      </c>
      <c r="CC84" s="48">
        <f t="shared" si="16"/>
        <v>3723.461089875394</v>
      </c>
      <c r="CD84" s="48">
        <f t="shared" si="19"/>
        <v>9628.9620308430931</v>
      </c>
      <c r="CE84" s="48">
        <f t="shared" si="36"/>
        <v>42362.449636470279</v>
      </c>
      <c r="CF84" s="48">
        <f t="shared" si="20"/>
        <v>0</v>
      </c>
      <c r="CG84" s="48">
        <f t="shared" si="37"/>
        <v>0</v>
      </c>
      <c r="CH84" s="48">
        <f t="shared" si="21"/>
        <v>0</v>
      </c>
      <c r="CI84" s="48">
        <f t="shared" si="22"/>
        <v>42362.449636470279</v>
      </c>
      <c r="CJ84" s="48">
        <f t="shared" si="23"/>
        <v>0</v>
      </c>
      <c r="CK84" s="48">
        <f t="shared" si="24"/>
        <v>0</v>
      </c>
      <c r="CL84" s="48">
        <f t="shared" si="25"/>
        <v>46547.144146399318</v>
      </c>
      <c r="CM84" s="48">
        <f t="shared" si="26"/>
        <v>1523.7037719790715</v>
      </c>
      <c r="CN84" s="48">
        <f t="shared" si="27"/>
        <v>1583.1984494429166</v>
      </c>
      <c r="CO84" s="48">
        <f t="shared" si="28"/>
        <v>918.51426635154655</v>
      </c>
      <c r="CP84" s="48">
        <f t="shared" si="29"/>
        <v>2115.386734666205</v>
      </c>
      <c r="CQ84" s="48">
        <f t="shared" si="30"/>
        <v>3706.3347008839019</v>
      </c>
      <c r="CR84" s="48">
        <f t="shared" si="31"/>
        <v>1690.4587358937613</v>
      </c>
      <c r="CS84" s="48">
        <f t="shared" si="32"/>
        <v>2325.8310241112558</v>
      </c>
      <c r="CT84" s="48">
        <f t="shared" si="33"/>
        <v>8452.7323931233004</v>
      </c>
      <c r="CU84" s="48">
        <f t="shared" si="34"/>
        <v>16392.504352081567</v>
      </c>
      <c r="CV84" s="48">
        <f t="shared" si="35"/>
        <v>7838.4797178657973</v>
      </c>
    </row>
    <row r="85" spans="2:100" ht="16" x14ac:dyDescent="0.4">
      <c r="B85" s="51" t="s">
        <v>234</v>
      </c>
      <c r="C85" s="52">
        <v>3</v>
      </c>
      <c r="D85" s="51" t="s">
        <v>323</v>
      </c>
      <c r="E85" s="53">
        <v>225000</v>
      </c>
      <c r="G85" s="54">
        <v>589.06073658984724</v>
      </c>
      <c r="H85" s="55">
        <v>612.06125622793161</v>
      </c>
      <c r="I85" s="55">
        <v>355.09572152765975</v>
      </c>
      <c r="J85" s="55">
        <v>817.80414999982145</v>
      </c>
      <c r="K85" s="55">
        <v>0</v>
      </c>
      <c r="L85" s="55">
        <v>6938.8482809166881</v>
      </c>
      <c r="M85" s="55">
        <v>1432.8613534344981</v>
      </c>
      <c r="N85" s="55">
        <v>653.5278618145984</v>
      </c>
      <c r="O85" s="55">
        <v>0</v>
      </c>
      <c r="P85" s="55">
        <v>0</v>
      </c>
      <c r="Q85" s="55">
        <v>0</v>
      </c>
      <c r="R85" s="55">
        <v>0</v>
      </c>
      <c r="S85" s="55">
        <v>899.16147839352664</v>
      </c>
      <c r="T85" s="55">
        <v>3267.8089148672552</v>
      </c>
      <c r="U85" s="55">
        <v>16377.235684202427</v>
      </c>
      <c r="V85" s="55">
        <v>0</v>
      </c>
      <c r="W85" s="56">
        <v>5015.0843910641106</v>
      </c>
      <c r="X85" s="57">
        <v>2660.7623864137868</v>
      </c>
      <c r="Y85" s="60"/>
      <c r="Z85" s="24">
        <f t="shared" si="7"/>
        <v>39619.312215452155</v>
      </c>
      <c r="AB85" s="58">
        <v>648.22406287341641</v>
      </c>
      <c r="AC85" s="55">
        <v>0</v>
      </c>
      <c r="AD85" s="55">
        <v>0</v>
      </c>
      <c r="AE85" s="55">
        <v>0</v>
      </c>
      <c r="AF85" s="55">
        <v>0</v>
      </c>
      <c r="AG85" s="55">
        <v>542.0473090256105</v>
      </c>
      <c r="AH85" s="55">
        <v>0</v>
      </c>
      <c r="AI85" s="59">
        <v>369.57771069927992</v>
      </c>
      <c r="AJ85" s="60"/>
      <c r="AK85" s="24">
        <f t="shared" si="18"/>
        <v>1559.8490825983067</v>
      </c>
      <c r="AM85" s="58">
        <v>827.85407196638698</v>
      </c>
      <c r="AN85" s="55">
        <v>0</v>
      </c>
      <c r="AO85" s="55">
        <v>1895.1714420008245</v>
      </c>
      <c r="AP85" s="59">
        <v>745.06866476974824</v>
      </c>
      <c r="AQ85" s="60"/>
      <c r="AR85" s="24">
        <f t="shared" si="8"/>
        <v>3468.0941787369602</v>
      </c>
      <c r="AT85" s="58">
        <v>473.05946969507829</v>
      </c>
      <c r="AU85" s="55">
        <v>0</v>
      </c>
      <c r="AV85" s="55">
        <v>1074.8733551646469</v>
      </c>
      <c r="AW85" s="55">
        <v>417.86919823065244</v>
      </c>
      <c r="AX85" s="59">
        <v>361.36487268374032</v>
      </c>
      <c r="AY85" s="60"/>
      <c r="AZ85" s="24">
        <f t="shared" si="9"/>
        <v>2327.1668957741181</v>
      </c>
      <c r="BA85" s="34"/>
      <c r="BB85" s="54">
        <v>0</v>
      </c>
      <c r="BC85" s="55">
        <v>0</v>
      </c>
      <c r="BD85" s="55">
        <v>0</v>
      </c>
      <c r="BE85" s="55">
        <v>0</v>
      </c>
      <c r="BF85" s="55">
        <v>0</v>
      </c>
      <c r="BG85" s="55">
        <v>0</v>
      </c>
      <c r="BH85" s="55">
        <v>0</v>
      </c>
      <c r="BI85" s="55">
        <v>0</v>
      </c>
      <c r="BJ85" s="55">
        <v>0</v>
      </c>
      <c r="BK85" s="55">
        <v>0</v>
      </c>
      <c r="BL85" s="55">
        <v>0</v>
      </c>
      <c r="BM85" s="55">
        <v>0</v>
      </c>
      <c r="BN85" s="55">
        <v>0</v>
      </c>
      <c r="BO85" s="55">
        <v>0</v>
      </c>
      <c r="BP85" s="55">
        <v>0</v>
      </c>
      <c r="BQ85" s="55">
        <v>0</v>
      </c>
      <c r="BR85" s="56">
        <v>0</v>
      </c>
      <c r="BS85" s="57">
        <v>0</v>
      </c>
      <c r="BU85" s="24">
        <f t="shared" si="10"/>
        <v>0</v>
      </c>
      <c r="BW85" s="48">
        <f t="shared" si="11"/>
        <v>46974.422372561545</v>
      </c>
      <c r="BX85" s="49"/>
      <c r="BY85" s="48">
        <f t="shared" si="12"/>
        <v>7587.0723437901042</v>
      </c>
      <c r="BZ85" s="48">
        <f t="shared" si="13"/>
        <v>7587.0723437901042</v>
      </c>
      <c r="CA85" s="48">
        <f t="shared" si="14"/>
        <v>0</v>
      </c>
      <c r="CB85" s="48">
        <f t="shared" si="15"/>
        <v>5015.0843910641106</v>
      </c>
      <c r="CC85" s="48">
        <f t="shared" si="16"/>
        <v>0</v>
      </c>
      <c r="CD85" s="48">
        <f t="shared" si="19"/>
        <v>5015.0843910641106</v>
      </c>
      <c r="CE85" s="48">
        <f t="shared" si="36"/>
        <v>16377.235684202427</v>
      </c>
      <c r="CF85" s="48">
        <f t="shared" si="20"/>
        <v>0</v>
      </c>
      <c r="CG85" s="48">
        <f t="shared" si="37"/>
        <v>0</v>
      </c>
      <c r="CH85" s="48">
        <f t="shared" si="21"/>
        <v>0</v>
      </c>
      <c r="CI85" s="48">
        <f t="shared" si="22"/>
        <v>16377.235684202427</v>
      </c>
      <c r="CJ85" s="48">
        <f t="shared" si="23"/>
        <v>0</v>
      </c>
      <c r="CK85" s="48">
        <f t="shared" si="24"/>
        <v>0</v>
      </c>
      <c r="CL85" s="48">
        <f t="shared" si="25"/>
        <v>17995.029953504891</v>
      </c>
      <c r="CM85" s="48">
        <f t="shared" si="26"/>
        <v>589.06073658984724</v>
      </c>
      <c r="CN85" s="48">
        <f t="shared" si="27"/>
        <v>612.06125622793161</v>
      </c>
      <c r="CO85" s="48">
        <f t="shared" si="28"/>
        <v>355.09572152765975</v>
      </c>
      <c r="CP85" s="48">
        <f t="shared" si="29"/>
        <v>817.80414999982145</v>
      </c>
      <c r="CQ85" s="48">
        <f t="shared" si="30"/>
        <v>1432.8613534344981</v>
      </c>
      <c r="CR85" s="48">
        <f t="shared" si="31"/>
        <v>653.5278618145984</v>
      </c>
      <c r="CS85" s="48">
        <f t="shared" si="32"/>
        <v>899.16147839352664</v>
      </c>
      <c r="CT85" s="48">
        <f t="shared" si="33"/>
        <v>3267.8089148672552</v>
      </c>
      <c r="CU85" s="48">
        <f t="shared" si="34"/>
        <v>6337.3083835366879</v>
      </c>
      <c r="CV85" s="48">
        <f t="shared" si="35"/>
        <v>3030.3400971130668</v>
      </c>
    </row>
    <row r="86" spans="2:100" ht="16" x14ac:dyDescent="0.4">
      <c r="B86" s="51" t="s">
        <v>234</v>
      </c>
      <c r="C86" s="52">
        <v>3</v>
      </c>
      <c r="D86" s="51" t="s">
        <v>324</v>
      </c>
      <c r="E86" s="53">
        <v>218000</v>
      </c>
      <c r="G86" s="54">
        <v>570.73440256260756</v>
      </c>
      <c r="H86" s="55">
        <v>593.01935047861809</v>
      </c>
      <c r="I86" s="55">
        <v>344.04829908013255</v>
      </c>
      <c r="J86" s="55">
        <v>792.36135422204939</v>
      </c>
      <c r="K86" s="55">
        <v>0</v>
      </c>
      <c r="L86" s="55">
        <v>6722.9730010659478</v>
      </c>
      <c r="M86" s="55">
        <v>0</v>
      </c>
      <c r="N86" s="55">
        <v>633.19588389147759</v>
      </c>
      <c r="O86" s="55">
        <v>0</v>
      </c>
      <c r="P86" s="55">
        <v>0</v>
      </c>
      <c r="Q86" s="55">
        <v>2750.0914950068236</v>
      </c>
      <c r="R86" s="55">
        <v>0</v>
      </c>
      <c r="S86" s="55">
        <v>871.18756573239466</v>
      </c>
      <c r="T86" s="55">
        <v>3166.1437486269406</v>
      </c>
      <c r="U86" s="55">
        <v>0</v>
      </c>
      <c r="V86" s="55">
        <v>0</v>
      </c>
      <c r="W86" s="56">
        <v>12147.648858355291</v>
      </c>
      <c r="X86" s="57">
        <v>2577.9831121698021</v>
      </c>
      <c r="Y86" s="60"/>
      <c r="Z86" s="24">
        <f t="shared" si="7"/>
        <v>31169.387071192083</v>
      </c>
      <c r="AB86" s="58">
        <v>628.0570920284656</v>
      </c>
      <c r="AC86" s="55">
        <v>0</v>
      </c>
      <c r="AD86" s="55">
        <v>0</v>
      </c>
      <c r="AE86" s="55">
        <v>0</v>
      </c>
      <c r="AF86" s="55">
        <v>11844.215460436579</v>
      </c>
      <c r="AG86" s="55">
        <v>525.18361496703596</v>
      </c>
      <c r="AH86" s="55">
        <v>0</v>
      </c>
      <c r="AI86" s="59">
        <v>358.07973747752453</v>
      </c>
      <c r="AJ86" s="60"/>
      <c r="AK86" s="24">
        <f t="shared" si="18"/>
        <v>13355.535904909606</v>
      </c>
      <c r="AM86" s="58">
        <v>802.09861194965492</v>
      </c>
      <c r="AN86" s="55">
        <v>0</v>
      </c>
      <c r="AO86" s="55">
        <v>1836.2105526941323</v>
      </c>
      <c r="AP86" s="59">
        <v>721.88875075468945</v>
      </c>
      <c r="AQ86" s="60"/>
      <c r="AR86" s="24">
        <f t="shared" si="8"/>
        <v>3360.1979153984767</v>
      </c>
      <c r="AT86" s="58">
        <v>458.34206397123137</v>
      </c>
      <c r="AU86" s="55">
        <v>0</v>
      </c>
      <c r="AV86" s="55">
        <v>1041.4328507817468</v>
      </c>
      <c r="AW86" s="55">
        <v>404.8688231745877</v>
      </c>
      <c r="AX86" s="59">
        <v>350.12240997802394</v>
      </c>
      <c r="AY86" s="60"/>
      <c r="AZ86" s="24">
        <f t="shared" si="9"/>
        <v>2254.7661479055896</v>
      </c>
      <c r="BA86" s="34"/>
      <c r="BB86" s="54">
        <v>0</v>
      </c>
      <c r="BC86" s="55">
        <v>0</v>
      </c>
      <c r="BD86" s="55">
        <v>0</v>
      </c>
      <c r="BE86" s="55">
        <v>0</v>
      </c>
      <c r="BF86" s="55">
        <v>0</v>
      </c>
      <c r="BG86" s="55">
        <v>0</v>
      </c>
      <c r="BH86" s="55">
        <v>0</v>
      </c>
      <c r="BI86" s="55">
        <v>0</v>
      </c>
      <c r="BJ86" s="55">
        <v>0</v>
      </c>
      <c r="BK86" s="55">
        <v>0</v>
      </c>
      <c r="BL86" s="55">
        <v>0</v>
      </c>
      <c r="BM86" s="55">
        <v>0</v>
      </c>
      <c r="BN86" s="55">
        <v>0</v>
      </c>
      <c r="BO86" s="55">
        <v>0</v>
      </c>
      <c r="BP86" s="55">
        <v>0</v>
      </c>
      <c r="BQ86" s="55">
        <v>0</v>
      </c>
      <c r="BR86" s="56">
        <v>0</v>
      </c>
      <c r="BS86" s="57">
        <v>0</v>
      </c>
      <c r="BU86" s="24">
        <f t="shared" si="10"/>
        <v>0</v>
      </c>
      <c r="BW86" s="48">
        <f t="shared" si="11"/>
        <v>50139.887039405759</v>
      </c>
      <c r="BX86" s="49"/>
      <c r="BY86" s="48">
        <f t="shared" si="12"/>
        <v>7351.0300930944131</v>
      </c>
      <c r="BZ86" s="48">
        <f t="shared" si="13"/>
        <v>7351.0300930944131</v>
      </c>
      <c r="CA86" s="48">
        <f t="shared" si="14"/>
        <v>0</v>
      </c>
      <c r="CB86" s="48">
        <f t="shared" si="15"/>
        <v>12147.648858355291</v>
      </c>
      <c r="CC86" s="48">
        <f t="shared" si="16"/>
        <v>0</v>
      </c>
      <c r="CD86" s="48">
        <f t="shared" si="19"/>
        <v>12147.648858355291</v>
      </c>
      <c r="CE86" s="48">
        <f t="shared" si="36"/>
        <v>14594.306955443402</v>
      </c>
      <c r="CF86" s="48">
        <f t="shared" si="20"/>
        <v>0</v>
      </c>
      <c r="CG86" s="48">
        <f t="shared" si="37"/>
        <v>0</v>
      </c>
      <c r="CH86" s="48">
        <f t="shared" si="21"/>
        <v>0</v>
      </c>
      <c r="CI86" s="48">
        <f t="shared" si="22"/>
        <v>0</v>
      </c>
      <c r="CJ86" s="48">
        <f t="shared" si="23"/>
        <v>0</v>
      </c>
      <c r="CK86" s="48">
        <f t="shared" si="24"/>
        <v>14594.306955443402</v>
      </c>
      <c r="CL86" s="48">
        <f t="shared" si="25"/>
        <v>16046.90113251265</v>
      </c>
      <c r="CM86" s="48">
        <f t="shared" si="26"/>
        <v>570.73440256260756</v>
      </c>
      <c r="CN86" s="48">
        <f t="shared" si="27"/>
        <v>593.01935047861809</v>
      </c>
      <c r="CO86" s="48">
        <f t="shared" si="28"/>
        <v>344.04829908013255</v>
      </c>
      <c r="CP86" s="48">
        <f t="shared" si="29"/>
        <v>792.36135422204939</v>
      </c>
      <c r="CQ86" s="48">
        <f t="shared" si="30"/>
        <v>0</v>
      </c>
      <c r="CR86" s="48">
        <f t="shared" si="31"/>
        <v>633.19588389147759</v>
      </c>
      <c r="CS86" s="48">
        <f t="shared" si="32"/>
        <v>871.18756573239466</v>
      </c>
      <c r="CT86" s="48">
        <f t="shared" si="33"/>
        <v>3166.1437486269406</v>
      </c>
      <c r="CU86" s="48">
        <f t="shared" si="34"/>
        <v>6140.1476782711024</v>
      </c>
      <c r="CV86" s="48">
        <f t="shared" si="35"/>
        <v>2936.0628496473264</v>
      </c>
    </row>
    <row r="87" spans="2:100" ht="16" x14ac:dyDescent="0.4">
      <c r="B87" s="51" t="s">
        <v>240</v>
      </c>
      <c r="C87" s="52">
        <v>3</v>
      </c>
      <c r="D87" s="51" t="s">
        <v>241</v>
      </c>
      <c r="E87" s="53">
        <v>260000</v>
      </c>
      <c r="G87" s="54">
        <v>680.69240672604565</v>
      </c>
      <c r="H87" s="55">
        <v>707.27078497449872</v>
      </c>
      <c r="I87" s="55">
        <v>410.33283376529567</v>
      </c>
      <c r="J87" s="55">
        <v>945.01812888868267</v>
      </c>
      <c r="K87" s="55">
        <v>0</v>
      </c>
      <c r="L87" s="55">
        <v>8018.2246801703959</v>
      </c>
      <c r="M87" s="55">
        <v>1655.7508973020867</v>
      </c>
      <c r="N87" s="55">
        <v>755.18775143020264</v>
      </c>
      <c r="O87" s="55">
        <v>0</v>
      </c>
      <c r="P87" s="55">
        <v>0</v>
      </c>
      <c r="Q87" s="55">
        <v>0</v>
      </c>
      <c r="R87" s="55">
        <v>0</v>
      </c>
      <c r="S87" s="55">
        <v>1039.0310416991865</v>
      </c>
      <c r="T87" s="55">
        <v>3776.1347460688285</v>
      </c>
      <c r="U87" s="55">
        <v>18924.805679522804</v>
      </c>
      <c r="V87" s="55">
        <v>0</v>
      </c>
      <c r="W87" s="56">
        <v>14488.02157418521</v>
      </c>
      <c r="X87" s="57">
        <v>3074.6587576337088</v>
      </c>
      <c r="Y87" s="60"/>
      <c r="Z87" s="24">
        <f t="shared" si="7"/>
        <v>54475.12928236695</v>
      </c>
      <c r="AB87" s="58">
        <v>749.05891709817001</v>
      </c>
      <c r="AC87" s="55">
        <v>0</v>
      </c>
      <c r="AD87" s="55">
        <v>0</v>
      </c>
      <c r="AE87" s="55">
        <v>0</v>
      </c>
      <c r="AF87" s="55">
        <v>0</v>
      </c>
      <c r="AG87" s="55">
        <v>626.36577931848331</v>
      </c>
      <c r="AH87" s="55">
        <v>0</v>
      </c>
      <c r="AI87" s="59">
        <v>427.06757680805674</v>
      </c>
      <c r="AJ87" s="60"/>
      <c r="AK87" s="24">
        <f t="shared" si="18"/>
        <v>1802.4922732247101</v>
      </c>
      <c r="AM87" s="58">
        <v>956.63137205004716</v>
      </c>
      <c r="AN87" s="55">
        <v>0</v>
      </c>
      <c r="AO87" s="55">
        <v>2189.9758885342862</v>
      </c>
      <c r="AP87" s="59">
        <v>860.96823484504239</v>
      </c>
      <c r="AQ87" s="60"/>
      <c r="AR87" s="24">
        <f t="shared" si="8"/>
        <v>4007.5754954293757</v>
      </c>
      <c r="AT87" s="58">
        <v>546.64649831431268</v>
      </c>
      <c r="AU87" s="55">
        <v>0</v>
      </c>
      <c r="AV87" s="55">
        <v>1242.0758770791474</v>
      </c>
      <c r="AW87" s="55">
        <v>482.8710735109762</v>
      </c>
      <c r="AX87" s="59">
        <v>417.57718621232209</v>
      </c>
      <c r="AY87" s="60"/>
      <c r="AZ87" s="24">
        <f t="shared" si="9"/>
        <v>2689.1706351167581</v>
      </c>
      <c r="BA87" s="34"/>
      <c r="BB87" s="54">
        <v>0</v>
      </c>
      <c r="BC87" s="55">
        <v>0</v>
      </c>
      <c r="BD87" s="55">
        <v>0</v>
      </c>
      <c r="BE87" s="55">
        <v>0</v>
      </c>
      <c r="BF87" s="55">
        <v>0</v>
      </c>
      <c r="BG87" s="55">
        <v>0</v>
      </c>
      <c r="BH87" s="55">
        <v>0</v>
      </c>
      <c r="BI87" s="55">
        <v>0</v>
      </c>
      <c r="BJ87" s="55">
        <v>0</v>
      </c>
      <c r="BK87" s="55">
        <v>0</v>
      </c>
      <c r="BL87" s="55">
        <v>0</v>
      </c>
      <c r="BM87" s="55">
        <v>0</v>
      </c>
      <c r="BN87" s="55">
        <v>0</v>
      </c>
      <c r="BO87" s="55">
        <v>0</v>
      </c>
      <c r="BP87" s="55">
        <v>0</v>
      </c>
      <c r="BQ87" s="55">
        <v>0</v>
      </c>
      <c r="BR87" s="56">
        <v>0</v>
      </c>
      <c r="BS87" s="57">
        <v>0</v>
      </c>
      <c r="BU87" s="24">
        <f t="shared" si="10"/>
        <v>0</v>
      </c>
      <c r="BW87" s="48">
        <f t="shared" si="11"/>
        <v>62974.36768613779</v>
      </c>
      <c r="BX87" s="49"/>
      <c r="BY87" s="48">
        <f t="shared" si="12"/>
        <v>8767.2835972685662</v>
      </c>
      <c r="BZ87" s="48">
        <f t="shared" si="13"/>
        <v>8767.2835972685662</v>
      </c>
      <c r="CA87" s="48">
        <f t="shared" si="14"/>
        <v>0</v>
      </c>
      <c r="CB87" s="48">
        <f t="shared" si="15"/>
        <v>14488.02157418521</v>
      </c>
      <c r="CC87" s="48">
        <f t="shared" si="16"/>
        <v>0</v>
      </c>
      <c r="CD87" s="48">
        <f t="shared" si="19"/>
        <v>14488.02157418521</v>
      </c>
      <c r="CE87" s="48">
        <f t="shared" si="36"/>
        <v>18924.805679522804</v>
      </c>
      <c r="CF87" s="48">
        <f t="shared" si="20"/>
        <v>0</v>
      </c>
      <c r="CG87" s="48">
        <f t="shared" si="37"/>
        <v>0</v>
      </c>
      <c r="CH87" s="48">
        <f t="shared" si="21"/>
        <v>0</v>
      </c>
      <c r="CI87" s="48">
        <f t="shared" si="22"/>
        <v>18924.805679522804</v>
      </c>
      <c r="CJ87" s="48">
        <f t="shared" si="23"/>
        <v>0</v>
      </c>
      <c r="CK87" s="48">
        <f t="shared" si="24"/>
        <v>0</v>
      </c>
      <c r="CL87" s="48">
        <f t="shared" si="25"/>
        <v>20794.256835161214</v>
      </c>
      <c r="CM87" s="48">
        <f t="shared" si="26"/>
        <v>680.69240672604565</v>
      </c>
      <c r="CN87" s="48">
        <f t="shared" si="27"/>
        <v>707.27078497449872</v>
      </c>
      <c r="CO87" s="48">
        <f t="shared" si="28"/>
        <v>410.33283376529567</v>
      </c>
      <c r="CP87" s="48">
        <f t="shared" si="29"/>
        <v>945.01812888868267</v>
      </c>
      <c r="CQ87" s="48">
        <f t="shared" si="30"/>
        <v>1655.7508973020867</v>
      </c>
      <c r="CR87" s="48">
        <f t="shared" si="31"/>
        <v>755.18775143020264</v>
      </c>
      <c r="CS87" s="48">
        <f t="shared" si="32"/>
        <v>1039.0310416991865</v>
      </c>
      <c r="CT87" s="48">
        <f t="shared" si="33"/>
        <v>3776.1347460688285</v>
      </c>
      <c r="CU87" s="48">
        <f t="shared" si="34"/>
        <v>7323.1119098646168</v>
      </c>
      <c r="CV87" s="48">
        <f t="shared" si="35"/>
        <v>3501.7263344417656</v>
      </c>
    </row>
    <row r="88" spans="2:100" ht="16" x14ac:dyDescent="0.4">
      <c r="B88" s="51" t="s">
        <v>240</v>
      </c>
      <c r="C88" s="52">
        <v>3</v>
      </c>
      <c r="D88" s="51" t="s">
        <v>243</v>
      </c>
      <c r="E88" s="53">
        <v>440000</v>
      </c>
      <c r="G88" s="54">
        <v>1151.9409959979234</v>
      </c>
      <c r="H88" s="55">
        <v>1196.9197899568439</v>
      </c>
      <c r="I88" s="55">
        <v>694.4094109874236</v>
      </c>
      <c r="J88" s="55">
        <v>1599.2614488885399</v>
      </c>
      <c r="K88" s="55">
        <v>0</v>
      </c>
      <c r="L88" s="55">
        <v>13569.303304903748</v>
      </c>
      <c r="M88" s="55">
        <v>2802.0399800496857</v>
      </c>
      <c r="N88" s="55">
        <v>1278.0100408818814</v>
      </c>
      <c r="O88" s="55">
        <v>0</v>
      </c>
      <c r="P88" s="55">
        <v>0</v>
      </c>
      <c r="Q88" s="55">
        <v>0</v>
      </c>
      <c r="R88" s="55">
        <v>0</v>
      </c>
      <c r="S88" s="55">
        <v>1758.3602244140077</v>
      </c>
      <c r="T88" s="55">
        <v>6390.3818779626317</v>
      </c>
      <c r="U88" s="55">
        <v>32026.59422688475</v>
      </c>
      <c r="V88" s="55">
        <v>0</v>
      </c>
      <c r="W88" s="56">
        <v>9807.2761425253721</v>
      </c>
      <c r="X88" s="57">
        <v>5203.2686667647386</v>
      </c>
      <c r="Y88" s="60"/>
      <c r="Z88" s="24">
        <f t="shared" ref="Z88:Z151" si="38">SUM(G88:X88)</f>
        <v>77477.766110217548</v>
      </c>
      <c r="AB88" s="58">
        <v>1267.6381673969031</v>
      </c>
      <c r="AC88" s="55">
        <v>0</v>
      </c>
      <c r="AD88" s="55">
        <v>0</v>
      </c>
      <c r="AE88" s="55">
        <v>0</v>
      </c>
      <c r="AF88" s="55">
        <v>0</v>
      </c>
      <c r="AG88" s="55">
        <v>1060.0036265389717</v>
      </c>
      <c r="AH88" s="55">
        <v>0</v>
      </c>
      <c r="AI88" s="59">
        <v>722.72974536748063</v>
      </c>
      <c r="AJ88" s="60"/>
      <c r="AK88" s="24">
        <f t="shared" si="18"/>
        <v>3050.3715393033553</v>
      </c>
      <c r="AM88" s="58">
        <v>1618.9146296231568</v>
      </c>
      <c r="AN88" s="55">
        <v>0</v>
      </c>
      <c r="AO88" s="55">
        <v>3706.1130421349458</v>
      </c>
      <c r="AP88" s="59">
        <v>1457.0231666608411</v>
      </c>
      <c r="AQ88" s="60"/>
      <c r="AR88" s="24">
        <f t="shared" ref="AR88:AR151" si="39">SUM(AM88:AP88)</f>
        <v>6782.0508384189434</v>
      </c>
      <c r="AT88" s="58">
        <v>925.09407407037531</v>
      </c>
      <c r="AU88" s="55">
        <v>0</v>
      </c>
      <c r="AV88" s="55">
        <v>2101.974561210865</v>
      </c>
      <c r="AW88" s="55">
        <v>817.16643209549818</v>
      </c>
      <c r="AX88" s="59">
        <v>706.66908435931441</v>
      </c>
      <c r="AY88" s="60"/>
      <c r="AZ88" s="24">
        <f t="shared" ref="AZ88:AZ151" si="40">SUM(AT88:AX88)</f>
        <v>4550.9041517360529</v>
      </c>
      <c r="BA88" s="34"/>
      <c r="BB88" s="54">
        <v>0</v>
      </c>
      <c r="BC88" s="55">
        <v>0</v>
      </c>
      <c r="BD88" s="55">
        <v>0</v>
      </c>
      <c r="BE88" s="55">
        <v>0</v>
      </c>
      <c r="BF88" s="55">
        <v>0</v>
      </c>
      <c r="BG88" s="55">
        <v>0</v>
      </c>
      <c r="BH88" s="55">
        <v>0</v>
      </c>
      <c r="BI88" s="55">
        <v>0</v>
      </c>
      <c r="BJ88" s="55">
        <v>0</v>
      </c>
      <c r="BK88" s="55">
        <v>0</v>
      </c>
      <c r="BL88" s="55">
        <v>0</v>
      </c>
      <c r="BM88" s="55">
        <v>0</v>
      </c>
      <c r="BN88" s="55">
        <v>0</v>
      </c>
      <c r="BO88" s="55">
        <v>0</v>
      </c>
      <c r="BP88" s="55">
        <v>0</v>
      </c>
      <c r="BQ88" s="55">
        <v>0</v>
      </c>
      <c r="BR88" s="56">
        <v>0</v>
      </c>
      <c r="BS88" s="57">
        <v>0</v>
      </c>
      <c r="BU88" s="24">
        <f t="shared" ref="BU88:BU151" si="41">SUM(BB88:BS88)</f>
        <v>0</v>
      </c>
      <c r="BW88" s="48">
        <f t="shared" ref="BW88:BW151" si="42">SUM(Z88,AK88,AR88,AZ88,BU88)</f>
        <v>91861.092639675888</v>
      </c>
      <c r="BX88" s="49"/>
      <c r="BY88" s="48">
        <f t="shared" ref="BY88:BY92" si="43">SUM(K88,L88,AB88,BF88,BG88)</f>
        <v>14836.94147230065</v>
      </c>
      <c r="BZ88" s="48">
        <f t="shared" ref="BZ88:BZ92" si="44">SUM(BG88,AB88,L88)</f>
        <v>14836.94147230065</v>
      </c>
      <c r="CA88" s="48">
        <f t="shared" ref="CA88:CA92" si="45">SUM(BF88,K88)</f>
        <v>0</v>
      </c>
      <c r="CB88" s="48">
        <f t="shared" ref="CB88:CB92" si="46">SUM(BR88,BQ88,AH88,W88,V88)</f>
        <v>9807.2761425253721</v>
      </c>
      <c r="CC88" s="48">
        <f t="shared" ref="CC88:CC92" si="47">SUM(BQ88,V88,AH88)</f>
        <v>0</v>
      </c>
      <c r="CD88" s="48">
        <f t="shared" si="19"/>
        <v>9807.2761425253721</v>
      </c>
      <c r="CE88" s="48">
        <f t="shared" si="36"/>
        <v>32026.59422688475</v>
      </c>
      <c r="CF88" s="48">
        <f t="shared" si="20"/>
        <v>0</v>
      </c>
      <c r="CG88" s="48">
        <f t="shared" si="37"/>
        <v>0</v>
      </c>
      <c r="CH88" s="48">
        <f t="shared" si="21"/>
        <v>0</v>
      </c>
      <c r="CI88" s="48">
        <f t="shared" si="22"/>
        <v>32026.59422688475</v>
      </c>
      <c r="CJ88" s="48">
        <f t="shared" si="23"/>
        <v>0</v>
      </c>
      <c r="CK88" s="48">
        <f t="shared" si="24"/>
        <v>0</v>
      </c>
      <c r="CL88" s="48">
        <f t="shared" si="25"/>
        <v>35190.280797965119</v>
      </c>
      <c r="CM88" s="48">
        <f t="shared" si="26"/>
        <v>1151.9409959979234</v>
      </c>
      <c r="CN88" s="48">
        <f t="shared" si="27"/>
        <v>1196.9197899568439</v>
      </c>
      <c r="CO88" s="48">
        <f t="shared" si="28"/>
        <v>694.4094109874236</v>
      </c>
      <c r="CP88" s="48">
        <f t="shared" si="29"/>
        <v>1599.2614488885399</v>
      </c>
      <c r="CQ88" s="48">
        <f t="shared" si="30"/>
        <v>2802.0399800496857</v>
      </c>
      <c r="CR88" s="48">
        <f t="shared" si="31"/>
        <v>1278.0100408818814</v>
      </c>
      <c r="CS88" s="48">
        <f t="shared" si="32"/>
        <v>1758.3602244140077</v>
      </c>
      <c r="CT88" s="48">
        <f t="shared" si="33"/>
        <v>6390.3818779626317</v>
      </c>
      <c r="CU88" s="48">
        <f t="shared" si="34"/>
        <v>12392.95861669397</v>
      </c>
      <c r="CV88" s="48">
        <f t="shared" si="35"/>
        <v>5925.9984121322195</v>
      </c>
    </row>
    <row r="89" spans="2:100" ht="16" x14ac:dyDescent="0.4">
      <c r="B89" s="51" t="s">
        <v>240</v>
      </c>
      <c r="C89" s="52">
        <v>3</v>
      </c>
      <c r="D89" s="51" t="s">
        <v>251</v>
      </c>
      <c r="E89" s="53">
        <v>150000</v>
      </c>
      <c r="G89" s="54">
        <v>392.70715772656484</v>
      </c>
      <c r="H89" s="55">
        <v>408.04083748528774</v>
      </c>
      <c r="I89" s="55">
        <v>236.73048101843983</v>
      </c>
      <c r="J89" s="55">
        <v>545.20276666654763</v>
      </c>
      <c r="K89" s="55">
        <v>0</v>
      </c>
      <c r="L89" s="55">
        <v>4625.898853944459</v>
      </c>
      <c r="M89" s="55">
        <v>955.24090228966531</v>
      </c>
      <c r="N89" s="55">
        <v>435.68524120973234</v>
      </c>
      <c r="O89" s="55">
        <v>0</v>
      </c>
      <c r="P89" s="55">
        <v>0</v>
      </c>
      <c r="Q89" s="55">
        <v>0</v>
      </c>
      <c r="R89" s="55">
        <v>0</v>
      </c>
      <c r="S89" s="55">
        <v>599.44098559568454</v>
      </c>
      <c r="T89" s="55">
        <v>2178.5392765781698</v>
      </c>
      <c r="U89" s="55">
        <v>10918.157122801618</v>
      </c>
      <c r="V89" s="55">
        <v>0</v>
      </c>
      <c r="W89" s="56">
        <v>3343.389594042741</v>
      </c>
      <c r="X89" s="57">
        <v>1773.8415909425246</v>
      </c>
      <c r="Y89" s="60"/>
      <c r="Z89" s="24">
        <f t="shared" si="38"/>
        <v>26412.874810301437</v>
      </c>
      <c r="AB89" s="58">
        <v>432.14937524894424</v>
      </c>
      <c r="AC89" s="55">
        <v>0</v>
      </c>
      <c r="AD89" s="55">
        <v>0</v>
      </c>
      <c r="AE89" s="55">
        <v>0</v>
      </c>
      <c r="AF89" s="55">
        <v>0</v>
      </c>
      <c r="AG89" s="55">
        <v>361.36487268374032</v>
      </c>
      <c r="AH89" s="55">
        <v>0</v>
      </c>
      <c r="AI89" s="59">
        <v>246.38514046618658</v>
      </c>
      <c r="AJ89" s="60"/>
      <c r="AK89" s="24">
        <f t="shared" ref="AK89:AK152" si="48">SUM(AB89:AI89)</f>
        <v>1039.8993883988712</v>
      </c>
      <c r="AM89" s="58">
        <v>551.90271464425803</v>
      </c>
      <c r="AN89" s="55">
        <v>0</v>
      </c>
      <c r="AO89" s="55">
        <v>1263.4476280005497</v>
      </c>
      <c r="AP89" s="59">
        <v>496.71244317983218</v>
      </c>
      <c r="AQ89" s="60"/>
      <c r="AR89" s="24">
        <f t="shared" si="39"/>
        <v>2312.0627858246398</v>
      </c>
      <c r="AT89" s="58">
        <v>315.37297979671882</v>
      </c>
      <c r="AU89" s="55">
        <v>0</v>
      </c>
      <c r="AV89" s="55">
        <v>716.58223677643116</v>
      </c>
      <c r="AW89" s="55">
        <v>278.57946548710163</v>
      </c>
      <c r="AX89" s="59">
        <v>240.90991512249357</v>
      </c>
      <c r="AY89" s="60"/>
      <c r="AZ89" s="24">
        <f t="shared" si="40"/>
        <v>1551.4445971827454</v>
      </c>
      <c r="BA89" s="34"/>
      <c r="BB89" s="54">
        <v>0</v>
      </c>
      <c r="BC89" s="55">
        <v>0</v>
      </c>
      <c r="BD89" s="55">
        <v>0</v>
      </c>
      <c r="BE89" s="55">
        <v>0</v>
      </c>
      <c r="BF89" s="55">
        <v>0</v>
      </c>
      <c r="BG89" s="55">
        <v>0</v>
      </c>
      <c r="BH89" s="55">
        <v>0</v>
      </c>
      <c r="BI89" s="55">
        <v>0</v>
      </c>
      <c r="BJ89" s="55">
        <v>0</v>
      </c>
      <c r="BK89" s="55">
        <v>0</v>
      </c>
      <c r="BL89" s="55">
        <v>0</v>
      </c>
      <c r="BM89" s="55">
        <v>0</v>
      </c>
      <c r="BN89" s="55">
        <v>0</v>
      </c>
      <c r="BO89" s="55">
        <v>0</v>
      </c>
      <c r="BP89" s="55">
        <v>0</v>
      </c>
      <c r="BQ89" s="55">
        <v>0</v>
      </c>
      <c r="BR89" s="56">
        <v>0</v>
      </c>
      <c r="BS89" s="57">
        <v>0</v>
      </c>
      <c r="BU89" s="24">
        <f t="shared" si="41"/>
        <v>0</v>
      </c>
      <c r="BW89" s="48">
        <f t="shared" si="42"/>
        <v>31316.281581707692</v>
      </c>
      <c r="BX89" s="49"/>
      <c r="BY89" s="48">
        <f t="shared" si="43"/>
        <v>5058.0482291934031</v>
      </c>
      <c r="BZ89" s="48">
        <f t="shared" si="44"/>
        <v>5058.0482291934031</v>
      </c>
      <c r="CA89" s="48">
        <f t="shared" si="45"/>
        <v>0</v>
      </c>
      <c r="CB89" s="48">
        <f t="shared" si="46"/>
        <v>3343.389594042741</v>
      </c>
      <c r="CC89" s="48">
        <f t="shared" si="47"/>
        <v>0</v>
      </c>
      <c r="CD89" s="48">
        <f t="shared" ref="CD89:CD152" si="49">SUM(BR89,W89)</f>
        <v>3343.389594042741</v>
      </c>
      <c r="CE89" s="48">
        <f t="shared" ref="CE89:CE152" si="50">SUM(O89:R89,U89,AC89:AD89,AF89,BJ89:BM89,BP89,AE89)</f>
        <v>10918.157122801618</v>
      </c>
      <c r="CF89" s="48">
        <f t="shared" ref="CF89:CF152" si="51">SUM(BK89,AD89,P89)</f>
        <v>0</v>
      </c>
      <c r="CG89" s="48">
        <f t="shared" si="37"/>
        <v>0</v>
      </c>
      <c r="CH89" s="48">
        <f t="shared" ref="CH89:CH152" si="52">AC89</f>
        <v>0</v>
      </c>
      <c r="CI89" s="48">
        <f t="shared" ref="CI89:CI152" si="53">SUM(BP89,U89)</f>
        <v>10918.157122801618</v>
      </c>
      <c r="CJ89" s="48">
        <f t="shared" ref="CJ89:CJ152" si="54">SUM(BM89,R89)</f>
        <v>0</v>
      </c>
      <c r="CK89" s="48">
        <f t="shared" ref="CK89:CK152" si="55">SUM(BL89,AF89,Q89)</f>
        <v>0</v>
      </c>
      <c r="CL89" s="48">
        <f t="shared" ref="CL89:CL152" si="56">SUM(G89:J89,M89:N89,S89:T89,X89,AG89,AI89,AM89:AP89,AT89:AX89,BB89:BE89,BH89:BI89,BN89:BO89,BS89)</f>
        <v>11996.686635669928</v>
      </c>
      <c r="CM89" s="48">
        <f t="shared" ref="CM89:CM92" si="57">SUM(G89)</f>
        <v>392.70715772656484</v>
      </c>
      <c r="CN89" s="48">
        <f t="shared" ref="CN89:CN92" si="58">SUM(H89)</f>
        <v>408.04083748528774</v>
      </c>
      <c r="CO89" s="48">
        <f t="shared" ref="CO89:CO92" si="59">SUM(I89)</f>
        <v>236.73048101843983</v>
      </c>
      <c r="CP89" s="48">
        <f t="shared" ref="CP89:CP92" si="60">SUM(J89)</f>
        <v>545.20276666654763</v>
      </c>
      <c r="CQ89" s="48">
        <f t="shared" ref="CQ89:CQ92" si="61">SUM(M89)</f>
        <v>955.24090228966531</v>
      </c>
      <c r="CR89" s="48">
        <f t="shared" ref="CR89:CR92" si="62">SUM(N89)</f>
        <v>435.68524120973234</v>
      </c>
      <c r="CS89" s="48">
        <f t="shared" ref="CS89:CS92" si="63">SUM(S89)</f>
        <v>599.44098559568454</v>
      </c>
      <c r="CT89" s="48">
        <f t="shared" ref="CT89:CT92" si="64">SUM(T89)</f>
        <v>2178.5392765781698</v>
      </c>
      <c r="CU89" s="48">
        <f t="shared" ref="CU89:CU92" si="65">SUM(AG89,AM89:AP89,AT89:AX89)</f>
        <v>4224.8722556911252</v>
      </c>
      <c r="CV89" s="48">
        <f t="shared" ref="CV89:CV152" si="66">SUM(AI89,X89)</f>
        <v>2020.2267314087112</v>
      </c>
    </row>
    <row r="90" spans="2:100" ht="16" x14ac:dyDescent="0.4">
      <c r="B90" s="51" t="s">
        <v>240</v>
      </c>
      <c r="C90" s="52">
        <v>3</v>
      </c>
      <c r="D90" s="51" t="s">
        <v>325</v>
      </c>
      <c r="E90" s="53">
        <v>0</v>
      </c>
      <c r="G90" s="54">
        <v>0</v>
      </c>
      <c r="H90" s="56">
        <v>0</v>
      </c>
      <c r="I90" s="56">
        <v>0</v>
      </c>
      <c r="J90" s="56">
        <v>0</v>
      </c>
      <c r="K90" s="56">
        <v>0</v>
      </c>
      <c r="L90" s="56">
        <v>0</v>
      </c>
      <c r="M90" s="56">
        <v>0</v>
      </c>
      <c r="N90" s="56">
        <v>0</v>
      </c>
      <c r="O90" s="56">
        <v>0</v>
      </c>
      <c r="P90" s="56">
        <v>0</v>
      </c>
      <c r="Q90" s="56">
        <v>0</v>
      </c>
      <c r="R90" s="56">
        <v>0</v>
      </c>
      <c r="S90" s="56">
        <v>0</v>
      </c>
      <c r="T90" s="56">
        <v>0</v>
      </c>
      <c r="U90" s="56">
        <v>0</v>
      </c>
      <c r="V90" s="56">
        <v>0</v>
      </c>
      <c r="W90" s="56">
        <v>0</v>
      </c>
      <c r="X90" s="57">
        <v>0</v>
      </c>
      <c r="Y90" s="60"/>
      <c r="Z90" s="24">
        <f t="shared" si="38"/>
        <v>0</v>
      </c>
      <c r="AB90" s="58">
        <v>0</v>
      </c>
      <c r="AC90" s="56">
        <v>0</v>
      </c>
      <c r="AD90" s="56">
        <v>0</v>
      </c>
      <c r="AE90" s="56">
        <v>0</v>
      </c>
      <c r="AF90" s="56">
        <v>0</v>
      </c>
      <c r="AG90" s="56">
        <v>0</v>
      </c>
      <c r="AH90" s="56">
        <v>0</v>
      </c>
      <c r="AI90" s="59">
        <v>0</v>
      </c>
      <c r="AJ90" s="60"/>
      <c r="AK90" s="24">
        <f t="shared" si="48"/>
        <v>0</v>
      </c>
      <c r="AM90" s="58">
        <v>0</v>
      </c>
      <c r="AN90" s="56">
        <v>0</v>
      </c>
      <c r="AO90" s="56">
        <v>0</v>
      </c>
      <c r="AP90" s="59">
        <v>0</v>
      </c>
      <c r="AQ90" s="60"/>
      <c r="AR90" s="24">
        <f t="shared" si="39"/>
        <v>0</v>
      </c>
      <c r="AT90" s="58">
        <v>0</v>
      </c>
      <c r="AU90" s="56">
        <v>0</v>
      </c>
      <c r="AV90" s="56">
        <v>0</v>
      </c>
      <c r="AW90" s="56">
        <v>0</v>
      </c>
      <c r="AX90" s="59">
        <v>0</v>
      </c>
      <c r="AY90" s="60"/>
      <c r="AZ90" s="24">
        <f t="shared" si="40"/>
        <v>0</v>
      </c>
      <c r="BA90" s="34"/>
      <c r="BB90" s="54">
        <v>0</v>
      </c>
      <c r="BC90" s="56">
        <v>0</v>
      </c>
      <c r="BD90" s="56">
        <v>0</v>
      </c>
      <c r="BE90" s="56">
        <v>0</v>
      </c>
      <c r="BF90" s="56">
        <v>0</v>
      </c>
      <c r="BG90" s="56">
        <v>0</v>
      </c>
      <c r="BH90" s="56">
        <v>0</v>
      </c>
      <c r="BI90" s="56">
        <v>0</v>
      </c>
      <c r="BJ90" s="56">
        <v>0</v>
      </c>
      <c r="BK90" s="56">
        <v>0</v>
      </c>
      <c r="BL90" s="56">
        <v>0</v>
      </c>
      <c r="BM90" s="56">
        <v>0</v>
      </c>
      <c r="BN90" s="56">
        <v>0</v>
      </c>
      <c r="BO90" s="56">
        <v>0</v>
      </c>
      <c r="BP90" s="56">
        <v>0</v>
      </c>
      <c r="BQ90" s="56">
        <v>0</v>
      </c>
      <c r="BR90" s="56">
        <v>0</v>
      </c>
      <c r="BS90" s="57">
        <v>0</v>
      </c>
      <c r="BU90" s="24">
        <f t="shared" si="41"/>
        <v>0</v>
      </c>
      <c r="BW90" s="48">
        <f t="shared" si="42"/>
        <v>0</v>
      </c>
      <c r="BX90" s="49"/>
      <c r="BY90" s="48">
        <f t="shared" si="43"/>
        <v>0</v>
      </c>
      <c r="BZ90" s="48">
        <f t="shared" si="44"/>
        <v>0</v>
      </c>
      <c r="CA90" s="48">
        <f t="shared" si="45"/>
        <v>0</v>
      </c>
      <c r="CB90" s="48">
        <f t="shared" si="46"/>
        <v>0</v>
      </c>
      <c r="CC90" s="48">
        <f t="shared" si="47"/>
        <v>0</v>
      </c>
      <c r="CD90" s="48">
        <f t="shared" si="49"/>
        <v>0</v>
      </c>
      <c r="CE90" s="48">
        <f t="shared" si="50"/>
        <v>0</v>
      </c>
      <c r="CF90" s="48">
        <f t="shared" si="51"/>
        <v>0</v>
      </c>
      <c r="CG90" s="48">
        <f t="shared" ref="CG90:CG153" si="67">SUM(BJ90,AC90,AE90,O90)</f>
        <v>0</v>
      </c>
      <c r="CH90" s="48">
        <f t="shared" si="52"/>
        <v>0</v>
      </c>
      <c r="CI90" s="48">
        <f t="shared" si="53"/>
        <v>0</v>
      </c>
      <c r="CJ90" s="48">
        <f t="shared" si="54"/>
        <v>0</v>
      </c>
      <c r="CK90" s="48">
        <f t="shared" si="55"/>
        <v>0</v>
      </c>
      <c r="CL90" s="48">
        <f t="shared" si="56"/>
        <v>0</v>
      </c>
      <c r="CM90" s="48">
        <f t="shared" si="57"/>
        <v>0</v>
      </c>
      <c r="CN90" s="48">
        <f t="shared" si="58"/>
        <v>0</v>
      </c>
      <c r="CO90" s="48">
        <f t="shared" si="59"/>
        <v>0</v>
      </c>
      <c r="CP90" s="48">
        <f t="shared" si="60"/>
        <v>0</v>
      </c>
      <c r="CQ90" s="48">
        <f t="shared" si="61"/>
        <v>0</v>
      </c>
      <c r="CR90" s="48">
        <f t="shared" si="62"/>
        <v>0</v>
      </c>
      <c r="CS90" s="48">
        <f t="shared" si="63"/>
        <v>0</v>
      </c>
      <c r="CT90" s="48">
        <f t="shared" si="64"/>
        <v>0</v>
      </c>
      <c r="CU90" s="48">
        <f t="shared" si="65"/>
        <v>0</v>
      </c>
      <c r="CV90" s="48">
        <f t="shared" si="66"/>
        <v>0</v>
      </c>
    </row>
    <row r="91" spans="2:100" ht="16" x14ac:dyDescent="0.4">
      <c r="B91" s="51" t="s">
        <v>240</v>
      </c>
      <c r="C91" s="52">
        <v>3</v>
      </c>
      <c r="D91" s="51" t="s">
        <v>326</v>
      </c>
      <c r="E91" s="53">
        <v>150000</v>
      </c>
      <c r="G91" s="62">
        <v>392.70715772656484</v>
      </c>
      <c r="H91" s="63">
        <v>408.04083748528774</v>
      </c>
      <c r="I91" s="63">
        <v>236.73048101843983</v>
      </c>
      <c r="J91" s="63">
        <v>545.20276666654763</v>
      </c>
      <c r="K91" s="63">
        <v>0</v>
      </c>
      <c r="L91" s="63">
        <v>4625.898853944459</v>
      </c>
      <c r="M91" s="63">
        <v>0</v>
      </c>
      <c r="N91" s="63">
        <v>435.68524120973234</v>
      </c>
      <c r="O91" s="63">
        <v>0</v>
      </c>
      <c r="P91" s="63">
        <v>0</v>
      </c>
      <c r="Q91" s="63">
        <v>1892.2647901423099</v>
      </c>
      <c r="R91" s="63">
        <v>0</v>
      </c>
      <c r="S91" s="63">
        <v>599.44098559568454</v>
      </c>
      <c r="T91" s="63">
        <v>2178.5392765781698</v>
      </c>
      <c r="U91" s="63">
        <v>0</v>
      </c>
      <c r="V91" s="63">
        <v>0</v>
      </c>
      <c r="W91" s="63">
        <v>3343.389594042741</v>
      </c>
      <c r="X91" s="64">
        <v>1773.8415909425246</v>
      </c>
      <c r="Y91" s="60"/>
      <c r="Z91" s="24">
        <f t="shared" si="38"/>
        <v>16431.741575352462</v>
      </c>
      <c r="AB91" s="65">
        <v>432.14937524894424</v>
      </c>
      <c r="AC91" s="63">
        <v>0</v>
      </c>
      <c r="AD91" s="63">
        <v>0</v>
      </c>
      <c r="AE91" s="63">
        <v>0</v>
      </c>
      <c r="AF91" s="63">
        <v>8149.6895369976446</v>
      </c>
      <c r="AG91" s="63">
        <v>361.36487268374032</v>
      </c>
      <c r="AH91" s="63">
        <v>0</v>
      </c>
      <c r="AI91" s="66">
        <v>246.38514046618658</v>
      </c>
      <c r="AJ91" s="60"/>
      <c r="AK91" s="24">
        <f t="shared" si="48"/>
        <v>9189.5889253965161</v>
      </c>
      <c r="AM91" s="65">
        <v>551.90271464425803</v>
      </c>
      <c r="AN91" s="63">
        <v>0</v>
      </c>
      <c r="AO91" s="63">
        <v>1263.4476280005497</v>
      </c>
      <c r="AP91" s="66">
        <v>496.71244317983218</v>
      </c>
      <c r="AQ91" s="60"/>
      <c r="AR91" s="24">
        <f t="shared" si="39"/>
        <v>2312.0627858246398</v>
      </c>
      <c r="AT91" s="65">
        <v>315.37297979671882</v>
      </c>
      <c r="AU91" s="63">
        <v>0</v>
      </c>
      <c r="AV91" s="63">
        <v>716.58223677643116</v>
      </c>
      <c r="AW91" s="63">
        <v>278.57946548710163</v>
      </c>
      <c r="AX91" s="66">
        <v>240.90991512249357</v>
      </c>
      <c r="AY91" s="60"/>
      <c r="AZ91" s="24">
        <f t="shared" si="40"/>
        <v>1551.4445971827454</v>
      </c>
      <c r="BA91" s="34"/>
      <c r="BB91" s="62">
        <v>0</v>
      </c>
      <c r="BC91" s="63">
        <v>0</v>
      </c>
      <c r="BD91" s="63">
        <v>0</v>
      </c>
      <c r="BE91" s="63">
        <v>0</v>
      </c>
      <c r="BF91" s="63">
        <v>0</v>
      </c>
      <c r="BG91" s="63">
        <v>0</v>
      </c>
      <c r="BH91" s="63">
        <v>0</v>
      </c>
      <c r="BI91" s="63">
        <v>0</v>
      </c>
      <c r="BJ91" s="63">
        <v>0</v>
      </c>
      <c r="BK91" s="63">
        <v>0</v>
      </c>
      <c r="BL91" s="63">
        <v>0</v>
      </c>
      <c r="BM91" s="63">
        <v>0</v>
      </c>
      <c r="BN91" s="63">
        <v>0</v>
      </c>
      <c r="BO91" s="63">
        <v>0</v>
      </c>
      <c r="BP91" s="63">
        <v>0</v>
      </c>
      <c r="BQ91" s="63">
        <v>0</v>
      </c>
      <c r="BR91" s="63">
        <v>0</v>
      </c>
      <c r="BS91" s="64">
        <v>0</v>
      </c>
      <c r="BU91" s="24">
        <f t="shared" si="41"/>
        <v>0</v>
      </c>
      <c r="BW91" s="48">
        <f t="shared" si="42"/>
        <v>29484.837883756361</v>
      </c>
      <c r="BX91" s="49"/>
      <c r="BY91" s="48">
        <f t="shared" si="43"/>
        <v>5058.0482291934031</v>
      </c>
      <c r="BZ91" s="48">
        <f t="shared" si="44"/>
        <v>5058.0482291934031</v>
      </c>
      <c r="CA91" s="48">
        <f t="shared" si="45"/>
        <v>0</v>
      </c>
      <c r="CB91" s="48">
        <f t="shared" si="46"/>
        <v>3343.389594042741</v>
      </c>
      <c r="CC91" s="48">
        <f t="shared" si="47"/>
        <v>0</v>
      </c>
      <c r="CD91" s="48">
        <f t="shared" si="49"/>
        <v>3343.389594042741</v>
      </c>
      <c r="CE91" s="48">
        <f t="shared" si="50"/>
        <v>10041.954327139954</v>
      </c>
      <c r="CF91" s="48">
        <f t="shared" si="51"/>
        <v>0</v>
      </c>
      <c r="CG91" s="48">
        <f t="shared" si="67"/>
        <v>0</v>
      </c>
      <c r="CH91" s="48">
        <f t="shared" si="52"/>
        <v>0</v>
      </c>
      <c r="CI91" s="48">
        <f t="shared" si="53"/>
        <v>0</v>
      </c>
      <c r="CJ91" s="48">
        <f t="shared" si="54"/>
        <v>0</v>
      </c>
      <c r="CK91" s="48">
        <f t="shared" si="55"/>
        <v>10041.954327139954</v>
      </c>
      <c r="CL91" s="48">
        <f t="shared" si="56"/>
        <v>11041.445733380264</v>
      </c>
      <c r="CM91" s="48">
        <f t="shared" si="57"/>
        <v>392.70715772656484</v>
      </c>
      <c r="CN91" s="48">
        <f t="shared" si="58"/>
        <v>408.04083748528774</v>
      </c>
      <c r="CO91" s="48">
        <f t="shared" si="59"/>
        <v>236.73048101843983</v>
      </c>
      <c r="CP91" s="48">
        <f t="shared" si="60"/>
        <v>545.20276666654763</v>
      </c>
      <c r="CQ91" s="48">
        <f t="shared" si="61"/>
        <v>0</v>
      </c>
      <c r="CR91" s="48">
        <f t="shared" si="62"/>
        <v>435.68524120973234</v>
      </c>
      <c r="CS91" s="48">
        <f t="shared" si="63"/>
        <v>599.44098559568454</v>
      </c>
      <c r="CT91" s="48">
        <f t="shared" si="64"/>
        <v>2178.5392765781698</v>
      </c>
      <c r="CU91" s="48">
        <f t="shared" si="65"/>
        <v>4224.8722556911252</v>
      </c>
      <c r="CV91" s="48">
        <f t="shared" si="66"/>
        <v>2020.2267314087112</v>
      </c>
    </row>
    <row r="92" spans="2:100" ht="16" x14ac:dyDescent="0.4">
      <c r="B92" s="67" t="s">
        <v>259</v>
      </c>
      <c r="C92" s="68">
        <v>3</v>
      </c>
      <c r="D92" s="67" t="s">
        <v>327</v>
      </c>
      <c r="E92" s="69">
        <v>2500000</v>
      </c>
      <c r="G92" s="62">
        <v>6545.1192954427479</v>
      </c>
      <c r="H92" s="63">
        <v>6800.6806247547966</v>
      </c>
      <c r="I92" s="63">
        <v>3945.5080169739972</v>
      </c>
      <c r="J92" s="63">
        <v>9086.7127777757942</v>
      </c>
      <c r="K92" s="63">
        <v>16988.69378546752</v>
      </c>
      <c r="L92" s="63">
        <v>0</v>
      </c>
      <c r="M92" s="63">
        <v>15920.681704827757</v>
      </c>
      <c r="N92" s="63">
        <v>7261.420686828872</v>
      </c>
      <c r="O92" s="63">
        <v>47479.36285218838</v>
      </c>
      <c r="P92" s="63">
        <v>0</v>
      </c>
      <c r="Q92" s="63">
        <v>0</v>
      </c>
      <c r="R92" s="63">
        <v>0</v>
      </c>
      <c r="S92" s="63">
        <v>9990.6830932614084</v>
      </c>
      <c r="T92" s="63">
        <v>36308.987942969499</v>
      </c>
      <c r="U92" s="63">
        <v>0</v>
      </c>
      <c r="V92" s="63">
        <v>55010.64655546951</v>
      </c>
      <c r="W92" s="63">
        <v>0</v>
      </c>
      <c r="X92" s="64">
        <v>29564.026515708738</v>
      </c>
      <c r="Y92" s="60"/>
      <c r="Z92" s="24">
        <f t="shared" si="38"/>
        <v>244902.52385166904</v>
      </c>
      <c r="AB92" s="65">
        <v>0</v>
      </c>
      <c r="AC92" s="63">
        <v>12507.226397474096</v>
      </c>
      <c r="AD92" s="63">
        <v>0</v>
      </c>
      <c r="AE92" s="63">
        <v>6948.459109707831</v>
      </c>
      <c r="AF92" s="63">
        <v>0</v>
      </c>
      <c r="AG92" s="63">
        <v>6022.7478780623387</v>
      </c>
      <c r="AH92" s="63">
        <v>7047.0382757870511</v>
      </c>
      <c r="AI92" s="66">
        <v>4106.4190077697767</v>
      </c>
      <c r="AJ92" s="60"/>
      <c r="AK92" s="24">
        <f t="shared" si="48"/>
        <v>36631.89066880109</v>
      </c>
      <c r="AM92" s="65">
        <v>9198.378577404299</v>
      </c>
      <c r="AN92" s="63">
        <v>15130.073467421415</v>
      </c>
      <c r="AO92" s="63">
        <v>0</v>
      </c>
      <c r="AP92" s="66">
        <v>8278.5407196638698</v>
      </c>
      <c r="AQ92" s="60"/>
      <c r="AR92" s="24">
        <f t="shared" si="39"/>
        <v>32606.992764489583</v>
      </c>
      <c r="AT92" s="65">
        <v>5256.2163299453141</v>
      </c>
      <c r="AU92" s="63">
        <v>8581.2356979405031</v>
      </c>
      <c r="AV92" s="63">
        <v>0</v>
      </c>
      <c r="AW92" s="63">
        <v>4642.991091451694</v>
      </c>
      <c r="AX92" s="66">
        <v>4015.1652520415591</v>
      </c>
      <c r="AY92" s="60"/>
      <c r="AZ92" s="24">
        <f t="shared" si="40"/>
        <v>22495.608371379072</v>
      </c>
      <c r="BA92" s="34"/>
      <c r="BB92" s="62">
        <v>0</v>
      </c>
      <c r="BC92" s="63">
        <v>0</v>
      </c>
      <c r="BD92" s="63">
        <v>0</v>
      </c>
      <c r="BE92" s="63">
        <v>0</v>
      </c>
      <c r="BF92" s="63">
        <v>0</v>
      </c>
      <c r="BG92" s="63">
        <v>0</v>
      </c>
      <c r="BH92" s="63">
        <v>0</v>
      </c>
      <c r="BI92" s="63">
        <v>0</v>
      </c>
      <c r="BJ92" s="63">
        <v>0</v>
      </c>
      <c r="BK92" s="63">
        <v>0</v>
      </c>
      <c r="BL92" s="63">
        <v>0</v>
      </c>
      <c r="BM92" s="63">
        <v>0</v>
      </c>
      <c r="BN92" s="63">
        <v>0</v>
      </c>
      <c r="BO92" s="63">
        <v>0</v>
      </c>
      <c r="BP92" s="63">
        <v>0</v>
      </c>
      <c r="BQ92" s="63">
        <v>0</v>
      </c>
      <c r="BR92" s="63">
        <v>0</v>
      </c>
      <c r="BS92" s="64">
        <v>0</v>
      </c>
      <c r="BU92" s="24">
        <f t="shared" si="41"/>
        <v>0</v>
      </c>
      <c r="BW92" s="48">
        <f t="shared" si="42"/>
        <v>336637.01565633883</v>
      </c>
      <c r="BX92" s="49"/>
      <c r="BY92" s="48">
        <f t="shared" si="43"/>
        <v>16988.69378546752</v>
      </c>
      <c r="BZ92" s="48">
        <f t="shared" si="44"/>
        <v>0</v>
      </c>
      <c r="CA92" s="48">
        <f t="shared" si="45"/>
        <v>16988.69378546752</v>
      </c>
      <c r="CB92" s="48">
        <f t="shared" si="46"/>
        <v>62057.684831256563</v>
      </c>
      <c r="CC92" s="48">
        <f t="shared" si="47"/>
        <v>62057.684831256563</v>
      </c>
      <c r="CD92" s="48">
        <f t="shared" si="49"/>
        <v>0</v>
      </c>
      <c r="CE92" s="48">
        <f t="shared" si="50"/>
        <v>66935.04835937031</v>
      </c>
      <c r="CF92" s="48">
        <f t="shared" si="51"/>
        <v>0</v>
      </c>
      <c r="CG92" s="48">
        <f t="shared" si="67"/>
        <v>66935.04835937031</v>
      </c>
      <c r="CH92" s="48">
        <f t="shared" si="52"/>
        <v>12507.226397474096</v>
      </c>
      <c r="CI92" s="48">
        <f t="shared" si="53"/>
        <v>0</v>
      </c>
      <c r="CJ92" s="48">
        <f t="shared" si="54"/>
        <v>0</v>
      </c>
      <c r="CK92" s="48">
        <f t="shared" si="55"/>
        <v>0</v>
      </c>
      <c r="CL92" s="48">
        <f t="shared" si="56"/>
        <v>190655.5886802444</v>
      </c>
      <c r="CM92" s="48">
        <f t="shared" si="57"/>
        <v>6545.1192954427479</v>
      </c>
      <c r="CN92" s="48">
        <f t="shared" si="58"/>
        <v>6800.6806247547966</v>
      </c>
      <c r="CO92" s="48">
        <f t="shared" si="59"/>
        <v>3945.5080169739972</v>
      </c>
      <c r="CP92" s="48">
        <f t="shared" si="60"/>
        <v>9086.7127777757942</v>
      </c>
      <c r="CQ92" s="48">
        <f t="shared" si="61"/>
        <v>15920.681704827757</v>
      </c>
      <c r="CR92" s="48">
        <f t="shared" si="62"/>
        <v>7261.420686828872</v>
      </c>
      <c r="CS92" s="48">
        <f t="shared" si="63"/>
        <v>9990.6830932614084</v>
      </c>
      <c r="CT92" s="48">
        <f t="shared" si="64"/>
        <v>36308.987942969499</v>
      </c>
      <c r="CU92" s="48">
        <f t="shared" si="65"/>
        <v>61125.349013930994</v>
      </c>
      <c r="CV92" s="48">
        <f t="shared" si="66"/>
        <v>33670.445523478513</v>
      </c>
    </row>
    <row r="93" spans="2:100" ht="16" x14ac:dyDescent="0.4">
      <c r="B93" s="39" t="s">
        <v>208</v>
      </c>
      <c r="C93" s="40">
        <v>4</v>
      </c>
      <c r="D93" s="39" t="s">
        <v>18</v>
      </c>
      <c r="E93" s="41">
        <v>2175000</v>
      </c>
      <c r="G93" s="42">
        <v>7255.8229559288229</v>
      </c>
      <c r="H93" s="43">
        <v>7539.134485660782</v>
      </c>
      <c r="I93" s="43">
        <v>4373.9321393720438</v>
      </c>
      <c r="J93" s="43">
        <v>10276.379040506314</v>
      </c>
      <c r="K93" s="43">
        <v>20085.057007469888</v>
      </c>
      <c r="L93" s="43">
        <v>0</v>
      </c>
      <c r="M93" s="43">
        <v>18658.180828540433</v>
      </c>
      <c r="N93" s="43">
        <v>8247.406543606081</v>
      </c>
      <c r="O93" s="43">
        <v>0</v>
      </c>
      <c r="P93" s="43">
        <v>0</v>
      </c>
      <c r="Q93" s="43">
        <v>0</v>
      </c>
      <c r="R93" s="43">
        <v>0</v>
      </c>
      <c r="S93" s="43">
        <v>11075.524289369343</v>
      </c>
      <c r="T93" s="43">
        <v>41150.418310596397</v>
      </c>
      <c r="U93" s="43">
        <v>0</v>
      </c>
      <c r="V93" s="43">
        <v>69464.935966873978</v>
      </c>
      <c r="W93" s="43">
        <v>0</v>
      </c>
      <c r="X93" s="44">
        <v>33745.74272534631</v>
      </c>
      <c r="Z93" s="24">
        <f t="shared" si="38"/>
        <v>231872.53429327038</v>
      </c>
      <c r="AB93" s="45">
        <v>0</v>
      </c>
      <c r="AC93" s="46">
        <v>0</v>
      </c>
      <c r="AD93" s="46">
        <v>193500</v>
      </c>
      <c r="AE93" s="46">
        <v>0</v>
      </c>
      <c r="AF93" s="46">
        <v>0</v>
      </c>
      <c r="AG93" s="46">
        <v>6676.7296880049034</v>
      </c>
      <c r="AH93" s="46">
        <v>8144.8788038021739</v>
      </c>
      <c r="AI93" s="47">
        <v>0</v>
      </c>
      <c r="AK93" s="24">
        <f t="shared" si="48"/>
        <v>208321.60849180707</v>
      </c>
      <c r="AM93" s="45">
        <v>10197.187159862035</v>
      </c>
      <c r="AN93" s="46">
        <v>17887.684124386251</v>
      </c>
      <c r="AO93" s="46">
        <v>0</v>
      </c>
      <c r="AP93" s="47">
        <v>9177.4684438758304</v>
      </c>
      <c r="AR93" s="24">
        <f t="shared" si="39"/>
        <v>37262.33972812412</v>
      </c>
      <c r="AT93" s="45">
        <v>5826.9640913497342</v>
      </c>
      <c r="AU93" s="46">
        <v>10145.253682487724</v>
      </c>
      <c r="AV93" s="46">
        <v>0</v>
      </c>
      <c r="AW93" s="46">
        <v>5147.1516140255981</v>
      </c>
      <c r="AX93" s="47">
        <v>4451.153125336602</v>
      </c>
      <c r="AZ93" s="24">
        <f t="shared" si="40"/>
        <v>25570.522513199659</v>
      </c>
      <c r="BA93" s="34"/>
      <c r="BB93" s="42">
        <v>0</v>
      </c>
      <c r="BC93" s="43">
        <v>0</v>
      </c>
      <c r="BD93" s="43">
        <v>0</v>
      </c>
      <c r="BE93" s="43">
        <v>0</v>
      </c>
      <c r="BF93" s="43">
        <v>0</v>
      </c>
      <c r="BG93" s="43">
        <v>0</v>
      </c>
      <c r="BH93" s="43">
        <v>0</v>
      </c>
      <c r="BI93" s="43">
        <v>0</v>
      </c>
      <c r="BJ93" s="43">
        <v>0</v>
      </c>
      <c r="BK93" s="43">
        <v>0</v>
      </c>
      <c r="BL93" s="43">
        <v>0</v>
      </c>
      <c r="BM93" s="43">
        <v>0</v>
      </c>
      <c r="BN93" s="43">
        <v>0</v>
      </c>
      <c r="BO93" s="43">
        <v>0</v>
      </c>
      <c r="BP93" s="43">
        <v>0</v>
      </c>
      <c r="BQ93" s="43">
        <v>0</v>
      </c>
      <c r="BR93" s="43">
        <v>0</v>
      </c>
      <c r="BS93" s="44">
        <v>0</v>
      </c>
      <c r="BU93" s="24">
        <f t="shared" si="41"/>
        <v>0</v>
      </c>
      <c r="BW93" s="48">
        <f t="shared" si="42"/>
        <v>503027.0050264012</v>
      </c>
      <c r="BX93" s="49"/>
      <c r="BY93" s="48">
        <f>SUM(K93,L93,AB93,BF93,BG93)</f>
        <v>20085.057007469888</v>
      </c>
      <c r="BZ93" s="48">
        <f>SUM(BG93,AB93,L93)</f>
        <v>0</v>
      </c>
      <c r="CA93" s="48">
        <f>SUM(BF93,K93)</f>
        <v>20085.057007469888</v>
      </c>
      <c r="CB93" s="48">
        <f>SUM(BR93,BQ93,AH93,W93,V93)</f>
        <v>77609.814770676152</v>
      </c>
      <c r="CC93" s="48">
        <f t="shared" ref="CC89:CC152" si="68">SUM(BQ93,V93,AH93)</f>
        <v>77609.814770676152</v>
      </c>
      <c r="CD93" s="48">
        <f t="shared" si="49"/>
        <v>0</v>
      </c>
      <c r="CE93" s="48">
        <f t="shared" si="50"/>
        <v>193500</v>
      </c>
      <c r="CF93" s="48">
        <f t="shared" si="51"/>
        <v>193500</v>
      </c>
      <c r="CG93" s="48">
        <f t="shared" si="67"/>
        <v>0</v>
      </c>
      <c r="CH93" s="48">
        <f t="shared" si="52"/>
        <v>0</v>
      </c>
      <c r="CI93" s="48">
        <f t="shared" si="53"/>
        <v>0</v>
      </c>
      <c r="CJ93" s="48">
        <f t="shared" si="54"/>
        <v>0</v>
      </c>
      <c r="CK93" s="48">
        <f t="shared" si="55"/>
        <v>0</v>
      </c>
      <c r="CL93" s="48">
        <f t="shared" si="56"/>
        <v>211832.13324825527</v>
      </c>
      <c r="CM93" s="48">
        <f>SUM(G93,BB93)</f>
        <v>7255.8229559288229</v>
      </c>
      <c r="CN93" s="48">
        <f t="shared" ref="CN93:CP93" si="69">SUM(H93,BC93)</f>
        <v>7539.134485660782</v>
      </c>
      <c r="CO93" s="48">
        <f t="shared" si="69"/>
        <v>4373.9321393720438</v>
      </c>
      <c r="CP93" s="48">
        <f t="shared" si="69"/>
        <v>10276.379040506314</v>
      </c>
      <c r="CQ93" s="48">
        <f>SUM(M93,BH93)</f>
        <v>18658.180828540433</v>
      </c>
      <c r="CR93" s="48">
        <f>SUM(N93,BI93)</f>
        <v>8247.406543606081</v>
      </c>
      <c r="CS93" s="48">
        <f>SUM(S93,BN93)</f>
        <v>11075.524289369343</v>
      </c>
      <c r="CT93" s="48">
        <f>SUM(T93,BO93)</f>
        <v>41150.418310596397</v>
      </c>
      <c r="CU93" s="48">
        <f>SUM(AG93,AM93:AP93,AT93:AX93)</f>
        <v>69509.591929328672</v>
      </c>
      <c r="CV93" s="48">
        <f t="shared" si="66"/>
        <v>33745.74272534631</v>
      </c>
    </row>
    <row r="94" spans="2:100" ht="16" x14ac:dyDescent="0.4">
      <c r="B94" s="51" t="s">
        <v>191</v>
      </c>
      <c r="C94" s="52">
        <v>4</v>
      </c>
      <c r="D94" s="51" t="s">
        <v>192</v>
      </c>
      <c r="E94" s="53">
        <v>5686000</v>
      </c>
      <c r="G94" s="54">
        <v>18968.55601260289</v>
      </c>
      <c r="H94" s="55">
        <v>19709.203993318257</v>
      </c>
      <c r="I94" s="55">
        <v>11434.564664123882</v>
      </c>
      <c r="J94" s="55">
        <v>26865.053436468461</v>
      </c>
      <c r="K94" s="55">
        <v>52507.417997459219</v>
      </c>
      <c r="L94" s="55">
        <v>0</v>
      </c>
      <c r="M94" s="55">
        <v>48777.202846473985</v>
      </c>
      <c r="N94" s="55">
        <v>21560.806256066287</v>
      </c>
      <c r="O94" s="55">
        <v>161860.02884722978</v>
      </c>
      <c r="P94" s="55">
        <v>0</v>
      </c>
      <c r="Q94" s="55">
        <v>0</v>
      </c>
      <c r="R94" s="55">
        <v>0</v>
      </c>
      <c r="S94" s="55">
        <v>28954.221199703028</v>
      </c>
      <c r="T94" s="55">
        <v>107577.59931680511</v>
      </c>
      <c r="U94" s="55">
        <v>0</v>
      </c>
      <c r="V94" s="55">
        <v>181598.90846328528</v>
      </c>
      <c r="W94" s="56">
        <v>0</v>
      </c>
      <c r="X94" s="57">
        <v>88219.904890261663</v>
      </c>
      <c r="Z94" s="24">
        <f t="shared" si="38"/>
        <v>768033.4679237979</v>
      </c>
      <c r="AB94" s="58">
        <v>0</v>
      </c>
      <c r="AC94" s="55">
        <v>42637.893684385934</v>
      </c>
      <c r="AD94" s="55">
        <v>0</v>
      </c>
      <c r="AE94" s="55">
        <v>23687.718713547743</v>
      </c>
      <c r="AF94" s="55">
        <v>0</v>
      </c>
      <c r="AG94" s="55">
        <v>17454.65977287167</v>
      </c>
      <c r="AH94" s="55">
        <v>21292.772817663983</v>
      </c>
      <c r="AI94" s="59">
        <v>0</v>
      </c>
      <c r="AK94" s="24">
        <f t="shared" si="48"/>
        <v>105073.04498846932</v>
      </c>
      <c r="AM94" s="58">
        <v>26658.025834931279</v>
      </c>
      <c r="AN94" s="55">
        <v>46762.929623567921</v>
      </c>
      <c r="AO94" s="55">
        <v>0</v>
      </c>
      <c r="AP94" s="59">
        <v>23992.22325143815</v>
      </c>
      <c r="AR94" s="24">
        <f t="shared" si="39"/>
        <v>97413.178709937347</v>
      </c>
      <c r="AT94" s="58">
        <v>15233.15761996073</v>
      </c>
      <c r="AU94" s="55">
        <v>26522.258592471357</v>
      </c>
      <c r="AV94" s="55">
        <v>0</v>
      </c>
      <c r="AW94" s="55">
        <v>13455.955897631979</v>
      </c>
      <c r="AX94" s="59">
        <v>11636.439848581113</v>
      </c>
      <c r="AZ94" s="24">
        <f t="shared" si="40"/>
        <v>66847.811958645179</v>
      </c>
      <c r="BA94" s="34"/>
      <c r="BB94" s="54">
        <v>0</v>
      </c>
      <c r="BC94" s="55">
        <v>0</v>
      </c>
      <c r="BD94" s="55">
        <v>0</v>
      </c>
      <c r="BE94" s="55">
        <v>0</v>
      </c>
      <c r="BF94" s="55">
        <v>0</v>
      </c>
      <c r="BG94" s="55">
        <v>0</v>
      </c>
      <c r="BH94" s="55">
        <v>0</v>
      </c>
      <c r="BI94" s="55">
        <v>0</v>
      </c>
      <c r="BJ94" s="55">
        <v>0</v>
      </c>
      <c r="BK94" s="55">
        <v>0</v>
      </c>
      <c r="BL94" s="55">
        <v>0</v>
      </c>
      <c r="BM94" s="55">
        <v>0</v>
      </c>
      <c r="BN94" s="55">
        <v>0</v>
      </c>
      <c r="BO94" s="55">
        <v>0</v>
      </c>
      <c r="BP94" s="55">
        <v>0</v>
      </c>
      <c r="BQ94" s="55">
        <v>0</v>
      </c>
      <c r="BR94" s="56">
        <v>0</v>
      </c>
      <c r="BS94" s="57">
        <v>0</v>
      </c>
      <c r="BU94" s="24">
        <f t="shared" si="41"/>
        <v>0</v>
      </c>
      <c r="BW94" s="48">
        <f t="shared" si="42"/>
        <v>1037367.5035808499</v>
      </c>
      <c r="BX94" s="49"/>
      <c r="BY94" s="48">
        <f t="shared" ref="BY89:BY152" si="70">SUM(K94,L94,AB94,BF94,BG94)</f>
        <v>52507.417997459219</v>
      </c>
      <c r="BZ94" s="48">
        <f t="shared" ref="BZ94:BZ157" si="71">SUM(BG94,AB94,L94)</f>
        <v>0</v>
      </c>
      <c r="CA94" s="48">
        <f t="shared" ref="CA94:CA157" si="72">SUM(BF94,K94)</f>
        <v>52507.417997459219</v>
      </c>
      <c r="CB94" s="48">
        <f t="shared" ref="CB94:CB157" si="73">SUM(BR94,BQ94,AH94,W94,V94)</f>
        <v>202891.68128094927</v>
      </c>
      <c r="CC94" s="48">
        <f t="shared" si="68"/>
        <v>202891.68128094927</v>
      </c>
      <c r="CD94" s="48">
        <f t="shared" si="49"/>
        <v>0</v>
      </c>
      <c r="CE94" s="48">
        <f>SUM(O94:R94,U94,AC94:AD94,AF94,BJ94:BM94,BP94,AE94)</f>
        <v>228185.64124516345</v>
      </c>
      <c r="CF94" s="48">
        <f t="shared" si="51"/>
        <v>0</v>
      </c>
      <c r="CG94" s="48">
        <f t="shared" si="67"/>
        <v>228185.64124516345</v>
      </c>
      <c r="CH94" s="48">
        <f t="shared" si="52"/>
        <v>42637.893684385934</v>
      </c>
      <c r="CI94" s="48">
        <f t="shared" si="53"/>
        <v>0</v>
      </c>
      <c r="CJ94" s="48">
        <f t="shared" si="54"/>
        <v>0</v>
      </c>
      <c r="CK94" s="48">
        <f t="shared" si="55"/>
        <v>0</v>
      </c>
      <c r="CL94" s="48">
        <f t="shared" si="56"/>
        <v>553782.76305727765</v>
      </c>
      <c r="CM94" s="48">
        <f t="shared" ref="CM94:CM157" si="74">SUM(G94,BB94)</f>
        <v>18968.55601260289</v>
      </c>
      <c r="CN94" s="48">
        <f t="shared" ref="CN94:CN157" si="75">SUM(H94,BC94)</f>
        <v>19709.203993318257</v>
      </c>
      <c r="CO94" s="48">
        <f t="shared" ref="CO94:CO157" si="76">SUM(I94,BD94)</f>
        <v>11434.564664123882</v>
      </c>
      <c r="CP94" s="48">
        <f t="shared" ref="CP94:CP157" si="77">SUM(J94,BE94)</f>
        <v>26865.053436468461</v>
      </c>
      <c r="CQ94" s="48">
        <f t="shared" ref="CQ94:CQ157" si="78">SUM(M94,BH94)</f>
        <v>48777.202846473985</v>
      </c>
      <c r="CR94" s="48">
        <f t="shared" ref="CR94:CR157" si="79">SUM(N94,BI94)</f>
        <v>21560.806256066287</v>
      </c>
      <c r="CS94" s="48">
        <f t="shared" ref="CS94:CS157" si="80">SUM(S94,BN94)</f>
        <v>28954.221199703028</v>
      </c>
      <c r="CT94" s="48">
        <f t="shared" ref="CT94:CT157" si="81">SUM(T94,BO94)</f>
        <v>107577.59931680511</v>
      </c>
      <c r="CU94" s="48">
        <f t="shared" ref="CU94:CU157" si="82">SUM(AG94,AM94:AP94,AT94:AX94)</f>
        <v>181715.6504414542</v>
      </c>
      <c r="CV94" s="48">
        <f t="shared" si="66"/>
        <v>88219.904890261663</v>
      </c>
    </row>
    <row r="95" spans="2:100" ht="16" x14ac:dyDescent="0.4">
      <c r="B95" s="51" t="s">
        <v>191</v>
      </c>
      <c r="C95" s="52">
        <v>4</v>
      </c>
      <c r="D95" s="51" t="s">
        <v>281</v>
      </c>
      <c r="E95" s="53">
        <v>315000</v>
      </c>
      <c r="G95" s="54">
        <v>1050.8433246517607</v>
      </c>
      <c r="H95" s="55">
        <v>1091.8746496474237</v>
      </c>
      <c r="I95" s="55">
        <v>633.46603397802016</v>
      </c>
      <c r="J95" s="55">
        <v>1488.3031713836731</v>
      </c>
      <c r="K95" s="55">
        <v>2908.870325219777</v>
      </c>
      <c r="L95" s="55">
        <v>0</v>
      </c>
      <c r="M95" s="55">
        <v>2702.2192924093047</v>
      </c>
      <c r="N95" s="55">
        <v>1194.4519821774322</v>
      </c>
      <c r="O95" s="55">
        <v>8966.9203459158252</v>
      </c>
      <c r="P95" s="55">
        <v>0</v>
      </c>
      <c r="Q95" s="55">
        <v>0</v>
      </c>
      <c r="R95" s="55">
        <v>0</v>
      </c>
      <c r="S95" s="55">
        <v>1604.0414488052152</v>
      </c>
      <c r="T95" s="55">
        <v>5959.7157553277539</v>
      </c>
      <c r="U95" s="55">
        <v>0</v>
      </c>
      <c r="V95" s="55">
        <v>10060.43900209899</v>
      </c>
      <c r="W95" s="56">
        <v>0</v>
      </c>
      <c r="X95" s="57">
        <v>4887.3144636708457</v>
      </c>
      <c r="Z95" s="24">
        <f t="shared" si="38"/>
        <v>42548.45979528602</v>
      </c>
      <c r="AB95" s="58">
        <v>0</v>
      </c>
      <c r="AC95" s="55">
        <v>2362.1063156140644</v>
      </c>
      <c r="AD95" s="55">
        <v>0</v>
      </c>
      <c r="AE95" s="55">
        <v>1312.281286452258</v>
      </c>
      <c r="AF95" s="55">
        <v>0</v>
      </c>
      <c r="AG95" s="55">
        <v>966.9746444696757</v>
      </c>
      <c r="AH95" s="55">
        <v>1179.6031371023839</v>
      </c>
      <c r="AI95" s="59">
        <v>0</v>
      </c>
      <c r="AK95" s="24">
        <f t="shared" si="48"/>
        <v>5820.9653836383823</v>
      </c>
      <c r="AM95" s="58">
        <v>1476.8340024627773</v>
      </c>
      <c r="AN95" s="55">
        <v>2590.6301145662846</v>
      </c>
      <c r="AO95" s="55">
        <v>0</v>
      </c>
      <c r="AP95" s="59">
        <v>1329.1506022164997</v>
      </c>
      <c r="AR95" s="24">
        <f t="shared" si="39"/>
        <v>5396.6147192455619</v>
      </c>
      <c r="AT95" s="58">
        <v>843.90514426444429</v>
      </c>
      <c r="AU95" s="55">
        <v>1469.3126022913257</v>
      </c>
      <c r="AV95" s="55">
        <v>0</v>
      </c>
      <c r="AW95" s="55">
        <v>745.44954410025912</v>
      </c>
      <c r="AX95" s="59">
        <v>644.64976297978376</v>
      </c>
      <c r="AZ95" s="24">
        <f t="shared" si="40"/>
        <v>3703.3170536358125</v>
      </c>
      <c r="BA95" s="34"/>
      <c r="BB95" s="54">
        <v>0</v>
      </c>
      <c r="BC95" s="55">
        <v>0</v>
      </c>
      <c r="BD95" s="55">
        <v>0</v>
      </c>
      <c r="BE95" s="55">
        <v>0</v>
      </c>
      <c r="BF95" s="55">
        <v>0</v>
      </c>
      <c r="BG95" s="55">
        <v>0</v>
      </c>
      <c r="BH95" s="55">
        <v>0</v>
      </c>
      <c r="BI95" s="55">
        <v>0</v>
      </c>
      <c r="BJ95" s="55">
        <v>0</v>
      </c>
      <c r="BK95" s="55">
        <v>0</v>
      </c>
      <c r="BL95" s="55">
        <v>0</v>
      </c>
      <c r="BM95" s="55">
        <v>0</v>
      </c>
      <c r="BN95" s="55">
        <v>0</v>
      </c>
      <c r="BO95" s="55">
        <v>0</v>
      </c>
      <c r="BP95" s="55">
        <v>0</v>
      </c>
      <c r="BQ95" s="55">
        <v>0</v>
      </c>
      <c r="BR95" s="56">
        <v>0</v>
      </c>
      <c r="BS95" s="57">
        <v>0</v>
      </c>
      <c r="BU95" s="24">
        <f t="shared" si="41"/>
        <v>0</v>
      </c>
      <c r="BW95" s="48">
        <f t="shared" si="42"/>
        <v>57469.356951805777</v>
      </c>
      <c r="BX95" s="49"/>
      <c r="BY95" s="48">
        <f t="shared" si="70"/>
        <v>2908.870325219777</v>
      </c>
      <c r="BZ95" s="48">
        <f t="shared" si="71"/>
        <v>0</v>
      </c>
      <c r="CA95" s="48">
        <f t="shared" si="72"/>
        <v>2908.870325219777</v>
      </c>
      <c r="CB95" s="48">
        <f t="shared" si="73"/>
        <v>11240.042139201374</v>
      </c>
      <c r="CC95" s="48">
        <f t="shared" si="68"/>
        <v>11240.042139201374</v>
      </c>
      <c r="CD95" s="48">
        <f t="shared" si="49"/>
        <v>0</v>
      </c>
      <c r="CE95" s="48">
        <f t="shared" si="50"/>
        <v>12641.307947982148</v>
      </c>
      <c r="CF95" s="48">
        <f t="shared" si="51"/>
        <v>0</v>
      </c>
      <c r="CG95" s="48">
        <f t="shared" si="67"/>
        <v>12641.307947982148</v>
      </c>
      <c r="CH95" s="48">
        <f t="shared" si="52"/>
        <v>2362.1063156140644</v>
      </c>
      <c r="CI95" s="48">
        <f t="shared" si="53"/>
        <v>0</v>
      </c>
      <c r="CJ95" s="48">
        <f t="shared" si="54"/>
        <v>0</v>
      </c>
      <c r="CK95" s="48">
        <f t="shared" si="55"/>
        <v>0</v>
      </c>
      <c r="CL95" s="48">
        <f t="shared" si="56"/>
        <v>30679.13653940248</v>
      </c>
      <c r="CM95" s="48">
        <f t="shared" si="74"/>
        <v>1050.8433246517607</v>
      </c>
      <c r="CN95" s="48">
        <f t="shared" si="75"/>
        <v>1091.8746496474237</v>
      </c>
      <c r="CO95" s="48">
        <f t="shared" si="76"/>
        <v>633.46603397802016</v>
      </c>
      <c r="CP95" s="48">
        <f t="shared" si="77"/>
        <v>1488.3031713836731</v>
      </c>
      <c r="CQ95" s="48">
        <f t="shared" si="78"/>
        <v>2702.2192924093047</v>
      </c>
      <c r="CR95" s="48">
        <f t="shared" si="79"/>
        <v>1194.4519821774322</v>
      </c>
      <c r="CS95" s="48">
        <f t="shared" si="80"/>
        <v>1604.0414488052152</v>
      </c>
      <c r="CT95" s="48">
        <f t="shared" si="81"/>
        <v>5959.7157553277539</v>
      </c>
      <c r="CU95" s="48">
        <f t="shared" si="82"/>
        <v>10066.906417351047</v>
      </c>
      <c r="CV95" s="48">
        <f t="shared" si="66"/>
        <v>4887.3144636708457</v>
      </c>
    </row>
    <row r="96" spans="2:100" ht="16" x14ac:dyDescent="0.4">
      <c r="B96" s="51" t="s">
        <v>232</v>
      </c>
      <c r="C96" s="52">
        <v>4</v>
      </c>
      <c r="D96" s="51" t="s">
        <v>233</v>
      </c>
      <c r="E96" s="53">
        <v>1600000</v>
      </c>
      <c r="G96" s="54">
        <v>5337.6168871200543</v>
      </c>
      <c r="H96" s="55">
        <v>5546.0299664631038</v>
      </c>
      <c r="I96" s="55">
        <v>3217.6052519518485</v>
      </c>
      <c r="J96" s="55">
        <v>7559.6351562345299</v>
      </c>
      <c r="K96" s="55">
        <v>14775.214350322676</v>
      </c>
      <c r="L96" s="55">
        <v>0</v>
      </c>
      <c r="M96" s="55">
        <v>0</v>
      </c>
      <c r="N96" s="55">
        <v>6067.0576872504498</v>
      </c>
      <c r="O96" s="55">
        <v>0</v>
      </c>
      <c r="P96" s="55">
        <v>0</v>
      </c>
      <c r="Q96" s="55">
        <v>20397.564890135978</v>
      </c>
      <c r="R96" s="55">
        <v>0</v>
      </c>
      <c r="S96" s="55">
        <v>8147.5121209153776</v>
      </c>
      <c r="T96" s="55">
        <v>30271.572090553673</v>
      </c>
      <c r="U96" s="55">
        <v>0</v>
      </c>
      <c r="V96" s="55">
        <v>51100.642550344077</v>
      </c>
      <c r="W96" s="56">
        <v>0</v>
      </c>
      <c r="X96" s="57">
        <v>24824.454418645564</v>
      </c>
      <c r="Y96" s="60"/>
      <c r="Z96" s="24">
        <f t="shared" si="38"/>
        <v>177244.90536993733</v>
      </c>
      <c r="AB96" s="58">
        <v>0</v>
      </c>
      <c r="AC96" s="55">
        <v>0</v>
      </c>
      <c r="AD96" s="55">
        <v>0</v>
      </c>
      <c r="AE96" s="55">
        <v>0</v>
      </c>
      <c r="AF96" s="55">
        <v>62886.534502920957</v>
      </c>
      <c r="AG96" s="55">
        <v>4911.6172417507332</v>
      </c>
      <c r="AH96" s="55">
        <v>5991.6349821073463</v>
      </c>
      <c r="AI96" s="59">
        <v>0</v>
      </c>
      <c r="AJ96" s="60"/>
      <c r="AK96" s="24">
        <f t="shared" si="48"/>
        <v>73789.786726779043</v>
      </c>
      <c r="AM96" s="58">
        <v>7501.3790601283936</v>
      </c>
      <c r="AN96" s="55">
        <v>13158.756137479542</v>
      </c>
      <c r="AO96" s="55">
        <v>0</v>
      </c>
      <c r="AP96" s="59">
        <v>6751.2411541155543</v>
      </c>
      <c r="AQ96" s="60"/>
      <c r="AR96" s="24">
        <f t="shared" si="39"/>
        <v>27411.376351723491</v>
      </c>
      <c r="AT96" s="58">
        <v>4286.5023200733676</v>
      </c>
      <c r="AU96" s="55">
        <v>7463.1751227495906</v>
      </c>
      <c r="AV96" s="55">
        <v>0</v>
      </c>
      <c r="AW96" s="55">
        <v>3786.4103827314748</v>
      </c>
      <c r="AX96" s="59">
        <v>3274.411494500489</v>
      </c>
      <c r="AY96" s="60"/>
      <c r="AZ96" s="24">
        <f t="shared" si="40"/>
        <v>18810.499320054922</v>
      </c>
      <c r="BA96" s="34"/>
      <c r="BB96" s="54">
        <v>0</v>
      </c>
      <c r="BC96" s="55">
        <v>0</v>
      </c>
      <c r="BD96" s="55">
        <v>0</v>
      </c>
      <c r="BE96" s="55">
        <v>0</v>
      </c>
      <c r="BF96" s="55">
        <v>0</v>
      </c>
      <c r="BG96" s="55">
        <v>0</v>
      </c>
      <c r="BH96" s="55">
        <v>0</v>
      </c>
      <c r="BI96" s="55">
        <v>0</v>
      </c>
      <c r="BJ96" s="55">
        <v>0</v>
      </c>
      <c r="BK96" s="55">
        <v>0</v>
      </c>
      <c r="BL96" s="55">
        <v>0</v>
      </c>
      <c r="BM96" s="55">
        <v>0</v>
      </c>
      <c r="BN96" s="55">
        <v>0</v>
      </c>
      <c r="BO96" s="55">
        <v>0</v>
      </c>
      <c r="BP96" s="55">
        <v>0</v>
      </c>
      <c r="BQ96" s="55">
        <v>0</v>
      </c>
      <c r="BR96" s="56">
        <v>0</v>
      </c>
      <c r="BS96" s="57">
        <v>0</v>
      </c>
      <c r="BU96" s="24">
        <f t="shared" si="41"/>
        <v>0</v>
      </c>
      <c r="BW96" s="48">
        <f t="shared" si="42"/>
        <v>297256.56776849483</v>
      </c>
      <c r="BX96" s="49"/>
      <c r="BY96" s="48">
        <f t="shared" si="70"/>
        <v>14775.214350322676</v>
      </c>
      <c r="BZ96" s="48">
        <f t="shared" si="71"/>
        <v>0</v>
      </c>
      <c r="CA96" s="48">
        <f t="shared" si="72"/>
        <v>14775.214350322676</v>
      </c>
      <c r="CB96" s="48">
        <f t="shared" si="73"/>
        <v>57092.277532451422</v>
      </c>
      <c r="CC96" s="48">
        <f t="shared" si="68"/>
        <v>57092.277532451422</v>
      </c>
      <c r="CD96" s="48">
        <f t="shared" si="49"/>
        <v>0</v>
      </c>
      <c r="CE96" s="48">
        <f t="shared" si="50"/>
        <v>83284.099393056938</v>
      </c>
      <c r="CF96" s="48">
        <f t="shared" si="51"/>
        <v>0</v>
      </c>
      <c r="CG96" s="48">
        <f t="shared" si="67"/>
        <v>0</v>
      </c>
      <c r="CH96" s="48">
        <f t="shared" si="52"/>
        <v>0</v>
      </c>
      <c r="CI96" s="48">
        <f t="shared" si="53"/>
        <v>0</v>
      </c>
      <c r="CJ96" s="48">
        <f t="shared" si="54"/>
        <v>0</v>
      </c>
      <c r="CK96" s="48">
        <f t="shared" si="55"/>
        <v>83284.099393056938</v>
      </c>
      <c r="CL96" s="48">
        <f t="shared" si="56"/>
        <v>142104.97649266376</v>
      </c>
      <c r="CM96" s="48">
        <f t="shared" si="74"/>
        <v>5337.6168871200543</v>
      </c>
      <c r="CN96" s="48">
        <f t="shared" si="75"/>
        <v>5546.0299664631038</v>
      </c>
      <c r="CO96" s="48">
        <f t="shared" si="76"/>
        <v>3217.6052519518485</v>
      </c>
      <c r="CP96" s="48">
        <f t="shared" si="77"/>
        <v>7559.6351562345299</v>
      </c>
      <c r="CQ96" s="48">
        <f t="shared" si="78"/>
        <v>0</v>
      </c>
      <c r="CR96" s="48">
        <f t="shared" si="79"/>
        <v>6067.0576872504498</v>
      </c>
      <c r="CS96" s="48">
        <f t="shared" si="80"/>
        <v>8147.5121209153776</v>
      </c>
      <c r="CT96" s="48">
        <f t="shared" si="81"/>
        <v>30271.572090553673</v>
      </c>
      <c r="CU96" s="48">
        <f t="shared" si="82"/>
        <v>51133.492913529153</v>
      </c>
      <c r="CV96" s="48">
        <f t="shared" si="66"/>
        <v>24824.454418645564</v>
      </c>
    </row>
    <row r="97" spans="2:100" ht="16" x14ac:dyDescent="0.4">
      <c r="B97" s="51" t="s">
        <v>230</v>
      </c>
      <c r="C97" s="52">
        <v>4</v>
      </c>
      <c r="D97" s="51" t="s">
        <v>319</v>
      </c>
      <c r="E97" s="53">
        <v>2302047</v>
      </c>
      <c r="G97" s="54">
        <v>7679.6530888400366</v>
      </c>
      <c r="H97" s="55">
        <v>7979.5135288790561</v>
      </c>
      <c r="I97" s="55">
        <v>4629.4240733999977</v>
      </c>
      <c r="J97" s="55">
        <v>10876.647145315144</v>
      </c>
      <c r="K97" s="55">
        <v>0</v>
      </c>
      <c r="L97" s="55">
        <v>83242.875810064332</v>
      </c>
      <c r="M97" s="55">
        <v>19748.050207723689</v>
      </c>
      <c r="N97" s="55">
        <v>8729.1574673511459</v>
      </c>
      <c r="O97" s="55">
        <v>0</v>
      </c>
      <c r="P97" s="55">
        <v>0</v>
      </c>
      <c r="Q97" s="55">
        <v>0</v>
      </c>
      <c r="R97" s="55">
        <v>56460.774391207931</v>
      </c>
      <c r="S97" s="55">
        <v>11722.472397135554</v>
      </c>
      <c r="T97" s="55">
        <v>43554.113572714254</v>
      </c>
      <c r="U97" s="55">
        <v>0</v>
      </c>
      <c r="V97" s="55">
        <v>0</v>
      </c>
      <c r="W97" s="56">
        <v>38652.988699901303</v>
      </c>
      <c r="X97" s="57">
        <v>35716.913013174853</v>
      </c>
      <c r="Y97" s="60"/>
      <c r="Z97" s="24">
        <f t="shared" si="38"/>
        <v>328992.5833957073</v>
      </c>
      <c r="AB97" s="58">
        <v>7776.5117463756524</v>
      </c>
      <c r="AC97" s="55">
        <v>0</v>
      </c>
      <c r="AD97" s="55">
        <v>0</v>
      </c>
      <c r="AE97" s="55">
        <v>0</v>
      </c>
      <c r="AF97" s="55">
        <v>0</v>
      </c>
      <c r="AG97" s="55">
        <v>7066.7335853253444</v>
      </c>
      <c r="AH97" s="55">
        <v>0</v>
      </c>
      <c r="AI97" s="59">
        <v>0</v>
      </c>
      <c r="AJ97" s="60"/>
      <c r="AK97" s="24">
        <f t="shared" si="48"/>
        <v>14843.245331700997</v>
      </c>
      <c r="AM97" s="58">
        <v>10792.829475769617</v>
      </c>
      <c r="AN97" s="55">
        <v>0</v>
      </c>
      <c r="AO97" s="55">
        <v>22735.692523949179</v>
      </c>
      <c r="AP97" s="59">
        <v>9713.5465281926554</v>
      </c>
      <c r="AQ97" s="60"/>
      <c r="AR97" s="24">
        <f t="shared" si="39"/>
        <v>43242.068527911455</v>
      </c>
      <c r="AT97" s="58">
        <v>6167.3311290112097</v>
      </c>
      <c r="AU97" s="55">
        <v>0</v>
      </c>
      <c r="AV97" s="55">
        <v>12894.870386717446</v>
      </c>
      <c r="AW97" s="55">
        <v>5447.8091639599015</v>
      </c>
      <c r="AX97" s="59">
        <v>4711.1557235502296</v>
      </c>
      <c r="AY97" s="60"/>
      <c r="AZ97" s="24">
        <f t="shared" si="40"/>
        <v>29221.166403238785</v>
      </c>
      <c r="BA97" s="34"/>
      <c r="BB97" s="54">
        <v>0</v>
      </c>
      <c r="BC97" s="55">
        <v>0</v>
      </c>
      <c r="BD97" s="55">
        <v>0</v>
      </c>
      <c r="BE97" s="55">
        <v>0</v>
      </c>
      <c r="BF97" s="55">
        <v>0</v>
      </c>
      <c r="BG97" s="55">
        <v>0</v>
      </c>
      <c r="BH97" s="55">
        <v>0</v>
      </c>
      <c r="BI97" s="55">
        <v>0</v>
      </c>
      <c r="BJ97" s="55">
        <v>0</v>
      </c>
      <c r="BK97" s="55">
        <v>0</v>
      </c>
      <c r="BL97" s="55">
        <v>0</v>
      </c>
      <c r="BM97" s="55">
        <v>0</v>
      </c>
      <c r="BN97" s="55">
        <v>0</v>
      </c>
      <c r="BO97" s="55">
        <v>0</v>
      </c>
      <c r="BP97" s="55">
        <v>0</v>
      </c>
      <c r="BQ97" s="55">
        <v>0</v>
      </c>
      <c r="BR97" s="56">
        <v>0</v>
      </c>
      <c r="BS97" s="57">
        <v>0</v>
      </c>
      <c r="BU97" s="24">
        <f t="shared" si="41"/>
        <v>0</v>
      </c>
      <c r="BW97" s="48">
        <f t="shared" si="42"/>
        <v>416299.06365855853</v>
      </c>
      <c r="BX97" s="49"/>
      <c r="BY97" s="48">
        <f t="shared" si="70"/>
        <v>91019.387556439979</v>
      </c>
      <c r="BZ97" s="48">
        <f t="shared" si="71"/>
        <v>91019.387556439979</v>
      </c>
      <c r="CA97" s="48">
        <f t="shared" si="72"/>
        <v>0</v>
      </c>
      <c r="CB97" s="48">
        <f t="shared" si="73"/>
        <v>38652.988699901303</v>
      </c>
      <c r="CC97" s="48">
        <f t="shared" si="68"/>
        <v>0</v>
      </c>
      <c r="CD97" s="48">
        <f t="shared" si="49"/>
        <v>38652.988699901303</v>
      </c>
      <c r="CE97" s="48">
        <f t="shared" si="50"/>
        <v>56460.774391207931</v>
      </c>
      <c r="CF97" s="48">
        <f t="shared" si="51"/>
        <v>0</v>
      </c>
      <c r="CG97" s="48">
        <f t="shared" si="67"/>
        <v>0</v>
      </c>
      <c r="CH97" s="48">
        <f t="shared" si="52"/>
        <v>0</v>
      </c>
      <c r="CI97" s="48">
        <f t="shared" si="53"/>
        <v>0</v>
      </c>
      <c r="CJ97" s="48">
        <f t="shared" si="54"/>
        <v>56460.774391207931</v>
      </c>
      <c r="CK97" s="48">
        <f t="shared" si="55"/>
        <v>0</v>
      </c>
      <c r="CL97" s="48">
        <f t="shared" si="56"/>
        <v>230165.91301100928</v>
      </c>
      <c r="CM97" s="48">
        <f t="shared" si="74"/>
        <v>7679.6530888400366</v>
      </c>
      <c r="CN97" s="48">
        <f t="shared" si="75"/>
        <v>7979.5135288790561</v>
      </c>
      <c r="CO97" s="48">
        <f t="shared" si="76"/>
        <v>4629.4240733999977</v>
      </c>
      <c r="CP97" s="48">
        <f t="shared" si="77"/>
        <v>10876.647145315144</v>
      </c>
      <c r="CQ97" s="48">
        <f t="shared" si="78"/>
        <v>19748.050207723689</v>
      </c>
      <c r="CR97" s="48">
        <f t="shared" si="79"/>
        <v>8729.1574673511459</v>
      </c>
      <c r="CS97" s="48">
        <f t="shared" si="80"/>
        <v>11722.472397135554</v>
      </c>
      <c r="CT97" s="48">
        <f t="shared" si="81"/>
        <v>43554.113572714254</v>
      </c>
      <c r="CU97" s="48">
        <f t="shared" si="82"/>
        <v>79529.968516475579</v>
      </c>
      <c r="CV97" s="48">
        <f t="shared" si="66"/>
        <v>35716.913013174853</v>
      </c>
    </row>
    <row r="98" spans="2:100" ht="16" x14ac:dyDescent="0.4">
      <c r="B98" s="51" t="s">
        <v>230</v>
      </c>
      <c r="C98" s="52">
        <v>4</v>
      </c>
      <c r="D98" s="51" t="s">
        <v>320</v>
      </c>
      <c r="E98" s="53">
        <v>0</v>
      </c>
      <c r="G98" s="54">
        <v>0</v>
      </c>
      <c r="H98" s="55">
        <v>0</v>
      </c>
      <c r="I98" s="55">
        <v>0</v>
      </c>
      <c r="J98" s="55">
        <v>0</v>
      </c>
      <c r="K98" s="55">
        <v>0</v>
      </c>
      <c r="L98" s="55">
        <v>0</v>
      </c>
      <c r="M98" s="55">
        <v>0</v>
      </c>
      <c r="N98" s="55">
        <v>0</v>
      </c>
      <c r="O98" s="55">
        <v>0</v>
      </c>
      <c r="P98" s="55">
        <v>0</v>
      </c>
      <c r="Q98" s="55">
        <v>0</v>
      </c>
      <c r="R98" s="55">
        <v>0</v>
      </c>
      <c r="S98" s="55">
        <v>0</v>
      </c>
      <c r="T98" s="55">
        <v>0</v>
      </c>
      <c r="U98" s="55">
        <v>0</v>
      </c>
      <c r="V98" s="55">
        <v>0</v>
      </c>
      <c r="W98" s="56">
        <v>0</v>
      </c>
      <c r="X98" s="57">
        <v>0</v>
      </c>
      <c r="Y98" s="60"/>
      <c r="Z98" s="24">
        <f t="shared" si="38"/>
        <v>0</v>
      </c>
      <c r="AB98" s="58">
        <v>0</v>
      </c>
      <c r="AC98" s="55">
        <v>0</v>
      </c>
      <c r="AD98" s="55">
        <v>0</v>
      </c>
      <c r="AE98" s="55">
        <v>0</v>
      </c>
      <c r="AF98" s="55">
        <v>0</v>
      </c>
      <c r="AG98" s="55">
        <v>0</v>
      </c>
      <c r="AH98" s="55">
        <v>0</v>
      </c>
      <c r="AI98" s="59">
        <v>0</v>
      </c>
      <c r="AJ98" s="60"/>
      <c r="AK98" s="24">
        <f t="shared" si="48"/>
        <v>0</v>
      </c>
      <c r="AM98" s="58">
        <v>0</v>
      </c>
      <c r="AN98" s="55">
        <v>0</v>
      </c>
      <c r="AO98" s="55">
        <v>0</v>
      </c>
      <c r="AP98" s="59">
        <v>0</v>
      </c>
      <c r="AQ98" s="60"/>
      <c r="AR98" s="24">
        <f t="shared" si="39"/>
        <v>0</v>
      </c>
      <c r="AT98" s="58">
        <v>0</v>
      </c>
      <c r="AU98" s="55">
        <v>0</v>
      </c>
      <c r="AV98" s="55">
        <v>0</v>
      </c>
      <c r="AW98" s="55">
        <v>0</v>
      </c>
      <c r="AX98" s="59">
        <v>0</v>
      </c>
      <c r="AY98" s="60"/>
      <c r="AZ98" s="24">
        <f t="shared" si="40"/>
        <v>0</v>
      </c>
      <c r="BA98" s="34"/>
      <c r="BB98" s="54">
        <v>0</v>
      </c>
      <c r="BC98" s="55">
        <v>0</v>
      </c>
      <c r="BD98" s="55">
        <v>0</v>
      </c>
      <c r="BE98" s="55">
        <v>0</v>
      </c>
      <c r="BF98" s="55">
        <v>0</v>
      </c>
      <c r="BG98" s="55">
        <v>0</v>
      </c>
      <c r="BH98" s="55">
        <v>0</v>
      </c>
      <c r="BI98" s="55">
        <v>0</v>
      </c>
      <c r="BJ98" s="55">
        <v>0</v>
      </c>
      <c r="BK98" s="55">
        <v>0</v>
      </c>
      <c r="BL98" s="55">
        <v>0</v>
      </c>
      <c r="BM98" s="55">
        <v>0</v>
      </c>
      <c r="BN98" s="55">
        <v>0</v>
      </c>
      <c r="BO98" s="55">
        <v>0</v>
      </c>
      <c r="BP98" s="55">
        <v>0</v>
      </c>
      <c r="BQ98" s="55">
        <v>0</v>
      </c>
      <c r="BR98" s="56">
        <v>0</v>
      </c>
      <c r="BS98" s="57">
        <v>0</v>
      </c>
      <c r="BU98" s="24">
        <f t="shared" si="41"/>
        <v>0</v>
      </c>
      <c r="BW98" s="48">
        <f t="shared" si="42"/>
        <v>0</v>
      </c>
      <c r="BX98" s="49"/>
      <c r="BY98" s="48">
        <f t="shared" si="70"/>
        <v>0</v>
      </c>
      <c r="BZ98" s="48">
        <f t="shared" si="71"/>
        <v>0</v>
      </c>
      <c r="CA98" s="48">
        <f t="shared" si="72"/>
        <v>0</v>
      </c>
      <c r="CB98" s="48">
        <f t="shared" si="73"/>
        <v>0</v>
      </c>
      <c r="CC98" s="48">
        <f t="shared" si="68"/>
        <v>0</v>
      </c>
      <c r="CD98" s="48">
        <f t="shared" si="49"/>
        <v>0</v>
      </c>
      <c r="CE98" s="48">
        <f t="shared" si="50"/>
        <v>0</v>
      </c>
      <c r="CF98" s="48">
        <f t="shared" si="51"/>
        <v>0</v>
      </c>
      <c r="CG98" s="48">
        <f t="shared" si="67"/>
        <v>0</v>
      </c>
      <c r="CH98" s="48">
        <f t="shared" si="52"/>
        <v>0</v>
      </c>
      <c r="CI98" s="48">
        <f t="shared" si="53"/>
        <v>0</v>
      </c>
      <c r="CJ98" s="48">
        <f t="shared" si="54"/>
        <v>0</v>
      </c>
      <c r="CK98" s="48">
        <f t="shared" si="55"/>
        <v>0</v>
      </c>
      <c r="CL98" s="48">
        <f t="shared" si="56"/>
        <v>0</v>
      </c>
      <c r="CM98" s="48">
        <f t="shared" si="74"/>
        <v>0</v>
      </c>
      <c r="CN98" s="48">
        <f t="shared" si="75"/>
        <v>0</v>
      </c>
      <c r="CO98" s="48">
        <f t="shared" si="76"/>
        <v>0</v>
      </c>
      <c r="CP98" s="48">
        <f t="shared" si="77"/>
        <v>0</v>
      </c>
      <c r="CQ98" s="48">
        <f t="shared" si="78"/>
        <v>0</v>
      </c>
      <c r="CR98" s="48">
        <f t="shared" si="79"/>
        <v>0</v>
      </c>
      <c r="CS98" s="48">
        <f t="shared" si="80"/>
        <v>0</v>
      </c>
      <c r="CT98" s="48">
        <f t="shared" si="81"/>
        <v>0</v>
      </c>
      <c r="CU98" s="48">
        <f t="shared" si="82"/>
        <v>0</v>
      </c>
      <c r="CV98" s="48">
        <f t="shared" si="66"/>
        <v>0</v>
      </c>
    </row>
    <row r="99" spans="2:100" ht="16" x14ac:dyDescent="0.4">
      <c r="B99" s="51" t="s">
        <v>184</v>
      </c>
      <c r="C99" s="52">
        <v>4</v>
      </c>
      <c r="D99" s="51" t="s">
        <v>185</v>
      </c>
      <c r="E99" s="53">
        <v>1277401.4285714286</v>
      </c>
      <c r="G99" s="54">
        <v>4261.4246479838366</v>
      </c>
      <c r="H99" s="55">
        <v>4427.8166262874511</v>
      </c>
      <c r="I99" s="55">
        <v>2568.858465888889</v>
      </c>
      <c r="J99" s="55">
        <v>6035.4304675329895</v>
      </c>
      <c r="K99" s="55">
        <v>0</v>
      </c>
      <c r="L99" s="55">
        <v>46191.31081084365</v>
      </c>
      <c r="M99" s="55">
        <v>0</v>
      </c>
      <c r="N99" s="55">
        <v>4843.7925980743703</v>
      </c>
      <c r="O99" s="55">
        <v>0</v>
      </c>
      <c r="P99" s="55">
        <v>0</v>
      </c>
      <c r="Q99" s="55">
        <v>16284.924081273824</v>
      </c>
      <c r="R99" s="55">
        <v>0</v>
      </c>
      <c r="S99" s="55">
        <v>6504.7772641002093</v>
      </c>
      <c r="T99" s="55">
        <v>24168.093395985157</v>
      </c>
      <c r="U99" s="55">
        <v>0</v>
      </c>
      <c r="V99" s="55">
        <v>9178.9985436792595</v>
      </c>
      <c r="W99" s="56">
        <v>60380.047356889496</v>
      </c>
      <c r="X99" s="57">
        <v>19819.245961177596</v>
      </c>
      <c r="Y99" s="60"/>
      <c r="Z99" s="24">
        <f t="shared" si="38"/>
        <v>204664.72021971675</v>
      </c>
      <c r="AB99" s="58">
        <v>4315.1713297438118</v>
      </c>
      <c r="AC99" s="55">
        <v>0</v>
      </c>
      <c r="AD99" s="55">
        <v>0</v>
      </c>
      <c r="AE99" s="55">
        <v>0</v>
      </c>
      <c r="AF99" s="55">
        <v>50207.093132461043</v>
      </c>
      <c r="AG99" s="55">
        <v>3921.3168007552795</v>
      </c>
      <c r="AH99" s="55">
        <v>1076.2527833351232</v>
      </c>
      <c r="AI99" s="59">
        <v>0</v>
      </c>
      <c r="AJ99" s="60"/>
      <c r="AK99" s="24">
        <f t="shared" si="48"/>
        <v>59519.834046295262</v>
      </c>
      <c r="AM99" s="58">
        <v>5988.9202047898807</v>
      </c>
      <c r="AN99" s="55">
        <v>0</v>
      </c>
      <c r="AO99" s="55">
        <v>12615.991814960093</v>
      </c>
      <c r="AP99" s="59">
        <v>5390.0281843108933</v>
      </c>
      <c r="AQ99" s="60"/>
      <c r="AR99" s="24">
        <f t="shared" si="39"/>
        <v>23994.940204060866</v>
      </c>
      <c r="AT99" s="58">
        <v>3422.2401170227895</v>
      </c>
      <c r="AU99" s="55">
        <v>0</v>
      </c>
      <c r="AV99" s="55">
        <v>7155.338641320649</v>
      </c>
      <c r="AW99" s="55">
        <v>3022.9787700367974</v>
      </c>
      <c r="AX99" s="59">
        <v>2614.2112005035192</v>
      </c>
      <c r="AY99" s="60"/>
      <c r="AZ99" s="24">
        <f t="shared" si="40"/>
        <v>16214.768728883757</v>
      </c>
      <c r="BA99" s="34"/>
      <c r="BB99" s="54">
        <v>0</v>
      </c>
      <c r="BC99" s="55">
        <v>0</v>
      </c>
      <c r="BD99" s="55">
        <v>0</v>
      </c>
      <c r="BE99" s="55">
        <v>0</v>
      </c>
      <c r="BF99" s="55">
        <v>0</v>
      </c>
      <c r="BG99" s="55">
        <v>0</v>
      </c>
      <c r="BH99" s="55">
        <v>0</v>
      </c>
      <c r="BI99" s="55">
        <v>0</v>
      </c>
      <c r="BJ99" s="55">
        <v>0</v>
      </c>
      <c r="BK99" s="55">
        <v>0</v>
      </c>
      <c r="BL99" s="55">
        <v>0</v>
      </c>
      <c r="BM99" s="55">
        <v>0</v>
      </c>
      <c r="BN99" s="55">
        <v>0</v>
      </c>
      <c r="BO99" s="55">
        <v>0</v>
      </c>
      <c r="BP99" s="55">
        <v>0</v>
      </c>
      <c r="BQ99" s="55">
        <v>0</v>
      </c>
      <c r="BR99" s="56">
        <v>0</v>
      </c>
      <c r="BS99" s="57">
        <v>0</v>
      </c>
      <c r="BU99" s="24">
        <f t="shared" si="41"/>
        <v>0</v>
      </c>
      <c r="BW99" s="48">
        <f t="shared" si="42"/>
        <v>304394.26319895667</v>
      </c>
      <c r="BX99" s="49"/>
      <c r="BY99" s="48">
        <f t="shared" si="70"/>
        <v>50506.482140587461</v>
      </c>
      <c r="BZ99" s="48">
        <f t="shared" si="71"/>
        <v>50506.482140587461</v>
      </c>
      <c r="CA99" s="48">
        <f t="shared" si="72"/>
        <v>0</v>
      </c>
      <c r="CB99" s="48">
        <f t="shared" si="73"/>
        <v>70635.298683903879</v>
      </c>
      <c r="CC99" s="48">
        <f t="shared" si="68"/>
        <v>10255.251327014383</v>
      </c>
      <c r="CD99" s="48">
        <f t="shared" si="49"/>
        <v>60380.047356889496</v>
      </c>
      <c r="CE99" s="48">
        <f t="shared" si="50"/>
        <v>66492.017213734871</v>
      </c>
      <c r="CF99" s="48">
        <f t="shared" si="51"/>
        <v>0</v>
      </c>
      <c r="CG99" s="48">
        <f t="shared" si="67"/>
        <v>0</v>
      </c>
      <c r="CH99" s="48">
        <f t="shared" si="52"/>
        <v>0</v>
      </c>
      <c r="CI99" s="48">
        <f t="shared" si="53"/>
        <v>0</v>
      </c>
      <c r="CJ99" s="48">
        <f t="shared" si="54"/>
        <v>0</v>
      </c>
      <c r="CK99" s="48">
        <f t="shared" si="55"/>
        <v>66492.017213734871</v>
      </c>
      <c r="CL99" s="48">
        <f t="shared" si="56"/>
        <v>116760.46516073041</v>
      </c>
      <c r="CM99" s="48">
        <f t="shared" si="74"/>
        <v>4261.4246479838366</v>
      </c>
      <c r="CN99" s="48">
        <f t="shared" si="75"/>
        <v>4427.8166262874511</v>
      </c>
      <c r="CO99" s="48">
        <f t="shared" si="76"/>
        <v>2568.858465888889</v>
      </c>
      <c r="CP99" s="48">
        <f t="shared" si="77"/>
        <v>6035.4304675329895</v>
      </c>
      <c r="CQ99" s="48">
        <f t="shared" si="78"/>
        <v>0</v>
      </c>
      <c r="CR99" s="48">
        <f t="shared" si="79"/>
        <v>4843.7925980743703</v>
      </c>
      <c r="CS99" s="48">
        <f t="shared" si="80"/>
        <v>6504.7772641002093</v>
      </c>
      <c r="CT99" s="48">
        <f t="shared" si="81"/>
        <v>24168.093395985157</v>
      </c>
      <c r="CU99" s="48">
        <f t="shared" si="82"/>
        <v>44131.025733699898</v>
      </c>
      <c r="CV99" s="48">
        <f t="shared" si="66"/>
        <v>19819.245961177596</v>
      </c>
    </row>
    <row r="100" spans="2:100" ht="16" x14ac:dyDescent="0.4">
      <c r="B100" s="51" t="s">
        <v>184</v>
      </c>
      <c r="C100" s="52">
        <v>4</v>
      </c>
      <c r="D100" s="51" t="s">
        <v>253</v>
      </c>
      <c r="E100" s="53">
        <v>0</v>
      </c>
      <c r="G100" s="54">
        <v>0</v>
      </c>
      <c r="H100" s="55">
        <v>0</v>
      </c>
      <c r="I100" s="55">
        <v>0</v>
      </c>
      <c r="J100" s="55">
        <v>0</v>
      </c>
      <c r="K100" s="55">
        <v>0</v>
      </c>
      <c r="L100" s="55">
        <v>0</v>
      </c>
      <c r="M100" s="55">
        <v>0</v>
      </c>
      <c r="N100" s="55">
        <v>0</v>
      </c>
      <c r="O100" s="55">
        <v>0</v>
      </c>
      <c r="P100" s="55">
        <v>0</v>
      </c>
      <c r="Q100" s="55">
        <v>0</v>
      </c>
      <c r="R100" s="55">
        <v>0</v>
      </c>
      <c r="S100" s="55">
        <v>0</v>
      </c>
      <c r="T100" s="55">
        <v>0</v>
      </c>
      <c r="U100" s="55">
        <v>0</v>
      </c>
      <c r="V100" s="55">
        <v>0</v>
      </c>
      <c r="W100" s="56">
        <v>0</v>
      </c>
      <c r="X100" s="57">
        <v>0</v>
      </c>
      <c r="Y100" s="60"/>
      <c r="Z100" s="24">
        <f t="shared" si="38"/>
        <v>0</v>
      </c>
      <c r="AB100" s="58">
        <v>0</v>
      </c>
      <c r="AC100" s="55">
        <v>0</v>
      </c>
      <c r="AD100" s="55">
        <v>0</v>
      </c>
      <c r="AE100" s="55">
        <v>0</v>
      </c>
      <c r="AF100" s="55">
        <v>0</v>
      </c>
      <c r="AG100" s="55">
        <v>0</v>
      </c>
      <c r="AH100" s="55">
        <v>0</v>
      </c>
      <c r="AI100" s="59">
        <v>0</v>
      </c>
      <c r="AJ100" s="60"/>
      <c r="AK100" s="24">
        <f t="shared" si="48"/>
        <v>0</v>
      </c>
      <c r="AM100" s="58">
        <v>0</v>
      </c>
      <c r="AN100" s="55">
        <v>0</v>
      </c>
      <c r="AO100" s="55">
        <v>0</v>
      </c>
      <c r="AP100" s="59">
        <v>0</v>
      </c>
      <c r="AQ100" s="60"/>
      <c r="AR100" s="24">
        <f t="shared" si="39"/>
        <v>0</v>
      </c>
      <c r="AT100" s="58">
        <v>0</v>
      </c>
      <c r="AU100" s="55">
        <v>0</v>
      </c>
      <c r="AV100" s="55">
        <v>0</v>
      </c>
      <c r="AW100" s="55">
        <v>0</v>
      </c>
      <c r="AX100" s="59">
        <v>0</v>
      </c>
      <c r="AY100" s="60"/>
      <c r="AZ100" s="24">
        <f t="shared" si="40"/>
        <v>0</v>
      </c>
      <c r="BA100" s="34"/>
      <c r="BB100" s="54">
        <v>0</v>
      </c>
      <c r="BC100" s="55">
        <v>0</v>
      </c>
      <c r="BD100" s="55">
        <v>0</v>
      </c>
      <c r="BE100" s="55">
        <v>0</v>
      </c>
      <c r="BF100" s="55">
        <v>0</v>
      </c>
      <c r="BG100" s="55">
        <v>0</v>
      </c>
      <c r="BH100" s="55">
        <v>0</v>
      </c>
      <c r="BI100" s="55">
        <v>0</v>
      </c>
      <c r="BJ100" s="55">
        <v>0</v>
      </c>
      <c r="BK100" s="55">
        <v>0</v>
      </c>
      <c r="BL100" s="55">
        <v>0</v>
      </c>
      <c r="BM100" s="55">
        <v>0</v>
      </c>
      <c r="BN100" s="55">
        <v>0</v>
      </c>
      <c r="BO100" s="55">
        <v>0</v>
      </c>
      <c r="BP100" s="55">
        <v>0</v>
      </c>
      <c r="BQ100" s="55">
        <v>0</v>
      </c>
      <c r="BR100" s="56">
        <v>0</v>
      </c>
      <c r="BS100" s="57">
        <v>0</v>
      </c>
      <c r="BU100" s="24">
        <f t="shared" si="41"/>
        <v>0</v>
      </c>
      <c r="BW100" s="48">
        <f t="shared" si="42"/>
        <v>0</v>
      </c>
      <c r="BX100" s="49"/>
      <c r="BY100" s="48">
        <f t="shared" si="70"/>
        <v>0</v>
      </c>
      <c r="BZ100" s="48">
        <f t="shared" si="71"/>
        <v>0</v>
      </c>
      <c r="CA100" s="48">
        <f t="shared" si="72"/>
        <v>0</v>
      </c>
      <c r="CB100" s="48">
        <f t="shared" si="73"/>
        <v>0</v>
      </c>
      <c r="CC100" s="48">
        <f t="shared" si="68"/>
        <v>0</v>
      </c>
      <c r="CD100" s="48">
        <f t="shared" si="49"/>
        <v>0</v>
      </c>
      <c r="CE100" s="48">
        <f t="shared" si="50"/>
        <v>0</v>
      </c>
      <c r="CF100" s="48">
        <f t="shared" si="51"/>
        <v>0</v>
      </c>
      <c r="CG100" s="48">
        <f t="shared" si="67"/>
        <v>0</v>
      </c>
      <c r="CH100" s="48">
        <f t="shared" si="52"/>
        <v>0</v>
      </c>
      <c r="CI100" s="48">
        <f t="shared" si="53"/>
        <v>0</v>
      </c>
      <c r="CJ100" s="48">
        <f t="shared" si="54"/>
        <v>0</v>
      </c>
      <c r="CK100" s="48">
        <f t="shared" si="55"/>
        <v>0</v>
      </c>
      <c r="CL100" s="48">
        <f t="shared" si="56"/>
        <v>0</v>
      </c>
      <c r="CM100" s="48">
        <f t="shared" si="74"/>
        <v>0</v>
      </c>
      <c r="CN100" s="48">
        <f t="shared" si="75"/>
        <v>0</v>
      </c>
      <c r="CO100" s="48">
        <f t="shared" si="76"/>
        <v>0</v>
      </c>
      <c r="CP100" s="48">
        <f t="shared" si="77"/>
        <v>0</v>
      </c>
      <c r="CQ100" s="48">
        <f t="shared" si="78"/>
        <v>0</v>
      </c>
      <c r="CR100" s="48">
        <f t="shared" si="79"/>
        <v>0</v>
      </c>
      <c r="CS100" s="48">
        <f t="shared" si="80"/>
        <v>0</v>
      </c>
      <c r="CT100" s="48">
        <f t="shared" si="81"/>
        <v>0</v>
      </c>
      <c r="CU100" s="48">
        <f t="shared" si="82"/>
        <v>0</v>
      </c>
      <c r="CV100" s="48">
        <f t="shared" si="66"/>
        <v>0</v>
      </c>
    </row>
    <row r="101" spans="2:100" ht="16" x14ac:dyDescent="0.4">
      <c r="B101" s="51" t="s">
        <v>184</v>
      </c>
      <c r="C101" s="52">
        <v>4</v>
      </c>
      <c r="D101" s="51" t="s">
        <v>248</v>
      </c>
      <c r="E101" s="53">
        <v>0</v>
      </c>
      <c r="G101" s="54">
        <v>0</v>
      </c>
      <c r="H101" s="55">
        <v>0</v>
      </c>
      <c r="I101" s="55">
        <v>0</v>
      </c>
      <c r="J101" s="55">
        <v>0</v>
      </c>
      <c r="K101" s="55">
        <v>0</v>
      </c>
      <c r="L101" s="55">
        <v>0</v>
      </c>
      <c r="M101" s="55">
        <v>0</v>
      </c>
      <c r="N101" s="55">
        <v>0</v>
      </c>
      <c r="O101" s="55">
        <v>0</v>
      </c>
      <c r="P101" s="55">
        <v>0</v>
      </c>
      <c r="Q101" s="55">
        <v>0</v>
      </c>
      <c r="R101" s="55">
        <v>0</v>
      </c>
      <c r="S101" s="55">
        <v>0</v>
      </c>
      <c r="T101" s="55">
        <v>0</v>
      </c>
      <c r="U101" s="55">
        <v>0</v>
      </c>
      <c r="V101" s="55">
        <v>0</v>
      </c>
      <c r="W101" s="56">
        <v>0</v>
      </c>
      <c r="X101" s="57">
        <v>0</v>
      </c>
      <c r="Y101" s="60"/>
      <c r="Z101" s="24">
        <f t="shared" si="38"/>
        <v>0</v>
      </c>
      <c r="AB101" s="58">
        <v>0</v>
      </c>
      <c r="AC101" s="55">
        <v>0</v>
      </c>
      <c r="AD101" s="55">
        <v>0</v>
      </c>
      <c r="AE101" s="55">
        <v>0</v>
      </c>
      <c r="AF101" s="55">
        <v>0</v>
      </c>
      <c r="AG101" s="55">
        <v>0</v>
      </c>
      <c r="AH101" s="55">
        <v>0</v>
      </c>
      <c r="AI101" s="59">
        <v>0</v>
      </c>
      <c r="AJ101" s="60"/>
      <c r="AK101" s="24">
        <f t="shared" si="48"/>
        <v>0</v>
      </c>
      <c r="AM101" s="58">
        <v>0</v>
      </c>
      <c r="AN101" s="55">
        <v>0</v>
      </c>
      <c r="AO101" s="55">
        <v>0</v>
      </c>
      <c r="AP101" s="59">
        <v>0</v>
      </c>
      <c r="AQ101" s="60"/>
      <c r="AR101" s="24">
        <f t="shared" si="39"/>
        <v>0</v>
      </c>
      <c r="AT101" s="58">
        <v>0</v>
      </c>
      <c r="AU101" s="55">
        <v>0</v>
      </c>
      <c r="AV101" s="55">
        <v>0</v>
      </c>
      <c r="AW101" s="55">
        <v>0</v>
      </c>
      <c r="AX101" s="59">
        <v>0</v>
      </c>
      <c r="AY101" s="60"/>
      <c r="AZ101" s="24">
        <f t="shared" si="40"/>
        <v>0</v>
      </c>
      <c r="BA101" s="34"/>
      <c r="BB101" s="54">
        <v>0</v>
      </c>
      <c r="BC101" s="55">
        <v>0</v>
      </c>
      <c r="BD101" s="55">
        <v>0</v>
      </c>
      <c r="BE101" s="55">
        <v>0</v>
      </c>
      <c r="BF101" s="55">
        <v>0</v>
      </c>
      <c r="BG101" s="55">
        <v>0</v>
      </c>
      <c r="BH101" s="55">
        <v>0</v>
      </c>
      <c r="BI101" s="55">
        <v>0</v>
      </c>
      <c r="BJ101" s="55">
        <v>0</v>
      </c>
      <c r="BK101" s="55">
        <v>0</v>
      </c>
      <c r="BL101" s="55">
        <v>0</v>
      </c>
      <c r="BM101" s="55">
        <v>0</v>
      </c>
      <c r="BN101" s="55">
        <v>0</v>
      </c>
      <c r="BO101" s="55">
        <v>0</v>
      </c>
      <c r="BP101" s="55">
        <v>0</v>
      </c>
      <c r="BQ101" s="55">
        <v>0</v>
      </c>
      <c r="BR101" s="56">
        <v>0</v>
      </c>
      <c r="BS101" s="57">
        <v>0</v>
      </c>
      <c r="BU101" s="24">
        <f t="shared" si="41"/>
        <v>0</v>
      </c>
      <c r="BW101" s="48">
        <f t="shared" si="42"/>
        <v>0</v>
      </c>
      <c r="BX101" s="49"/>
      <c r="BY101" s="48">
        <f t="shared" si="70"/>
        <v>0</v>
      </c>
      <c r="BZ101" s="48">
        <f t="shared" si="71"/>
        <v>0</v>
      </c>
      <c r="CA101" s="48">
        <f t="shared" si="72"/>
        <v>0</v>
      </c>
      <c r="CB101" s="48">
        <f t="shared" si="73"/>
        <v>0</v>
      </c>
      <c r="CC101" s="48">
        <f t="shared" si="68"/>
        <v>0</v>
      </c>
      <c r="CD101" s="48">
        <f t="shared" si="49"/>
        <v>0</v>
      </c>
      <c r="CE101" s="48">
        <f t="shared" si="50"/>
        <v>0</v>
      </c>
      <c r="CF101" s="48">
        <f t="shared" si="51"/>
        <v>0</v>
      </c>
      <c r="CG101" s="48">
        <f t="shared" si="67"/>
        <v>0</v>
      </c>
      <c r="CH101" s="48">
        <f t="shared" si="52"/>
        <v>0</v>
      </c>
      <c r="CI101" s="48">
        <f t="shared" si="53"/>
        <v>0</v>
      </c>
      <c r="CJ101" s="48">
        <f t="shared" si="54"/>
        <v>0</v>
      </c>
      <c r="CK101" s="48">
        <f t="shared" si="55"/>
        <v>0</v>
      </c>
      <c r="CL101" s="48">
        <f t="shared" si="56"/>
        <v>0</v>
      </c>
      <c r="CM101" s="48">
        <f t="shared" si="74"/>
        <v>0</v>
      </c>
      <c r="CN101" s="48">
        <f t="shared" si="75"/>
        <v>0</v>
      </c>
      <c r="CO101" s="48">
        <f t="shared" si="76"/>
        <v>0</v>
      </c>
      <c r="CP101" s="48">
        <f t="shared" si="77"/>
        <v>0</v>
      </c>
      <c r="CQ101" s="48">
        <f t="shared" si="78"/>
        <v>0</v>
      </c>
      <c r="CR101" s="48">
        <f t="shared" si="79"/>
        <v>0</v>
      </c>
      <c r="CS101" s="48">
        <f t="shared" si="80"/>
        <v>0</v>
      </c>
      <c r="CT101" s="48">
        <f t="shared" si="81"/>
        <v>0</v>
      </c>
      <c r="CU101" s="48">
        <f t="shared" si="82"/>
        <v>0</v>
      </c>
      <c r="CV101" s="48">
        <f t="shared" si="66"/>
        <v>0</v>
      </c>
    </row>
    <row r="102" spans="2:100" ht="16" x14ac:dyDescent="0.4">
      <c r="B102" s="51" t="s">
        <v>184</v>
      </c>
      <c r="C102" s="52">
        <v>4</v>
      </c>
      <c r="D102" s="51" t="s">
        <v>242</v>
      </c>
      <c r="E102" s="53">
        <v>673400</v>
      </c>
      <c r="G102" s="54">
        <v>2246.4695073666526</v>
      </c>
      <c r="H102" s="55">
        <v>2334.1853621351588</v>
      </c>
      <c r="I102" s="55">
        <v>1354.209610415234</v>
      </c>
      <c r="J102" s="55">
        <v>3181.6614463802075</v>
      </c>
      <c r="K102" s="55">
        <v>0</v>
      </c>
      <c r="L102" s="55">
        <v>24350.394483908156</v>
      </c>
      <c r="M102" s="55">
        <v>0</v>
      </c>
      <c r="N102" s="55">
        <v>2553.4729041215328</v>
      </c>
      <c r="O102" s="55">
        <v>0</v>
      </c>
      <c r="P102" s="55">
        <v>0</v>
      </c>
      <c r="Q102" s="55">
        <v>8584.8251231359809</v>
      </c>
      <c r="R102" s="55">
        <v>0</v>
      </c>
      <c r="S102" s="55">
        <v>3429.0841638902602</v>
      </c>
      <c r="T102" s="55">
        <v>12740.547903611778</v>
      </c>
      <c r="U102" s="55">
        <v>0</v>
      </c>
      <c r="V102" s="55">
        <v>5790.3415589858623</v>
      </c>
      <c r="W102" s="56">
        <v>30013.152832651838</v>
      </c>
      <c r="X102" s="57">
        <v>10447.992253447452</v>
      </c>
      <c r="Y102" s="60"/>
      <c r="Z102" s="24">
        <f t="shared" si="38"/>
        <v>107026.33715005009</v>
      </c>
      <c r="AB102" s="58">
        <v>2274.8028211454262</v>
      </c>
      <c r="AC102" s="55">
        <v>0</v>
      </c>
      <c r="AD102" s="55">
        <v>0</v>
      </c>
      <c r="AE102" s="55">
        <v>0</v>
      </c>
      <c r="AF102" s="55">
        <v>26467.370208916855</v>
      </c>
      <c r="AG102" s="55">
        <v>2067.1769066218399</v>
      </c>
      <c r="AH102" s="55">
        <v>678.92713891003859</v>
      </c>
      <c r="AI102" s="59">
        <v>0</v>
      </c>
      <c r="AJ102" s="60"/>
      <c r="AK102" s="24">
        <f t="shared" si="48"/>
        <v>31488.27707559416</v>
      </c>
      <c r="AM102" s="58">
        <v>3157.1429119315376</v>
      </c>
      <c r="AN102" s="55">
        <v>0</v>
      </c>
      <c r="AO102" s="55">
        <v>6650.6962480033544</v>
      </c>
      <c r="AP102" s="59">
        <v>2841.4286207383839</v>
      </c>
      <c r="AQ102" s="60"/>
      <c r="AR102" s="24">
        <f t="shared" si="39"/>
        <v>12649.267780673275</v>
      </c>
      <c r="AT102" s="58">
        <v>1804.0816639608786</v>
      </c>
      <c r="AU102" s="55">
        <v>0</v>
      </c>
      <c r="AV102" s="55">
        <v>3772.0366779720516</v>
      </c>
      <c r="AW102" s="55">
        <v>1593.6054698321095</v>
      </c>
      <c r="AX102" s="59">
        <v>1378.1179377478934</v>
      </c>
      <c r="AY102" s="60"/>
      <c r="AZ102" s="24">
        <f t="shared" si="40"/>
        <v>8547.8417495129324</v>
      </c>
      <c r="BA102" s="34"/>
      <c r="BB102" s="54">
        <v>0</v>
      </c>
      <c r="BC102" s="55">
        <v>0</v>
      </c>
      <c r="BD102" s="55">
        <v>0</v>
      </c>
      <c r="BE102" s="55">
        <v>0</v>
      </c>
      <c r="BF102" s="55">
        <v>0</v>
      </c>
      <c r="BG102" s="55">
        <v>0</v>
      </c>
      <c r="BH102" s="55">
        <v>0</v>
      </c>
      <c r="BI102" s="55">
        <v>0</v>
      </c>
      <c r="BJ102" s="55">
        <v>0</v>
      </c>
      <c r="BK102" s="55">
        <v>0</v>
      </c>
      <c r="BL102" s="55">
        <v>0</v>
      </c>
      <c r="BM102" s="55">
        <v>0</v>
      </c>
      <c r="BN102" s="55">
        <v>0</v>
      </c>
      <c r="BO102" s="55">
        <v>0</v>
      </c>
      <c r="BP102" s="55">
        <v>0</v>
      </c>
      <c r="BQ102" s="55">
        <v>0</v>
      </c>
      <c r="BR102" s="56">
        <v>0</v>
      </c>
      <c r="BS102" s="57">
        <v>0</v>
      </c>
      <c r="BU102" s="24">
        <f t="shared" si="41"/>
        <v>0</v>
      </c>
      <c r="BW102" s="48">
        <f t="shared" si="42"/>
        <v>159711.72375583049</v>
      </c>
      <c r="BX102" s="49"/>
      <c r="BY102" s="48">
        <f t="shared" si="70"/>
        <v>26625.197305053582</v>
      </c>
      <c r="BZ102" s="48">
        <f t="shared" si="71"/>
        <v>26625.197305053582</v>
      </c>
      <c r="CA102" s="48">
        <f t="shared" si="72"/>
        <v>0</v>
      </c>
      <c r="CB102" s="48">
        <f t="shared" si="73"/>
        <v>36482.421530547741</v>
      </c>
      <c r="CC102" s="48">
        <f t="shared" si="68"/>
        <v>6469.2686978959009</v>
      </c>
      <c r="CD102" s="48">
        <f t="shared" si="49"/>
        <v>30013.152832651838</v>
      </c>
      <c r="CE102" s="48">
        <f t="shared" si="50"/>
        <v>35052.195332052834</v>
      </c>
      <c r="CF102" s="48">
        <f t="shared" si="51"/>
        <v>0</v>
      </c>
      <c r="CG102" s="48">
        <f t="shared" si="67"/>
        <v>0</v>
      </c>
      <c r="CH102" s="48">
        <f t="shared" si="52"/>
        <v>0</v>
      </c>
      <c r="CI102" s="48">
        <f t="shared" si="53"/>
        <v>0</v>
      </c>
      <c r="CJ102" s="48">
        <f t="shared" si="54"/>
        <v>0</v>
      </c>
      <c r="CK102" s="48">
        <f t="shared" si="55"/>
        <v>35052.195332052834</v>
      </c>
      <c r="CL102" s="48">
        <f t="shared" si="56"/>
        <v>61551.909588176328</v>
      </c>
      <c r="CM102" s="48">
        <f t="shared" si="74"/>
        <v>2246.4695073666526</v>
      </c>
      <c r="CN102" s="48">
        <f t="shared" si="75"/>
        <v>2334.1853621351588</v>
      </c>
      <c r="CO102" s="48">
        <f t="shared" si="76"/>
        <v>1354.209610415234</v>
      </c>
      <c r="CP102" s="48">
        <f t="shared" si="77"/>
        <v>3181.6614463802075</v>
      </c>
      <c r="CQ102" s="48">
        <f t="shared" si="78"/>
        <v>0</v>
      </c>
      <c r="CR102" s="48">
        <f t="shared" si="79"/>
        <v>2553.4729041215328</v>
      </c>
      <c r="CS102" s="48">
        <f t="shared" si="80"/>
        <v>3429.0841638902602</v>
      </c>
      <c r="CT102" s="48">
        <f t="shared" si="81"/>
        <v>12740.547903611778</v>
      </c>
      <c r="CU102" s="48">
        <f t="shared" si="82"/>
        <v>23264.286436808052</v>
      </c>
      <c r="CV102" s="48">
        <f t="shared" si="66"/>
        <v>10447.992253447452</v>
      </c>
    </row>
    <row r="103" spans="2:100" ht="16" x14ac:dyDescent="0.4">
      <c r="B103" s="51" t="s">
        <v>234</v>
      </c>
      <c r="C103" s="52">
        <v>4</v>
      </c>
      <c r="D103" s="51" t="s">
        <v>246</v>
      </c>
      <c r="E103" s="53">
        <v>105000</v>
      </c>
      <c r="G103" s="54">
        <v>350.28110821725352</v>
      </c>
      <c r="H103" s="55">
        <v>363.95821654914118</v>
      </c>
      <c r="I103" s="55">
        <v>211.15534465934005</v>
      </c>
      <c r="J103" s="55">
        <v>496.10105712789095</v>
      </c>
      <c r="K103" s="55">
        <v>0</v>
      </c>
      <c r="L103" s="55">
        <v>3796.8390567424358</v>
      </c>
      <c r="M103" s="55">
        <v>900.7397641364347</v>
      </c>
      <c r="N103" s="55">
        <v>398.15066072581072</v>
      </c>
      <c r="O103" s="55">
        <v>0</v>
      </c>
      <c r="P103" s="55">
        <v>0</v>
      </c>
      <c r="Q103" s="55">
        <v>0</v>
      </c>
      <c r="R103" s="55">
        <v>2575.2651058283486</v>
      </c>
      <c r="S103" s="55">
        <v>534.68048293507172</v>
      </c>
      <c r="T103" s="55">
        <v>1986.5719184425848</v>
      </c>
      <c r="U103" s="55">
        <v>0</v>
      </c>
      <c r="V103" s="55">
        <v>0</v>
      </c>
      <c r="W103" s="56">
        <v>6403.9444166397952</v>
      </c>
      <c r="X103" s="57">
        <v>1629.1048212236151</v>
      </c>
      <c r="Y103" s="60"/>
      <c r="Z103" s="24">
        <f t="shared" si="38"/>
        <v>19646.791953227726</v>
      </c>
      <c r="AB103" s="58">
        <v>354.69898458608515</v>
      </c>
      <c r="AC103" s="55">
        <v>0</v>
      </c>
      <c r="AD103" s="55">
        <v>0</v>
      </c>
      <c r="AE103" s="55">
        <v>0</v>
      </c>
      <c r="AF103" s="55">
        <v>0</v>
      </c>
      <c r="AG103" s="55">
        <v>322.32488148989188</v>
      </c>
      <c r="AH103" s="55">
        <v>0</v>
      </c>
      <c r="AI103" s="59">
        <v>0</v>
      </c>
      <c r="AJ103" s="60"/>
      <c r="AK103" s="24">
        <f t="shared" si="48"/>
        <v>677.02386607597703</v>
      </c>
      <c r="AM103" s="58">
        <v>492.2780008209258</v>
      </c>
      <c r="AN103" s="55">
        <v>0</v>
      </c>
      <c r="AO103" s="55">
        <v>1037.0108494807725</v>
      </c>
      <c r="AP103" s="59">
        <v>443.05020073883321</v>
      </c>
      <c r="AQ103" s="60"/>
      <c r="AR103" s="24">
        <f t="shared" si="39"/>
        <v>1972.3390510405316</v>
      </c>
      <c r="AT103" s="58">
        <v>281.30171475481472</v>
      </c>
      <c r="AU103" s="55">
        <v>0</v>
      </c>
      <c r="AV103" s="55">
        <v>588.1554071681993</v>
      </c>
      <c r="AW103" s="55">
        <v>248.48318136675303</v>
      </c>
      <c r="AX103" s="59">
        <v>214.88325432659457</v>
      </c>
      <c r="AY103" s="60"/>
      <c r="AZ103" s="24">
        <f t="shared" si="40"/>
        <v>1332.8235576163618</v>
      </c>
      <c r="BA103" s="34"/>
      <c r="BB103" s="54">
        <v>0</v>
      </c>
      <c r="BC103" s="55">
        <v>0</v>
      </c>
      <c r="BD103" s="55">
        <v>0</v>
      </c>
      <c r="BE103" s="55">
        <v>0</v>
      </c>
      <c r="BF103" s="55">
        <v>0</v>
      </c>
      <c r="BG103" s="55">
        <v>0</v>
      </c>
      <c r="BH103" s="55">
        <v>0</v>
      </c>
      <c r="BI103" s="55">
        <v>0</v>
      </c>
      <c r="BJ103" s="55">
        <v>0</v>
      </c>
      <c r="BK103" s="55">
        <v>0</v>
      </c>
      <c r="BL103" s="55">
        <v>0</v>
      </c>
      <c r="BM103" s="55">
        <v>0</v>
      </c>
      <c r="BN103" s="55">
        <v>0</v>
      </c>
      <c r="BO103" s="55">
        <v>0</v>
      </c>
      <c r="BP103" s="55">
        <v>0</v>
      </c>
      <c r="BQ103" s="55">
        <v>0</v>
      </c>
      <c r="BR103" s="56">
        <v>0</v>
      </c>
      <c r="BS103" s="57">
        <v>0</v>
      </c>
      <c r="BU103" s="24">
        <f t="shared" si="41"/>
        <v>0</v>
      </c>
      <c r="BW103" s="48">
        <f t="shared" si="42"/>
        <v>23628.978427960599</v>
      </c>
      <c r="BX103" s="49"/>
      <c r="BY103" s="48">
        <f t="shared" si="70"/>
        <v>4151.5380413285211</v>
      </c>
      <c r="BZ103" s="48">
        <f t="shared" si="71"/>
        <v>4151.5380413285211</v>
      </c>
      <c r="CA103" s="48">
        <f t="shared" si="72"/>
        <v>0</v>
      </c>
      <c r="CB103" s="48">
        <f t="shared" si="73"/>
        <v>6403.9444166397952</v>
      </c>
      <c r="CC103" s="48">
        <f t="shared" si="68"/>
        <v>0</v>
      </c>
      <c r="CD103" s="48">
        <f t="shared" si="49"/>
        <v>6403.9444166397952</v>
      </c>
      <c r="CE103" s="48">
        <f t="shared" si="50"/>
        <v>2575.2651058283486</v>
      </c>
      <c r="CF103" s="48">
        <f t="shared" si="51"/>
        <v>0</v>
      </c>
      <c r="CG103" s="48">
        <f t="shared" si="67"/>
        <v>0</v>
      </c>
      <c r="CH103" s="48">
        <f t="shared" si="52"/>
        <v>0</v>
      </c>
      <c r="CI103" s="48">
        <f t="shared" si="53"/>
        <v>0</v>
      </c>
      <c r="CJ103" s="48">
        <f t="shared" si="54"/>
        <v>2575.2651058283486</v>
      </c>
      <c r="CK103" s="48">
        <f t="shared" si="55"/>
        <v>0</v>
      </c>
      <c r="CL103" s="48">
        <f t="shared" si="56"/>
        <v>10498.230864163925</v>
      </c>
      <c r="CM103" s="48">
        <f t="shared" si="74"/>
        <v>350.28110821725352</v>
      </c>
      <c r="CN103" s="48">
        <f t="shared" si="75"/>
        <v>363.95821654914118</v>
      </c>
      <c r="CO103" s="48">
        <f t="shared" si="76"/>
        <v>211.15534465934005</v>
      </c>
      <c r="CP103" s="48">
        <f t="shared" si="77"/>
        <v>496.10105712789095</v>
      </c>
      <c r="CQ103" s="48">
        <f t="shared" si="78"/>
        <v>900.7397641364347</v>
      </c>
      <c r="CR103" s="48">
        <f t="shared" si="79"/>
        <v>398.15066072581072</v>
      </c>
      <c r="CS103" s="48">
        <f t="shared" si="80"/>
        <v>534.68048293507172</v>
      </c>
      <c r="CT103" s="48">
        <f t="shared" si="81"/>
        <v>1986.5719184425848</v>
      </c>
      <c r="CU103" s="48">
        <f t="shared" si="82"/>
        <v>3627.4874901467851</v>
      </c>
      <c r="CV103" s="48">
        <f t="shared" si="66"/>
        <v>1629.1048212236151</v>
      </c>
    </row>
    <row r="104" spans="2:100" ht="16" x14ac:dyDescent="0.4">
      <c r="B104" s="51" t="s">
        <v>234</v>
      </c>
      <c r="C104" s="52">
        <v>4</v>
      </c>
      <c r="D104" s="51" t="s">
        <v>235</v>
      </c>
      <c r="E104" s="53">
        <v>921857.14285714284</v>
      </c>
      <c r="G104" s="54">
        <v>3075.3251582665812</v>
      </c>
      <c r="H104" s="55">
        <v>3195.4045869273582</v>
      </c>
      <c r="I104" s="55">
        <v>1853.8577402540425</v>
      </c>
      <c r="J104" s="55">
        <v>4355.564791355484</v>
      </c>
      <c r="K104" s="55">
        <v>0</v>
      </c>
      <c r="L104" s="55">
        <v>33334.697187971346</v>
      </c>
      <c r="M104" s="55">
        <v>7908.1274802345761</v>
      </c>
      <c r="N104" s="55">
        <v>3495.6002906988524</v>
      </c>
      <c r="O104" s="55">
        <v>0</v>
      </c>
      <c r="P104" s="55">
        <v>0</v>
      </c>
      <c r="Q104" s="55">
        <v>0</v>
      </c>
      <c r="R104" s="55">
        <v>22609.776500558277</v>
      </c>
      <c r="S104" s="55">
        <v>4694.2764032381201</v>
      </c>
      <c r="T104" s="55">
        <v>17441.290598244894</v>
      </c>
      <c r="U104" s="55">
        <v>0</v>
      </c>
      <c r="V104" s="55">
        <v>1847.835735079406</v>
      </c>
      <c r="W104" s="56">
        <v>52695.314056921736</v>
      </c>
      <c r="X104" s="57">
        <v>14302.875389599983</v>
      </c>
      <c r="Y104" s="60"/>
      <c r="Z104" s="24">
        <f t="shared" si="38"/>
        <v>170809.94591935066</v>
      </c>
      <c r="AB104" s="58">
        <v>3114.1123095700777</v>
      </c>
      <c r="AC104" s="55">
        <v>0</v>
      </c>
      <c r="AD104" s="55">
        <v>0</v>
      </c>
      <c r="AE104" s="55">
        <v>0</v>
      </c>
      <c r="AF104" s="55">
        <v>0</v>
      </c>
      <c r="AG104" s="55">
        <v>2829.8808983051322</v>
      </c>
      <c r="AH104" s="55">
        <v>216.66180069227457</v>
      </c>
      <c r="AI104" s="59">
        <v>0</v>
      </c>
      <c r="AJ104" s="60"/>
      <c r="AK104" s="24">
        <f t="shared" si="48"/>
        <v>6160.6550085674844</v>
      </c>
      <c r="AM104" s="58">
        <v>4321.9999174114755</v>
      </c>
      <c r="AN104" s="55">
        <v>0</v>
      </c>
      <c r="AO104" s="55">
        <v>9104.5319887066998</v>
      </c>
      <c r="AP104" s="59">
        <v>3889.7999256703274</v>
      </c>
      <c r="AQ104" s="60"/>
      <c r="AR104" s="24">
        <f t="shared" si="39"/>
        <v>17316.331831788502</v>
      </c>
      <c r="AT104" s="58">
        <v>2469.7142385208426</v>
      </c>
      <c r="AU104" s="55">
        <v>0</v>
      </c>
      <c r="AV104" s="55">
        <v>5163.7644115052926</v>
      </c>
      <c r="AW104" s="55">
        <v>2181.5809106934112</v>
      </c>
      <c r="AX104" s="59">
        <v>1886.587265536755</v>
      </c>
      <c r="AY104" s="60"/>
      <c r="AZ104" s="24">
        <f t="shared" si="40"/>
        <v>11701.646826256301</v>
      </c>
      <c r="BA104" s="34"/>
      <c r="BB104" s="54">
        <v>0</v>
      </c>
      <c r="BC104" s="55">
        <v>0</v>
      </c>
      <c r="BD104" s="55">
        <v>0</v>
      </c>
      <c r="BE104" s="55">
        <v>0</v>
      </c>
      <c r="BF104" s="55">
        <v>0</v>
      </c>
      <c r="BG104" s="55">
        <v>0</v>
      </c>
      <c r="BH104" s="55">
        <v>0</v>
      </c>
      <c r="BI104" s="55">
        <v>0</v>
      </c>
      <c r="BJ104" s="55">
        <v>0</v>
      </c>
      <c r="BK104" s="55">
        <v>0</v>
      </c>
      <c r="BL104" s="55">
        <v>0</v>
      </c>
      <c r="BM104" s="55">
        <v>0</v>
      </c>
      <c r="BN104" s="55">
        <v>0</v>
      </c>
      <c r="BO104" s="55">
        <v>0</v>
      </c>
      <c r="BP104" s="55">
        <v>0</v>
      </c>
      <c r="BQ104" s="55">
        <v>0</v>
      </c>
      <c r="BR104" s="56">
        <v>0</v>
      </c>
      <c r="BS104" s="57">
        <v>0</v>
      </c>
      <c r="BU104" s="24">
        <f t="shared" si="41"/>
        <v>0</v>
      </c>
      <c r="BW104" s="48">
        <f t="shared" si="42"/>
        <v>205988.57958596296</v>
      </c>
      <c r="BX104" s="49"/>
      <c r="BY104" s="48">
        <f t="shared" si="70"/>
        <v>36448.809497541421</v>
      </c>
      <c r="BZ104" s="48">
        <f t="shared" si="71"/>
        <v>36448.809497541421</v>
      </c>
      <c r="CA104" s="48">
        <f t="shared" si="72"/>
        <v>0</v>
      </c>
      <c r="CB104" s="48">
        <f t="shared" si="73"/>
        <v>54759.811592693412</v>
      </c>
      <c r="CC104" s="48">
        <f t="shared" si="68"/>
        <v>2064.4975357716808</v>
      </c>
      <c r="CD104" s="48">
        <f t="shared" si="49"/>
        <v>52695.314056921736</v>
      </c>
      <c r="CE104" s="48">
        <f t="shared" si="50"/>
        <v>22609.776500558277</v>
      </c>
      <c r="CF104" s="48">
        <f t="shared" si="51"/>
        <v>0</v>
      </c>
      <c r="CG104" s="48">
        <f t="shared" si="67"/>
        <v>0</v>
      </c>
      <c r="CH104" s="48">
        <f t="shared" si="52"/>
        <v>0</v>
      </c>
      <c r="CI104" s="48">
        <f t="shared" si="53"/>
        <v>0</v>
      </c>
      <c r="CJ104" s="48">
        <f t="shared" si="54"/>
        <v>22609.776500558277</v>
      </c>
      <c r="CK104" s="48">
        <f t="shared" si="55"/>
        <v>0</v>
      </c>
      <c r="CL104" s="48">
        <f t="shared" si="56"/>
        <v>92170.181995169842</v>
      </c>
      <c r="CM104" s="48">
        <f t="shared" si="74"/>
        <v>3075.3251582665812</v>
      </c>
      <c r="CN104" s="48">
        <f t="shared" si="75"/>
        <v>3195.4045869273582</v>
      </c>
      <c r="CO104" s="48">
        <f t="shared" si="76"/>
        <v>1853.8577402540425</v>
      </c>
      <c r="CP104" s="48">
        <f t="shared" si="77"/>
        <v>4355.564791355484</v>
      </c>
      <c r="CQ104" s="48">
        <f t="shared" si="78"/>
        <v>7908.1274802345761</v>
      </c>
      <c r="CR104" s="48">
        <f t="shared" si="79"/>
        <v>3495.6002906988524</v>
      </c>
      <c r="CS104" s="48">
        <f t="shared" si="80"/>
        <v>4694.2764032381201</v>
      </c>
      <c r="CT104" s="48">
        <f t="shared" si="81"/>
        <v>17441.290598244894</v>
      </c>
      <c r="CU104" s="48">
        <f t="shared" si="82"/>
        <v>31847.859556349937</v>
      </c>
      <c r="CV104" s="48">
        <f t="shared" si="66"/>
        <v>14302.875389599983</v>
      </c>
    </row>
    <row r="105" spans="2:100" ht="16" x14ac:dyDescent="0.4">
      <c r="B105" s="51" t="s">
        <v>234</v>
      </c>
      <c r="C105" s="52">
        <v>4</v>
      </c>
      <c r="D105" s="51" t="s">
        <v>244</v>
      </c>
      <c r="E105" s="53">
        <v>579000</v>
      </c>
      <c r="G105" s="54">
        <v>1931.5501110265695</v>
      </c>
      <c r="H105" s="55">
        <v>2006.9695941138357</v>
      </c>
      <c r="I105" s="55">
        <v>1164.370900550075</v>
      </c>
      <c r="J105" s="55">
        <v>2735.6429721623704</v>
      </c>
      <c r="K105" s="55">
        <v>0</v>
      </c>
      <c r="L105" s="55">
        <v>20936.855370036865</v>
      </c>
      <c r="M105" s="55">
        <v>4966.9364136666254</v>
      </c>
      <c r="N105" s="55">
        <v>2195.5165005737563</v>
      </c>
      <c r="O105" s="55">
        <v>0</v>
      </c>
      <c r="P105" s="55">
        <v>0</v>
      </c>
      <c r="Q105" s="55">
        <v>0</v>
      </c>
      <c r="R105" s="55">
        <v>14200.747583567751</v>
      </c>
      <c r="S105" s="55">
        <v>2948.3809487562526</v>
      </c>
      <c r="T105" s="55">
        <v>10954.52515026911</v>
      </c>
      <c r="U105" s="55">
        <v>0</v>
      </c>
      <c r="V105" s="55">
        <v>7313.7794650179958</v>
      </c>
      <c r="W105" s="56">
        <v>21346.481388799315</v>
      </c>
      <c r="X105" s="57">
        <v>8983.3494427473634</v>
      </c>
      <c r="Y105" s="60"/>
      <c r="Z105" s="24">
        <f t="shared" si="38"/>
        <v>101685.10584128788</v>
      </c>
      <c r="AB105" s="58">
        <v>1955.911543574698</v>
      </c>
      <c r="AC105" s="55">
        <v>0</v>
      </c>
      <c r="AD105" s="55">
        <v>0</v>
      </c>
      <c r="AE105" s="55">
        <v>0</v>
      </c>
      <c r="AF105" s="55">
        <v>0</v>
      </c>
      <c r="AG105" s="55">
        <v>1777.3914893585468</v>
      </c>
      <c r="AH105" s="55">
        <v>857.55275681411399</v>
      </c>
      <c r="AI105" s="59">
        <v>0</v>
      </c>
      <c r="AJ105" s="60"/>
      <c r="AK105" s="24">
        <f t="shared" si="48"/>
        <v>4590.8557897473593</v>
      </c>
      <c r="AM105" s="58">
        <v>2714.5615473839621</v>
      </c>
      <c r="AN105" s="55">
        <v>0</v>
      </c>
      <c r="AO105" s="55">
        <v>5718.3741128511174</v>
      </c>
      <c r="AP105" s="59">
        <v>2443.1053926455661</v>
      </c>
      <c r="AQ105" s="60"/>
      <c r="AR105" s="24">
        <f t="shared" si="39"/>
        <v>10876.041052880646</v>
      </c>
      <c r="AT105" s="58">
        <v>1551.1780270765498</v>
      </c>
      <c r="AU105" s="55">
        <v>0</v>
      </c>
      <c r="AV105" s="55">
        <v>3243.256959527499</v>
      </c>
      <c r="AW105" s="55">
        <v>1370.2072572509524</v>
      </c>
      <c r="AX105" s="59">
        <v>1184.9276595723645</v>
      </c>
      <c r="AY105" s="60"/>
      <c r="AZ105" s="24">
        <f t="shared" si="40"/>
        <v>7349.5699034273657</v>
      </c>
      <c r="BA105" s="34"/>
      <c r="BB105" s="54">
        <v>0</v>
      </c>
      <c r="BC105" s="55">
        <v>0</v>
      </c>
      <c r="BD105" s="55">
        <v>0</v>
      </c>
      <c r="BE105" s="55">
        <v>0</v>
      </c>
      <c r="BF105" s="55">
        <v>0</v>
      </c>
      <c r="BG105" s="55">
        <v>0</v>
      </c>
      <c r="BH105" s="55">
        <v>0</v>
      </c>
      <c r="BI105" s="55">
        <v>0</v>
      </c>
      <c r="BJ105" s="55">
        <v>0</v>
      </c>
      <c r="BK105" s="55">
        <v>0</v>
      </c>
      <c r="BL105" s="55">
        <v>0</v>
      </c>
      <c r="BM105" s="55">
        <v>0</v>
      </c>
      <c r="BN105" s="55">
        <v>0</v>
      </c>
      <c r="BO105" s="55">
        <v>0</v>
      </c>
      <c r="BP105" s="55">
        <v>0</v>
      </c>
      <c r="BQ105" s="55">
        <v>0</v>
      </c>
      <c r="BR105" s="56">
        <v>0</v>
      </c>
      <c r="BS105" s="57">
        <v>0</v>
      </c>
      <c r="BU105" s="24">
        <f t="shared" si="41"/>
        <v>0</v>
      </c>
      <c r="BW105" s="48">
        <f t="shared" si="42"/>
        <v>124501.57258734327</v>
      </c>
      <c r="BX105" s="49"/>
      <c r="BY105" s="48">
        <f t="shared" si="70"/>
        <v>22892.766913611562</v>
      </c>
      <c r="BZ105" s="48">
        <f t="shared" si="71"/>
        <v>22892.766913611562</v>
      </c>
      <c r="CA105" s="48">
        <f t="shared" si="72"/>
        <v>0</v>
      </c>
      <c r="CB105" s="48">
        <f t="shared" si="73"/>
        <v>29517.813610631427</v>
      </c>
      <c r="CC105" s="48">
        <f t="shared" si="68"/>
        <v>8171.33222183211</v>
      </c>
      <c r="CD105" s="48">
        <f t="shared" si="49"/>
        <v>21346.481388799315</v>
      </c>
      <c r="CE105" s="48">
        <f t="shared" si="50"/>
        <v>14200.747583567751</v>
      </c>
      <c r="CF105" s="48">
        <f t="shared" si="51"/>
        <v>0</v>
      </c>
      <c r="CG105" s="48">
        <f t="shared" si="67"/>
        <v>0</v>
      </c>
      <c r="CH105" s="48">
        <f t="shared" si="52"/>
        <v>0</v>
      </c>
      <c r="CI105" s="48">
        <f t="shared" si="53"/>
        <v>0</v>
      </c>
      <c r="CJ105" s="48">
        <f t="shared" si="54"/>
        <v>14200.747583567751</v>
      </c>
      <c r="CK105" s="48">
        <f t="shared" si="55"/>
        <v>0</v>
      </c>
      <c r="CL105" s="48">
        <f t="shared" si="56"/>
        <v>57890.244479532514</v>
      </c>
      <c r="CM105" s="48">
        <f t="shared" si="74"/>
        <v>1931.5501110265695</v>
      </c>
      <c r="CN105" s="48">
        <f t="shared" si="75"/>
        <v>2006.9695941138357</v>
      </c>
      <c r="CO105" s="48">
        <f t="shared" si="76"/>
        <v>1164.370900550075</v>
      </c>
      <c r="CP105" s="48">
        <f t="shared" si="77"/>
        <v>2735.6429721623704</v>
      </c>
      <c r="CQ105" s="48">
        <f t="shared" si="78"/>
        <v>4966.9364136666254</v>
      </c>
      <c r="CR105" s="48">
        <f t="shared" si="79"/>
        <v>2195.5165005737563</v>
      </c>
      <c r="CS105" s="48">
        <f t="shared" si="80"/>
        <v>2948.3809487562526</v>
      </c>
      <c r="CT105" s="48">
        <f t="shared" si="81"/>
        <v>10954.52515026911</v>
      </c>
      <c r="CU105" s="48">
        <f t="shared" si="82"/>
        <v>20003.00244566656</v>
      </c>
      <c r="CV105" s="48">
        <f t="shared" si="66"/>
        <v>8983.3494427473634</v>
      </c>
    </row>
    <row r="106" spans="2:100" ht="16" x14ac:dyDescent="0.4">
      <c r="B106" s="51" t="s">
        <v>234</v>
      </c>
      <c r="C106" s="52">
        <v>4</v>
      </c>
      <c r="D106" s="51" t="s">
        <v>321</v>
      </c>
      <c r="E106" s="53">
        <v>150000</v>
      </c>
      <c r="G106" s="54">
        <v>500.40158316750501</v>
      </c>
      <c r="H106" s="55">
        <v>519.94030935591604</v>
      </c>
      <c r="I106" s="55">
        <v>301.65049237048578</v>
      </c>
      <c r="J106" s="55">
        <v>708.71579589698717</v>
      </c>
      <c r="K106" s="55">
        <v>0</v>
      </c>
      <c r="L106" s="55">
        <v>5424.0557953463376</v>
      </c>
      <c r="M106" s="55">
        <v>1286.7710916234782</v>
      </c>
      <c r="N106" s="55">
        <v>568.78665817972967</v>
      </c>
      <c r="O106" s="55">
        <v>0</v>
      </c>
      <c r="P106" s="55">
        <v>0</v>
      </c>
      <c r="Q106" s="55">
        <v>0</v>
      </c>
      <c r="R106" s="55">
        <v>3678.950151183355</v>
      </c>
      <c r="S106" s="55">
        <v>763.8292613358168</v>
      </c>
      <c r="T106" s="55">
        <v>2837.9598834894068</v>
      </c>
      <c r="U106" s="55">
        <v>0</v>
      </c>
      <c r="V106" s="55">
        <v>0</v>
      </c>
      <c r="W106" s="56">
        <v>9148.4920237711358</v>
      </c>
      <c r="X106" s="57">
        <v>2327.2926017480218</v>
      </c>
      <c r="Y106" s="60"/>
      <c r="Z106" s="24">
        <f t="shared" si="38"/>
        <v>28066.845647468173</v>
      </c>
      <c r="AB106" s="58">
        <v>506.71283512297873</v>
      </c>
      <c r="AC106" s="55">
        <v>0</v>
      </c>
      <c r="AD106" s="55">
        <v>0</v>
      </c>
      <c r="AE106" s="55">
        <v>0</v>
      </c>
      <c r="AF106" s="55">
        <v>0</v>
      </c>
      <c r="AG106" s="55">
        <v>460.4641164141313</v>
      </c>
      <c r="AH106" s="55">
        <v>0</v>
      </c>
      <c r="AI106" s="59">
        <v>0</v>
      </c>
      <c r="AJ106" s="60"/>
      <c r="AK106" s="24">
        <f t="shared" si="48"/>
        <v>967.17695153710997</v>
      </c>
      <c r="AM106" s="58">
        <v>703.25428688703687</v>
      </c>
      <c r="AN106" s="55">
        <v>0</v>
      </c>
      <c r="AO106" s="55">
        <v>1481.4440706868179</v>
      </c>
      <c r="AP106" s="59">
        <v>632.92885819833316</v>
      </c>
      <c r="AQ106" s="60"/>
      <c r="AR106" s="24">
        <f t="shared" si="39"/>
        <v>2817.6272157721883</v>
      </c>
      <c r="AT106" s="58">
        <v>401.85959250687819</v>
      </c>
      <c r="AU106" s="55">
        <v>0</v>
      </c>
      <c r="AV106" s="55">
        <v>840.22201024028482</v>
      </c>
      <c r="AW106" s="55">
        <v>354.97597338107573</v>
      </c>
      <c r="AX106" s="59">
        <v>306.97607760942083</v>
      </c>
      <c r="AY106" s="60"/>
      <c r="AZ106" s="24">
        <f t="shared" si="40"/>
        <v>1904.0336537376597</v>
      </c>
      <c r="BA106" s="34"/>
      <c r="BB106" s="54">
        <v>0</v>
      </c>
      <c r="BC106" s="55">
        <v>0</v>
      </c>
      <c r="BD106" s="55">
        <v>0</v>
      </c>
      <c r="BE106" s="55">
        <v>0</v>
      </c>
      <c r="BF106" s="55">
        <v>0</v>
      </c>
      <c r="BG106" s="55">
        <v>0</v>
      </c>
      <c r="BH106" s="55">
        <v>0</v>
      </c>
      <c r="BI106" s="55">
        <v>0</v>
      </c>
      <c r="BJ106" s="55">
        <v>0</v>
      </c>
      <c r="BK106" s="55">
        <v>0</v>
      </c>
      <c r="BL106" s="55">
        <v>0</v>
      </c>
      <c r="BM106" s="55">
        <v>0</v>
      </c>
      <c r="BN106" s="55">
        <v>0</v>
      </c>
      <c r="BO106" s="55">
        <v>0</v>
      </c>
      <c r="BP106" s="55">
        <v>0</v>
      </c>
      <c r="BQ106" s="55">
        <v>0</v>
      </c>
      <c r="BR106" s="56">
        <v>0</v>
      </c>
      <c r="BS106" s="57">
        <v>0</v>
      </c>
      <c r="BU106" s="24">
        <f t="shared" si="41"/>
        <v>0</v>
      </c>
      <c r="BW106" s="48">
        <f t="shared" si="42"/>
        <v>33755.683468515126</v>
      </c>
      <c r="BX106" s="49"/>
      <c r="BY106" s="48">
        <f t="shared" si="70"/>
        <v>5930.7686304693161</v>
      </c>
      <c r="BZ106" s="48">
        <f t="shared" si="71"/>
        <v>5930.7686304693161</v>
      </c>
      <c r="CA106" s="48">
        <f t="shared" si="72"/>
        <v>0</v>
      </c>
      <c r="CB106" s="48">
        <f t="shared" si="73"/>
        <v>9148.4920237711358</v>
      </c>
      <c r="CC106" s="48">
        <f t="shared" si="68"/>
        <v>0</v>
      </c>
      <c r="CD106" s="48">
        <f t="shared" si="49"/>
        <v>9148.4920237711358</v>
      </c>
      <c r="CE106" s="48">
        <f t="shared" si="50"/>
        <v>3678.950151183355</v>
      </c>
      <c r="CF106" s="48">
        <f t="shared" si="51"/>
        <v>0</v>
      </c>
      <c r="CG106" s="48">
        <f t="shared" si="67"/>
        <v>0</v>
      </c>
      <c r="CH106" s="48">
        <f t="shared" si="52"/>
        <v>0</v>
      </c>
      <c r="CI106" s="48">
        <f t="shared" si="53"/>
        <v>0</v>
      </c>
      <c r="CJ106" s="48">
        <f t="shared" si="54"/>
        <v>3678.950151183355</v>
      </c>
      <c r="CK106" s="48">
        <f t="shared" si="55"/>
        <v>0</v>
      </c>
      <c r="CL106" s="48">
        <f t="shared" si="56"/>
        <v>14997.472663091325</v>
      </c>
      <c r="CM106" s="48">
        <f t="shared" si="74"/>
        <v>500.40158316750501</v>
      </c>
      <c r="CN106" s="48">
        <f t="shared" si="75"/>
        <v>519.94030935591604</v>
      </c>
      <c r="CO106" s="48">
        <f t="shared" si="76"/>
        <v>301.65049237048578</v>
      </c>
      <c r="CP106" s="48">
        <f t="shared" si="77"/>
        <v>708.71579589698717</v>
      </c>
      <c r="CQ106" s="48">
        <f t="shared" si="78"/>
        <v>1286.7710916234782</v>
      </c>
      <c r="CR106" s="48">
        <f t="shared" si="79"/>
        <v>568.78665817972967</v>
      </c>
      <c r="CS106" s="48">
        <f t="shared" si="80"/>
        <v>763.8292613358168</v>
      </c>
      <c r="CT106" s="48">
        <f t="shared" si="81"/>
        <v>2837.9598834894068</v>
      </c>
      <c r="CU106" s="48">
        <f t="shared" si="82"/>
        <v>5182.1249859239788</v>
      </c>
      <c r="CV106" s="48">
        <f t="shared" si="66"/>
        <v>2327.2926017480218</v>
      </c>
    </row>
    <row r="107" spans="2:100" ht="16" x14ac:dyDescent="0.4">
      <c r="B107" s="51" t="s">
        <v>234</v>
      </c>
      <c r="C107" s="52">
        <v>4</v>
      </c>
      <c r="D107" s="51" t="s">
        <v>322</v>
      </c>
      <c r="E107" s="53">
        <v>690000</v>
      </c>
      <c r="G107" s="54">
        <v>2301.847282570523</v>
      </c>
      <c r="H107" s="55">
        <v>2391.7254230372137</v>
      </c>
      <c r="I107" s="55">
        <v>1387.5922649042345</v>
      </c>
      <c r="J107" s="55">
        <v>3260.0926611261407</v>
      </c>
      <c r="K107" s="55">
        <v>0</v>
      </c>
      <c r="L107" s="55">
        <v>24950.65665859315</v>
      </c>
      <c r="M107" s="55">
        <v>5919.1470214680003</v>
      </c>
      <c r="N107" s="55">
        <v>2616.4186276267565</v>
      </c>
      <c r="O107" s="55">
        <v>0</v>
      </c>
      <c r="P107" s="55">
        <v>0</v>
      </c>
      <c r="Q107" s="55">
        <v>0</v>
      </c>
      <c r="R107" s="55">
        <v>0</v>
      </c>
      <c r="S107" s="55">
        <v>3513.6146021447566</v>
      </c>
      <c r="T107" s="55">
        <v>13054.615464051272</v>
      </c>
      <c r="U107" s="55">
        <v>46105.472144830193</v>
      </c>
      <c r="V107" s="55">
        <v>4790.685239094757</v>
      </c>
      <c r="W107" s="56">
        <v>13173.828514230434</v>
      </c>
      <c r="X107" s="57">
        <v>10705.545968040899</v>
      </c>
      <c r="Y107" s="60"/>
      <c r="Z107" s="24">
        <f t="shared" si="38"/>
        <v>134171.24187171835</v>
      </c>
      <c r="AB107" s="58">
        <v>2330.8790415657022</v>
      </c>
      <c r="AC107" s="55">
        <v>0</v>
      </c>
      <c r="AD107" s="55">
        <v>0</v>
      </c>
      <c r="AE107" s="55">
        <v>0</v>
      </c>
      <c r="AF107" s="55">
        <v>0</v>
      </c>
      <c r="AG107" s="55">
        <v>2118.1349355050038</v>
      </c>
      <c r="AH107" s="55">
        <v>561.71577957256375</v>
      </c>
      <c r="AI107" s="59">
        <v>0</v>
      </c>
      <c r="AJ107" s="60"/>
      <c r="AK107" s="24">
        <f t="shared" si="48"/>
        <v>5010.7297566432699</v>
      </c>
      <c r="AM107" s="58">
        <v>3234.9697196803695</v>
      </c>
      <c r="AN107" s="55">
        <v>0</v>
      </c>
      <c r="AO107" s="55">
        <v>6814.6427251593623</v>
      </c>
      <c r="AP107" s="59">
        <v>2911.4727477123324</v>
      </c>
      <c r="AQ107" s="60"/>
      <c r="AR107" s="24">
        <f t="shared" si="39"/>
        <v>12961.085192552064</v>
      </c>
      <c r="AT107" s="58">
        <v>1848.5541255316398</v>
      </c>
      <c r="AU107" s="55">
        <v>0</v>
      </c>
      <c r="AV107" s="55">
        <v>3865.0212471053101</v>
      </c>
      <c r="AW107" s="55">
        <v>1632.8894775529484</v>
      </c>
      <c r="AX107" s="59">
        <v>1412.0899570033359</v>
      </c>
      <c r="AY107" s="60"/>
      <c r="AZ107" s="24">
        <f t="shared" si="40"/>
        <v>8758.5548071932335</v>
      </c>
      <c r="BA107" s="34"/>
      <c r="BB107" s="54">
        <v>0</v>
      </c>
      <c r="BC107" s="55">
        <v>0</v>
      </c>
      <c r="BD107" s="55">
        <v>0</v>
      </c>
      <c r="BE107" s="55">
        <v>0</v>
      </c>
      <c r="BF107" s="55">
        <v>0</v>
      </c>
      <c r="BG107" s="55">
        <v>0</v>
      </c>
      <c r="BH107" s="55">
        <v>0</v>
      </c>
      <c r="BI107" s="55">
        <v>0</v>
      </c>
      <c r="BJ107" s="55">
        <v>0</v>
      </c>
      <c r="BK107" s="55">
        <v>0</v>
      </c>
      <c r="BL107" s="55">
        <v>0</v>
      </c>
      <c r="BM107" s="55">
        <v>0</v>
      </c>
      <c r="BN107" s="55">
        <v>0</v>
      </c>
      <c r="BO107" s="55">
        <v>0</v>
      </c>
      <c r="BP107" s="55">
        <v>0</v>
      </c>
      <c r="BQ107" s="55">
        <v>0</v>
      </c>
      <c r="BR107" s="56">
        <v>0</v>
      </c>
      <c r="BS107" s="57">
        <v>0</v>
      </c>
      <c r="BU107" s="24">
        <f t="shared" si="41"/>
        <v>0</v>
      </c>
      <c r="BW107" s="48">
        <f t="shared" si="42"/>
        <v>160901.61162810691</v>
      </c>
      <c r="BX107" s="49"/>
      <c r="BY107" s="48">
        <f t="shared" si="70"/>
        <v>27281.535700158853</v>
      </c>
      <c r="BZ107" s="48">
        <f t="shared" si="71"/>
        <v>27281.535700158853</v>
      </c>
      <c r="CA107" s="48">
        <f t="shared" si="72"/>
        <v>0</v>
      </c>
      <c r="CB107" s="48">
        <f t="shared" si="73"/>
        <v>18526.229532897756</v>
      </c>
      <c r="CC107" s="48">
        <f t="shared" si="68"/>
        <v>5352.4010186673204</v>
      </c>
      <c r="CD107" s="48">
        <f t="shared" si="49"/>
        <v>13173.828514230434</v>
      </c>
      <c r="CE107" s="48">
        <f t="shared" si="50"/>
        <v>46105.472144830193</v>
      </c>
      <c r="CF107" s="48">
        <f t="shared" si="51"/>
        <v>0</v>
      </c>
      <c r="CG107" s="48">
        <f t="shared" si="67"/>
        <v>0</v>
      </c>
      <c r="CH107" s="48">
        <f t="shared" si="52"/>
        <v>0</v>
      </c>
      <c r="CI107" s="48">
        <f t="shared" si="53"/>
        <v>46105.472144830193</v>
      </c>
      <c r="CJ107" s="48">
        <f t="shared" si="54"/>
        <v>0</v>
      </c>
      <c r="CK107" s="48">
        <f t="shared" si="55"/>
        <v>0</v>
      </c>
      <c r="CL107" s="48">
        <f t="shared" si="56"/>
        <v>68988.374250220091</v>
      </c>
      <c r="CM107" s="48">
        <f t="shared" si="74"/>
        <v>2301.847282570523</v>
      </c>
      <c r="CN107" s="48">
        <f t="shared" si="75"/>
        <v>2391.7254230372137</v>
      </c>
      <c r="CO107" s="48">
        <f t="shared" si="76"/>
        <v>1387.5922649042345</v>
      </c>
      <c r="CP107" s="48">
        <f t="shared" si="77"/>
        <v>3260.0926611261407</v>
      </c>
      <c r="CQ107" s="48">
        <f t="shared" si="78"/>
        <v>5919.1470214680003</v>
      </c>
      <c r="CR107" s="48">
        <f t="shared" si="79"/>
        <v>2616.4186276267565</v>
      </c>
      <c r="CS107" s="48">
        <f t="shared" si="80"/>
        <v>3513.6146021447566</v>
      </c>
      <c r="CT107" s="48">
        <f t="shared" si="81"/>
        <v>13054.615464051272</v>
      </c>
      <c r="CU107" s="48">
        <f t="shared" si="82"/>
        <v>23837.774935250301</v>
      </c>
      <c r="CV107" s="48">
        <f t="shared" si="66"/>
        <v>10705.545968040899</v>
      </c>
    </row>
    <row r="108" spans="2:100" ht="16" x14ac:dyDescent="0.4">
      <c r="B108" s="51" t="s">
        <v>234</v>
      </c>
      <c r="C108" s="52">
        <v>4</v>
      </c>
      <c r="D108" s="51" t="s">
        <v>323</v>
      </c>
      <c r="E108" s="53">
        <v>225000</v>
      </c>
      <c r="G108" s="54">
        <v>750.60237475125757</v>
      </c>
      <c r="H108" s="55">
        <v>779.91046403387395</v>
      </c>
      <c r="I108" s="55">
        <v>452.47573855572864</v>
      </c>
      <c r="J108" s="55">
        <v>1063.0736938454809</v>
      </c>
      <c r="K108" s="55">
        <v>0</v>
      </c>
      <c r="L108" s="55">
        <v>8136.0836930195055</v>
      </c>
      <c r="M108" s="55">
        <v>1930.1566374352176</v>
      </c>
      <c r="N108" s="55">
        <v>853.17998726959445</v>
      </c>
      <c r="O108" s="55">
        <v>0</v>
      </c>
      <c r="P108" s="55">
        <v>0</v>
      </c>
      <c r="Q108" s="55">
        <v>0</v>
      </c>
      <c r="R108" s="55">
        <v>0</v>
      </c>
      <c r="S108" s="55">
        <v>1145.743892003725</v>
      </c>
      <c r="T108" s="55">
        <v>4256.9398252341098</v>
      </c>
      <c r="U108" s="55">
        <v>15034.393090705498</v>
      </c>
      <c r="V108" s="55">
        <v>0</v>
      </c>
      <c r="W108" s="56">
        <v>5489.0952142626811</v>
      </c>
      <c r="X108" s="57">
        <v>3490.9389026220324</v>
      </c>
      <c r="Y108" s="60"/>
      <c r="Z108" s="24">
        <f t="shared" si="38"/>
        <v>43382.593513738699</v>
      </c>
      <c r="AB108" s="58">
        <v>760.0692526844681</v>
      </c>
      <c r="AC108" s="55">
        <v>0</v>
      </c>
      <c r="AD108" s="55">
        <v>0</v>
      </c>
      <c r="AE108" s="55">
        <v>0</v>
      </c>
      <c r="AF108" s="55">
        <v>0</v>
      </c>
      <c r="AG108" s="55">
        <v>690.69617462119697</v>
      </c>
      <c r="AH108" s="55">
        <v>0</v>
      </c>
      <c r="AI108" s="59">
        <v>0</v>
      </c>
      <c r="AJ108" s="60"/>
      <c r="AK108" s="24">
        <f t="shared" si="48"/>
        <v>1450.7654273056651</v>
      </c>
      <c r="AM108" s="58">
        <v>1054.8814303305553</v>
      </c>
      <c r="AN108" s="55">
        <v>0</v>
      </c>
      <c r="AO108" s="55">
        <v>2222.1661060302267</v>
      </c>
      <c r="AP108" s="59">
        <v>949.3932872974998</v>
      </c>
      <c r="AQ108" s="60"/>
      <c r="AR108" s="24">
        <f t="shared" si="39"/>
        <v>4226.4408236582822</v>
      </c>
      <c r="AT108" s="58">
        <v>602.78938876031737</v>
      </c>
      <c r="AU108" s="55">
        <v>0</v>
      </c>
      <c r="AV108" s="55">
        <v>1260.3330153604272</v>
      </c>
      <c r="AW108" s="55">
        <v>532.46396007161366</v>
      </c>
      <c r="AX108" s="59">
        <v>460.46411641413124</v>
      </c>
      <c r="AY108" s="60"/>
      <c r="AZ108" s="24">
        <f t="shared" si="40"/>
        <v>2856.0504806064896</v>
      </c>
      <c r="BA108" s="34"/>
      <c r="BB108" s="54">
        <v>0</v>
      </c>
      <c r="BC108" s="55">
        <v>0</v>
      </c>
      <c r="BD108" s="55">
        <v>0</v>
      </c>
      <c r="BE108" s="55">
        <v>0</v>
      </c>
      <c r="BF108" s="55">
        <v>0</v>
      </c>
      <c r="BG108" s="55">
        <v>0</v>
      </c>
      <c r="BH108" s="55">
        <v>0</v>
      </c>
      <c r="BI108" s="55">
        <v>0</v>
      </c>
      <c r="BJ108" s="55">
        <v>0</v>
      </c>
      <c r="BK108" s="55">
        <v>0</v>
      </c>
      <c r="BL108" s="55">
        <v>0</v>
      </c>
      <c r="BM108" s="55">
        <v>0</v>
      </c>
      <c r="BN108" s="55">
        <v>0</v>
      </c>
      <c r="BO108" s="55">
        <v>0</v>
      </c>
      <c r="BP108" s="55">
        <v>0</v>
      </c>
      <c r="BQ108" s="55">
        <v>0</v>
      </c>
      <c r="BR108" s="56">
        <v>0</v>
      </c>
      <c r="BS108" s="57">
        <v>0</v>
      </c>
      <c r="BU108" s="24">
        <f t="shared" si="41"/>
        <v>0</v>
      </c>
      <c r="BW108" s="48">
        <f t="shared" si="42"/>
        <v>51915.850245309142</v>
      </c>
      <c r="BX108" s="49"/>
      <c r="BY108" s="48">
        <f t="shared" si="70"/>
        <v>8896.1529457039742</v>
      </c>
      <c r="BZ108" s="48">
        <f t="shared" si="71"/>
        <v>8896.1529457039742</v>
      </c>
      <c r="CA108" s="48">
        <f t="shared" si="72"/>
        <v>0</v>
      </c>
      <c r="CB108" s="48">
        <f t="shared" si="73"/>
        <v>5489.0952142626811</v>
      </c>
      <c r="CC108" s="48">
        <f t="shared" si="68"/>
        <v>0</v>
      </c>
      <c r="CD108" s="48">
        <f t="shared" si="49"/>
        <v>5489.0952142626811</v>
      </c>
      <c r="CE108" s="48">
        <f t="shared" si="50"/>
        <v>15034.393090705498</v>
      </c>
      <c r="CF108" s="48">
        <f t="shared" si="51"/>
        <v>0</v>
      </c>
      <c r="CG108" s="48">
        <f t="shared" si="67"/>
        <v>0</v>
      </c>
      <c r="CH108" s="48">
        <f t="shared" si="52"/>
        <v>0</v>
      </c>
      <c r="CI108" s="48">
        <f t="shared" si="53"/>
        <v>15034.393090705498</v>
      </c>
      <c r="CJ108" s="48">
        <f t="shared" si="54"/>
        <v>0</v>
      </c>
      <c r="CK108" s="48">
        <f t="shared" si="55"/>
        <v>0</v>
      </c>
      <c r="CL108" s="48">
        <f t="shared" si="56"/>
        <v>22496.208994636985</v>
      </c>
      <c r="CM108" s="48">
        <f t="shared" si="74"/>
        <v>750.60237475125757</v>
      </c>
      <c r="CN108" s="48">
        <f t="shared" si="75"/>
        <v>779.91046403387395</v>
      </c>
      <c r="CO108" s="48">
        <f t="shared" si="76"/>
        <v>452.47573855572864</v>
      </c>
      <c r="CP108" s="48">
        <f t="shared" si="77"/>
        <v>1063.0736938454809</v>
      </c>
      <c r="CQ108" s="48">
        <f t="shared" si="78"/>
        <v>1930.1566374352176</v>
      </c>
      <c r="CR108" s="48">
        <f t="shared" si="79"/>
        <v>853.17998726959445</v>
      </c>
      <c r="CS108" s="48">
        <f t="shared" si="80"/>
        <v>1145.743892003725</v>
      </c>
      <c r="CT108" s="48">
        <f t="shared" si="81"/>
        <v>4256.9398252341098</v>
      </c>
      <c r="CU108" s="48">
        <f t="shared" si="82"/>
        <v>7773.1874788859686</v>
      </c>
      <c r="CV108" s="48">
        <f t="shared" si="66"/>
        <v>3490.9389026220324</v>
      </c>
    </row>
    <row r="109" spans="2:100" ht="16" x14ac:dyDescent="0.4">
      <c r="B109" s="51" t="s">
        <v>234</v>
      </c>
      <c r="C109" s="52">
        <v>4</v>
      </c>
      <c r="D109" s="51" t="s">
        <v>324</v>
      </c>
      <c r="E109" s="53">
        <v>327000</v>
      </c>
      <c r="G109" s="54">
        <v>1090.8754513051611</v>
      </c>
      <c r="H109" s="55">
        <v>1133.469874395897</v>
      </c>
      <c r="I109" s="55">
        <v>657.59807336765891</v>
      </c>
      <c r="J109" s="55">
        <v>1545.000435055432</v>
      </c>
      <c r="K109" s="55">
        <v>0</v>
      </c>
      <c r="L109" s="55">
        <v>11824.441633855016</v>
      </c>
      <c r="M109" s="55">
        <v>0</v>
      </c>
      <c r="N109" s="55">
        <v>1239.9549148318106</v>
      </c>
      <c r="O109" s="55">
        <v>0</v>
      </c>
      <c r="P109" s="55">
        <v>0</v>
      </c>
      <c r="Q109" s="55">
        <v>4168.7523244215408</v>
      </c>
      <c r="R109" s="55">
        <v>0</v>
      </c>
      <c r="S109" s="55">
        <v>1665.1477897120806</v>
      </c>
      <c r="T109" s="55">
        <v>6186.7525460069064</v>
      </c>
      <c r="U109" s="55">
        <v>0</v>
      </c>
      <c r="V109" s="55">
        <v>0</v>
      </c>
      <c r="W109" s="56">
        <v>19943.712611821073</v>
      </c>
      <c r="X109" s="57">
        <v>5073.4978718106868</v>
      </c>
      <c r="Y109" s="60"/>
      <c r="Z109" s="24">
        <f t="shared" si="38"/>
        <v>54529.203526583267</v>
      </c>
      <c r="AB109" s="58">
        <v>1104.6339805680936</v>
      </c>
      <c r="AC109" s="55">
        <v>0</v>
      </c>
      <c r="AD109" s="55">
        <v>0</v>
      </c>
      <c r="AE109" s="55">
        <v>0</v>
      </c>
      <c r="AF109" s="55">
        <v>12852.435489034469</v>
      </c>
      <c r="AG109" s="55">
        <v>1003.8117737828062</v>
      </c>
      <c r="AH109" s="55">
        <v>0</v>
      </c>
      <c r="AI109" s="59">
        <v>0</v>
      </c>
      <c r="AJ109" s="60"/>
      <c r="AK109" s="24">
        <f t="shared" si="48"/>
        <v>14960.881243385371</v>
      </c>
      <c r="AM109" s="58">
        <v>1533.0943454137403</v>
      </c>
      <c r="AN109" s="55">
        <v>0</v>
      </c>
      <c r="AO109" s="55">
        <v>3229.548074097263</v>
      </c>
      <c r="AP109" s="59">
        <v>1379.7849108723663</v>
      </c>
      <c r="AQ109" s="60"/>
      <c r="AR109" s="24">
        <f t="shared" si="39"/>
        <v>6142.4273303833688</v>
      </c>
      <c r="AT109" s="58">
        <v>876.05391166499453</v>
      </c>
      <c r="AU109" s="55">
        <v>0</v>
      </c>
      <c r="AV109" s="55">
        <v>1831.6839823238208</v>
      </c>
      <c r="AW109" s="55">
        <v>773.84762197074519</v>
      </c>
      <c r="AX109" s="59">
        <v>669.20784918853747</v>
      </c>
      <c r="AY109" s="60"/>
      <c r="AZ109" s="24">
        <f t="shared" si="40"/>
        <v>4150.793365148098</v>
      </c>
      <c r="BA109" s="34"/>
      <c r="BB109" s="54">
        <v>0</v>
      </c>
      <c r="BC109" s="55">
        <v>0</v>
      </c>
      <c r="BD109" s="55">
        <v>0</v>
      </c>
      <c r="BE109" s="55">
        <v>0</v>
      </c>
      <c r="BF109" s="55">
        <v>0</v>
      </c>
      <c r="BG109" s="55">
        <v>0</v>
      </c>
      <c r="BH109" s="55">
        <v>0</v>
      </c>
      <c r="BI109" s="55">
        <v>0</v>
      </c>
      <c r="BJ109" s="55">
        <v>0</v>
      </c>
      <c r="BK109" s="55">
        <v>0</v>
      </c>
      <c r="BL109" s="55">
        <v>0</v>
      </c>
      <c r="BM109" s="55">
        <v>0</v>
      </c>
      <c r="BN109" s="55">
        <v>0</v>
      </c>
      <c r="BO109" s="55">
        <v>0</v>
      </c>
      <c r="BP109" s="55">
        <v>0</v>
      </c>
      <c r="BQ109" s="55">
        <v>0</v>
      </c>
      <c r="BR109" s="56">
        <v>0</v>
      </c>
      <c r="BS109" s="57">
        <v>0</v>
      </c>
      <c r="BU109" s="24">
        <f t="shared" si="41"/>
        <v>0</v>
      </c>
      <c r="BW109" s="48">
        <f t="shared" si="42"/>
        <v>79783.305465500103</v>
      </c>
      <c r="BX109" s="49"/>
      <c r="BY109" s="48">
        <f t="shared" si="70"/>
        <v>12929.075614423109</v>
      </c>
      <c r="BZ109" s="48">
        <f t="shared" si="71"/>
        <v>12929.075614423109</v>
      </c>
      <c r="CA109" s="48">
        <f t="shared" si="72"/>
        <v>0</v>
      </c>
      <c r="CB109" s="48">
        <f t="shared" si="73"/>
        <v>19943.712611821073</v>
      </c>
      <c r="CC109" s="48">
        <f t="shared" si="68"/>
        <v>0</v>
      </c>
      <c r="CD109" s="48">
        <f t="shared" si="49"/>
        <v>19943.712611821073</v>
      </c>
      <c r="CE109" s="48">
        <f t="shared" si="50"/>
        <v>17021.18781345601</v>
      </c>
      <c r="CF109" s="48">
        <f t="shared" si="51"/>
        <v>0</v>
      </c>
      <c r="CG109" s="48">
        <f t="shared" si="67"/>
        <v>0</v>
      </c>
      <c r="CH109" s="48">
        <f t="shared" si="52"/>
        <v>0</v>
      </c>
      <c r="CI109" s="48">
        <f t="shared" si="53"/>
        <v>0</v>
      </c>
      <c r="CJ109" s="48">
        <f t="shared" si="54"/>
        <v>0</v>
      </c>
      <c r="CK109" s="48">
        <f t="shared" si="55"/>
        <v>17021.18781345601</v>
      </c>
      <c r="CL109" s="48">
        <f t="shared" si="56"/>
        <v>29889.329425799911</v>
      </c>
      <c r="CM109" s="48">
        <f t="shared" si="74"/>
        <v>1090.8754513051611</v>
      </c>
      <c r="CN109" s="48">
        <f t="shared" si="75"/>
        <v>1133.469874395897</v>
      </c>
      <c r="CO109" s="48">
        <f t="shared" si="76"/>
        <v>657.59807336765891</v>
      </c>
      <c r="CP109" s="48">
        <f t="shared" si="77"/>
        <v>1545.000435055432</v>
      </c>
      <c r="CQ109" s="48">
        <f t="shared" si="78"/>
        <v>0</v>
      </c>
      <c r="CR109" s="48">
        <f t="shared" si="79"/>
        <v>1239.9549148318106</v>
      </c>
      <c r="CS109" s="48">
        <f t="shared" si="80"/>
        <v>1665.1477897120806</v>
      </c>
      <c r="CT109" s="48">
        <f t="shared" si="81"/>
        <v>6186.7525460069064</v>
      </c>
      <c r="CU109" s="48">
        <f t="shared" si="82"/>
        <v>11297.032469314272</v>
      </c>
      <c r="CV109" s="48">
        <f t="shared" si="66"/>
        <v>5073.4978718106868</v>
      </c>
    </row>
    <row r="110" spans="2:100" ht="16" x14ac:dyDescent="0.4">
      <c r="B110" s="51" t="s">
        <v>240</v>
      </c>
      <c r="C110" s="52">
        <v>4</v>
      </c>
      <c r="D110" s="51" t="s">
        <v>241</v>
      </c>
      <c r="E110" s="53">
        <v>260000</v>
      </c>
      <c r="G110" s="54">
        <v>867.36274415700871</v>
      </c>
      <c r="H110" s="55">
        <v>901.22986955025442</v>
      </c>
      <c r="I110" s="55">
        <v>522.86085344217531</v>
      </c>
      <c r="J110" s="55">
        <v>1228.4407128881112</v>
      </c>
      <c r="K110" s="55">
        <v>0</v>
      </c>
      <c r="L110" s="55">
        <v>9401.6967119336514</v>
      </c>
      <c r="M110" s="55">
        <v>2230.4032254806957</v>
      </c>
      <c r="N110" s="55">
        <v>985.89687417819812</v>
      </c>
      <c r="O110" s="55">
        <v>0</v>
      </c>
      <c r="P110" s="55">
        <v>0</v>
      </c>
      <c r="Q110" s="55">
        <v>0</v>
      </c>
      <c r="R110" s="55">
        <v>0</v>
      </c>
      <c r="S110" s="55">
        <v>1323.9707196487491</v>
      </c>
      <c r="T110" s="55">
        <v>4919.1304647149718</v>
      </c>
      <c r="U110" s="55">
        <v>17373.076460370798</v>
      </c>
      <c r="V110" s="55">
        <v>0</v>
      </c>
      <c r="W110" s="56">
        <v>15857.386174536636</v>
      </c>
      <c r="X110" s="57">
        <v>4033.9738430299044</v>
      </c>
      <c r="Y110" s="60"/>
      <c r="Z110" s="24">
        <f t="shared" si="38"/>
        <v>59645.428653931151</v>
      </c>
      <c r="AB110" s="58">
        <v>878.30224754649646</v>
      </c>
      <c r="AC110" s="55">
        <v>0</v>
      </c>
      <c r="AD110" s="55">
        <v>0</v>
      </c>
      <c r="AE110" s="55">
        <v>0</v>
      </c>
      <c r="AF110" s="55">
        <v>0</v>
      </c>
      <c r="AG110" s="55">
        <v>798.13780178449417</v>
      </c>
      <c r="AH110" s="55">
        <v>0</v>
      </c>
      <c r="AI110" s="59">
        <v>0</v>
      </c>
      <c r="AJ110" s="60"/>
      <c r="AK110" s="24">
        <f t="shared" si="48"/>
        <v>1676.4400493309906</v>
      </c>
      <c r="AM110" s="58">
        <v>1218.9740972708639</v>
      </c>
      <c r="AN110" s="55">
        <v>0</v>
      </c>
      <c r="AO110" s="55">
        <v>2567.8363891904842</v>
      </c>
      <c r="AP110" s="59">
        <v>1097.0766875437776</v>
      </c>
      <c r="AQ110" s="60"/>
      <c r="AR110" s="24">
        <f t="shared" si="39"/>
        <v>4883.8871740051254</v>
      </c>
      <c r="AT110" s="58">
        <v>696.55662701192227</v>
      </c>
      <c r="AU110" s="55">
        <v>0</v>
      </c>
      <c r="AV110" s="55">
        <v>1456.3848177498269</v>
      </c>
      <c r="AW110" s="55">
        <v>615.29168719386462</v>
      </c>
      <c r="AX110" s="59">
        <v>532.09186785632937</v>
      </c>
      <c r="AY110" s="60"/>
      <c r="AZ110" s="24">
        <f t="shared" si="40"/>
        <v>3300.3249998119431</v>
      </c>
      <c r="BA110" s="34"/>
      <c r="BB110" s="54">
        <v>0</v>
      </c>
      <c r="BC110" s="55">
        <v>0</v>
      </c>
      <c r="BD110" s="55">
        <v>0</v>
      </c>
      <c r="BE110" s="55">
        <v>0</v>
      </c>
      <c r="BF110" s="55">
        <v>0</v>
      </c>
      <c r="BG110" s="55">
        <v>0</v>
      </c>
      <c r="BH110" s="55">
        <v>0</v>
      </c>
      <c r="BI110" s="55">
        <v>0</v>
      </c>
      <c r="BJ110" s="55">
        <v>0</v>
      </c>
      <c r="BK110" s="55">
        <v>0</v>
      </c>
      <c r="BL110" s="55">
        <v>0</v>
      </c>
      <c r="BM110" s="55">
        <v>0</v>
      </c>
      <c r="BN110" s="55">
        <v>0</v>
      </c>
      <c r="BO110" s="55">
        <v>0</v>
      </c>
      <c r="BP110" s="55">
        <v>0</v>
      </c>
      <c r="BQ110" s="55">
        <v>0</v>
      </c>
      <c r="BR110" s="56">
        <v>0</v>
      </c>
      <c r="BS110" s="57">
        <v>0</v>
      </c>
      <c r="BU110" s="24">
        <f t="shared" si="41"/>
        <v>0</v>
      </c>
      <c r="BW110" s="48">
        <f t="shared" si="42"/>
        <v>69506.080877079206</v>
      </c>
      <c r="BX110" s="49"/>
      <c r="BY110" s="48">
        <f t="shared" si="70"/>
        <v>10279.998959480148</v>
      </c>
      <c r="BZ110" s="48">
        <f t="shared" si="71"/>
        <v>10279.998959480148</v>
      </c>
      <c r="CA110" s="48">
        <f t="shared" si="72"/>
        <v>0</v>
      </c>
      <c r="CB110" s="48">
        <f t="shared" si="73"/>
        <v>15857.386174536636</v>
      </c>
      <c r="CC110" s="48">
        <f t="shared" si="68"/>
        <v>0</v>
      </c>
      <c r="CD110" s="48">
        <f t="shared" si="49"/>
        <v>15857.386174536636</v>
      </c>
      <c r="CE110" s="48">
        <f t="shared" si="50"/>
        <v>17373.076460370798</v>
      </c>
      <c r="CF110" s="48">
        <f t="shared" si="51"/>
        <v>0</v>
      </c>
      <c r="CG110" s="48">
        <f t="shared" si="67"/>
        <v>0</v>
      </c>
      <c r="CH110" s="48">
        <f t="shared" si="52"/>
        <v>0</v>
      </c>
      <c r="CI110" s="48">
        <f t="shared" si="53"/>
        <v>17373.076460370798</v>
      </c>
      <c r="CJ110" s="48">
        <f t="shared" si="54"/>
        <v>0</v>
      </c>
      <c r="CK110" s="48">
        <f t="shared" si="55"/>
        <v>0</v>
      </c>
      <c r="CL110" s="48">
        <f t="shared" si="56"/>
        <v>25995.61928269163</v>
      </c>
      <c r="CM110" s="48">
        <f t="shared" si="74"/>
        <v>867.36274415700871</v>
      </c>
      <c r="CN110" s="48">
        <f t="shared" si="75"/>
        <v>901.22986955025442</v>
      </c>
      <c r="CO110" s="48">
        <f t="shared" si="76"/>
        <v>522.86085344217531</v>
      </c>
      <c r="CP110" s="48">
        <f t="shared" si="77"/>
        <v>1228.4407128881112</v>
      </c>
      <c r="CQ110" s="48">
        <f t="shared" si="78"/>
        <v>2230.4032254806957</v>
      </c>
      <c r="CR110" s="48">
        <f t="shared" si="79"/>
        <v>985.89687417819812</v>
      </c>
      <c r="CS110" s="48">
        <f t="shared" si="80"/>
        <v>1323.9707196487491</v>
      </c>
      <c r="CT110" s="48">
        <f t="shared" si="81"/>
        <v>4919.1304647149718</v>
      </c>
      <c r="CU110" s="48">
        <f t="shared" si="82"/>
        <v>8982.3499756015626</v>
      </c>
      <c r="CV110" s="48">
        <f t="shared" si="66"/>
        <v>4033.9738430299044</v>
      </c>
    </row>
    <row r="111" spans="2:100" ht="16" x14ac:dyDescent="0.4">
      <c r="B111" s="51" t="s">
        <v>240</v>
      </c>
      <c r="C111" s="52">
        <v>4</v>
      </c>
      <c r="D111" s="51" t="s">
        <v>243</v>
      </c>
      <c r="E111" s="53">
        <v>480000</v>
      </c>
      <c r="G111" s="54">
        <v>1601.2850661360162</v>
      </c>
      <c r="H111" s="55">
        <v>1663.8089899389311</v>
      </c>
      <c r="I111" s="55">
        <v>965.28157558555449</v>
      </c>
      <c r="J111" s="55">
        <v>2267.8905468703592</v>
      </c>
      <c r="K111" s="55">
        <v>0</v>
      </c>
      <c r="L111" s="55">
        <v>17356.978545108279</v>
      </c>
      <c r="M111" s="55">
        <v>4117.6674931951302</v>
      </c>
      <c r="N111" s="55">
        <v>1820.1173061751347</v>
      </c>
      <c r="O111" s="55">
        <v>0</v>
      </c>
      <c r="P111" s="55">
        <v>0</v>
      </c>
      <c r="Q111" s="55">
        <v>0</v>
      </c>
      <c r="R111" s="55">
        <v>0</v>
      </c>
      <c r="S111" s="55">
        <v>2444.2536362746137</v>
      </c>
      <c r="T111" s="55">
        <v>9081.4716271661018</v>
      </c>
      <c r="U111" s="55">
        <v>32073.371926838397</v>
      </c>
      <c r="V111" s="55">
        <v>0</v>
      </c>
      <c r="W111" s="56">
        <v>11710.069790427053</v>
      </c>
      <c r="X111" s="57">
        <v>7447.3363255936692</v>
      </c>
      <c r="Y111" s="60"/>
      <c r="Z111" s="24">
        <f t="shared" si="38"/>
        <v>92549.532829309246</v>
      </c>
      <c r="AB111" s="58">
        <v>1621.481072393532</v>
      </c>
      <c r="AC111" s="55">
        <v>0</v>
      </c>
      <c r="AD111" s="55">
        <v>0</v>
      </c>
      <c r="AE111" s="55">
        <v>0</v>
      </c>
      <c r="AF111" s="55">
        <v>0</v>
      </c>
      <c r="AG111" s="55">
        <v>1473.4851725252202</v>
      </c>
      <c r="AH111" s="55">
        <v>0</v>
      </c>
      <c r="AI111" s="59">
        <v>0</v>
      </c>
      <c r="AJ111" s="60"/>
      <c r="AK111" s="24">
        <f t="shared" si="48"/>
        <v>3094.9662449187522</v>
      </c>
      <c r="AM111" s="58">
        <v>2250.4137180385178</v>
      </c>
      <c r="AN111" s="55">
        <v>0</v>
      </c>
      <c r="AO111" s="55">
        <v>4740.6210261978176</v>
      </c>
      <c r="AP111" s="59">
        <v>2025.3723462346661</v>
      </c>
      <c r="AQ111" s="60"/>
      <c r="AR111" s="24">
        <f t="shared" si="39"/>
        <v>9016.4070904710024</v>
      </c>
      <c r="AT111" s="58">
        <v>1285.9506960220103</v>
      </c>
      <c r="AU111" s="55">
        <v>0</v>
      </c>
      <c r="AV111" s="55">
        <v>2688.7104327689112</v>
      </c>
      <c r="AW111" s="55">
        <v>1135.9231148194424</v>
      </c>
      <c r="AX111" s="59">
        <v>982.32344835014669</v>
      </c>
      <c r="AY111" s="60"/>
      <c r="AZ111" s="24">
        <f t="shared" si="40"/>
        <v>6092.9076919605104</v>
      </c>
      <c r="BA111" s="34"/>
      <c r="BB111" s="54">
        <v>0</v>
      </c>
      <c r="BC111" s="55">
        <v>0</v>
      </c>
      <c r="BD111" s="55">
        <v>0</v>
      </c>
      <c r="BE111" s="55">
        <v>0</v>
      </c>
      <c r="BF111" s="55">
        <v>0</v>
      </c>
      <c r="BG111" s="55">
        <v>0</v>
      </c>
      <c r="BH111" s="55">
        <v>0</v>
      </c>
      <c r="BI111" s="55">
        <v>0</v>
      </c>
      <c r="BJ111" s="55">
        <v>0</v>
      </c>
      <c r="BK111" s="55">
        <v>0</v>
      </c>
      <c r="BL111" s="55">
        <v>0</v>
      </c>
      <c r="BM111" s="55">
        <v>0</v>
      </c>
      <c r="BN111" s="55">
        <v>0</v>
      </c>
      <c r="BO111" s="55">
        <v>0</v>
      </c>
      <c r="BP111" s="55">
        <v>0</v>
      </c>
      <c r="BQ111" s="55">
        <v>0</v>
      </c>
      <c r="BR111" s="56">
        <v>0</v>
      </c>
      <c r="BS111" s="57">
        <v>0</v>
      </c>
      <c r="BU111" s="24">
        <f t="shared" si="41"/>
        <v>0</v>
      </c>
      <c r="BW111" s="48">
        <f t="shared" si="42"/>
        <v>110753.81385665952</v>
      </c>
      <c r="BX111" s="49"/>
      <c r="BY111" s="48">
        <f t="shared" si="70"/>
        <v>18978.459617501812</v>
      </c>
      <c r="BZ111" s="48">
        <f t="shared" si="71"/>
        <v>18978.459617501812</v>
      </c>
      <c r="CA111" s="48">
        <f t="shared" si="72"/>
        <v>0</v>
      </c>
      <c r="CB111" s="48">
        <f t="shared" si="73"/>
        <v>11710.069790427053</v>
      </c>
      <c r="CC111" s="48">
        <f t="shared" si="68"/>
        <v>0</v>
      </c>
      <c r="CD111" s="48">
        <f t="shared" si="49"/>
        <v>11710.069790427053</v>
      </c>
      <c r="CE111" s="48">
        <f t="shared" si="50"/>
        <v>32073.371926838397</v>
      </c>
      <c r="CF111" s="48">
        <f t="shared" si="51"/>
        <v>0</v>
      </c>
      <c r="CG111" s="48">
        <f t="shared" si="67"/>
        <v>0</v>
      </c>
      <c r="CH111" s="48">
        <f t="shared" si="52"/>
        <v>0</v>
      </c>
      <c r="CI111" s="48">
        <f t="shared" si="53"/>
        <v>32073.371926838397</v>
      </c>
      <c r="CJ111" s="48">
        <f t="shared" si="54"/>
        <v>0</v>
      </c>
      <c r="CK111" s="48">
        <f t="shared" si="55"/>
        <v>0</v>
      </c>
      <c r="CL111" s="48">
        <f t="shared" si="56"/>
        <v>47991.912521892242</v>
      </c>
      <c r="CM111" s="48">
        <f t="shared" si="74"/>
        <v>1601.2850661360162</v>
      </c>
      <c r="CN111" s="48">
        <f t="shared" si="75"/>
        <v>1663.8089899389311</v>
      </c>
      <c r="CO111" s="48">
        <f t="shared" si="76"/>
        <v>965.28157558555449</v>
      </c>
      <c r="CP111" s="48">
        <f t="shared" si="77"/>
        <v>2267.8905468703592</v>
      </c>
      <c r="CQ111" s="48">
        <f t="shared" si="78"/>
        <v>4117.6674931951302</v>
      </c>
      <c r="CR111" s="48">
        <f t="shared" si="79"/>
        <v>1820.1173061751347</v>
      </c>
      <c r="CS111" s="48">
        <f t="shared" si="80"/>
        <v>2444.2536362746137</v>
      </c>
      <c r="CT111" s="48">
        <f t="shared" si="81"/>
        <v>9081.4716271661018</v>
      </c>
      <c r="CU111" s="48">
        <f t="shared" si="82"/>
        <v>16582.799954956732</v>
      </c>
      <c r="CV111" s="48">
        <f t="shared" si="66"/>
        <v>7447.3363255936692</v>
      </c>
    </row>
    <row r="112" spans="2:100" ht="16" x14ac:dyDescent="0.4">
      <c r="B112" s="51" t="s">
        <v>240</v>
      </c>
      <c r="C112" s="52">
        <v>4</v>
      </c>
      <c r="D112" s="51" t="s">
        <v>251</v>
      </c>
      <c r="E112" s="53">
        <v>150000</v>
      </c>
      <c r="G112" s="54">
        <v>500.40158316750501</v>
      </c>
      <c r="H112" s="55">
        <v>519.94030935591604</v>
      </c>
      <c r="I112" s="55">
        <v>301.65049237048578</v>
      </c>
      <c r="J112" s="55">
        <v>708.71579589698717</v>
      </c>
      <c r="K112" s="55">
        <v>0</v>
      </c>
      <c r="L112" s="55">
        <v>5424.0557953463376</v>
      </c>
      <c r="M112" s="55">
        <v>1286.7710916234782</v>
      </c>
      <c r="N112" s="55">
        <v>568.78665817972967</v>
      </c>
      <c r="O112" s="55">
        <v>0</v>
      </c>
      <c r="P112" s="55">
        <v>0</v>
      </c>
      <c r="Q112" s="55">
        <v>0</v>
      </c>
      <c r="R112" s="55">
        <v>0</v>
      </c>
      <c r="S112" s="55">
        <v>763.8292613358168</v>
      </c>
      <c r="T112" s="55">
        <v>2837.9598834894068</v>
      </c>
      <c r="U112" s="55">
        <v>10022.928727136998</v>
      </c>
      <c r="V112" s="55">
        <v>0</v>
      </c>
      <c r="W112" s="56">
        <v>3659.3968095084542</v>
      </c>
      <c r="X112" s="57">
        <v>2327.2926017480218</v>
      </c>
      <c r="Y112" s="60"/>
      <c r="Z112" s="24">
        <f t="shared" si="38"/>
        <v>28921.729009159135</v>
      </c>
      <c r="AB112" s="58">
        <v>506.71283512297873</v>
      </c>
      <c r="AC112" s="55">
        <v>0</v>
      </c>
      <c r="AD112" s="55">
        <v>0</v>
      </c>
      <c r="AE112" s="55">
        <v>0</v>
      </c>
      <c r="AF112" s="55">
        <v>0</v>
      </c>
      <c r="AG112" s="55">
        <v>460.4641164141313</v>
      </c>
      <c r="AH112" s="55">
        <v>0</v>
      </c>
      <c r="AI112" s="59">
        <v>0</v>
      </c>
      <c r="AJ112" s="60"/>
      <c r="AK112" s="24">
        <f t="shared" si="48"/>
        <v>967.17695153710997</v>
      </c>
      <c r="AM112" s="58">
        <v>703.25428688703687</v>
      </c>
      <c r="AN112" s="55">
        <v>0</v>
      </c>
      <c r="AO112" s="55">
        <v>1481.4440706868179</v>
      </c>
      <c r="AP112" s="59">
        <v>632.92885819833316</v>
      </c>
      <c r="AQ112" s="60"/>
      <c r="AR112" s="24">
        <f t="shared" si="39"/>
        <v>2817.6272157721883</v>
      </c>
      <c r="AT112" s="58">
        <v>401.85959250687819</v>
      </c>
      <c r="AU112" s="55">
        <v>0</v>
      </c>
      <c r="AV112" s="55">
        <v>840.22201024028482</v>
      </c>
      <c r="AW112" s="55">
        <v>354.97597338107573</v>
      </c>
      <c r="AX112" s="59">
        <v>306.97607760942083</v>
      </c>
      <c r="AY112" s="60"/>
      <c r="AZ112" s="24">
        <f t="shared" si="40"/>
        <v>1904.0336537376597</v>
      </c>
      <c r="BA112" s="34"/>
      <c r="BB112" s="54">
        <v>0</v>
      </c>
      <c r="BC112" s="55">
        <v>0</v>
      </c>
      <c r="BD112" s="55">
        <v>0</v>
      </c>
      <c r="BE112" s="55">
        <v>0</v>
      </c>
      <c r="BF112" s="55">
        <v>0</v>
      </c>
      <c r="BG112" s="55">
        <v>0</v>
      </c>
      <c r="BH112" s="55">
        <v>0</v>
      </c>
      <c r="BI112" s="55">
        <v>0</v>
      </c>
      <c r="BJ112" s="55">
        <v>0</v>
      </c>
      <c r="BK112" s="55">
        <v>0</v>
      </c>
      <c r="BL112" s="55">
        <v>0</v>
      </c>
      <c r="BM112" s="55">
        <v>0</v>
      </c>
      <c r="BN112" s="55">
        <v>0</v>
      </c>
      <c r="BO112" s="55">
        <v>0</v>
      </c>
      <c r="BP112" s="55">
        <v>0</v>
      </c>
      <c r="BQ112" s="55">
        <v>0</v>
      </c>
      <c r="BR112" s="56">
        <v>0</v>
      </c>
      <c r="BS112" s="57">
        <v>0</v>
      </c>
      <c r="BU112" s="24">
        <f t="shared" si="41"/>
        <v>0</v>
      </c>
      <c r="BW112" s="48">
        <f t="shared" si="42"/>
        <v>34610.566830206088</v>
      </c>
      <c r="BX112" s="49"/>
      <c r="BY112" s="48">
        <f t="shared" si="70"/>
        <v>5930.7686304693161</v>
      </c>
      <c r="BZ112" s="48">
        <f t="shared" si="71"/>
        <v>5930.7686304693161</v>
      </c>
      <c r="CA112" s="48">
        <f t="shared" si="72"/>
        <v>0</v>
      </c>
      <c r="CB112" s="48">
        <f t="shared" si="73"/>
        <v>3659.3968095084542</v>
      </c>
      <c r="CC112" s="48">
        <f t="shared" si="68"/>
        <v>0</v>
      </c>
      <c r="CD112" s="48">
        <f t="shared" si="49"/>
        <v>3659.3968095084542</v>
      </c>
      <c r="CE112" s="48">
        <f t="shared" si="50"/>
        <v>10022.928727136998</v>
      </c>
      <c r="CF112" s="48">
        <f t="shared" si="51"/>
        <v>0</v>
      </c>
      <c r="CG112" s="48">
        <f t="shared" si="67"/>
        <v>0</v>
      </c>
      <c r="CH112" s="48">
        <f t="shared" si="52"/>
        <v>0</v>
      </c>
      <c r="CI112" s="48">
        <f t="shared" si="53"/>
        <v>10022.928727136998</v>
      </c>
      <c r="CJ112" s="48">
        <f t="shared" si="54"/>
        <v>0</v>
      </c>
      <c r="CK112" s="48">
        <f t="shared" si="55"/>
        <v>0</v>
      </c>
      <c r="CL112" s="48">
        <f t="shared" si="56"/>
        <v>14997.472663091325</v>
      </c>
      <c r="CM112" s="48">
        <f t="shared" si="74"/>
        <v>500.40158316750501</v>
      </c>
      <c r="CN112" s="48">
        <f t="shared" si="75"/>
        <v>519.94030935591604</v>
      </c>
      <c r="CO112" s="48">
        <f t="shared" si="76"/>
        <v>301.65049237048578</v>
      </c>
      <c r="CP112" s="48">
        <f t="shared" si="77"/>
        <v>708.71579589698717</v>
      </c>
      <c r="CQ112" s="48">
        <f t="shared" si="78"/>
        <v>1286.7710916234782</v>
      </c>
      <c r="CR112" s="48">
        <f t="shared" si="79"/>
        <v>568.78665817972967</v>
      </c>
      <c r="CS112" s="48">
        <f t="shared" si="80"/>
        <v>763.8292613358168</v>
      </c>
      <c r="CT112" s="48">
        <f t="shared" si="81"/>
        <v>2837.9598834894068</v>
      </c>
      <c r="CU112" s="48">
        <f t="shared" si="82"/>
        <v>5182.1249859239788</v>
      </c>
      <c r="CV112" s="48">
        <f t="shared" si="66"/>
        <v>2327.2926017480218</v>
      </c>
    </row>
    <row r="113" spans="2:100" ht="16" x14ac:dyDescent="0.4">
      <c r="B113" s="51" t="s">
        <v>240</v>
      </c>
      <c r="C113" s="52">
        <v>4</v>
      </c>
      <c r="D113" s="51" t="s">
        <v>325</v>
      </c>
      <c r="E113" s="53">
        <v>0</v>
      </c>
      <c r="G113" s="54">
        <v>0</v>
      </c>
      <c r="H113" s="56">
        <v>0</v>
      </c>
      <c r="I113" s="56">
        <v>0</v>
      </c>
      <c r="J113" s="56">
        <v>0</v>
      </c>
      <c r="K113" s="56">
        <v>0</v>
      </c>
      <c r="L113" s="56">
        <v>0</v>
      </c>
      <c r="M113" s="56">
        <v>0</v>
      </c>
      <c r="N113" s="56">
        <v>0</v>
      </c>
      <c r="O113" s="56">
        <v>0</v>
      </c>
      <c r="P113" s="56">
        <v>0</v>
      </c>
      <c r="Q113" s="56">
        <v>0</v>
      </c>
      <c r="R113" s="56">
        <v>0</v>
      </c>
      <c r="S113" s="56">
        <v>0</v>
      </c>
      <c r="T113" s="56">
        <v>0</v>
      </c>
      <c r="U113" s="56">
        <v>0</v>
      </c>
      <c r="V113" s="56">
        <v>0</v>
      </c>
      <c r="W113" s="56">
        <v>0</v>
      </c>
      <c r="X113" s="57">
        <v>0</v>
      </c>
      <c r="Y113" s="60"/>
      <c r="Z113" s="24">
        <f t="shared" si="38"/>
        <v>0</v>
      </c>
      <c r="AB113" s="58">
        <v>0</v>
      </c>
      <c r="AC113" s="56">
        <v>0</v>
      </c>
      <c r="AD113" s="56">
        <v>0</v>
      </c>
      <c r="AE113" s="56">
        <v>0</v>
      </c>
      <c r="AF113" s="56">
        <v>0</v>
      </c>
      <c r="AG113" s="56">
        <v>0</v>
      </c>
      <c r="AH113" s="56">
        <v>0</v>
      </c>
      <c r="AI113" s="59">
        <v>0</v>
      </c>
      <c r="AJ113" s="60"/>
      <c r="AK113" s="24">
        <f t="shared" si="48"/>
        <v>0</v>
      </c>
      <c r="AM113" s="58">
        <v>0</v>
      </c>
      <c r="AN113" s="56">
        <v>0</v>
      </c>
      <c r="AO113" s="56">
        <v>0</v>
      </c>
      <c r="AP113" s="59">
        <v>0</v>
      </c>
      <c r="AQ113" s="60"/>
      <c r="AR113" s="24">
        <f t="shared" si="39"/>
        <v>0</v>
      </c>
      <c r="AT113" s="58">
        <v>0</v>
      </c>
      <c r="AU113" s="56">
        <v>0</v>
      </c>
      <c r="AV113" s="56">
        <v>0</v>
      </c>
      <c r="AW113" s="56">
        <v>0</v>
      </c>
      <c r="AX113" s="59">
        <v>0</v>
      </c>
      <c r="AY113" s="60"/>
      <c r="AZ113" s="24">
        <f t="shared" si="40"/>
        <v>0</v>
      </c>
      <c r="BA113" s="34"/>
      <c r="BB113" s="54">
        <v>0</v>
      </c>
      <c r="BC113" s="56">
        <v>0</v>
      </c>
      <c r="BD113" s="56">
        <v>0</v>
      </c>
      <c r="BE113" s="56">
        <v>0</v>
      </c>
      <c r="BF113" s="56">
        <v>0</v>
      </c>
      <c r="BG113" s="56">
        <v>0</v>
      </c>
      <c r="BH113" s="56">
        <v>0</v>
      </c>
      <c r="BI113" s="56">
        <v>0</v>
      </c>
      <c r="BJ113" s="56">
        <v>0</v>
      </c>
      <c r="BK113" s="56">
        <v>0</v>
      </c>
      <c r="BL113" s="56">
        <v>0</v>
      </c>
      <c r="BM113" s="56">
        <v>0</v>
      </c>
      <c r="BN113" s="56">
        <v>0</v>
      </c>
      <c r="BO113" s="56">
        <v>0</v>
      </c>
      <c r="BP113" s="56">
        <v>0</v>
      </c>
      <c r="BQ113" s="56">
        <v>0</v>
      </c>
      <c r="BR113" s="56">
        <v>0</v>
      </c>
      <c r="BS113" s="57">
        <v>0</v>
      </c>
      <c r="BU113" s="24">
        <f t="shared" si="41"/>
        <v>0</v>
      </c>
      <c r="BW113" s="48">
        <f t="shared" si="42"/>
        <v>0</v>
      </c>
      <c r="BX113" s="49"/>
      <c r="BY113" s="48">
        <f t="shared" si="70"/>
        <v>0</v>
      </c>
      <c r="BZ113" s="48">
        <f t="shared" si="71"/>
        <v>0</v>
      </c>
      <c r="CA113" s="48">
        <f t="shared" si="72"/>
        <v>0</v>
      </c>
      <c r="CB113" s="48">
        <f t="shared" si="73"/>
        <v>0</v>
      </c>
      <c r="CC113" s="48">
        <f t="shared" si="68"/>
        <v>0</v>
      </c>
      <c r="CD113" s="48">
        <f t="shared" si="49"/>
        <v>0</v>
      </c>
      <c r="CE113" s="48">
        <f t="shared" si="50"/>
        <v>0</v>
      </c>
      <c r="CF113" s="48">
        <f t="shared" si="51"/>
        <v>0</v>
      </c>
      <c r="CG113" s="48">
        <f t="shared" si="67"/>
        <v>0</v>
      </c>
      <c r="CH113" s="48">
        <f t="shared" si="52"/>
        <v>0</v>
      </c>
      <c r="CI113" s="48">
        <f t="shared" si="53"/>
        <v>0</v>
      </c>
      <c r="CJ113" s="48">
        <f t="shared" si="54"/>
        <v>0</v>
      </c>
      <c r="CK113" s="48">
        <f t="shared" si="55"/>
        <v>0</v>
      </c>
      <c r="CL113" s="48">
        <f t="shared" si="56"/>
        <v>0</v>
      </c>
      <c r="CM113" s="48">
        <f t="shared" si="74"/>
        <v>0</v>
      </c>
      <c r="CN113" s="48">
        <f t="shared" si="75"/>
        <v>0</v>
      </c>
      <c r="CO113" s="48">
        <f t="shared" si="76"/>
        <v>0</v>
      </c>
      <c r="CP113" s="48">
        <f t="shared" si="77"/>
        <v>0</v>
      </c>
      <c r="CQ113" s="48">
        <f t="shared" si="78"/>
        <v>0</v>
      </c>
      <c r="CR113" s="48">
        <f t="shared" si="79"/>
        <v>0</v>
      </c>
      <c r="CS113" s="48">
        <f t="shared" si="80"/>
        <v>0</v>
      </c>
      <c r="CT113" s="48">
        <f t="shared" si="81"/>
        <v>0</v>
      </c>
      <c r="CU113" s="48">
        <f t="shared" si="82"/>
        <v>0</v>
      </c>
      <c r="CV113" s="48">
        <f t="shared" si="66"/>
        <v>0</v>
      </c>
    </row>
    <row r="114" spans="2:100" ht="16" x14ac:dyDescent="0.4">
      <c r="B114" s="51" t="s">
        <v>240</v>
      </c>
      <c r="C114" s="52">
        <v>4</v>
      </c>
      <c r="D114" s="51" t="s">
        <v>326</v>
      </c>
      <c r="E114" s="53">
        <v>0</v>
      </c>
      <c r="G114" s="62">
        <v>0</v>
      </c>
      <c r="H114" s="63">
        <v>0</v>
      </c>
      <c r="I114" s="63">
        <v>0</v>
      </c>
      <c r="J114" s="63">
        <v>0</v>
      </c>
      <c r="K114" s="63">
        <v>0</v>
      </c>
      <c r="L114" s="63">
        <v>0</v>
      </c>
      <c r="M114" s="63">
        <v>0</v>
      </c>
      <c r="N114" s="63">
        <v>0</v>
      </c>
      <c r="O114" s="63">
        <v>0</v>
      </c>
      <c r="P114" s="63">
        <v>0</v>
      </c>
      <c r="Q114" s="63">
        <v>0</v>
      </c>
      <c r="R114" s="63">
        <v>0</v>
      </c>
      <c r="S114" s="63">
        <v>0</v>
      </c>
      <c r="T114" s="63">
        <v>0</v>
      </c>
      <c r="U114" s="63">
        <v>0</v>
      </c>
      <c r="V114" s="63">
        <v>0</v>
      </c>
      <c r="W114" s="63">
        <v>0</v>
      </c>
      <c r="X114" s="64">
        <v>0</v>
      </c>
      <c r="Y114" s="60"/>
      <c r="Z114" s="24">
        <f t="shared" si="38"/>
        <v>0</v>
      </c>
      <c r="AB114" s="65">
        <v>0</v>
      </c>
      <c r="AC114" s="63">
        <v>0</v>
      </c>
      <c r="AD114" s="63">
        <v>0</v>
      </c>
      <c r="AE114" s="63">
        <v>0</v>
      </c>
      <c r="AF114" s="63">
        <v>0</v>
      </c>
      <c r="AG114" s="63">
        <v>0</v>
      </c>
      <c r="AH114" s="63">
        <v>0</v>
      </c>
      <c r="AI114" s="66">
        <v>0</v>
      </c>
      <c r="AJ114" s="60"/>
      <c r="AK114" s="24">
        <f t="shared" si="48"/>
        <v>0</v>
      </c>
      <c r="AM114" s="65">
        <v>0</v>
      </c>
      <c r="AN114" s="63">
        <v>0</v>
      </c>
      <c r="AO114" s="63">
        <v>0</v>
      </c>
      <c r="AP114" s="66">
        <v>0</v>
      </c>
      <c r="AQ114" s="60"/>
      <c r="AR114" s="24">
        <f t="shared" si="39"/>
        <v>0</v>
      </c>
      <c r="AT114" s="65">
        <v>0</v>
      </c>
      <c r="AU114" s="63">
        <v>0</v>
      </c>
      <c r="AV114" s="63">
        <v>0</v>
      </c>
      <c r="AW114" s="63">
        <v>0</v>
      </c>
      <c r="AX114" s="66">
        <v>0</v>
      </c>
      <c r="AY114" s="60"/>
      <c r="AZ114" s="24">
        <f t="shared" si="40"/>
        <v>0</v>
      </c>
      <c r="BA114" s="34"/>
      <c r="BB114" s="62">
        <v>0</v>
      </c>
      <c r="BC114" s="63">
        <v>0</v>
      </c>
      <c r="BD114" s="63">
        <v>0</v>
      </c>
      <c r="BE114" s="63">
        <v>0</v>
      </c>
      <c r="BF114" s="63">
        <v>0</v>
      </c>
      <c r="BG114" s="63">
        <v>0</v>
      </c>
      <c r="BH114" s="63">
        <v>0</v>
      </c>
      <c r="BI114" s="63">
        <v>0</v>
      </c>
      <c r="BJ114" s="63">
        <v>0</v>
      </c>
      <c r="BK114" s="63">
        <v>0</v>
      </c>
      <c r="BL114" s="63">
        <v>0</v>
      </c>
      <c r="BM114" s="63">
        <v>0</v>
      </c>
      <c r="BN114" s="63">
        <v>0</v>
      </c>
      <c r="BO114" s="63">
        <v>0</v>
      </c>
      <c r="BP114" s="63">
        <v>0</v>
      </c>
      <c r="BQ114" s="63">
        <v>0</v>
      </c>
      <c r="BR114" s="63">
        <v>0</v>
      </c>
      <c r="BS114" s="64">
        <v>0</v>
      </c>
      <c r="BU114" s="24">
        <f t="shared" si="41"/>
        <v>0</v>
      </c>
      <c r="BW114" s="48">
        <f t="shared" si="42"/>
        <v>0</v>
      </c>
      <c r="BX114" s="49"/>
      <c r="BY114" s="48">
        <f t="shared" si="70"/>
        <v>0</v>
      </c>
      <c r="BZ114" s="48">
        <f t="shared" si="71"/>
        <v>0</v>
      </c>
      <c r="CA114" s="48">
        <f t="shared" si="72"/>
        <v>0</v>
      </c>
      <c r="CB114" s="48">
        <f t="shared" si="73"/>
        <v>0</v>
      </c>
      <c r="CC114" s="48">
        <f t="shared" si="68"/>
        <v>0</v>
      </c>
      <c r="CD114" s="48">
        <f t="shared" si="49"/>
        <v>0</v>
      </c>
      <c r="CE114" s="48">
        <f t="shared" si="50"/>
        <v>0</v>
      </c>
      <c r="CF114" s="48">
        <f t="shared" si="51"/>
        <v>0</v>
      </c>
      <c r="CG114" s="48">
        <f t="shared" si="67"/>
        <v>0</v>
      </c>
      <c r="CH114" s="48">
        <f t="shared" si="52"/>
        <v>0</v>
      </c>
      <c r="CI114" s="48">
        <f t="shared" si="53"/>
        <v>0</v>
      </c>
      <c r="CJ114" s="48">
        <f t="shared" si="54"/>
        <v>0</v>
      </c>
      <c r="CK114" s="48">
        <f t="shared" si="55"/>
        <v>0</v>
      </c>
      <c r="CL114" s="48">
        <f t="shared" si="56"/>
        <v>0</v>
      </c>
      <c r="CM114" s="48">
        <f t="shared" si="74"/>
        <v>0</v>
      </c>
      <c r="CN114" s="48">
        <f t="shared" si="75"/>
        <v>0</v>
      </c>
      <c r="CO114" s="48">
        <f t="shared" si="76"/>
        <v>0</v>
      </c>
      <c r="CP114" s="48">
        <f t="shared" si="77"/>
        <v>0</v>
      </c>
      <c r="CQ114" s="48">
        <f t="shared" si="78"/>
        <v>0</v>
      </c>
      <c r="CR114" s="48">
        <f t="shared" si="79"/>
        <v>0</v>
      </c>
      <c r="CS114" s="48">
        <f t="shared" si="80"/>
        <v>0</v>
      </c>
      <c r="CT114" s="48">
        <f t="shared" si="81"/>
        <v>0</v>
      </c>
      <c r="CU114" s="48">
        <f t="shared" si="82"/>
        <v>0</v>
      </c>
      <c r="CV114" s="48">
        <f t="shared" si="66"/>
        <v>0</v>
      </c>
    </row>
    <row r="115" spans="2:100" ht="16" x14ac:dyDescent="0.4">
      <c r="B115" s="67" t="s">
        <v>259</v>
      </c>
      <c r="C115" s="68">
        <v>4</v>
      </c>
      <c r="D115" s="67" t="s">
        <v>327</v>
      </c>
      <c r="E115" s="69">
        <v>0</v>
      </c>
      <c r="G115" s="62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63">
        <v>0</v>
      </c>
      <c r="P115" s="63">
        <v>0</v>
      </c>
      <c r="Q115" s="63">
        <v>0</v>
      </c>
      <c r="R115" s="63">
        <v>0</v>
      </c>
      <c r="S115" s="63">
        <v>0</v>
      </c>
      <c r="T115" s="63">
        <v>0</v>
      </c>
      <c r="U115" s="63">
        <v>0</v>
      </c>
      <c r="V115" s="63">
        <v>0</v>
      </c>
      <c r="W115" s="63">
        <v>0</v>
      </c>
      <c r="X115" s="64">
        <v>0</v>
      </c>
      <c r="Y115" s="60"/>
      <c r="Z115" s="24">
        <f t="shared" si="38"/>
        <v>0</v>
      </c>
      <c r="AB115" s="65">
        <v>0</v>
      </c>
      <c r="AC115" s="63">
        <v>0</v>
      </c>
      <c r="AD115" s="63">
        <v>0</v>
      </c>
      <c r="AE115" s="63">
        <v>0</v>
      </c>
      <c r="AF115" s="63">
        <v>0</v>
      </c>
      <c r="AG115" s="63">
        <v>0</v>
      </c>
      <c r="AH115" s="63">
        <v>0</v>
      </c>
      <c r="AI115" s="66">
        <v>0</v>
      </c>
      <c r="AJ115" s="60"/>
      <c r="AK115" s="24">
        <f t="shared" si="48"/>
        <v>0</v>
      </c>
      <c r="AM115" s="65">
        <v>0</v>
      </c>
      <c r="AN115" s="63">
        <v>0</v>
      </c>
      <c r="AO115" s="63">
        <v>0</v>
      </c>
      <c r="AP115" s="66">
        <v>0</v>
      </c>
      <c r="AQ115" s="60"/>
      <c r="AR115" s="24">
        <f t="shared" si="39"/>
        <v>0</v>
      </c>
      <c r="AT115" s="65">
        <v>0</v>
      </c>
      <c r="AU115" s="63">
        <v>0</v>
      </c>
      <c r="AV115" s="63">
        <v>0</v>
      </c>
      <c r="AW115" s="63">
        <v>0</v>
      </c>
      <c r="AX115" s="66">
        <v>0</v>
      </c>
      <c r="AY115" s="60"/>
      <c r="AZ115" s="24">
        <f t="shared" si="40"/>
        <v>0</v>
      </c>
      <c r="BA115" s="34"/>
      <c r="BB115" s="62">
        <v>0</v>
      </c>
      <c r="BC115" s="63">
        <v>0</v>
      </c>
      <c r="BD115" s="63">
        <v>0</v>
      </c>
      <c r="BE115" s="63">
        <v>0</v>
      </c>
      <c r="BF115" s="63">
        <v>0</v>
      </c>
      <c r="BG115" s="63">
        <v>0</v>
      </c>
      <c r="BH115" s="63">
        <v>0</v>
      </c>
      <c r="BI115" s="63">
        <v>0</v>
      </c>
      <c r="BJ115" s="63">
        <v>0</v>
      </c>
      <c r="BK115" s="63">
        <v>0</v>
      </c>
      <c r="BL115" s="63">
        <v>0</v>
      </c>
      <c r="BM115" s="63">
        <v>0</v>
      </c>
      <c r="BN115" s="63">
        <v>0</v>
      </c>
      <c r="BO115" s="63">
        <v>0</v>
      </c>
      <c r="BP115" s="63">
        <v>0</v>
      </c>
      <c r="BQ115" s="63">
        <v>0</v>
      </c>
      <c r="BR115" s="63">
        <v>0</v>
      </c>
      <c r="BS115" s="64">
        <v>0</v>
      </c>
      <c r="BU115" s="24">
        <f t="shared" si="41"/>
        <v>0</v>
      </c>
      <c r="BW115" s="48">
        <f t="shared" si="42"/>
        <v>0</v>
      </c>
      <c r="BX115" s="49"/>
      <c r="BY115" s="48">
        <f t="shared" si="70"/>
        <v>0</v>
      </c>
      <c r="BZ115" s="48">
        <f t="shared" si="71"/>
        <v>0</v>
      </c>
      <c r="CA115" s="48">
        <f t="shared" si="72"/>
        <v>0</v>
      </c>
      <c r="CB115" s="48">
        <f t="shared" si="73"/>
        <v>0</v>
      </c>
      <c r="CC115" s="48">
        <f t="shared" si="68"/>
        <v>0</v>
      </c>
      <c r="CD115" s="48">
        <f t="shared" si="49"/>
        <v>0</v>
      </c>
      <c r="CE115" s="48">
        <f t="shared" si="50"/>
        <v>0</v>
      </c>
      <c r="CF115" s="48">
        <f t="shared" si="51"/>
        <v>0</v>
      </c>
      <c r="CG115" s="48">
        <f t="shared" si="67"/>
        <v>0</v>
      </c>
      <c r="CH115" s="48">
        <f t="shared" si="52"/>
        <v>0</v>
      </c>
      <c r="CI115" s="48">
        <f t="shared" si="53"/>
        <v>0</v>
      </c>
      <c r="CJ115" s="48">
        <f t="shared" si="54"/>
        <v>0</v>
      </c>
      <c r="CK115" s="48">
        <f t="shared" si="55"/>
        <v>0</v>
      </c>
      <c r="CL115" s="48">
        <f t="shared" si="56"/>
        <v>0</v>
      </c>
      <c r="CM115" s="48">
        <f t="shared" si="74"/>
        <v>0</v>
      </c>
      <c r="CN115" s="48">
        <f t="shared" si="75"/>
        <v>0</v>
      </c>
      <c r="CO115" s="48">
        <f t="shared" si="76"/>
        <v>0</v>
      </c>
      <c r="CP115" s="48">
        <f t="shared" si="77"/>
        <v>0</v>
      </c>
      <c r="CQ115" s="48">
        <f t="shared" si="78"/>
        <v>0</v>
      </c>
      <c r="CR115" s="48">
        <f t="shared" si="79"/>
        <v>0</v>
      </c>
      <c r="CS115" s="48">
        <f t="shared" si="80"/>
        <v>0</v>
      </c>
      <c r="CT115" s="48">
        <f t="shared" si="81"/>
        <v>0</v>
      </c>
      <c r="CU115" s="48">
        <f t="shared" si="82"/>
        <v>0</v>
      </c>
      <c r="CV115" s="48">
        <f t="shared" si="66"/>
        <v>0</v>
      </c>
    </row>
    <row r="116" spans="2:100" ht="16" x14ac:dyDescent="0.4">
      <c r="B116" s="39" t="s">
        <v>208</v>
      </c>
      <c r="C116" s="40">
        <v>5</v>
      </c>
      <c r="D116" s="39" t="s">
        <v>18</v>
      </c>
      <c r="E116" s="41">
        <v>2530000</v>
      </c>
      <c r="G116" s="42">
        <v>7692.3363288186065</v>
      </c>
      <c r="H116" s="43">
        <v>8181.7076412574252</v>
      </c>
      <c r="I116" s="43">
        <v>4651.1317584888893</v>
      </c>
      <c r="J116" s="43">
        <v>10977.196502727193</v>
      </c>
      <c r="K116" s="43">
        <v>27303.605827059113</v>
      </c>
      <c r="L116" s="43">
        <v>0</v>
      </c>
      <c r="M116" s="43">
        <v>19192.328426697473</v>
      </c>
      <c r="N116" s="43">
        <v>8792.838739806326</v>
      </c>
      <c r="O116" s="43">
        <v>0</v>
      </c>
      <c r="P116" s="43">
        <v>0</v>
      </c>
      <c r="Q116" s="43">
        <v>0</v>
      </c>
      <c r="R116" s="43">
        <v>0</v>
      </c>
      <c r="S116" s="43">
        <v>11705.231777474235</v>
      </c>
      <c r="T116" s="43">
        <v>44184.619284723412</v>
      </c>
      <c r="U116" s="43">
        <v>0</v>
      </c>
      <c r="V116" s="43">
        <v>75961.957235998154</v>
      </c>
      <c r="W116" s="43">
        <v>0</v>
      </c>
      <c r="X116" s="44">
        <v>35413.552584035679</v>
      </c>
      <c r="Z116" s="24">
        <f t="shared" si="38"/>
        <v>254056.50610708649</v>
      </c>
      <c r="AB116" s="45">
        <v>0</v>
      </c>
      <c r="AC116" s="46">
        <v>0</v>
      </c>
      <c r="AD116" s="46">
        <v>208500</v>
      </c>
      <c r="AE116" s="46">
        <v>0</v>
      </c>
      <c r="AF116" s="46">
        <v>0</v>
      </c>
      <c r="AG116" s="46">
        <v>6810.6426000887568</v>
      </c>
      <c r="AH116" s="46">
        <v>8487.6838124509432</v>
      </c>
      <c r="AI116" s="47">
        <v>0</v>
      </c>
      <c r="AK116" s="24">
        <f t="shared" si="48"/>
        <v>223798.3264125397</v>
      </c>
      <c r="AM116" s="45">
        <v>10401.708698317374</v>
      </c>
      <c r="AN116" s="46">
        <v>18462.460063897764</v>
      </c>
      <c r="AO116" s="46">
        <v>0</v>
      </c>
      <c r="AP116" s="47">
        <v>9361.5378284856361</v>
      </c>
      <c r="AR116" s="24">
        <f t="shared" si="39"/>
        <v>38225.706590700771</v>
      </c>
      <c r="AT116" s="45">
        <v>5943.8335418956422</v>
      </c>
      <c r="AU116" s="46">
        <v>10471.246006389776</v>
      </c>
      <c r="AV116" s="46">
        <v>0</v>
      </c>
      <c r="AW116" s="46">
        <v>5250.3862953411508</v>
      </c>
      <c r="AX116" s="47">
        <v>4540.4284000591706</v>
      </c>
      <c r="AZ116" s="24">
        <f t="shared" si="40"/>
        <v>26205.89424368574</v>
      </c>
      <c r="BA116" s="34"/>
      <c r="BB116" s="42">
        <v>1158.748619305959</v>
      </c>
      <c r="BC116" s="43">
        <v>1232.4659281152469</v>
      </c>
      <c r="BD116" s="43">
        <v>700.63141716358348</v>
      </c>
      <c r="BE116" s="43">
        <v>1653.5693120608594</v>
      </c>
      <c r="BF116" s="43">
        <v>4112.9267106600719</v>
      </c>
      <c r="BG116" s="43">
        <v>0</v>
      </c>
      <c r="BH116" s="43">
        <v>2891.0701658201806</v>
      </c>
      <c r="BI116" s="43">
        <v>1324.5247365692492</v>
      </c>
      <c r="BJ116" s="43">
        <v>0</v>
      </c>
      <c r="BK116" s="43">
        <v>0</v>
      </c>
      <c r="BL116" s="43">
        <v>0</v>
      </c>
      <c r="BM116" s="43">
        <v>0</v>
      </c>
      <c r="BN116" s="43">
        <v>1763.2381868159405</v>
      </c>
      <c r="BO116" s="43">
        <v>6655.8278788358512</v>
      </c>
      <c r="BP116" s="43">
        <v>0</v>
      </c>
      <c r="BQ116" s="43">
        <v>11442.66310057577</v>
      </c>
      <c r="BR116" s="43">
        <v>0</v>
      </c>
      <c r="BS116" s="44">
        <v>5334.5828116920839</v>
      </c>
      <c r="BU116" s="24">
        <f t="shared" si="41"/>
        <v>38270.248867614799</v>
      </c>
      <c r="BW116" s="48">
        <f t="shared" si="42"/>
        <v>580556.68222162744</v>
      </c>
      <c r="BX116" s="49"/>
      <c r="BY116" s="48">
        <f t="shared" si="70"/>
        <v>31416.532537719184</v>
      </c>
      <c r="BZ116" s="48">
        <f t="shared" si="71"/>
        <v>0</v>
      </c>
      <c r="CA116" s="48">
        <f t="shared" si="72"/>
        <v>31416.532537719184</v>
      </c>
      <c r="CB116" s="48">
        <f t="shared" si="73"/>
        <v>95892.304149024858</v>
      </c>
      <c r="CC116" s="48">
        <f t="shared" si="68"/>
        <v>95892.304149024858</v>
      </c>
      <c r="CD116" s="48">
        <f t="shared" si="49"/>
        <v>0</v>
      </c>
      <c r="CE116" s="48">
        <f t="shared" si="50"/>
        <v>208500</v>
      </c>
      <c r="CF116" s="48">
        <f t="shared" si="51"/>
        <v>208500</v>
      </c>
      <c r="CG116" s="48">
        <f t="shared" si="67"/>
        <v>0</v>
      </c>
      <c r="CH116" s="48">
        <f t="shared" si="52"/>
        <v>0</v>
      </c>
      <c r="CI116" s="48">
        <f t="shared" si="53"/>
        <v>0</v>
      </c>
      <c r="CJ116" s="48">
        <f t="shared" si="54"/>
        <v>0</v>
      </c>
      <c r="CK116" s="48">
        <f t="shared" si="55"/>
        <v>0</v>
      </c>
      <c r="CL116" s="48">
        <f t="shared" si="56"/>
        <v>244747.8455348835</v>
      </c>
      <c r="CM116" s="48">
        <f t="shared" si="74"/>
        <v>8851.0849481245659</v>
      </c>
      <c r="CN116" s="48">
        <f t="shared" si="75"/>
        <v>9414.1735693726714</v>
      </c>
      <c r="CO116" s="48">
        <f t="shared" si="76"/>
        <v>5351.7631756524725</v>
      </c>
      <c r="CP116" s="48">
        <f t="shared" si="77"/>
        <v>12630.765814788052</v>
      </c>
      <c r="CQ116" s="48">
        <f t="shared" si="78"/>
        <v>22083.398592517653</v>
      </c>
      <c r="CR116" s="48">
        <f t="shared" si="79"/>
        <v>10117.363476375574</v>
      </c>
      <c r="CS116" s="48">
        <f t="shared" si="80"/>
        <v>13468.469964290176</v>
      </c>
      <c r="CT116" s="48">
        <f t="shared" si="81"/>
        <v>50840.447163559264</v>
      </c>
      <c r="CU116" s="48">
        <f t="shared" si="82"/>
        <v>71242.243434475269</v>
      </c>
      <c r="CV116" s="48">
        <f t="shared" si="66"/>
        <v>35413.552584035679</v>
      </c>
    </row>
    <row r="117" spans="2:100" ht="16" x14ac:dyDescent="0.4">
      <c r="B117" s="51" t="s">
        <v>191</v>
      </c>
      <c r="C117" s="52">
        <v>5</v>
      </c>
      <c r="D117" s="51" t="s">
        <v>192</v>
      </c>
      <c r="E117" s="53">
        <v>6572600</v>
      </c>
      <c r="G117" s="54">
        <v>19983.656029562517</v>
      </c>
      <c r="H117" s="55">
        <v>21254.976933963855</v>
      </c>
      <c r="I117" s="55">
        <v>12083.015255274337</v>
      </c>
      <c r="J117" s="55">
        <v>28517.281317717294</v>
      </c>
      <c r="K117" s="55">
        <v>70931.098679418457</v>
      </c>
      <c r="L117" s="55">
        <v>0</v>
      </c>
      <c r="M117" s="55">
        <v>49859.090046368307</v>
      </c>
      <c r="N117" s="55">
        <v>22842.61339970398</v>
      </c>
      <c r="O117" s="55">
        <v>170909.63687316023</v>
      </c>
      <c r="P117" s="55">
        <v>0</v>
      </c>
      <c r="Q117" s="55">
        <v>0</v>
      </c>
      <c r="R117" s="55">
        <v>0</v>
      </c>
      <c r="S117" s="55">
        <v>30408.619122777531</v>
      </c>
      <c r="T117" s="55">
        <v>114785.7030477364</v>
      </c>
      <c r="U117" s="55">
        <v>0</v>
      </c>
      <c r="V117" s="55">
        <v>197338.95657285431</v>
      </c>
      <c r="W117" s="56">
        <v>0</v>
      </c>
      <c r="X117" s="57">
        <v>91999.650479775853</v>
      </c>
      <c r="Z117" s="24">
        <f t="shared" si="38"/>
        <v>830914.29775831301</v>
      </c>
      <c r="AB117" s="58">
        <v>0</v>
      </c>
      <c r="AC117" s="55">
        <v>42941.953655845289</v>
      </c>
      <c r="AD117" s="55">
        <v>0</v>
      </c>
      <c r="AE117" s="55">
        <v>23856.640919914047</v>
      </c>
      <c r="AF117" s="55">
        <v>0</v>
      </c>
      <c r="AG117" s="55">
        <v>17693.134210807653</v>
      </c>
      <c r="AH117" s="55">
        <v>22049.861907397262</v>
      </c>
      <c r="AI117" s="59">
        <v>0</v>
      </c>
      <c r="AK117" s="24">
        <f t="shared" si="48"/>
        <v>106541.59069396426</v>
      </c>
      <c r="AM117" s="58">
        <v>27022.241340142598</v>
      </c>
      <c r="AN117" s="55">
        <v>47962.990124891083</v>
      </c>
      <c r="AO117" s="55">
        <v>0</v>
      </c>
      <c r="AP117" s="59">
        <v>24320.017206128337</v>
      </c>
      <c r="AR117" s="24">
        <f t="shared" si="39"/>
        <v>99305.248671162015</v>
      </c>
      <c r="AT117" s="58">
        <v>15441.280765795769</v>
      </c>
      <c r="AU117" s="55">
        <v>27202.889921580016</v>
      </c>
      <c r="AV117" s="55">
        <v>0</v>
      </c>
      <c r="AW117" s="55">
        <v>13639.798009786264</v>
      </c>
      <c r="AX117" s="59">
        <v>11795.422807205101</v>
      </c>
      <c r="AZ117" s="24">
        <f t="shared" si="40"/>
        <v>68079.391504367159</v>
      </c>
      <c r="BA117" s="34"/>
      <c r="BB117" s="54">
        <v>3010.2731917985557</v>
      </c>
      <c r="BC117" s="55">
        <v>3201.780853411175</v>
      </c>
      <c r="BD117" s="55">
        <v>1820.1462657902644</v>
      </c>
      <c r="BE117" s="55">
        <v>4295.7508539332821</v>
      </c>
      <c r="BF117" s="55">
        <v>10684.830868966161</v>
      </c>
      <c r="BG117" s="55">
        <v>0</v>
      </c>
      <c r="BH117" s="55">
        <v>7510.6117675374371</v>
      </c>
      <c r="BI117" s="55">
        <v>3440.9372662351966</v>
      </c>
      <c r="BJ117" s="55">
        <v>25745.273904745209</v>
      </c>
      <c r="BK117" s="55">
        <v>0</v>
      </c>
      <c r="BL117" s="55">
        <v>0</v>
      </c>
      <c r="BM117" s="55">
        <v>0</v>
      </c>
      <c r="BN117" s="55">
        <v>4580.6558524373313</v>
      </c>
      <c r="BO117" s="55">
        <v>17290.946370133013</v>
      </c>
      <c r="BP117" s="55">
        <v>0</v>
      </c>
      <c r="BQ117" s="55">
        <v>29726.500986104471</v>
      </c>
      <c r="BR117" s="56">
        <v>0</v>
      </c>
      <c r="BS117" s="57">
        <v>13858.529244319127</v>
      </c>
      <c r="BU117" s="24">
        <f t="shared" si="41"/>
        <v>125166.23742541122</v>
      </c>
      <c r="BW117" s="48">
        <f t="shared" si="42"/>
        <v>1230006.7660532177</v>
      </c>
      <c r="BX117" s="49"/>
      <c r="BY117" s="48">
        <f t="shared" si="70"/>
        <v>81615.929548384622</v>
      </c>
      <c r="BZ117" s="48">
        <f t="shared" si="71"/>
        <v>0</v>
      </c>
      <c r="CA117" s="48">
        <f t="shared" si="72"/>
        <v>81615.929548384622</v>
      </c>
      <c r="CB117" s="48">
        <f t="shared" si="73"/>
        <v>249115.31946635604</v>
      </c>
      <c r="CC117" s="48">
        <f t="shared" si="68"/>
        <v>249115.31946635604</v>
      </c>
      <c r="CD117" s="48">
        <f t="shared" si="49"/>
        <v>0</v>
      </c>
      <c r="CE117" s="48">
        <f t="shared" si="50"/>
        <v>263453.50535366475</v>
      </c>
      <c r="CF117" s="48">
        <f t="shared" si="51"/>
        <v>0</v>
      </c>
      <c r="CG117" s="48">
        <f t="shared" si="67"/>
        <v>263453.50535366475</v>
      </c>
      <c r="CH117" s="48">
        <f t="shared" si="52"/>
        <v>42941.953655845289</v>
      </c>
      <c r="CI117" s="48">
        <f t="shared" si="53"/>
        <v>0</v>
      </c>
      <c r="CJ117" s="48">
        <f t="shared" si="54"/>
        <v>0</v>
      </c>
      <c r="CK117" s="48">
        <f t="shared" si="55"/>
        <v>0</v>
      </c>
      <c r="CL117" s="48">
        <f t="shared" si="56"/>
        <v>635822.01168481237</v>
      </c>
      <c r="CM117" s="48">
        <f t="shared" si="74"/>
        <v>22993.929221361072</v>
      </c>
      <c r="CN117" s="48">
        <f t="shared" si="75"/>
        <v>24456.757787375031</v>
      </c>
      <c r="CO117" s="48">
        <f t="shared" si="76"/>
        <v>13903.161521064601</v>
      </c>
      <c r="CP117" s="48">
        <f t="shared" si="77"/>
        <v>32813.032171650579</v>
      </c>
      <c r="CQ117" s="48">
        <f t="shared" si="78"/>
        <v>57369.701813905747</v>
      </c>
      <c r="CR117" s="48">
        <f t="shared" si="79"/>
        <v>26283.550665939176</v>
      </c>
      <c r="CS117" s="48">
        <f t="shared" si="80"/>
        <v>34989.274975214859</v>
      </c>
      <c r="CT117" s="48">
        <f t="shared" si="81"/>
        <v>132076.64941786943</v>
      </c>
      <c r="CU117" s="48">
        <f t="shared" si="82"/>
        <v>185077.77438633679</v>
      </c>
      <c r="CV117" s="48">
        <f t="shared" si="66"/>
        <v>91999.650479775853</v>
      </c>
    </row>
    <row r="118" spans="2:100" ht="16" x14ac:dyDescent="0.4">
      <c r="B118" s="51" t="s">
        <v>191</v>
      </c>
      <c r="C118" s="52">
        <v>5</v>
      </c>
      <c r="D118" s="51" t="s">
        <v>281</v>
      </c>
      <c r="E118" s="53">
        <v>315000</v>
      </c>
      <c r="G118" s="54">
        <v>957.74147967504382</v>
      </c>
      <c r="H118" s="55">
        <v>1018.6711094846202</v>
      </c>
      <c r="I118" s="55">
        <v>579.09347981185772</v>
      </c>
      <c r="J118" s="55">
        <v>1366.7260467822393</v>
      </c>
      <c r="K118" s="55">
        <v>3399.4608045547907</v>
      </c>
      <c r="L118" s="55">
        <v>0</v>
      </c>
      <c r="M118" s="55">
        <v>2389.5586776322939</v>
      </c>
      <c r="N118" s="55">
        <v>1094.7605545608667</v>
      </c>
      <c r="O118" s="55">
        <v>8191.0561444550813</v>
      </c>
      <c r="P118" s="55">
        <v>0</v>
      </c>
      <c r="Q118" s="55">
        <v>0</v>
      </c>
      <c r="R118" s="55">
        <v>0</v>
      </c>
      <c r="S118" s="55">
        <v>1457.3707549029186</v>
      </c>
      <c r="T118" s="55">
        <v>5501.2470650940213</v>
      </c>
      <c r="U118" s="55">
        <v>0</v>
      </c>
      <c r="V118" s="55">
        <v>9457.7140432171618</v>
      </c>
      <c r="W118" s="56">
        <v>0</v>
      </c>
      <c r="X118" s="57">
        <v>4409.1972584866562</v>
      </c>
      <c r="Z118" s="24">
        <f t="shared" si="38"/>
        <v>39822.597418657562</v>
      </c>
      <c r="AB118" s="58">
        <v>0</v>
      </c>
      <c r="AC118" s="55">
        <v>2058.0463441547126</v>
      </c>
      <c r="AD118" s="55">
        <v>0</v>
      </c>
      <c r="AE118" s="55">
        <v>1143.3590800859515</v>
      </c>
      <c r="AF118" s="55">
        <v>0</v>
      </c>
      <c r="AG118" s="55">
        <v>847.96538301500323</v>
      </c>
      <c r="AH118" s="55">
        <v>1056.7669568861847</v>
      </c>
      <c r="AI118" s="59">
        <v>0</v>
      </c>
      <c r="AK118" s="24">
        <f t="shared" si="48"/>
        <v>5106.1377641418521</v>
      </c>
      <c r="AM118" s="58">
        <v>1295.0744031501868</v>
      </c>
      <c r="AN118" s="55">
        <v>2298.6857391809467</v>
      </c>
      <c r="AO118" s="55">
        <v>0</v>
      </c>
      <c r="AP118" s="59">
        <v>1165.5669628351682</v>
      </c>
      <c r="AR118" s="24">
        <f t="shared" si="39"/>
        <v>4759.3271051663014</v>
      </c>
      <c r="AT118" s="58">
        <v>740.04251608582103</v>
      </c>
      <c r="AU118" s="55">
        <v>1303.7322102817311</v>
      </c>
      <c r="AV118" s="55">
        <v>0</v>
      </c>
      <c r="AW118" s="55">
        <v>653.70422254247524</v>
      </c>
      <c r="AX118" s="59">
        <v>565.31025534333548</v>
      </c>
      <c r="AZ118" s="24">
        <f t="shared" si="40"/>
        <v>3262.7892042533631</v>
      </c>
      <c r="BA118" s="34"/>
      <c r="BB118" s="54">
        <v>144.27107315469451</v>
      </c>
      <c r="BC118" s="55">
        <v>153.44931516059398</v>
      </c>
      <c r="BD118" s="55">
        <v>87.232765378074632</v>
      </c>
      <c r="BE118" s="55">
        <v>205.87918312220185</v>
      </c>
      <c r="BF118" s="55">
        <v>512.0837604181512</v>
      </c>
      <c r="BG118" s="55">
        <v>0</v>
      </c>
      <c r="BH118" s="55">
        <v>359.95537637682088</v>
      </c>
      <c r="BI118" s="55">
        <v>164.91118261632943</v>
      </c>
      <c r="BJ118" s="55">
        <v>1233.8741563452425</v>
      </c>
      <c r="BK118" s="55">
        <v>0</v>
      </c>
      <c r="BL118" s="55">
        <v>0</v>
      </c>
      <c r="BM118" s="55">
        <v>0</v>
      </c>
      <c r="BN118" s="55">
        <v>219.53360823992932</v>
      </c>
      <c r="BO118" s="55">
        <v>828.69003234517527</v>
      </c>
      <c r="BP118" s="55">
        <v>0</v>
      </c>
      <c r="BQ118" s="55">
        <v>1424.6793978977739</v>
      </c>
      <c r="BR118" s="56">
        <v>0</v>
      </c>
      <c r="BS118" s="57">
        <v>664.18718801699856</v>
      </c>
      <c r="BU118" s="24">
        <f t="shared" si="41"/>
        <v>5998.7470390719855</v>
      </c>
      <c r="BW118" s="48">
        <f t="shared" si="42"/>
        <v>58949.598531291063</v>
      </c>
      <c r="BX118" s="49"/>
      <c r="BY118" s="48">
        <f t="shared" si="70"/>
        <v>3911.5445649729418</v>
      </c>
      <c r="BZ118" s="48">
        <f t="shared" si="71"/>
        <v>0</v>
      </c>
      <c r="CA118" s="48">
        <f t="shared" si="72"/>
        <v>3911.5445649729418</v>
      </c>
      <c r="CB118" s="48">
        <f t="shared" si="73"/>
        <v>11939.16039800112</v>
      </c>
      <c r="CC118" s="48">
        <f t="shared" si="68"/>
        <v>11939.16039800112</v>
      </c>
      <c r="CD118" s="48">
        <f t="shared" si="49"/>
        <v>0</v>
      </c>
      <c r="CE118" s="48">
        <f t="shared" si="50"/>
        <v>12626.335725040988</v>
      </c>
      <c r="CF118" s="48">
        <f t="shared" si="51"/>
        <v>0</v>
      </c>
      <c r="CG118" s="48">
        <f t="shared" si="67"/>
        <v>12626.335725040986</v>
      </c>
      <c r="CH118" s="48">
        <f t="shared" si="52"/>
        <v>2058.0463441547126</v>
      </c>
      <c r="CI118" s="48">
        <f t="shared" si="53"/>
        <v>0</v>
      </c>
      <c r="CJ118" s="48">
        <f t="shared" si="54"/>
        <v>0</v>
      </c>
      <c r="CK118" s="48">
        <f t="shared" si="55"/>
        <v>0</v>
      </c>
      <c r="CL118" s="48">
        <f t="shared" si="56"/>
        <v>30472.557843275994</v>
      </c>
      <c r="CM118" s="48">
        <f t="shared" si="74"/>
        <v>1102.0125528297383</v>
      </c>
      <c r="CN118" s="48">
        <f t="shared" si="75"/>
        <v>1172.1204246452141</v>
      </c>
      <c r="CO118" s="48">
        <f t="shared" si="76"/>
        <v>666.32624518993237</v>
      </c>
      <c r="CP118" s="48">
        <f t="shared" si="77"/>
        <v>1572.6052299044411</v>
      </c>
      <c r="CQ118" s="48">
        <f t="shared" si="78"/>
        <v>2749.5140540091147</v>
      </c>
      <c r="CR118" s="48">
        <f t="shared" si="79"/>
        <v>1259.6717371771961</v>
      </c>
      <c r="CS118" s="48">
        <f t="shared" si="80"/>
        <v>1676.9043631428481</v>
      </c>
      <c r="CT118" s="48">
        <f t="shared" si="81"/>
        <v>6329.9370974391968</v>
      </c>
      <c r="CU118" s="48">
        <f t="shared" si="82"/>
        <v>8870.0816924346691</v>
      </c>
      <c r="CV118" s="48">
        <f t="shared" si="66"/>
        <v>4409.1972584866562</v>
      </c>
    </row>
    <row r="119" spans="2:100" ht="16" x14ac:dyDescent="0.4">
      <c r="B119" s="51" t="s">
        <v>232</v>
      </c>
      <c r="C119" s="52">
        <v>5</v>
      </c>
      <c r="D119" s="51" t="s">
        <v>233</v>
      </c>
      <c r="E119" s="53">
        <v>1600000</v>
      </c>
      <c r="G119" s="54">
        <v>4864.7186269208578</v>
      </c>
      <c r="H119" s="55">
        <v>5174.2024608742613</v>
      </c>
      <c r="I119" s="55">
        <v>2941.4271990443567</v>
      </c>
      <c r="J119" s="55">
        <v>6942.1005550843902</v>
      </c>
      <c r="K119" s="55">
        <v>17267.10249932592</v>
      </c>
      <c r="L119" s="55">
        <v>0</v>
      </c>
      <c r="M119" s="55">
        <v>0</v>
      </c>
      <c r="N119" s="55">
        <v>5560.6885311028154</v>
      </c>
      <c r="O119" s="55">
        <v>0</v>
      </c>
      <c r="P119" s="55">
        <v>0</v>
      </c>
      <c r="Q119" s="55">
        <v>20905.360717434844</v>
      </c>
      <c r="R119" s="55">
        <v>0</v>
      </c>
      <c r="S119" s="55">
        <v>7402.518120141809</v>
      </c>
      <c r="T119" s="55">
        <v>27942.84223539821</v>
      </c>
      <c r="U119" s="55">
        <v>0</v>
      </c>
      <c r="V119" s="55">
        <v>48039.182441737961</v>
      </c>
      <c r="W119" s="56">
        <v>0</v>
      </c>
      <c r="X119" s="57">
        <v>22395.922582789364</v>
      </c>
      <c r="Y119" s="60"/>
      <c r="Z119" s="24">
        <f t="shared" si="38"/>
        <v>169436.0659698548</v>
      </c>
      <c r="AB119" s="58">
        <v>0</v>
      </c>
      <c r="AC119" s="55">
        <v>0</v>
      </c>
      <c r="AD119" s="55">
        <v>0</v>
      </c>
      <c r="AE119" s="55">
        <v>0</v>
      </c>
      <c r="AF119" s="55">
        <v>62014.954286433247</v>
      </c>
      <c r="AG119" s="55">
        <v>4307.1257549968423</v>
      </c>
      <c r="AH119" s="55">
        <v>5367.7051778345885</v>
      </c>
      <c r="AI119" s="59">
        <v>0</v>
      </c>
      <c r="AJ119" s="60"/>
      <c r="AK119" s="24">
        <f t="shared" si="48"/>
        <v>71689.785219264682</v>
      </c>
      <c r="AM119" s="58">
        <v>6578.1556985406314</v>
      </c>
      <c r="AN119" s="55">
        <v>11675.864072030206</v>
      </c>
      <c r="AO119" s="55">
        <v>0</v>
      </c>
      <c r="AP119" s="59">
        <v>5920.3401286865683</v>
      </c>
      <c r="AQ119" s="60"/>
      <c r="AR119" s="24">
        <f t="shared" si="39"/>
        <v>24174.359899257404</v>
      </c>
      <c r="AT119" s="58">
        <v>3758.9461134517896</v>
      </c>
      <c r="AU119" s="55">
        <v>6622.1318617484749</v>
      </c>
      <c r="AV119" s="55">
        <v>0</v>
      </c>
      <c r="AW119" s="55">
        <v>3320.4024002157475</v>
      </c>
      <c r="AX119" s="59">
        <v>2871.4171699978947</v>
      </c>
      <c r="AY119" s="60"/>
      <c r="AZ119" s="24">
        <f t="shared" si="40"/>
        <v>16572.897545413907</v>
      </c>
      <c r="BA119" s="34"/>
      <c r="BB119" s="54">
        <v>732.80545094447996</v>
      </c>
      <c r="BC119" s="55">
        <v>779.42509287920768</v>
      </c>
      <c r="BD119" s="55">
        <v>443.08706223783935</v>
      </c>
      <c r="BE119" s="55">
        <v>1045.7355333191203</v>
      </c>
      <c r="BF119" s="55">
        <v>2601.0603703779107</v>
      </c>
      <c r="BG119" s="55">
        <v>0</v>
      </c>
      <c r="BH119" s="55">
        <v>0</v>
      </c>
      <c r="BI119" s="55">
        <v>837.64410217818124</v>
      </c>
      <c r="BJ119" s="55">
        <v>0</v>
      </c>
      <c r="BK119" s="55">
        <v>0</v>
      </c>
      <c r="BL119" s="55">
        <v>3149.1157994051205</v>
      </c>
      <c r="BM119" s="55">
        <v>0</v>
      </c>
      <c r="BN119" s="55">
        <v>1115.091343440911</v>
      </c>
      <c r="BO119" s="55">
        <v>4209.2192119120009</v>
      </c>
      <c r="BP119" s="55">
        <v>0</v>
      </c>
      <c r="BQ119" s="55">
        <v>7236.4667829728196</v>
      </c>
      <c r="BR119" s="56">
        <v>0</v>
      </c>
      <c r="BS119" s="57">
        <v>3373.6492089752305</v>
      </c>
      <c r="BU119" s="24">
        <f t="shared" si="41"/>
        <v>25523.299958642823</v>
      </c>
      <c r="BW119" s="48">
        <f t="shared" si="42"/>
        <v>307396.40859243361</v>
      </c>
      <c r="BX119" s="49"/>
      <c r="BY119" s="48">
        <f t="shared" si="70"/>
        <v>19868.162869703832</v>
      </c>
      <c r="BZ119" s="48">
        <f t="shared" si="71"/>
        <v>0</v>
      </c>
      <c r="CA119" s="48">
        <f t="shared" si="72"/>
        <v>19868.162869703832</v>
      </c>
      <c r="CB119" s="48">
        <f t="shared" si="73"/>
        <v>60643.354402545374</v>
      </c>
      <c r="CC119" s="48">
        <f t="shared" si="68"/>
        <v>60643.354402545374</v>
      </c>
      <c r="CD119" s="48">
        <f t="shared" si="49"/>
        <v>0</v>
      </c>
      <c r="CE119" s="48">
        <f t="shared" si="50"/>
        <v>86069.430803273208</v>
      </c>
      <c r="CF119" s="48">
        <f t="shared" si="51"/>
        <v>0</v>
      </c>
      <c r="CG119" s="48">
        <f t="shared" si="67"/>
        <v>0</v>
      </c>
      <c r="CH119" s="48">
        <f t="shared" si="52"/>
        <v>0</v>
      </c>
      <c r="CI119" s="48">
        <f t="shared" si="53"/>
        <v>0</v>
      </c>
      <c r="CJ119" s="48">
        <f t="shared" si="54"/>
        <v>0</v>
      </c>
      <c r="CK119" s="48">
        <f t="shared" si="55"/>
        <v>86069.430803273208</v>
      </c>
      <c r="CL119" s="48">
        <f t="shared" si="56"/>
        <v>140815.4605169112</v>
      </c>
      <c r="CM119" s="48">
        <f t="shared" si="74"/>
        <v>5597.5240778653379</v>
      </c>
      <c r="CN119" s="48">
        <f t="shared" si="75"/>
        <v>5953.6275537534693</v>
      </c>
      <c r="CO119" s="48">
        <f t="shared" si="76"/>
        <v>3384.514261282196</v>
      </c>
      <c r="CP119" s="48">
        <f t="shared" si="77"/>
        <v>7987.8360884035101</v>
      </c>
      <c r="CQ119" s="48">
        <f t="shared" si="78"/>
        <v>0</v>
      </c>
      <c r="CR119" s="48">
        <f t="shared" si="79"/>
        <v>6398.3326332809966</v>
      </c>
      <c r="CS119" s="48">
        <f t="shared" si="80"/>
        <v>8517.6094635827194</v>
      </c>
      <c r="CT119" s="48">
        <f t="shared" si="81"/>
        <v>32152.06144731021</v>
      </c>
      <c r="CU119" s="48">
        <f t="shared" si="82"/>
        <v>45054.383199668155</v>
      </c>
      <c r="CV119" s="48">
        <f t="shared" si="66"/>
        <v>22395.922582789364</v>
      </c>
    </row>
    <row r="120" spans="2:100" ht="16" x14ac:dyDescent="0.4">
      <c r="B120" s="51" t="s">
        <v>230</v>
      </c>
      <c r="C120" s="52">
        <v>5</v>
      </c>
      <c r="D120" s="51" t="s">
        <v>319</v>
      </c>
      <c r="E120" s="53">
        <v>582500</v>
      </c>
      <c r="G120" s="54">
        <v>1771.0616251133745</v>
      </c>
      <c r="H120" s="55">
        <v>1883.7330834120355</v>
      </c>
      <c r="I120" s="55">
        <v>1070.8633396520861</v>
      </c>
      <c r="J120" s="55">
        <v>2527.3584833354112</v>
      </c>
      <c r="K120" s="55">
        <v>0</v>
      </c>
      <c r="L120" s="55">
        <v>18976.424295797209</v>
      </c>
      <c r="M120" s="55">
        <v>4418.7870784787665</v>
      </c>
      <c r="N120" s="55">
        <v>2024.4381683546187</v>
      </c>
      <c r="O120" s="55">
        <v>0</v>
      </c>
      <c r="P120" s="55">
        <v>0</v>
      </c>
      <c r="Q120" s="55">
        <v>0</v>
      </c>
      <c r="R120" s="55">
        <v>26974.492055883722</v>
      </c>
      <c r="S120" s="55">
        <v>2694.9792531141275</v>
      </c>
      <c r="T120" s="55">
        <v>10172.94100132466</v>
      </c>
      <c r="U120" s="55">
        <v>0</v>
      </c>
      <c r="V120" s="55">
        <v>0</v>
      </c>
      <c r="W120" s="56">
        <v>11319.01537801371</v>
      </c>
      <c r="X120" s="57">
        <v>8153.5155652967524</v>
      </c>
      <c r="Y120" s="60"/>
      <c r="Z120" s="24">
        <f t="shared" si="38"/>
        <v>91987.609327776459</v>
      </c>
      <c r="AB120" s="58">
        <v>1701.6497760624718</v>
      </c>
      <c r="AC120" s="55">
        <v>0</v>
      </c>
      <c r="AD120" s="55">
        <v>0</v>
      </c>
      <c r="AE120" s="55">
        <v>0</v>
      </c>
      <c r="AF120" s="55">
        <v>0</v>
      </c>
      <c r="AG120" s="55">
        <v>1568.0629701785379</v>
      </c>
      <c r="AH120" s="55">
        <v>0</v>
      </c>
      <c r="AI120" s="59">
        <v>0</v>
      </c>
      <c r="AJ120" s="60"/>
      <c r="AK120" s="24">
        <f t="shared" si="48"/>
        <v>3269.7127462410099</v>
      </c>
      <c r="AM120" s="58">
        <v>2394.8598089999487</v>
      </c>
      <c r="AN120" s="55">
        <v>0</v>
      </c>
      <c r="AO120" s="55">
        <v>4975.0051634699175</v>
      </c>
      <c r="AP120" s="59">
        <v>2155.3738280999537</v>
      </c>
      <c r="AQ120" s="60"/>
      <c r="AR120" s="24">
        <f t="shared" si="39"/>
        <v>9525.2388005698194</v>
      </c>
      <c r="AT120" s="58">
        <v>1368.4913194285421</v>
      </c>
      <c r="AU120" s="55">
        <v>0</v>
      </c>
      <c r="AV120" s="55">
        <v>2821.6447195799533</v>
      </c>
      <c r="AW120" s="55">
        <v>1208.8339988285454</v>
      </c>
      <c r="AX120" s="59">
        <v>1045.3753134523586</v>
      </c>
      <c r="AY120" s="60"/>
      <c r="AZ120" s="24">
        <f t="shared" si="40"/>
        <v>6444.3453512893993</v>
      </c>
      <c r="BA120" s="34"/>
      <c r="BB120" s="54">
        <v>266.78698448447477</v>
      </c>
      <c r="BC120" s="55">
        <v>283.75944787633654</v>
      </c>
      <c r="BD120" s="55">
        <v>161.31138359596341</v>
      </c>
      <c r="BE120" s="55">
        <v>380.71309259899226</v>
      </c>
      <c r="BF120" s="55">
        <v>0</v>
      </c>
      <c r="BG120" s="55">
        <v>2858.5470671296221</v>
      </c>
      <c r="BH120" s="55">
        <v>665.63176742697829</v>
      </c>
      <c r="BI120" s="55">
        <v>304.95480594924413</v>
      </c>
      <c r="BJ120" s="55">
        <v>0</v>
      </c>
      <c r="BK120" s="55">
        <v>0</v>
      </c>
      <c r="BL120" s="55">
        <v>0</v>
      </c>
      <c r="BM120" s="55">
        <v>4063.3500785885731</v>
      </c>
      <c r="BN120" s="55">
        <v>405.96294222145661</v>
      </c>
      <c r="BO120" s="55">
        <v>1532.418869336713</v>
      </c>
      <c r="BP120" s="55">
        <v>0</v>
      </c>
      <c r="BQ120" s="55">
        <v>0</v>
      </c>
      <c r="BR120" s="56">
        <v>1705.059799847656</v>
      </c>
      <c r="BS120" s="57">
        <v>1228.2191651425449</v>
      </c>
      <c r="BU120" s="24">
        <f t="shared" si="41"/>
        <v>13856.715404198556</v>
      </c>
      <c r="BW120" s="48">
        <f t="shared" si="42"/>
        <v>125083.62163007524</v>
      </c>
      <c r="BX120" s="49"/>
      <c r="BY120" s="48">
        <f t="shared" si="70"/>
        <v>23536.621138989303</v>
      </c>
      <c r="BZ120" s="48">
        <f t="shared" si="71"/>
        <v>23536.621138989303</v>
      </c>
      <c r="CA120" s="48">
        <f t="shared" si="72"/>
        <v>0</v>
      </c>
      <c r="CB120" s="48">
        <f t="shared" si="73"/>
        <v>13024.075177861367</v>
      </c>
      <c r="CC120" s="48">
        <f t="shared" si="68"/>
        <v>0</v>
      </c>
      <c r="CD120" s="48">
        <f t="shared" si="49"/>
        <v>13024.075177861367</v>
      </c>
      <c r="CE120" s="48">
        <f t="shared" si="50"/>
        <v>31037.842134472296</v>
      </c>
      <c r="CF120" s="48">
        <f t="shared" si="51"/>
        <v>0</v>
      </c>
      <c r="CG120" s="48">
        <f t="shared" si="67"/>
        <v>0</v>
      </c>
      <c r="CH120" s="48">
        <f t="shared" si="52"/>
        <v>0</v>
      </c>
      <c r="CI120" s="48">
        <f t="shared" si="53"/>
        <v>0</v>
      </c>
      <c r="CJ120" s="48">
        <f t="shared" si="54"/>
        <v>31037.842134472296</v>
      </c>
      <c r="CK120" s="48">
        <f t="shared" si="55"/>
        <v>0</v>
      </c>
      <c r="CL120" s="48">
        <f t="shared" si="56"/>
        <v>57485.083178752298</v>
      </c>
      <c r="CM120" s="48">
        <f t="shared" si="74"/>
        <v>2037.8486095978492</v>
      </c>
      <c r="CN120" s="48">
        <f t="shared" si="75"/>
        <v>2167.492531288372</v>
      </c>
      <c r="CO120" s="48">
        <f t="shared" si="76"/>
        <v>1232.1747232480495</v>
      </c>
      <c r="CP120" s="48">
        <f t="shared" si="77"/>
        <v>2908.0715759344034</v>
      </c>
      <c r="CQ120" s="48">
        <f t="shared" si="78"/>
        <v>5084.418845905745</v>
      </c>
      <c r="CR120" s="48">
        <f t="shared" si="79"/>
        <v>2329.392974303863</v>
      </c>
      <c r="CS120" s="48">
        <f t="shared" si="80"/>
        <v>3100.9421953355841</v>
      </c>
      <c r="CT120" s="48">
        <f t="shared" si="81"/>
        <v>11705.359870661372</v>
      </c>
      <c r="CU120" s="48">
        <f t="shared" si="82"/>
        <v>17537.647122037757</v>
      </c>
      <c r="CV120" s="48">
        <f t="shared" si="66"/>
        <v>8153.5155652967524</v>
      </c>
    </row>
    <row r="121" spans="2:100" ht="16" x14ac:dyDescent="0.4">
      <c r="B121" s="51" t="s">
        <v>230</v>
      </c>
      <c r="C121" s="52">
        <v>5</v>
      </c>
      <c r="D121" s="51" t="s">
        <v>320</v>
      </c>
      <c r="E121" s="53">
        <v>0</v>
      </c>
      <c r="G121" s="54">
        <v>0</v>
      </c>
      <c r="H121" s="55">
        <v>0</v>
      </c>
      <c r="I121" s="55">
        <v>0</v>
      </c>
      <c r="J121" s="55">
        <v>0</v>
      </c>
      <c r="K121" s="55">
        <v>0</v>
      </c>
      <c r="L121" s="55">
        <v>0</v>
      </c>
      <c r="M121" s="55">
        <v>0</v>
      </c>
      <c r="N121" s="55">
        <v>0</v>
      </c>
      <c r="O121" s="55">
        <v>0</v>
      </c>
      <c r="P121" s="55">
        <v>0</v>
      </c>
      <c r="Q121" s="55">
        <v>0</v>
      </c>
      <c r="R121" s="55">
        <v>0</v>
      </c>
      <c r="S121" s="55">
        <v>0</v>
      </c>
      <c r="T121" s="55">
        <v>0</v>
      </c>
      <c r="U121" s="55">
        <v>0</v>
      </c>
      <c r="V121" s="55">
        <v>0</v>
      </c>
      <c r="W121" s="56">
        <v>0</v>
      </c>
      <c r="X121" s="57">
        <v>0</v>
      </c>
      <c r="Y121" s="60"/>
      <c r="Z121" s="24">
        <f t="shared" si="38"/>
        <v>0</v>
      </c>
      <c r="AB121" s="58">
        <v>0</v>
      </c>
      <c r="AC121" s="55">
        <v>0</v>
      </c>
      <c r="AD121" s="55">
        <v>0</v>
      </c>
      <c r="AE121" s="55">
        <v>0</v>
      </c>
      <c r="AF121" s="55">
        <v>0</v>
      </c>
      <c r="AG121" s="55">
        <v>0</v>
      </c>
      <c r="AH121" s="55">
        <v>0</v>
      </c>
      <c r="AI121" s="59">
        <v>0</v>
      </c>
      <c r="AJ121" s="60"/>
      <c r="AK121" s="24">
        <f t="shared" si="48"/>
        <v>0</v>
      </c>
      <c r="AM121" s="58">
        <v>0</v>
      </c>
      <c r="AN121" s="55">
        <v>0</v>
      </c>
      <c r="AO121" s="55">
        <v>0</v>
      </c>
      <c r="AP121" s="59">
        <v>0</v>
      </c>
      <c r="AQ121" s="60"/>
      <c r="AR121" s="24">
        <f t="shared" si="39"/>
        <v>0</v>
      </c>
      <c r="AT121" s="58">
        <v>0</v>
      </c>
      <c r="AU121" s="55">
        <v>0</v>
      </c>
      <c r="AV121" s="55">
        <v>0</v>
      </c>
      <c r="AW121" s="55">
        <v>0</v>
      </c>
      <c r="AX121" s="59">
        <v>0</v>
      </c>
      <c r="AY121" s="60"/>
      <c r="AZ121" s="24">
        <f t="shared" si="40"/>
        <v>0</v>
      </c>
      <c r="BA121" s="34"/>
      <c r="BB121" s="54">
        <v>0</v>
      </c>
      <c r="BC121" s="55">
        <v>0</v>
      </c>
      <c r="BD121" s="55">
        <v>0</v>
      </c>
      <c r="BE121" s="55">
        <v>0</v>
      </c>
      <c r="BF121" s="55">
        <v>0</v>
      </c>
      <c r="BG121" s="55">
        <v>0</v>
      </c>
      <c r="BH121" s="55">
        <v>0</v>
      </c>
      <c r="BI121" s="55">
        <v>0</v>
      </c>
      <c r="BJ121" s="55">
        <v>0</v>
      </c>
      <c r="BK121" s="55">
        <v>0</v>
      </c>
      <c r="BL121" s="55">
        <v>0</v>
      </c>
      <c r="BM121" s="55">
        <v>0</v>
      </c>
      <c r="BN121" s="55">
        <v>0</v>
      </c>
      <c r="BO121" s="55">
        <v>0</v>
      </c>
      <c r="BP121" s="55">
        <v>0</v>
      </c>
      <c r="BQ121" s="55">
        <v>0</v>
      </c>
      <c r="BR121" s="56">
        <v>0</v>
      </c>
      <c r="BS121" s="57">
        <v>0</v>
      </c>
      <c r="BU121" s="24">
        <f t="shared" si="41"/>
        <v>0</v>
      </c>
      <c r="BW121" s="48">
        <f t="shared" si="42"/>
        <v>0</v>
      </c>
      <c r="BX121" s="49"/>
      <c r="BY121" s="48">
        <f t="shared" si="70"/>
        <v>0</v>
      </c>
      <c r="BZ121" s="48">
        <f t="shared" si="71"/>
        <v>0</v>
      </c>
      <c r="CA121" s="48">
        <f t="shared" si="72"/>
        <v>0</v>
      </c>
      <c r="CB121" s="48">
        <f t="shared" si="73"/>
        <v>0</v>
      </c>
      <c r="CC121" s="48">
        <f t="shared" si="68"/>
        <v>0</v>
      </c>
      <c r="CD121" s="48">
        <f t="shared" si="49"/>
        <v>0</v>
      </c>
      <c r="CE121" s="48">
        <f t="shared" si="50"/>
        <v>0</v>
      </c>
      <c r="CF121" s="48">
        <f t="shared" si="51"/>
        <v>0</v>
      </c>
      <c r="CG121" s="48">
        <f t="shared" si="67"/>
        <v>0</v>
      </c>
      <c r="CH121" s="48">
        <f t="shared" si="52"/>
        <v>0</v>
      </c>
      <c r="CI121" s="48">
        <f t="shared" si="53"/>
        <v>0</v>
      </c>
      <c r="CJ121" s="48">
        <f t="shared" si="54"/>
        <v>0</v>
      </c>
      <c r="CK121" s="48">
        <f t="shared" si="55"/>
        <v>0</v>
      </c>
      <c r="CL121" s="48">
        <f t="shared" si="56"/>
        <v>0</v>
      </c>
      <c r="CM121" s="48">
        <f t="shared" si="74"/>
        <v>0</v>
      </c>
      <c r="CN121" s="48">
        <f t="shared" si="75"/>
        <v>0</v>
      </c>
      <c r="CO121" s="48">
        <f t="shared" si="76"/>
        <v>0</v>
      </c>
      <c r="CP121" s="48">
        <f t="shared" si="77"/>
        <v>0</v>
      </c>
      <c r="CQ121" s="48">
        <f t="shared" si="78"/>
        <v>0</v>
      </c>
      <c r="CR121" s="48">
        <f t="shared" si="79"/>
        <v>0</v>
      </c>
      <c r="CS121" s="48">
        <f t="shared" si="80"/>
        <v>0</v>
      </c>
      <c r="CT121" s="48">
        <f t="shared" si="81"/>
        <v>0</v>
      </c>
      <c r="CU121" s="48">
        <f t="shared" si="82"/>
        <v>0</v>
      </c>
      <c r="CV121" s="48">
        <f t="shared" si="66"/>
        <v>0</v>
      </c>
    </row>
    <row r="122" spans="2:100" ht="16" x14ac:dyDescent="0.4">
      <c r="B122" s="51" t="s">
        <v>184</v>
      </c>
      <c r="C122" s="52">
        <v>5</v>
      </c>
      <c r="D122" s="51" t="s">
        <v>185</v>
      </c>
      <c r="E122" s="53">
        <v>1277401.4285714286</v>
      </c>
      <c r="G122" s="54">
        <v>3883.8740772667138</v>
      </c>
      <c r="H122" s="55">
        <v>4130.9585095241137</v>
      </c>
      <c r="I122" s="55">
        <v>2348.364566311323</v>
      </c>
      <c r="J122" s="55">
        <v>5542.4057289695675</v>
      </c>
      <c r="K122" s="55">
        <v>0</v>
      </c>
      <c r="L122" s="55">
        <v>41614.612025114031</v>
      </c>
      <c r="M122" s="55">
        <v>0</v>
      </c>
      <c r="N122" s="55">
        <v>4439.5196709196844</v>
      </c>
      <c r="O122" s="55">
        <v>0</v>
      </c>
      <c r="P122" s="55">
        <v>0</v>
      </c>
      <c r="Q122" s="55">
        <v>16690.336028282683</v>
      </c>
      <c r="R122" s="55">
        <v>0</v>
      </c>
      <c r="S122" s="55">
        <v>5909.9920135593957</v>
      </c>
      <c r="T122" s="55">
        <v>22308.891618652324</v>
      </c>
      <c r="U122" s="55">
        <v>0</v>
      </c>
      <c r="V122" s="55">
        <v>8629.0810382243599</v>
      </c>
      <c r="W122" s="56">
        <v>48093.670490272845</v>
      </c>
      <c r="X122" s="57">
        <v>17880.364688393907</v>
      </c>
      <c r="Y122" s="60"/>
      <c r="Z122" s="24">
        <f t="shared" si="38"/>
        <v>181472.07045549096</v>
      </c>
      <c r="AB122" s="58">
        <v>3731.6564032110787</v>
      </c>
      <c r="AC122" s="55">
        <v>0</v>
      </c>
      <c r="AD122" s="55">
        <v>0</v>
      </c>
      <c r="AE122" s="55">
        <v>0</v>
      </c>
      <c r="AF122" s="55">
        <v>49511.244498926048</v>
      </c>
      <c r="AG122" s="55">
        <v>3438.7053702935996</v>
      </c>
      <c r="AH122" s="55">
        <v>964.17883516244672</v>
      </c>
      <c r="AI122" s="59">
        <v>0</v>
      </c>
      <c r="AJ122" s="60"/>
      <c r="AK122" s="24">
        <f t="shared" si="48"/>
        <v>57645.785107593176</v>
      </c>
      <c r="AM122" s="58">
        <v>5251.8409291756789</v>
      </c>
      <c r="AN122" s="55">
        <v>0</v>
      </c>
      <c r="AO122" s="55">
        <v>10910.006357024391</v>
      </c>
      <c r="AP122" s="59">
        <v>4726.6568362581111</v>
      </c>
      <c r="AQ122" s="60"/>
      <c r="AR122" s="24">
        <f t="shared" si="39"/>
        <v>20888.50412245818</v>
      </c>
      <c r="AT122" s="58">
        <v>3001.0519595289593</v>
      </c>
      <c r="AU122" s="55">
        <v>0</v>
      </c>
      <c r="AV122" s="55">
        <v>6187.7647995063708</v>
      </c>
      <c r="AW122" s="55">
        <v>2650.9292309172474</v>
      </c>
      <c r="AX122" s="59">
        <v>2292.4702468623996</v>
      </c>
      <c r="AY122" s="60"/>
      <c r="AZ122" s="24">
        <f t="shared" si="40"/>
        <v>14132.216236814977</v>
      </c>
      <c r="BA122" s="34"/>
      <c r="BB122" s="54">
        <v>585.05420618838048</v>
      </c>
      <c r="BC122" s="55">
        <v>622.27420444269899</v>
      </c>
      <c r="BD122" s="55">
        <v>353.75002892758346</v>
      </c>
      <c r="BE122" s="55">
        <v>834.89004010609335</v>
      </c>
      <c r="BF122" s="55">
        <v>0</v>
      </c>
      <c r="BG122" s="55">
        <v>6268.6903127726118</v>
      </c>
      <c r="BH122" s="55">
        <v>0</v>
      </c>
      <c r="BI122" s="55">
        <v>668.75485797302531</v>
      </c>
      <c r="BJ122" s="55">
        <v>0</v>
      </c>
      <c r="BK122" s="55">
        <v>0</v>
      </c>
      <c r="BL122" s="55">
        <v>2514.1781380605985</v>
      </c>
      <c r="BM122" s="55">
        <v>0</v>
      </c>
      <c r="BN122" s="55">
        <v>890.26204693690818</v>
      </c>
      <c r="BO122" s="55">
        <v>3360.5391465416833</v>
      </c>
      <c r="BP122" s="55">
        <v>0</v>
      </c>
      <c r="BQ122" s="55">
        <v>1299.8568070225488</v>
      </c>
      <c r="BR122" s="56">
        <v>7244.6746860479807</v>
      </c>
      <c r="BS122" s="57">
        <v>2693.4401994023938</v>
      </c>
      <c r="BU122" s="24">
        <f t="shared" si="41"/>
        <v>27336.364674422504</v>
      </c>
      <c r="BW122" s="48">
        <f t="shared" si="42"/>
        <v>301474.94059677975</v>
      </c>
      <c r="BX122" s="49"/>
      <c r="BY122" s="48">
        <f t="shared" si="70"/>
        <v>51614.958741097718</v>
      </c>
      <c r="BZ122" s="48">
        <f t="shared" si="71"/>
        <v>51614.958741097726</v>
      </c>
      <c r="CA122" s="48">
        <f t="shared" si="72"/>
        <v>0</v>
      </c>
      <c r="CB122" s="48">
        <f t="shared" si="73"/>
        <v>66231.46185673018</v>
      </c>
      <c r="CC122" s="48">
        <f t="shared" si="68"/>
        <v>10893.116680409355</v>
      </c>
      <c r="CD122" s="48">
        <f t="shared" si="49"/>
        <v>55338.345176320829</v>
      </c>
      <c r="CE122" s="48">
        <f t="shared" si="50"/>
        <v>68715.758665269328</v>
      </c>
      <c r="CF122" s="48">
        <f t="shared" si="51"/>
        <v>0</v>
      </c>
      <c r="CG122" s="48">
        <f t="shared" si="67"/>
        <v>0</v>
      </c>
      <c r="CH122" s="48">
        <f t="shared" si="52"/>
        <v>0</v>
      </c>
      <c r="CI122" s="48">
        <f t="shared" si="53"/>
        <v>0</v>
      </c>
      <c r="CJ122" s="48">
        <f t="shared" si="54"/>
        <v>0</v>
      </c>
      <c r="CK122" s="48">
        <f t="shared" si="55"/>
        <v>68715.758665269328</v>
      </c>
      <c r="CL122" s="48">
        <f t="shared" si="56"/>
        <v>114912.76133368257</v>
      </c>
      <c r="CM122" s="48">
        <f t="shared" si="74"/>
        <v>4468.9282834550941</v>
      </c>
      <c r="CN122" s="48">
        <f t="shared" si="75"/>
        <v>4753.2327139668123</v>
      </c>
      <c r="CO122" s="48">
        <f t="shared" si="76"/>
        <v>2702.1145952389065</v>
      </c>
      <c r="CP122" s="48">
        <f t="shared" si="77"/>
        <v>6377.2957690756612</v>
      </c>
      <c r="CQ122" s="48">
        <f t="shared" si="78"/>
        <v>0</v>
      </c>
      <c r="CR122" s="48">
        <f t="shared" si="79"/>
        <v>5108.2745288927099</v>
      </c>
      <c r="CS122" s="48">
        <f t="shared" si="80"/>
        <v>6800.2540604963042</v>
      </c>
      <c r="CT122" s="48">
        <f t="shared" si="81"/>
        <v>25669.430765194007</v>
      </c>
      <c r="CU122" s="48">
        <f t="shared" si="82"/>
        <v>38459.425729566763</v>
      </c>
      <c r="CV122" s="48">
        <f t="shared" si="66"/>
        <v>17880.364688393907</v>
      </c>
    </row>
    <row r="123" spans="2:100" ht="16" x14ac:dyDescent="0.4">
      <c r="B123" s="51" t="s">
        <v>184</v>
      </c>
      <c r="C123" s="52">
        <v>5</v>
      </c>
      <c r="D123" s="51" t="s">
        <v>253</v>
      </c>
      <c r="E123" s="53">
        <v>0</v>
      </c>
      <c r="G123" s="54">
        <v>0</v>
      </c>
      <c r="H123" s="55">
        <v>0</v>
      </c>
      <c r="I123" s="55">
        <v>0</v>
      </c>
      <c r="J123" s="55">
        <v>0</v>
      </c>
      <c r="K123" s="55">
        <v>0</v>
      </c>
      <c r="L123" s="55">
        <v>0</v>
      </c>
      <c r="M123" s="55">
        <v>0</v>
      </c>
      <c r="N123" s="55">
        <v>0</v>
      </c>
      <c r="O123" s="55">
        <v>0</v>
      </c>
      <c r="P123" s="55">
        <v>0</v>
      </c>
      <c r="Q123" s="55">
        <v>0</v>
      </c>
      <c r="R123" s="55">
        <v>0</v>
      </c>
      <c r="S123" s="55">
        <v>0</v>
      </c>
      <c r="T123" s="55">
        <v>0</v>
      </c>
      <c r="U123" s="55">
        <v>0</v>
      </c>
      <c r="V123" s="55">
        <v>0</v>
      </c>
      <c r="W123" s="56">
        <v>0</v>
      </c>
      <c r="X123" s="57">
        <v>0</v>
      </c>
      <c r="Y123" s="60"/>
      <c r="Z123" s="24">
        <f t="shared" si="38"/>
        <v>0</v>
      </c>
      <c r="AB123" s="58">
        <v>0</v>
      </c>
      <c r="AC123" s="55">
        <v>0</v>
      </c>
      <c r="AD123" s="55">
        <v>0</v>
      </c>
      <c r="AE123" s="55">
        <v>0</v>
      </c>
      <c r="AF123" s="55">
        <v>0</v>
      </c>
      <c r="AG123" s="55">
        <v>0</v>
      </c>
      <c r="AH123" s="55">
        <v>0</v>
      </c>
      <c r="AI123" s="59">
        <v>0</v>
      </c>
      <c r="AJ123" s="60"/>
      <c r="AK123" s="24">
        <f t="shared" si="48"/>
        <v>0</v>
      </c>
      <c r="AM123" s="58">
        <v>0</v>
      </c>
      <c r="AN123" s="55">
        <v>0</v>
      </c>
      <c r="AO123" s="55">
        <v>0</v>
      </c>
      <c r="AP123" s="59">
        <v>0</v>
      </c>
      <c r="AQ123" s="60"/>
      <c r="AR123" s="24">
        <f t="shared" si="39"/>
        <v>0</v>
      </c>
      <c r="AT123" s="58">
        <v>0</v>
      </c>
      <c r="AU123" s="55">
        <v>0</v>
      </c>
      <c r="AV123" s="55">
        <v>0</v>
      </c>
      <c r="AW123" s="55">
        <v>0</v>
      </c>
      <c r="AX123" s="59">
        <v>0</v>
      </c>
      <c r="AY123" s="60"/>
      <c r="AZ123" s="24">
        <f t="shared" si="40"/>
        <v>0</v>
      </c>
      <c r="BA123" s="34"/>
      <c r="BB123" s="54">
        <v>0</v>
      </c>
      <c r="BC123" s="55">
        <v>0</v>
      </c>
      <c r="BD123" s="55">
        <v>0</v>
      </c>
      <c r="BE123" s="55">
        <v>0</v>
      </c>
      <c r="BF123" s="55">
        <v>0</v>
      </c>
      <c r="BG123" s="55">
        <v>0</v>
      </c>
      <c r="BH123" s="55">
        <v>0</v>
      </c>
      <c r="BI123" s="55">
        <v>0</v>
      </c>
      <c r="BJ123" s="55">
        <v>0</v>
      </c>
      <c r="BK123" s="55">
        <v>0</v>
      </c>
      <c r="BL123" s="55">
        <v>0</v>
      </c>
      <c r="BM123" s="55">
        <v>0</v>
      </c>
      <c r="BN123" s="55">
        <v>0</v>
      </c>
      <c r="BO123" s="55">
        <v>0</v>
      </c>
      <c r="BP123" s="55">
        <v>0</v>
      </c>
      <c r="BQ123" s="55">
        <v>0</v>
      </c>
      <c r="BR123" s="56">
        <v>0</v>
      </c>
      <c r="BS123" s="57">
        <v>0</v>
      </c>
      <c r="BU123" s="24">
        <f t="shared" si="41"/>
        <v>0</v>
      </c>
      <c r="BW123" s="48">
        <f t="shared" si="42"/>
        <v>0</v>
      </c>
      <c r="BX123" s="49"/>
      <c r="BY123" s="48">
        <f t="shared" si="70"/>
        <v>0</v>
      </c>
      <c r="BZ123" s="48">
        <f t="shared" si="71"/>
        <v>0</v>
      </c>
      <c r="CA123" s="48">
        <f t="shared" si="72"/>
        <v>0</v>
      </c>
      <c r="CB123" s="48">
        <f t="shared" si="73"/>
        <v>0</v>
      </c>
      <c r="CC123" s="48">
        <f t="shared" si="68"/>
        <v>0</v>
      </c>
      <c r="CD123" s="48">
        <f t="shared" si="49"/>
        <v>0</v>
      </c>
      <c r="CE123" s="48">
        <f t="shared" si="50"/>
        <v>0</v>
      </c>
      <c r="CF123" s="48">
        <f t="shared" si="51"/>
        <v>0</v>
      </c>
      <c r="CG123" s="48">
        <f t="shared" si="67"/>
        <v>0</v>
      </c>
      <c r="CH123" s="48">
        <f t="shared" si="52"/>
        <v>0</v>
      </c>
      <c r="CI123" s="48">
        <f t="shared" si="53"/>
        <v>0</v>
      </c>
      <c r="CJ123" s="48">
        <f t="shared" si="54"/>
        <v>0</v>
      </c>
      <c r="CK123" s="48">
        <f t="shared" si="55"/>
        <v>0</v>
      </c>
      <c r="CL123" s="48">
        <f t="shared" si="56"/>
        <v>0</v>
      </c>
      <c r="CM123" s="48">
        <f t="shared" si="74"/>
        <v>0</v>
      </c>
      <c r="CN123" s="48">
        <f t="shared" si="75"/>
        <v>0</v>
      </c>
      <c r="CO123" s="48">
        <f t="shared" si="76"/>
        <v>0</v>
      </c>
      <c r="CP123" s="48">
        <f t="shared" si="77"/>
        <v>0</v>
      </c>
      <c r="CQ123" s="48">
        <f t="shared" si="78"/>
        <v>0</v>
      </c>
      <c r="CR123" s="48">
        <f t="shared" si="79"/>
        <v>0</v>
      </c>
      <c r="CS123" s="48">
        <f t="shared" si="80"/>
        <v>0</v>
      </c>
      <c r="CT123" s="48">
        <f t="shared" si="81"/>
        <v>0</v>
      </c>
      <c r="CU123" s="48">
        <f t="shared" si="82"/>
        <v>0</v>
      </c>
      <c r="CV123" s="48">
        <f t="shared" si="66"/>
        <v>0</v>
      </c>
    </row>
    <row r="124" spans="2:100" ht="16" x14ac:dyDescent="0.4">
      <c r="B124" s="51" t="s">
        <v>184</v>
      </c>
      <c r="C124" s="52">
        <v>5</v>
      </c>
      <c r="D124" s="51" t="s">
        <v>248</v>
      </c>
      <c r="E124" s="53">
        <v>0</v>
      </c>
      <c r="G124" s="54">
        <v>0</v>
      </c>
      <c r="H124" s="55">
        <v>0</v>
      </c>
      <c r="I124" s="55">
        <v>0</v>
      </c>
      <c r="J124" s="55">
        <v>0</v>
      </c>
      <c r="K124" s="55">
        <v>0</v>
      </c>
      <c r="L124" s="55">
        <v>0</v>
      </c>
      <c r="M124" s="55">
        <v>0</v>
      </c>
      <c r="N124" s="55">
        <v>0</v>
      </c>
      <c r="O124" s="55">
        <v>0</v>
      </c>
      <c r="P124" s="55">
        <v>0</v>
      </c>
      <c r="Q124" s="55">
        <v>0</v>
      </c>
      <c r="R124" s="55">
        <v>0</v>
      </c>
      <c r="S124" s="55">
        <v>0</v>
      </c>
      <c r="T124" s="55">
        <v>0</v>
      </c>
      <c r="U124" s="55">
        <v>0</v>
      </c>
      <c r="V124" s="55">
        <v>0</v>
      </c>
      <c r="W124" s="56">
        <v>0</v>
      </c>
      <c r="X124" s="57">
        <v>0</v>
      </c>
      <c r="Y124" s="60"/>
      <c r="Z124" s="24">
        <f t="shared" si="38"/>
        <v>0</v>
      </c>
      <c r="AB124" s="58">
        <v>0</v>
      </c>
      <c r="AC124" s="55">
        <v>0</v>
      </c>
      <c r="AD124" s="55">
        <v>0</v>
      </c>
      <c r="AE124" s="55">
        <v>0</v>
      </c>
      <c r="AF124" s="55">
        <v>0</v>
      </c>
      <c r="AG124" s="55">
        <v>0</v>
      </c>
      <c r="AH124" s="55">
        <v>0</v>
      </c>
      <c r="AI124" s="59">
        <v>0</v>
      </c>
      <c r="AJ124" s="60"/>
      <c r="AK124" s="24">
        <f t="shared" si="48"/>
        <v>0</v>
      </c>
      <c r="AM124" s="58">
        <v>0</v>
      </c>
      <c r="AN124" s="55">
        <v>0</v>
      </c>
      <c r="AO124" s="55">
        <v>0</v>
      </c>
      <c r="AP124" s="59">
        <v>0</v>
      </c>
      <c r="AQ124" s="60"/>
      <c r="AR124" s="24">
        <f t="shared" si="39"/>
        <v>0</v>
      </c>
      <c r="AT124" s="58">
        <v>0</v>
      </c>
      <c r="AU124" s="55">
        <v>0</v>
      </c>
      <c r="AV124" s="55">
        <v>0</v>
      </c>
      <c r="AW124" s="55">
        <v>0</v>
      </c>
      <c r="AX124" s="59">
        <v>0</v>
      </c>
      <c r="AY124" s="60"/>
      <c r="AZ124" s="24">
        <f t="shared" si="40"/>
        <v>0</v>
      </c>
      <c r="BA124" s="34"/>
      <c r="BB124" s="54">
        <v>0</v>
      </c>
      <c r="BC124" s="55">
        <v>0</v>
      </c>
      <c r="BD124" s="55">
        <v>0</v>
      </c>
      <c r="BE124" s="55">
        <v>0</v>
      </c>
      <c r="BF124" s="55">
        <v>0</v>
      </c>
      <c r="BG124" s="55">
        <v>0</v>
      </c>
      <c r="BH124" s="55">
        <v>0</v>
      </c>
      <c r="BI124" s="55">
        <v>0</v>
      </c>
      <c r="BJ124" s="55">
        <v>0</v>
      </c>
      <c r="BK124" s="55">
        <v>0</v>
      </c>
      <c r="BL124" s="55">
        <v>0</v>
      </c>
      <c r="BM124" s="55">
        <v>0</v>
      </c>
      <c r="BN124" s="55">
        <v>0</v>
      </c>
      <c r="BO124" s="55">
        <v>0</v>
      </c>
      <c r="BP124" s="55">
        <v>0</v>
      </c>
      <c r="BQ124" s="55">
        <v>0</v>
      </c>
      <c r="BR124" s="56">
        <v>0</v>
      </c>
      <c r="BS124" s="57">
        <v>0</v>
      </c>
      <c r="BU124" s="24">
        <f t="shared" si="41"/>
        <v>0</v>
      </c>
      <c r="BW124" s="48">
        <f t="shared" si="42"/>
        <v>0</v>
      </c>
      <c r="BX124" s="49"/>
      <c r="BY124" s="48">
        <f t="shared" si="70"/>
        <v>0</v>
      </c>
      <c r="BZ124" s="48">
        <f t="shared" si="71"/>
        <v>0</v>
      </c>
      <c r="CA124" s="48">
        <f t="shared" si="72"/>
        <v>0</v>
      </c>
      <c r="CB124" s="48">
        <f t="shared" si="73"/>
        <v>0</v>
      </c>
      <c r="CC124" s="48">
        <f t="shared" si="68"/>
        <v>0</v>
      </c>
      <c r="CD124" s="48">
        <f t="shared" si="49"/>
        <v>0</v>
      </c>
      <c r="CE124" s="48">
        <f t="shared" si="50"/>
        <v>0</v>
      </c>
      <c r="CF124" s="48">
        <f t="shared" si="51"/>
        <v>0</v>
      </c>
      <c r="CG124" s="48">
        <f t="shared" si="67"/>
        <v>0</v>
      </c>
      <c r="CH124" s="48">
        <f t="shared" si="52"/>
        <v>0</v>
      </c>
      <c r="CI124" s="48">
        <f t="shared" si="53"/>
        <v>0</v>
      </c>
      <c r="CJ124" s="48">
        <f t="shared" si="54"/>
        <v>0</v>
      </c>
      <c r="CK124" s="48">
        <f t="shared" si="55"/>
        <v>0</v>
      </c>
      <c r="CL124" s="48">
        <f t="shared" si="56"/>
        <v>0</v>
      </c>
      <c r="CM124" s="48">
        <f t="shared" si="74"/>
        <v>0</v>
      </c>
      <c r="CN124" s="48">
        <f t="shared" si="75"/>
        <v>0</v>
      </c>
      <c r="CO124" s="48">
        <f t="shared" si="76"/>
        <v>0</v>
      </c>
      <c r="CP124" s="48">
        <f t="shared" si="77"/>
        <v>0</v>
      </c>
      <c r="CQ124" s="48">
        <f t="shared" si="78"/>
        <v>0</v>
      </c>
      <c r="CR124" s="48">
        <f t="shared" si="79"/>
        <v>0</v>
      </c>
      <c r="CS124" s="48">
        <f t="shared" si="80"/>
        <v>0</v>
      </c>
      <c r="CT124" s="48">
        <f t="shared" si="81"/>
        <v>0</v>
      </c>
      <c r="CU124" s="48">
        <f t="shared" si="82"/>
        <v>0</v>
      </c>
      <c r="CV124" s="48">
        <f t="shared" si="66"/>
        <v>0</v>
      </c>
    </row>
    <row r="125" spans="2:100" ht="16" x14ac:dyDescent="0.4">
      <c r="B125" s="51" t="s">
        <v>184</v>
      </c>
      <c r="C125" s="52">
        <v>5</v>
      </c>
      <c r="D125" s="51" t="s">
        <v>242</v>
      </c>
      <c r="E125" s="53">
        <v>673400</v>
      </c>
      <c r="G125" s="54">
        <v>2047.4384521053157</v>
      </c>
      <c r="H125" s="55">
        <v>2177.6924607204546</v>
      </c>
      <c r="I125" s="55">
        <v>1237.9731723977936</v>
      </c>
      <c r="J125" s="55">
        <v>2921.7565711211428</v>
      </c>
      <c r="K125" s="55">
        <v>0</v>
      </c>
      <c r="L125" s="55">
        <v>21937.723812514749</v>
      </c>
      <c r="M125" s="55">
        <v>0</v>
      </c>
      <c r="N125" s="55">
        <v>2340.3547855278975</v>
      </c>
      <c r="O125" s="55">
        <v>0</v>
      </c>
      <c r="P125" s="55">
        <v>0</v>
      </c>
      <c r="Q125" s="55">
        <v>8798.5436919503882</v>
      </c>
      <c r="R125" s="55">
        <v>0</v>
      </c>
      <c r="S125" s="55">
        <v>3115.5348138146837</v>
      </c>
      <c r="T125" s="55">
        <v>11760.443725823219</v>
      </c>
      <c r="U125" s="55">
        <v>0</v>
      </c>
      <c r="V125" s="55">
        <v>5443.439860429432</v>
      </c>
      <c r="W125" s="56">
        <v>23905.954796225527</v>
      </c>
      <c r="X125" s="57">
        <v>9425.8839170314732</v>
      </c>
      <c r="Y125" s="60"/>
      <c r="Z125" s="24">
        <f t="shared" si="38"/>
        <v>95112.740059662072</v>
      </c>
      <c r="AB125" s="58">
        <v>1967.1947797432938</v>
      </c>
      <c r="AC125" s="55">
        <v>0</v>
      </c>
      <c r="AD125" s="55">
        <v>0</v>
      </c>
      <c r="AE125" s="55">
        <v>0</v>
      </c>
      <c r="AF125" s="55">
        <v>26100.543885302595</v>
      </c>
      <c r="AG125" s="55">
        <v>1812.7615521342959</v>
      </c>
      <c r="AH125" s="55">
        <v>608.22809296338175</v>
      </c>
      <c r="AI125" s="59">
        <v>0</v>
      </c>
      <c r="AJ125" s="60"/>
      <c r="AK125" s="24">
        <f t="shared" si="48"/>
        <v>30488.728310143568</v>
      </c>
      <c r="AM125" s="58">
        <v>2768.5812796232881</v>
      </c>
      <c r="AN125" s="55">
        <v>0</v>
      </c>
      <c r="AO125" s="55">
        <v>5751.3621924131203</v>
      </c>
      <c r="AP125" s="59">
        <v>2491.7231516609595</v>
      </c>
      <c r="AQ125" s="60"/>
      <c r="AR125" s="24">
        <f t="shared" si="39"/>
        <v>11011.666623697367</v>
      </c>
      <c r="AT125" s="58">
        <v>1582.046445499022</v>
      </c>
      <c r="AU125" s="55">
        <v>0</v>
      </c>
      <c r="AV125" s="55">
        <v>3261.9666165925159</v>
      </c>
      <c r="AW125" s="55">
        <v>1397.4743601908026</v>
      </c>
      <c r="AX125" s="59">
        <v>1208.5077014228639</v>
      </c>
      <c r="AY125" s="60"/>
      <c r="AZ125" s="24">
        <f t="shared" si="40"/>
        <v>7449.9951237052037</v>
      </c>
      <c r="BA125" s="34"/>
      <c r="BB125" s="54">
        <v>308.419494166258</v>
      </c>
      <c r="BC125" s="55">
        <v>328.04053596553649</v>
      </c>
      <c r="BD125" s="55">
        <v>186.48426731935064</v>
      </c>
      <c r="BE125" s="55">
        <v>440.12394258568486</v>
      </c>
      <c r="BF125" s="55">
        <v>0</v>
      </c>
      <c r="BG125" s="55">
        <v>3304.6276309100213</v>
      </c>
      <c r="BH125" s="55">
        <v>0</v>
      </c>
      <c r="BI125" s="55">
        <v>352.54346150424203</v>
      </c>
      <c r="BJ125" s="55">
        <v>0</v>
      </c>
      <c r="BK125" s="55">
        <v>0</v>
      </c>
      <c r="BL125" s="55">
        <v>1325.3841120746301</v>
      </c>
      <c r="BM125" s="55">
        <v>0</v>
      </c>
      <c r="BN125" s="55">
        <v>469.31406917069341</v>
      </c>
      <c r="BO125" s="55">
        <v>1771.5551358134635</v>
      </c>
      <c r="BP125" s="55">
        <v>0</v>
      </c>
      <c r="BQ125" s="55">
        <v>819.98214234560737</v>
      </c>
      <c r="BR125" s="56">
        <v>3601.115568691122</v>
      </c>
      <c r="BS125" s="57">
        <v>1419.8846108274502</v>
      </c>
      <c r="BU125" s="24">
        <f t="shared" si="41"/>
        <v>14327.47497137406</v>
      </c>
      <c r="BW125" s="48">
        <f t="shared" si="42"/>
        <v>158390.60508858226</v>
      </c>
      <c r="BX125" s="49"/>
      <c r="BY125" s="48">
        <f t="shared" si="70"/>
        <v>27209.546223168065</v>
      </c>
      <c r="BZ125" s="48">
        <f t="shared" si="71"/>
        <v>27209.546223168065</v>
      </c>
      <c r="CA125" s="48">
        <f t="shared" si="72"/>
        <v>0</v>
      </c>
      <c r="CB125" s="48">
        <f t="shared" si="73"/>
        <v>34378.720460655073</v>
      </c>
      <c r="CC125" s="48">
        <f t="shared" si="68"/>
        <v>6871.6500957384214</v>
      </c>
      <c r="CD125" s="48">
        <f t="shared" si="49"/>
        <v>27507.07036491665</v>
      </c>
      <c r="CE125" s="48">
        <f t="shared" si="50"/>
        <v>36224.471689327613</v>
      </c>
      <c r="CF125" s="48">
        <f t="shared" si="51"/>
        <v>0</v>
      </c>
      <c r="CG125" s="48">
        <f t="shared" si="67"/>
        <v>0</v>
      </c>
      <c r="CH125" s="48">
        <f t="shared" si="52"/>
        <v>0</v>
      </c>
      <c r="CI125" s="48">
        <f t="shared" si="53"/>
        <v>0</v>
      </c>
      <c r="CJ125" s="48">
        <f t="shared" si="54"/>
        <v>0</v>
      </c>
      <c r="CK125" s="48">
        <f t="shared" si="55"/>
        <v>36224.471689327613</v>
      </c>
      <c r="CL125" s="48">
        <f t="shared" si="56"/>
        <v>60577.866715431526</v>
      </c>
      <c r="CM125" s="48">
        <f t="shared" si="74"/>
        <v>2355.8579462715738</v>
      </c>
      <c r="CN125" s="48">
        <f t="shared" si="75"/>
        <v>2505.7329966859911</v>
      </c>
      <c r="CO125" s="48">
        <f t="shared" si="76"/>
        <v>1424.4574397171443</v>
      </c>
      <c r="CP125" s="48">
        <f t="shared" si="77"/>
        <v>3361.8805137068275</v>
      </c>
      <c r="CQ125" s="48">
        <f t="shared" si="78"/>
        <v>0</v>
      </c>
      <c r="CR125" s="48">
        <f t="shared" si="79"/>
        <v>2692.8982470321398</v>
      </c>
      <c r="CS125" s="48">
        <f t="shared" si="80"/>
        <v>3584.8488829853773</v>
      </c>
      <c r="CT125" s="48">
        <f t="shared" si="81"/>
        <v>13531.998861636683</v>
      </c>
      <c r="CU125" s="48">
        <f t="shared" si="82"/>
        <v>20274.423299536866</v>
      </c>
      <c r="CV125" s="48">
        <f t="shared" si="66"/>
        <v>9425.8839170314732</v>
      </c>
    </row>
    <row r="126" spans="2:100" ht="16" x14ac:dyDescent="0.4">
      <c r="B126" s="51" t="s">
        <v>234</v>
      </c>
      <c r="C126" s="52">
        <v>5</v>
      </c>
      <c r="D126" s="51" t="s">
        <v>246</v>
      </c>
      <c r="E126" s="53">
        <v>105000</v>
      </c>
      <c r="G126" s="54">
        <v>319.24715989168129</v>
      </c>
      <c r="H126" s="55">
        <v>339.55703649487339</v>
      </c>
      <c r="I126" s="55">
        <v>193.03115993728591</v>
      </c>
      <c r="J126" s="55">
        <v>455.57534892741313</v>
      </c>
      <c r="K126" s="55">
        <v>0</v>
      </c>
      <c r="L126" s="55">
        <v>3420.6430061093679</v>
      </c>
      <c r="M126" s="55">
        <v>796.51955921076478</v>
      </c>
      <c r="N126" s="55">
        <v>364.92018485362229</v>
      </c>
      <c r="O126" s="55">
        <v>0</v>
      </c>
      <c r="P126" s="55">
        <v>0</v>
      </c>
      <c r="Q126" s="55">
        <v>0</v>
      </c>
      <c r="R126" s="55">
        <v>4862.3547911893402</v>
      </c>
      <c r="S126" s="55">
        <v>485.79025163430617</v>
      </c>
      <c r="T126" s="55">
        <v>1833.7490216980073</v>
      </c>
      <c r="U126" s="55">
        <v>0</v>
      </c>
      <c r="V126" s="55">
        <v>0</v>
      </c>
      <c r="W126" s="56">
        <v>5100.8438398774233</v>
      </c>
      <c r="X126" s="57">
        <v>1469.732419495552</v>
      </c>
      <c r="Y126" s="60"/>
      <c r="Z126" s="24">
        <f t="shared" si="38"/>
        <v>19641.963779319638</v>
      </c>
      <c r="AB126" s="58">
        <v>306.73515276662584</v>
      </c>
      <c r="AC126" s="55">
        <v>0</v>
      </c>
      <c r="AD126" s="55">
        <v>0</v>
      </c>
      <c r="AE126" s="55">
        <v>0</v>
      </c>
      <c r="AF126" s="55">
        <v>0</v>
      </c>
      <c r="AG126" s="55">
        <v>282.65512767166774</v>
      </c>
      <c r="AH126" s="55">
        <v>0</v>
      </c>
      <c r="AI126" s="59">
        <v>0</v>
      </c>
      <c r="AJ126" s="60"/>
      <c r="AK126" s="24">
        <f t="shared" si="48"/>
        <v>589.39028043829353</v>
      </c>
      <c r="AM126" s="58">
        <v>431.69146771672894</v>
      </c>
      <c r="AN126" s="55">
        <v>0</v>
      </c>
      <c r="AO126" s="55">
        <v>896.78204663406245</v>
      </c>
      <c r="AP126" s="59">
        <v>388.52232094505604</v>
      </c>
      <c r="AQ126" s="60"/>
      <c r="AR126" s="24">
        <f t="shared" si="39"/>
        <v>1716.9958352958474</v>
      </c>
      <c r="AT126" s="58">
        <v>246.68083869527368</v>
      </c>
      <c r="AU126" s="55">
        <v>0</v>
      </c>
      <c r="AV126" s="55">
        <v>508.62265331484139</v>
      </c>
      <c r="AW126" s="55">
        <v>217.90140751415842</v>
      </c>
      <c r="AX126" s="59">
        <v>188.43675178111181</v>
      </c>
      <c r="AY126" s="60"/>
      <c r="AZ126" s="24">
        <f t="shared" si="40"/>
        <v>1161.6416513053853</v>
      </c>
      <c r="BA126" s="34"/>
      <c r="BB126" s="54">
        <v>48.090357718231502</v>
      </c>
      <c r="BC126" s="55">
        <v>51.149771720197997</v>
      </c>
      <c r="BD126" s="55">
        <v>29.077588459358211</v>
      </c>
      <c r="BE126" s="55">
        <v>68.626394374067274</v>
      </c>
      <c r="BF126" s="55">
        <v>0</v>
      </c>
      <c r="BG126" s="55">
        <v>515.27457862422364</v>
      </c>
      <c r="BH126" s="55">
        <v>119.98512545894029</v>
      </c>
      <c r="BI126" s="55">
        <v>54.970394205443142</v>
      </c>
      <c r="BJ126" s="55">
        <v>0</v>
      </c>
      <c r="BK126" s="55">
        <v>0</v>
      </c>
      <c r="BL126" s="55">
        <v>0</v>
      </c>
      <c r="BM126" s="55">
        <v>732.44937038935643</v>
      </c>
      <c r="BN126" s="55">
        <v>73.177869413309779</v>
      </c>
      <c r="BO126" s="55">
        <v>276.23001078172507</v>
      </c>
      <c r="BP126" s="55">
        <v>0</v>
      </c>
      <c r="BQ126" s="55">
        <v>0</v>
      </c>
      <c r="BR126" s="56">
        <v>768.37458791417976</v>
      </c>
      <c r="BS126" s="57">
        <v>221.39572933899953</v>
      </c>
      <c r="BU126" s="24">
        <f t="shared" si="41"/>
        <v>2958.8017783980322</v>
      </c>
      <c r="BW126" s="48">
        <f t="shared" si="42"/>
        <v>26068.793324757193</v>
      </c>
      <c r="BX126" s="49"/>
      <c r="BY126" s="48">
        <f t="shared" si="70"/>
        <v>4242.6527375002179</v>
      </c>
      <c r="BZ126" s="48">
        <f t="shared" si="71"/>
        <v>4242.652737500217</v>
      </c>
      <c r="CA126" s="48">
        <f t="shared" si="72"/>
        <v>0</v>
      </c>
      <c r="CB126" s="48">
        <f t="shared" si="73"/>
        <v>5869.2184277916031</v>
      </c>
      <c r="CC126" s="48">
        <f t="shared" si="68"/>
        <v>0</v>
      </c>
      <c r="CD126" s="48">
        <f t="shared" si="49"/>
        <v>5869.2184277916031</v>
      </c>
      <c r="CE126" s="48">
        <f t="shared" si="50"/>
        <v>5594.8041615786969</v>
      </c>
      <c r="CF126" s="48">
        <f t="shared" si="51"/>
        <v>0</v>
      </c>
      <c r="CG126" s="48">
        <f t="shared" si="67"/>
        <v>0</v>
      </c>
      <c r="CH126" s="48">
        <f t="shared" si="52"/>
        <v>0</v>
      </c>
      <c r="CI126" s="48">
        <f t="shared" si="53"/>
        <v>0</v>
      </c>
      <c r="CJ126" s="48">
        <f t="shared" si="54"/>
        <v>5594.8041615786969</v>
      </c>
      <c r="CK126" s="48">
        <f t="shared" si="55"/>
        <v>0</v>
      </c>
      <c r="CL126" s="48">
        <f t="shared" si="56"/>
        <v>10362.11799788668</v>
      </c>
      <c r="CM126" s="48">
        <f t="shared" si="74"/>
        <v>367.33751760991277</v>
      </c>
      <c r="CN126" s="48">
        <f t="shared" si="75"/>
        <v>390.70680821507136</v>
      </c>
      <c r="CO126" s="48">
        <f t="shared" si="76"/>
        <v>222.1087483966441</v>
      </c>
      <c r="CP126" s="48">
        <f t="shared" si="77"/>
        <v>524.20174330148041</v>
      </c>
      <c r="CQ126" s="48">
        <f t="shared" si="78"/>
        <v>916.50468466970506</v>
      </c>
      <c r="CR126" s="48">
        <f t="shared" si="79"/>
        <v>419.89057905906543</v>
      </c>
      <c r="CS126" s="48">
        <f t="shared" si="80"/>
        <v>558.96812104761591</v>
      </c>
      <c r="CT126" s="48">
        <f t="shared" si="81"/>
        <v>2109.9790324797323</v>
      </c>
      <c r="CU126" s="48">
        <f t="shared" si="82"/>
        <v>3161.2926142729011</v>
      </c>
      <c r="CV126" s="48">
        <f t="shared" si="66"/>
        <v>1469.732419495552</v>
      </c>
    </row>
    <row r="127" spans="2:100" ht="16" x14ac:dyDescent="0.4">
      <c r="B127" s="51" t="s">
        <v>234</v>
      </c>
      <c r="C127" s="52">
        <v>5</v>
      </c>
      <c r="D127" s="51" t="s">
        <v>235</v>
      </c>
      <c r="E127" s="53">
        <v>813857.14285714284</v>
      </c>
      <c r="G127" s="54">
        <v>2474.4912515685824</v>
      </c>
      <c r="H127" s="55">
        <v>2631.913519607202</v>
      </c>
      <c r="I127" s="55">
        <v>1496.1884600853305</v>
      </c>
      <c r="J127" s="55">
        <v>3531.1738269924799</v>
      </c>
      <c r="K127" s="55">
        <v>0</v>
      </c>
      <c r="L127" s="55">
        <v>26513.473749394652</v>
      </c>
      <c r="M127" s="55">
        <v>6173.8393589438456</v>
      </c>
      <c r="N127" s="55">
        <v>2828.5038001511371</v>
      </c>
      <c r="O127" s="55">
        <v>0</v>
      </c>
      <c r="P127" s="55">
        <v>0</v>
      </c>
      <c r="Q127" s="55">
        <v>0</v>
      </c>
      <c r="R127" s="55">
        <v>37688.211218239005</v>
      </c>
      <c r="S127" s="55">
        <v>3765.370154504275</v>
      </c>
      <c r="T127" s="55">
        <v>14213.426090630675</v>
      </c>
      <c r="U127" s="55">
        <v>0</v>
      </c>
      <c r="V127" s="55">
        <v>1737.1311507949888</v>
      </c>
      <c r="W127" s="56">
        <v>36726.075647117454</v>
      </c>
      <c r="X127" s="57">
        <v>11391.925978049198</v>
      </c>
      <c r="Y127" s="60"/>
      <c r="Z127" s="24">
        <f t="shared" si="38"/>
        <v>151171.72420607883</v>
      </c>
      <c r="AB127" s="58">
        <v>2377.5104289951937</v>
      </c>
      <c r="AC127" s="55">
        <v>0</v>
      </c>
      <c r="AD127" s="55">
        <v>0</v>
      </c>
      <c r="AE127" s="55">
        <v>0</v>
      </c>
      <c r="AF127" s="55">
        <v>0</v>
      </c>
      <c r="AG127" s="55">
        <v>2190.86566305509</v>
      </c>
      <c r="AH127" s="55">
        <v>194.10005330562575</v>
      </c>
      <c r="AI127" s="59">
        <v>0</v>
      </c>
      <c r="AJ127" s="60"/>
      <c r="AK127" s="24">
        <f t="shared" si="48"/>
        <v>4762.4761453559095</v>
      </c>
      <c r="AM127" s="58">
        <v>3346.0493763023196</v>
      </c>
      <c r="AN127" s="55">
        <v>0</v>
      </c>
      <c r="AO127" s="55">
        <v>6950.9759451350392</v>
      </c>
      <c r="AP127" s="59">
        <v>3011.4444386720875</v>
      </c>
      <c r="AQ127" s="60"/>
      <c r="AR127" s="24">
        <f t="shared" si="39"/>
        <v>13308.469760109447</v>
      </c>
      <c r="AT127" s="58">
        <v>1912.0282150298965</v>
      </c>
      <c r="AU127" s="55">
        <v>0</v>
      </c>
      <c r="AV127" s="55">
        <v>3942.3445658974847</v>
      </c>
      <c r="AW127" s="55">
        <v>1688.958256609742</v>
      </c>
      <c r="AX127" s="59">
        <v>1460.5771087033934</v>
      </c>
      <c r="AY127" s="60"/>
      <c r="AZ127" s="24">
        <f t="shared" si="40"/>
        <v>9003.9081462405175</v>
      </c>
      <c r="BA127" s="34"/>
      <c r="BB127" s="54">
        <v>372.74934410988413</v>
      </c>
      <c r="BC127" s="55">
        <v>396.46292447614695</v>
      </c>
      <c r="BD127" s="55">
        <v>225.38098156865811</v>
      </c>
      <c r="BE127" s="55">
        <v>531.92458333205616</v>
      </c>
      <c r="BF127" s="55">
        <v>0</v>
      </c>
      <c r="BG127" s="55">
        <v>3993.9037747240845</v>
      </c>
      <c r="BH127" s="55">
        <v>930.00715610827592</v>
      </c>
      <c r="BI127" s="55">
        <v>426.07664733116957</v>
      </c>
      <c r="BJ127" s="55">
        <v>0</v>
      </c>
      <c r="BK127" s="55">
        <v>0</v>
      </c>
      <c r="BL127" s="55">
        <v>0</v>
      </c>
      <c r="BM127" s="55">
        <v>5677.2300178342366</v>
      </c>
      <c r="BN127" s="55">
        <v>567.20315924847046</v>
      </c>
      <c r="BO127" s="55">
        <v>2141.0644509163099</v>
      </c>
      <c r="BP127" s="55">
        <v>0</v>
      </c>
      <c r="BQ127" s="55">
        <v>261.67580777714215</v>
      </c>
      <c r="BR127" s="56">
        <v>5532.2970329820937</v>
      </c>
      <c r="BS127" s="57">
        <v>1716.0428163867759</v>
      </c>
      <c r="BU127" s="24">
        <f t="shared" si="41"/>
        <v>22772.018696795309</v>
      </c>
      <c r="BW127" s="48">
        <f t="shared" si="42"/>
        <v>201018.59695457999</v>
      </c>
      <c r="BX127" s="49"/>
      <c r="BY127" s="48">
        <f t="shared" si="70"/>
        <v>32884.887953113932</v>
      </c>
      <c r="BZ127" s="48">
        <f t="shared" si="71"/>
        <v>32884.887953113932</v>
      </c>
      <c r="CA127" s="48">
        <f t="shared" si="72"/>
        <v>0</v>
      </c>
      <c r="CB127" s="48">
        <f t="shared" si="73"/>
        <v>44451.279691977303</v>
      </c>
      <c r="CC127" s="48">
        <f t="shared" si="68"/>
        <v>2192.9070118777568</v>
      </c>
      <c r="CD127" s="48">
        <f t="shared" si="49"/>
        <v>42258.37268009955</v>
      </c>
      <c r="CE127" s="48">
        <f t="shared" si="50"/>
        <v>43365.441236073239</v>
      </c>
      <c r="CF127" s="48">
        <f t="shared" si="51"/>
        <v>0</v>
      </c>
      <c r="CG127" s="48">
        <f t="shared" si="67"/>
        <v>0</v>
      </c>
      <c r="CH127" s="48">
        <f t="shared" si="52"/>
        <v>0</v>
      </c>
      <c r="CI127" s="48">
        <f t="shared" si="53"/>
        <v>0</v>
      </c>
      <c r="CJ127" s="48">
        <f t="shared" si="54"/>
        <v>43365.441236073239</v>
      </c>
      <c r="CK127" s="48">
        <f t="shared" si="55"/>
        <v>0</v>
      </c>
      <c r="CL127" s="48">
        <f t="shared" si="56"/>
        <v>80316.988073415516</v>
      </c>
      <c r="CM127" s="48">
        <f t="shared" si="74"/>
        <v>2847.2405956784664</v>
      </c>
      <c r="CN127" s="48">
        <f t="shared" si="75"/>
        <v>3028.3764440833488</v>
      </c>
      <c r="CO127" s="48">
        <f t="shared" si="76"/>
        <v>1721.5694416539886</v>
      </c>
      <c r="CP127" s="48">
        <f t="shared" si="77"/>
        <v>4063.098410324536</v>
      </c>
      <c r="CQ127" s="48">
        <f t="shared" si="78"/>
        <v>7103.8465150521215</v>
      </c>
      <c r="CR127" s="48">
        <f t="shared" si="79"/>
        <v>3254.5804474823067</v>
      </c>
      <c r="CS127" s="48">
        <f t="shared" si="80"/>
        <v>4332.5733137527459</v>
      </c>
      <c r="CT127" s="48">
        <f t="shared" si="81"/>
        <v>16354.490541546986</v>
      </c>
      <c r="CU127" s="48">
        <f t="shared" si="82"/>
        <v>24503.243569405055</v>
      </c>
      <c r="CV127" s="48">
        <f t="shared" si="66"/>
        <v>11391.925978049198</v>
      </c>
    </row>
    <row r="128" spans="2:100" ht="16" x14ac:dyDescent="0.4">
      <c r="B128" s="51" t="s">
        <v>234</v>
      </c>
      <c r="C128" s="52">
        <v>5</v>
      </c>
      <c r="D128" s="51" t="s">
        <v>244</v>
      </c>
      <c r="E128" s="53">
        <v>579000</v>
      </c>
      <c r="G128" s="54">
        <v>1760.4200531169852</v>
      </c>
      <c r="H128" s="55">
        <v>1872.4145155288732</v>
      </c>
      <c r="I128" s="55">
        <v>1064.4289676541766</v>
      </c>
      <c r="J128" s="55">
        <v>2512.1726383711639</v>
      </c>
      <c r="K128" s="55">
        <v>0</v>
      </c>
      <c r="L128" s="55">
        <v>18862.402862260227</v>
      </c>
      <c r="M128" s="55">
        <v>4392.2364265050737</v>
      </c>
      <c r="N128" s="55">
        <v>2012.2741621928312</v>
      </c>
      <c r="O128" s="55">
        <v>0</v>
      </c>
      <c r="P128" s="55">
        <v>0</v>
      </c>
      <c r="Q128" s="55">
        <v>0</v>
      </c>
      <c r="R128" s="55">
        <v>26812.413562844074</v>
      </c>
      <c r="S128" s="55">
        <v>2678.7862447263174</v>
      </c>
      <c r="T128" s="55">
        <v>10111.816033934725</v>
      </c>
      <c r="U128" s="55">
        <v>0</v>
      </c>
      <c r="V128" s="55">
        <v>6875.6079869737459</v>
      </c>
      <c r="W128" s="56">
        <v>17002.812799591411</v>
      </c>
      <c r="X128" s="57">
        <v>8104.5244846469004</v>
      </c>
      <c r="Y128" s="60"/>
      <c r="Z128" s="24">
        <f t="shared" si="38"/>
        <v>104062.31073834651</v>
      </c>
      <c r="AB128" s="58">
        <v>1691.4252709702509</v>
      </c>
      <c r="AC128" s="55">
        <v>0</v>
      </c>
      <c r="AD128" s="55">
        <v>0</v>
      </c>
      <c r="AE128" s="55">
        <v>0</v>
      </c>
      <c r="AF128" s="55">
        <v>0</v>
      </c>
      <c r="AG128" s="55">
        <v>1558.6411325894821</v>
      </c>
      <c r="AH128" s="55">
        <v>768.25280357757549</v>
      </c>
      <c r="AI128" s="59">
        <v>0</v>
      </c>
      <c r="AJ128" s="60"/>
      <c r="AK128" s="24">
        <f t="shared" si="48"/>
        <v>4018.3192071373082</v>
      </c>
      <c r="AM128" s="58">
        <v>2380.4700934093912</v>
      </c>
      <c r="AN128" s="55">
        <v>0</v>
      </c>
      <c r="AO128" s="55">
        <v>4945.1124285821161</v>
      </c>
      <c r="AP128" s="59">
        <v>2142.4230840684518</v>
      </c>
      <c r="AQ128" s="60"/>
      <c r="AR128" s="24">
        <f t="shared" si="39"/>
        <v>9468.00560605996</v>
      </c>
      <c r="AT128" s="58">
        <v>1360.2686248053662</v>
      </c>
      <c r="AU128" s="55">
        <v>0</v>
      </c>
      <c r="AV128" s="55">
        <v>2804.6906311361254</v>
      </c>
      <c r="AW128" s="55">
        <v>1201.5706185780737</v>
      </c>
      <c r="AX128" s="59">
        <v>1039.0940883929882</v>
      </c>
      <c r="AY128" s="60"/>
      <c r="AZ128" s="24">
        <f t="shared" si="40"/>
        <v>6405.623962912553</v>
      </c>
      <c r="BA128" s="34"/>
      <c r="BB128" s="54">
        <v>265.18397256053368</v>
      </c>
      <c r="BC128" s="55">
        <v>282.05445548566325</v>
      </c>
      <c r="BD128" s="55">
        <v>160.34213064731813</v>
      </c>
      <c r="BE128" s="55">
        <v>378.42554611985673</v>
      </c>
      <c r="BF128" s="55">
        <v>0</v>
      </c>
      <c r="BG128" s="55">
        <v>2841.3712478421476</v>
      </c>
      <c r="BH128" s="55">
        <v>661.63226324501352</v>
      </c>
      <c r="BI128" s="55">
        <v>303.12245947572939</v>
      </c>
      <c r="BJ128" s="55">
        <v>0</v>
      </c>
      <c r="BK128" s="55">
        <v>0</v>
      </c>
      <c r="BL128" s="55">
        <v>0</v>
      </c>
      <c r="BM128" s="55">
        <v>4038.935099575594</v>
      </c>
      <c r="BN128" s="55">
        <v>403.52367990767965</v>
      </c>
      <c r="BO128" s="55">
        <v>1523.2112023106554</v>
      </c>
      <c r="BP128" s="55">
        <v>0</v>
      </c>
      <c r="BQ128" s="55">
        <v>1035.7193083129848</v>
      </c>
      <c r="BR128" s="56">
        <v>2561.248626380599</v>
      </c>
      <c r="BS128" s="57">
        <v>1220.8393074979117</v>
      </c>
      <c r="BU128" s="24">
        <f t="shared" si="41"/>
        <v>15675.609299361686</v>
      </c>
      <c r="BW128" s="48">
        <f t="shared" si="42"/>
        <v>139629.868813818</v>
      </c>
      <c r="BX128" s="49"/>
      <c r="BY128" s="48">
        <f t="shared" si="70"/>
        <v>23395.199381072627</v>
      </c>
      <c r="BZ128" s="48">
        <f t="shared" si="71"/>
        <v>23395.199381072627</v>
      </c>
      <c r="CA128" s="48">
        <f t="shared" si="72"/>
        <v>0</v>
      </c>
      <c r="CB128" s="48">
        <f t="shared" si="73"/>
        <v>28243.641524836319</v>
      </c>
      <c r="CC128" s="48">
        <f t="shared" si="68"/>
        <v>8679.5800988643059</v>
      </c>
      <c r="CD128" s="48">
        <f t="shared" si="49"/>
        <v>19564.06142597201</v>
      </c>
      <c r="CE128" s="48">
        <f t="shared" si="50"/>
        <v>30851.348662419667</v>
      </c>
      <c r="CF128" s="48">
        <f t="shared" si="51"/>
        <v>0</v>
      </c>
      <c r="CG128" s="48">
        <f t="shared" si="67"/>
        <v>0</v>
      </c>
      <c r="CH128" s="48">
        <f t="shared" si="52"/>
        <v>0</v>
      </c>
      <c r="CI128" s="48">
        <f t="shared" si="53"/>
        <v>0</v>
      </c>
      <c r="CJ128" s="48">
        <f t="shared" si="54"/>
        <v>30851.348662419667</v>
      </c>
      <c r="CK128" s="48">
        <f t="shared" si="55"/>
        <v>0</v>
      </c>
      <c r="CL128" s="48">
        <f t="shared" si="56"/>
        <v>57139.679245489388</v>
      </c>
      <c r="CM128" s="48">
        <f t="shared" si="74"/>
        <v>2025.6040256775188</v>
      </c>
      <c r="CN128" s="48">
        <f t="shared" si="75"/>
        <v>2154.4689710145362</v>
      </c>
      <c r="CO128" s="48">
        <f t="shared" si="76"/>
        <v>1224.7710983014947</v>
      </c>
      <c r="CP128" s="48">
        <f t="shared" si="77"/>
        <v>2890.5981844910207</v>
      </c>
      <c r="CQ128" s="48">
        <f t="shared" si="78"/>
        <v>5053.8686897500875</v>
      </c>
      <c r="CR128" s="48">
        <f t="shared" si="79"/>
        <v>2315.3966216685608</v>
      </c>
      <c r="CS128" s="48">
        <f t="shared" si="80"/>
        <v>3082.3099246339971</v>
      </c>
      <c r="CT128" s="48">
        <f t="shared" si="81"/>
        <v>11635.02723624538</v>
      </c>
      <c r="CU128" s="48">
        <f t="shared" si="82"/>
        <v>17432.270701561996</v>
      </c>
      <c r="CV128" s="48">
        <f t="shared" si="66"/>
        <v>8104.5244846469004</v>
      </c>
    </row>
    <row r="129" spans="2:100" ht="16" x14ac:dyDescent="0.4">
      <c r="B129" s="51" t="s">
        <v>234</v>
      </c>
      <c r="C129" s="52">
        <v>5</v>
      </c>
      <c r="D129" s="51" t="s">
        <v>321</v>
      </c>
      <c r="E129" s="53">
        <v>150000</v>
      </c>
      <c r="G129" s="54">
        <v>456.06737127383036</v>
      </c>
      <c r="H129" s="55">
        <v>485.08148070696194</v>
      </c>
      <c r="I129" s="55">
        <v>275.75879991040847</v>
      </c>
      <c r="J129" s="55">
        <v>650.82192703916166</v>
      </c>
      <c r="K129" s="55">
        <v>0</v>
      </c>
      <c r="L129" s="55">
        <v>4886.6328658705261</v>
      </c>
      <c r="M129" s="55">
        <v>1137.8850845868067</v>
      </c>
      <c r="N129" s="55">
        <v>521.31454979088903</v>
      </c>
      <c r="O129" s="55">
        <v>0</v>
      </c>
      <c r="P129" s="55">
        <v>0</v>
      </c>
      <c r="Q129" s="55">
        <v>0</v>
      </c>
      <c r="R129" s="55">
        <v>6946.2211302704864</v>
      </c>
      <c r="S129" s="55">
        <v>693.9860737632946</v>
      </c>
      <c r="T129" s="55">
        <v>2619.6414595685819</v>
      </c>
      <c r="U129" s="55">
        <v>0</v>
      </c>
      <c r="V129" s="55">
        <v>0</v>
      </c>
      <c r="W129" s="56">
        <v>7286.9197712534615</v>
      </c>
      <c r="X129" s="57">
        <v>2099.6177421365028</v>
      </c>
      <c r="Y129" s="60"/>
      <c r="Z129" s="24">
        <f t="shared" si="38"/>
        <v>28059.948256170912</v>
      </c>
      <c r="AB129" s="58">
        <v>438.19307538089407</v>
      </c>
      <c r="AC129" s="55">
        <v>0</v>
      </c>
      <c r="AD129" s="55">
        <v>0</v>
      </c>
      <c r="AE129" s="55">
        <v>0</v>
      </c>
      <c r="AF129" s="55">
        <v>0</v>
      </c>
      <c r="AG129" s="55">
        <v>403.79303953095393</v>
      </c>
      <c r="AH129" s="55">
        <v>0</v>
      </c>
      <c r="AI129" s="59">
        <v>0</v>
      </c>
      <c r="AJ129" s="60"/>
      <c r="AK129" s="24">
        <f t="shared" si="48"/>
        <v>841.98611491184806</v>
      </c>
      <c r="AM129" s="58">
        <v>616.7020967381842</v>
      </c>
      <c r="AN129" s="55">
        <v>0</v>
      </c>
      <c r="AO129" s="55">
        <v>1281.1172094772321</v>
      </c>
      <c r="AP129" s="59">
        <v>555.03188706436583</v>
      </c>
      <c r="AQ129" s="60"/>
      <c r="AR129" s="24">
        <f t="shared" si="39"/>
        <v>2452.8511932797824</v>
      </c>
      <c r="AT129" s="58">
        <v>352.40119813610528</v>
      </c>
      <c r="AU129" s="55">
        <v>0</v>
      </c>
      <c r="AV129" s="55">
        <v>726.60379044977344</v>
      </c>
      <c r="AW129" s="55">
        <v>311.28772502022633</v>
      </c>
      <c r="AX129" s="59">
        <v>269.19535968730264</v>
      </c>
      <c r="AY129" s="60"/>
      <c r="AZ129" s="24">
        <f t="shared" si="40"/>
        <v>1659.4880732934078</v>
      </c>
      <c r="BA129" s="34"/>
      <c r="BB129" s="54">
        <v>68.700511026044992</v>
      </c>
      <c r="BC129" s="55">
        <v>73.07110245742571</v>
      </c>
      <c r="BD129" s="55">
        <v>41.539412084797448</v>
      </c>
      <c r="BE129" s="55">
        <v>98.037706248667547</v>
      </c>
      <c r="BF129" s="55">
        <v>0</v>
      </c>
      <c r="BG129" s="55">
        <v>736.10654089174807</v>
      </c>
      <c r="BH129" s="55">
        <v>171.40732208420042</v>
      </c>
      <c r="BI129" s="55">
        <v>78.529134579204495</v>
      </c>
      <c r="BJ129" s="55">
        <v>0</v>
      </c>
      <c r="BK129" s="55">
        <v>0</v>
      </c>
      <c r="BL129" s="55">
        <v>0</v>
      </c>
      <c r="BM129" s="55">
        <v>1046.3562434133662</v>
      </c>
      <c r="BN129" s="55">
        <v>104.5398134475854</v>
      </c>
      <c r="BO129" s="55">
        <v>394.61430111675014</v>
      </c>
      <c r="BP129" s="55">
        <v>0</v>
      </c>
      <c r="BQ129" s="55">
        <v>0</v>
      </c>
      <c r="BR129" s="56">
        <v>1097.6779827345424</v>
      </c>
      <c r="BS129" s="57">
        <v>316.27961334142788</v>
      </c>
      <c r="BU129" s="24">
        <f t="shared" si="41"/>
        <v>4226.8596834257605</v>
      </c>
      <c r="BW129" s="48">
        <f t="shared" si="42"/>
        <v>37241.13332108171</v>
      </c>
      <c r="BX129" s="49"/>
      <c r="BY129" s="48">
        <f t="shared" si="70"/>
        <v>6060.9324821431683</v>
      </c>
      <c r="BZ129" s="48">
        <f t="shared" si="71"/>
        <v>6060.9324821431683</v>
      </c>
      <c r="CA129" s="48">
        <f t="shared" si="72"/>
        <v>0</v>
      </c>
      <c r="CB129" s="48">
        <f t="shared" si="73"/>
        <v>8384.5977539880041</v>
      </c>
      <c r="CC129" s="48">
        <f t="shared" si="68"/>
        <v>0</v>
      </c>
      <c r="CD129" s="48">
        <f t="shared" si="49"/>
        <v>8384.5977539880041</v>
      </c>
      <c r="CE129" s="48">
        <f t="shared" si="50"/>
        <v>7992.5773736838528</v>
      </c>
      <c r="CF129" s="48">
        <f t="shared" si="51"/>
        <v>0</v>
      </c>
      <c r="CG129" s="48">
        <f t="shared" si="67"/>
        <v>0</v>
      </c>
      <c r="CH129" s="48">
        <f t="shared" si="52"/>
        <v>0</v>
      </c>
      <c r="CI129" s="48">
        <f t="shared" si="53"/>
        <v>0</v>
      </c>
      <c r="CJ129" s="48">
        <f t="shared" si="54"/>
        <v>7992.5773736838528</v>
      </c>
      <c r="CK129" s="48">
        <f t="shared" si="55"/>
        <v>0</v>
      </c>
      <c r="CL129" s="48">
        <f t="shared" si="56"/>
        <v>14803.025711266686</v>
      </c>
      <c r="CM129" s="48">
        <f t="shared" si="74"/>
        <v>524.7678822998754</v>
      </c>
      <c r="CN129" s="48">
        <f t="shared" si="75"/>
        <v>558.15258316438769</v>
      </c>
      <c r="CO129" s="48">
        <f t="shared" si="76"/>
        <v>317.29821199520592</v>
      </c>
      <c r="CP129" s="48">
        <f t="shared" si="77"/>
        <v>748.85963328782918</v>
      </c>
      <c r="CQ129" s="48">
        <f t="shared" si="78"/>
        <v>1309.292406671007</v>
      </c>
      <c r="CR129" s="48">
        <f t="shared" si="79"/>
        <v>599.84368437009357</v>
      </c>
      <c r="CS129" s="48">
        <f t="shared" si="80"/>
        <v>798.52588721088</v>
      </c>
      <c r="CT129" s="48">
        <f t="shared" si="81"/>
        <v>3014.255760685332</v>
      </c>
      <c r="CU129" s="48">
        <f t="shared" si="82"/>
        <v>4516.1323061041439</v>
      </c>
      <c r="CV129" s="48">
        <f t="shared" si="66"/>
        <v>2099.6177421365028</v>
      </c>
    </row>
    <row r="130" spans="2:100" ht="16" x14ac:dyDescent="0.4">
      <c r="B130" s="51" t="s">
        <v>234</v>
      </c>
      <c r="C130" s="52">
        <v>5</v>
      </c>
      <c r="D130" s="51" t="s">
        <v>322</v>
      </c>
      <c r="E130" s="53">
        <v>501000</v>
      </c>
      <c r="G130" s="54">
        <v>1523.2650200545936</v>
      </c>
      <c r="H130" s="55">
        <v>1620.172145561253</v>
      </c>
      <c r="I130" s="55">
        <v>921.03439170076422</v>
      </c>
      <c r="J130" s="55">
        <v>2173.7452363107996</v>
      </c>
      <c r="K130" s="55">
        <v>0</v>
      </c>
      <c r="L130" s="55">
        <v>16321.353772007556</v>
      </c>
      <c r="M130" s="55">
        <v>3800.5361825199343</v>
      </c>
      <c r="N130" s="55">
        <v>1741.190596301569</v>
      </c>
      <c r="O130" s="55">
        <v>0</v>
      </c>
      <c r="P130" s="55">
        <v>0</v>
      </c>
      <c r="Q130" s="55">
        <v>0</v>
      </c>
      <c r="R130" s="55">
        <v>0</v>
      </c>
      <c r="S130" s="55">
        <v>2317.9134863694039</v>
      </c>
      <c r="T130" s="55">
        <v>8749.6024749590633</v>
      </c>
      <c r="U130" s="55">
        <v>12915.569164854074</v>
      </c>
      <c r="V130" s="55">
        <v>4503.6733539129345</v>
      </c>
      <c r="W130" s="56">
        <v>6820.5569058932406</v>
      </c>
      <c r="X130" s="57">
        <v>7012.7232587359185</v>
      </c>
      <c r="Y130" s="60"/>
      <c r="Z130" s="24">
        <f t="shared" si="38"/>
        <v>70421.335989181112</v>
      </c>
      <c r="AB130" s="58">
        <v>1463.5648717721861</v>
      </c>
      <c r="AC130" s="55">
        <v>0</v>
      </c>
      <c r="AD130" s="55">
        <v>0</v>
      </c>
      <c r="AE130" s="55">
        <v>0</v>
      </c>
      <c r="AF130" s="55">
        <v>0</v>
      </c>
      <c r="AG130" s="55">
        <v>1348.6687520333862</v>
      </c>
      <c r="AH130" s="55">
        <v>503.22236042199273</v>
      </c>
      <c r="AI130" s="59">
        <v>0</v>
      </c>
      <c r="AJ130" s="60"/>
      <c r="AK130" s="24">
        <f t="shared" si="48"/>
        <v>3315.4559842275648</v>
      </c>
      <c r="AM130" s="58">
        <v>2059.7850031055355</v>
      </c>
      <c r="AN130" s="55">
        <v>0</v>
      </c>
      <c r="AO130" s="55">
        <v>4278.9314796539547</v>
      </c>
      <c r="AP130" s="59">
        <v>1853.8065027949817</v>
      </c>
      <c r="AQ130" s="60"/>
      <c r="AR130" s="24">
        <f t="shared" si="39"/>
        <v>8192.5229855544712</v>
      </c>
      <c r="AT130" s="58">
        <v>1177.0200017745915</v>
      </c>
      <c r="AU130" s="55">
        <v>0</v>
      </c>
      <c r="AV130" s="55">
        <v>2426.856660102243</v>
      </c>
      <c r="AW130" s="55">
        <v>1039.701001567556</v>
      </c>
      <c r="AX130" s="59">
        <v>899.11250135559078</v>
      </c>
      <c r="AY130" s="60"/>
      <c r="AZ130" s="24">
        <f t="shared" si="40"/>
        <v>5542.6901647999812</v>
      </c>
      <c r="BA130" s="34"/>
      <c r="BB130" s="54">
        <v>229.4597068269903</v>
      </c>
      <c r="BC130" s="55">
        <v>244.05748220780191</v>
      </c>
      <c r="BD130" s="55">
        <v>138.74163636322345</v>
      </c>
      <c r="BE130" s="55">
        <v>327.44593887054958</v>
      </c>
      <c r="BF130" s="55">
        <v>0</v>
      </c>
      <c r="BG130" s="55">
        <v>2458.5958465784388</v>
      </c>
      <c r="BH130" s="55">
        <v>572.50045576122943</v>
      </c>
      <c r="BI130" s="55">
        <v>262.28730949454302</v>
      </c>
      <c r="BJ130" s="55">
        <v>0</v>
      </c>
      <c r="BK130" s="55">
        <v>0</v>
      </c>
      <c r="BL130" s="55">
        <v>0</v>
      </c>
      <c r="BM130" s="55">
        <v>0</v>
      </c>
      <c r="BN130" s="55">
        <v>349.16297691493526</v>
      </c>
      <c r="BO130" s="55">
        <v>1318.0117657299454</v>
      </c>
      <c r="BP130" s="55">
        <v>1945.5594890276654</v>
      </c>
      <c r="BQ130" s="55">
        <v>678.41876090370181</v>
      </c>
      <c r="BR130" s="56">
        <v>1027.4265918395317</v>
      </c>
      <c r="BS130" s="57">
        <v>1056.373908560369</v>
      </c>
      <c r="BU130" s="24">
        <f t="shared" si="41"/>
        <v>10608.041869078925</v>
      </c>
      <c r="BW130" s="48">
        <f t="shared" si="42"/>
        <v>98080.04699284205</v>
      </c>
      <c r="BX130" s="49"/>
      <c r="BY130" s="48">
        <f t="shared" si="70"/>
        <v>20243.514490358182</v>
      </c>
      <c r="BZ130" s="48">
        <f t="shared" si="71"/>
        <v>20243.514490358182</v>
      </c>
      <c r="CA130" s="48">
        <f t="shared" si="72"/>
        <v>0</v>
      </c>
      <c r="CB130" s="48">
        <f t="shared" si="73"/>
        <v>13533.297972971401</v>
      </c>
      <c r="CC130" s="48">
        <f t="shared" si="68"/>
        <v>5685.3144752386288</v>
      </c>
      <c r="CD130" s="48">
        <f t="shared" si="49"/>
        <v>7847.9834977327719</v>
      </c>
      <c r="CE130" s="48">
        <f t="shared" si="50"/>
        <v>14861.12865388174</v>
      </c>
      <c r="CF130" s="48">
        <f t="shared" si="51"/>
        <v>0</v>
      </c>
      <c r="CG130" s="48">
        <f t="shared" si="67"/>
        <v>0</v>
      </c>
      <c r="CH130" s="48">
        <f t="shared" si="52"/>
        <v>0</v>
      </c>
      <c r="CI130" s="48">
        <f t="shared" si="53"/>
        <v>14861.12865388174</v>
      </c>
      <c r="CJ130" s="48">
        <f t="shared" si="54"/>
        <v>0</v>
      </c>
      <c r="CK130" s="48">
        <f t="shared" si="55"/>
        <v>0</v>
      </c>
      <c r="CL130" s="48">
        <f t="shared" si="56"/>
        <v>49442.105875630732</v>
      </c>
      <c r="CM130" s="48">
        <f t="shared" si="74"/>
        <v>1752.7247268815838</v>
      </c>
      <c r="CN130" s="48">
        <f t="shared" si="75"/>
        <v>1864.229627769055</v>
      </c>
      <c r="CO130" s="48">
        <f t="shared" si="76"/>
        <v>1059.7760280639877</v>
      </c>
      <c r="CP130" s="48">
        <f t="shared" si="77"/>
        <v>2501.1911751813491</v>
      </c>
      <c r="CQ130" s="48">
        <f t="shared" si="78"/>
        <v>4373.0366382811635</v>
      </c>
      <c r="CR130" s="48">
        <f t="shared" si="79"/>
        <v>2003.4779057961121</v>
      </c>
      <c r="CS130" s="48">
        <f t="shared" si="80"/>
        <v>2667.0764632843393</v>
      </c>
      <c r="CT130" s="48">
        <f t="shared" si="81"/>
        <v>10067.614240689009</v>
      </c>
      <c r="CU130" s="48">
        <f t="shared" si="82"/>
        <v>15083.881902387839</v>
      </c>
      <c r="CV130" s="48">
        <f t="shared" si="66"/>
        <v>7012.7232587359185</v>
      </c>
    </row>
    <row r="131" spans="2:100" ht="16" x14ac:dyDescent="0.4">
      <c r="B131" s="51" t="s">
        <v>234</v>
      </c>
      <c r="C131" s="52">
        <v>5</v>
      </c>
      <c r="D131" s="51" t="s">
        <v>323</v>
      </c>
      <c r="E131" s="53">
        <v>225000</v>
      </c>
      <c r="G131" s="54">
        <v>684.10105691074557</v>
      </c>
      <c r="H131" s="55">
        <v>727.62222106044294</v>
      </c>
      <c r="I131" s="55">
        <v>413.63819986561265</v>
      </c>
      <c r="J131" s="55">
        <v>976.2328905587425</v>
      </c>
      <c r="K131" s="55">
        <v>0</v>
      </c>
      <c r="L131" s="55">
        <v>7329.9492988057882</v>
      </c>
      <c r="M131" s="55">
        <v>1706.8276268802101</v>
      </c>
      <c r="N131" s="55">
        <v>781.97182468633343</v>
      </c>
      <c r="O131" s="55">
        <v>0</v>
      </c>
      <c r="P131" s="55">
        <v>0</v>
      </c>
      <c r="Q131" s="55">
        <v>0</v>
      </c>
      <c r="R131" s="55">
        <v>0</v>
      </c>
      <c r="S131" s="55">
        <v>1040.979110644942</v>
      </c>
      <c r="T131" s="55">
        <v>3929.4621893528729</v>
      </c>
      <c r="U131" s="55">
        <v>5800.4053135572194</v>
      </c>
      <c r="V131" s="55">
        <v>0</v>
      </c>
      <c r="W131" s="56">
        <v>4372.1518627520772</v>
      </c>
      <c r="X131" s="57">
        <v>3149.4266132047542</v>
      </c>
      <c r="Y131" s="60"/>
      <c r="Z131" s="24">
        <f t="shared" si="38"/>
        <v>30912.76820827974</v>
      </c>
      <c r="AB131" s="58">
        <v>657.28961307134102</v>
      </c>
      <c r="AC131" s="55">
        <v>0</v>
      </c>
      <c r="AD131" s="55">
        <v>0</v>
      </c>
      <c r="AE131" s="55">
        <v>0</v>
      </c>
      <c r="AF131" s="55">
        <v>0</v>
      </c>
      <c r="AG131" s="55">
        <v>605.68955929643096</v>
      </c>
      <c r="AH131" s="55">
        <v>0</v>
      </c>
      <c r="AI131" s="59">
        <v>0</v>
      </c>
      <c r="AJ131" s="60"/>
      <c r="AK131" s="24">
        <f t="shared" si="48"/>
        <v>1262.979172367772</v>
      </c>
      <c r="AM131" s="58">
        <v>925.05314510727635</v>
      </c>
      <c r="AN131" s="55">
        <v>0</v>
      </c>
      <c r="AO131" s="55">
        <v>1921.675814215848</v>
      </c>
      <c r="AP131" s="59">
        <v>832.54783059654869</v>
      </c>
      <c r="AQ131" s="60"/>
      <c r="AR131" s="24">
        <f t="shared" si="39"/>
        <v>3679.2767899196733</v>
      </c>
      <c r="AT131" s="58">
        <v>528.60179720415783</v>
      </c>
      <c r="AU131" s="55">
        <v>0</v>
      </c>
      <c r="AV131" s="55">
        <v>1089.9056856746602</v>
      </c>
      <c r="AW131" s="55">
        <v>466.93158753033947</v>
      </c>
      <c r="AX131" s="59">
        <v>403.79303953095388</v>
      </c>
      <c r="AY131" s="60"/>
      <c r="AZ131" s="24">
        <f t="shared" si="40"/>
        <v>2489.2321099401115</v>
      </c>
      <c r="BA131" s="34"/>
      <c r="BB131" s="54">
        <v>103.0507665390675</v>
      </c>
      <c r="BC131" s="55">
        <v>109.60665368613859</v>
      </c>
      <c r="BD131" s="55">
        <v>62.309118127196164</v>
      </c>
      <c r="BE131" s="55">
        <v>147.05655937300131</v>
      </c>
      <c r="BF131" s="55">
        <v>0</v>
      </c>
      <c r="BG131" s="55">
        <v>1104.1598113376222</v>
      </c>
      <c r="BH131" s="55">
        <v>257.1109831263006</v>
      </c>
      <c r="BI131" s="55">
        <v>117.79370186880675</v>
      </c>
      <c r="BJ131" s="55">
        <v>0</v>
      </c>
      <c r="BK131" s="55">
        <v>0</v>
      </c>
      <c r="BL131" s="55">
        <v>0</v>
      </c>
      <c r="BM131" s="55">
        <v>0</v>
      </c>
      <c r="BN131" s="55">
        <v>156.8097201713781</v>
      </c>
      <c r="BO131" s="55">
        <v>591.92145167512513</v>
      </c>
      <c r="BP131" s="55">
        <v>873.75426153937065</v>
      </c>
      <c r="BQ131" s="55">
        <v>0</v>
      </c>
      <c r="BR131" s="56">
        <v>658.60678964072542</v>
      </c>
      <c r="BS131" s="57">
        <v>474.41942001214181</v>
      </c>
      <c r="BU131" s="24">
        <f t="shared" si="41"/>
        <v>4656.5992370968743</v>
      </c>
      <c r="BW131" s="48">
        <f t="shared" si="42"/>
        <v>43000.85551760417</v>
      </c>
      <c r="BX131" s="49"/>
      <c r="BY131" s="48">
        <f t="shared" si="70"/>
        <v>9091.398723214752</v>
      </c>
      <c r="BZ131" s="48">
        <f t="shared" si="71"/>
        <v>9091.398723214752</v>
      </c>
      <c r="CA131" s="48">
        <f t="shared" si="72"/>
        <v>0</v>
      </c>
      <c r="CB131" s="48">
        <f t="shared" si="73"/>
        <v>5030.758652392803</v>
      </c>
      <c r="CC131" s="48">
        <f t="shared" si="68"/>
        <v>0</v>
      </c>
      <c r="CD131" s="48">
        <f t="shared" si="49"/>
        <v>5030.758652392803</v>
      </c>
      <c r="CE131" s="48">
        <f t="shared" si="50"/>
        <v>6674.1595750965898</v>
      </c>
      <c r="CF131" s="48">
        <f t="shared" si="51"/>
        <v>0</v>
      </c>
      <c r="CG131" s="48">
        <f t="shared" si="67"/>
        <v>0</v>
      </c>
      <c r="CH131" s="48">
        <f t="shared" si="52"/>
        <v>0</v>
      </c>
      <c r="CI131" s="48">
        <f t="shared" si="53"/>
        <v>6674.1595750965898</v>
      </c>
      <c r="CJ131" s="48">
        <f t="shared" si="54"/>
        <v>0</v>
      </c>
      <c r="CK131" s="48">
        <f t="shared" si="55"/>
        <v>0</v>
      </c>
      <c r="CL131" s="48">
        <f t="shared" si="56"/>
        <v>22204.538566900032</v>
      </c>
      <c r="CM131" s="48">
        <f t="shared" si="74"/>
        <v>787.15182344981304</v>
      </c>
      <c r="CN131" s="48">
        <f t="shared" si="75"/>
        <v>837.22887474658148</v>
      </c>
      <c r="CO131" s="48">
        <f t="shared" si="76"/>
        <v>475.94731799280879</v>
      </c>
      <c r="CP131" s="48">
        <f t="shared" si="77"/>
        <v>1123.2894499317438</v>
      </c>
      <c r="CQ131" s="48">
        <f t="shared" si="78"/>
        <v>1963.9386100065108</v>
      </c>
      <c r="CR131" s="48">
        <f t="shared" si="79"/>
        <v>899.76552655514024</v>
      </c>
      <c r="CS131" s="48">
        <f t="shared" si="80"/>
        <v>1197.7888308163201</v>
      </c>
      <c r="CT131" s="48">
        <f t="shared" si="81"/>
        <v>4521.3836410279982</v>
      </c>
      <c r="CU131" s="48">
        <f t="shared" si="82"/>
        <v>6774.1984591562159</v>
      </c>
      <c r="CV131" s="48">
        <f t="shared" si="66"/>
        <v>3149.4266132047542</v>
      </c>
    </row>
    <row r="132" spans="2:100" ht="16" x14ac:dyDescent="0.4">
      <c r="B132" s="51" t="s">
        <v>234</v>
      </c>
      <c r="C132" s="52">
        <v>5</v>
      </c>
      <c r="D132" s="51" t="s">
        <v>324</v>
      </c>
      <c r="E132" s="53">
        <v>381500</v>
      </c>
      <c r="G132" s="54">
        <v>1159.9313476064419</v>
      </c>
      <c r="H132" s="55">
        <v>1233.7238992647065</v>
      </c>
      <c r="I132" s="55">
        <v>701.34654777213882</v>
      </c>
      <c r="J132" s="55">
        <v>1655.2571011029345</v>
      </c>
      <c r="K132" s="55">
        <v>0</v>
      </c>
      <c r="L132" s="55">
        <v>12428.336255530703</v>
      </c>
      <c r="M132" s="55">
        <v>0</v>
      </c>
      <c r="N132" s="55">
        <v>1325.8766716348275</v>
      </c>
      <c r="O132" s="55">
        <v>0</v>
      </c>
      <c r="P132" s="55">
        <v>0</v>
      </c>
      <c r="Q132" s="55">
        <v>4984.6219460633702</v>
      </c>
      <c r="R132" s="55">
        <v>0</v>
      </c>
      <c r="S132" s="55">
        <v>1765.0379142713125</v>
      </c>
      <c r="T132" s="55">
        <v>6662.6214455027593</v>
      </c>
      <c r="U132" s="55">
        <v>0</v>
      </c>
      <c r="V132" s="55">
        <v>0</v>
      </c>
      <c r="W132" s="56">
        <v>18533.065951554639</v>
      </c>
      <c r="X132" s="57">
        <v>5340.0277908338394</v>
      </c>
      <c r="Y132" s="60"/>
      <c r="Z132" s="24">
        <f t="shared" si="38"/>
        <v>55789.84687113767</v>
      </c>
      <c r="AB132" s="58">
        <v>1114.4710550520738</v>
      </c>
      <c r="AC132" s="55">
        <v>0</v>
      </c>
      <c r="AD132" s="55">
        <v>0</v>
      </c>
      <c r="AE132" s="55">
        <v>0</v>
      </c>
      <c r="AF132" s="55">
        <v>14786.690662671428</v>
      </c>
      <c r="AG132" s="55">
        <v>1026.9802972070595</v>
      </c>
      <c r="AH132" s="55">
        <v>0</v>
      </c>
      <c r="AI132" s="59">
        <v>0</v>
      </c>
      <c r="AJ132" s="60"/>
      <c r="AK132" s="24">
        <f t="shared" si="48"/>
        <v>16928.142014930563</v>
      </c>
      <c r="AM132" s="58">
        <v>1568.4789993707818</v>
      </c>
      <c r="AN132" s="55">
        <v>0</v>
      </c>
      <c r="AO132" s="55">
        <v>3258.308102770427</v>
      </c>
      <c r="AP132" s="59">
        <v>1411.6310994337036</v>
      </c>
      <c r="AQ132" s="60"/>
      <c r="AR132" s="24">
        <f t="shared" si="39"/>
        <v>6238.418201574912</v>
      </c>
      <c r="AT132" s="58">
        <v>896.27371392616101</v>
      </c>
      <c r="AU132" s="55">
        <v>0</v>
      </c>
      <c r="AV132" s="55">
        <v>1847.9956403772571</v>
      </c>
      <c r="AW132" s="55">
        <v>791.70844730144222</v>
      </c>
      <c r="AX132" s="59">
        <v>684.65353147137296</v>
      </c>
      <c r="AY132" s="60"/>
      <c r="AZ132" s="24">
        <f t="shared" si="40"/>
        <v>4220.6313330762332</v>
      </c>
      <c r="BA132" s="34"/>
      <c r="BB132" s="54">
        <v>174.72829970957446</v>
      </c>
      <c r="BC132" s="55">
        <v>185.84417058338607</v>
      </c>
      <c r="BD132" s="55">
        <v>105.64857140233484</v>
      </c>
      <c r="BE132" s="55">
        <v>249.3425662257778</v>
      </c>
      <c r="BF132" s="55">
        <v>0</v>
      </c>
      <c r="BG132" s="55">
        <v>1872.1643023346794</v>
      </c>
      <c r="BH132" s="55">
        <v>0</v>
      </c>
      <c r="BI132" s="55">
        <v>199.72576561311013</v>
      </c>
      <c r="BJ132" s="55">
        <v>0</v>
      </c>
      <c r="BK132" s="55">
        <v>0</v>
      </c>
      <c r="BL132" s="55">
        <v>750.86729842065847</v>
      </c>
      <c r="BM132" s="55">
        <v>0</v>
      </c>
      <c r="BN132" s="55">
        <v>265.87959220169222</v>
      </c>
      <c r="BO132" s="55">
        <v>1003.6357058402677</v>
      </c>
      <c r="BP132" s="55">
        <v>0</v>
      </c>
      <c r="BQ132" s="55">
        <v>0</v>
      </c>
      <c r="BR132" s="56">
        <v>2791.7610027548526</v>
      </c>
      <c r="BS132" s="57">
        <v>804.40448326503156</v>
      </c>
      <c r="BU132" s="24">
        <f t="shared" si="41"/>
        <v>8404.0017583513654</v>
      </c>
      <c r="BW132" s="48">
        <f t="shared" si="42"/>
        <v>91581.04017907074</v>
      </c>
      <c r="BX132" s="49"/>
      <c r="BY132" s="48">
        <f t="shared" si="70"/>
        <v>15414.971612917456</v>
      </c>
      <c r="BZ132" s="48">
        <f t="shared" si="71"/>
        <v>15414.971612917456</v>
      </c>
      <c r="CA132" s="48">
        <f t="shared" si="72"/>
        <v>0</v>
      </c>
      <c r="CB132" s="48">
        <f t="shared" si="73"/>
        <v>21324.826954309494</v>
      </c>
      <c r="CC132" s="48">
        <f t="shared" si="68"/>
        <v>0</v>
      </c>
      <c r="CD132" s="48">
        <f t="shared" si="49"/>
        <v>21324.826954309494</v>
      </c>
      <c r="CE132" s="48">
        <f t="shared" si="50"/>
        <v>20522.179907155456</v>
      </c>
      <c r="CF132" s="48">
        <f t="shared" si="51"/>
        <v>0</v>
      </c>
      <c r="CG132" s="48">
        <f t="shared" si="67"/>
        <v>0</v>
      </c>
      <c r="CH132" s="48">
        <f t="shared" si="52"/>
        <v>0</v>
      </c>
      <c r="CI132" s="48">
        <f t="shared" si="53"/>
        <v>0</v>
      </c>
      <c r="CJ132" s="48">
        <f t="shared" si="54"/>
        <v>0</v>
      </c>
      <c r="CK132" s="48">
        <f t="shared" si="55"/>
        <v>20522.179907155456</v>
      </c>
      <c r="CL132" s="48">
        <f t="shared" si="56"/>
        <v>34319.061704688349</v>
      </c>
      <c r="CM132" s="48">
        <f t="shared" si="74"/>
        <v>1334.6596473160164</v>
      </c>
      <c r="CN132" s="48">
        <f t="shared" si="75"/>
        <v>1419.5680698480926</v>
      </c>
      <c r="CO132" s="48">
        <f t="shared" si="76"/>
        <v>806.99511917447364</v>
      </c>
      <c r="CP132" s="48">
        <f t="shared" si="77"/>
        <v>1904.5996673287123</v>
      </c>
      <c r="CQ132" s="48">
        <f t="shared" si="78"/>
        <v>0</v>
      </c>
      <c r="CR132" s="48">
        <f t="shared" si="79"/>
        <v>1525.6024372479376</v>
      </c>
      <c r="CS132" s="48">
        <f t="shared" si="80"/>
        <v>2030.9175064730048</v>
      </c>
      <c r="CT132" s="48">
        <f t="shared" si="81"/>
        <v>7666.2571513430266</v>
      </c>
      <c r="CU132" s="48">
        <f t="shared" si="82"/>
        <v>11486.029831858204</v>
      </c>
      <c r="CV132" s="48">
        <f t="shared" si="66"/>
        <v>5340.0277908338394</v>
      </c>
    </row>
    <row r="133" spans="2:100" ht="16" x14ac:dyDescent="0.4">
      <c r="B133" s="51" t="s">
        <v>240</v>
      </c>
      <c r="C133" s="52">
        <v>5</v>
      </c>
      <c r="D133" s="51" t="s">
        <v>241</v>
      </c>
      <c r="E133" s="53">
        <v>3770000</v>
      </c>
      <c r="G133" s="54">
        <v>11462.493264682271</v>
      </c>
      <c r="H133" s="55">
        <v>12191.714548434977</v>
      </c>
      <c r="I133" s="55">
        <v>6930.7378377482655</v>
      </c>
      <c r="J133" s="55">
        <v>16357.324432917596</v>
      </c>
      <c r="K133" s="55">
        <v>0</v>
      </c>
      <c r="L133" s="55">
        <v>122817.37269554587</v>
      </c>
      <c r="M133" s="55">
        <v>28598.84512594841</v>
      </c>
      <c r="N133" s="55">
        <v>13102.372351411008</v>
      </c>
      <c r="O133" s="55">
        <v>0</v>
      </c>
      <c r="P133" s="55">
        <v>0</v>
      </c>
      <c r="Q133" s="55">
        <v>0</v>
      </c>
      <c r="R133" s="55">
        <v>0</v>
      </c>
      <c r="S133" s="55">
        <v>17442.183320584136</v>
      </c>
      <c r="T133" s="55">
        <v>65840.322017157028</v>
      </c>
      <c r="U133" s="55">
        <v>97189.013476047621</v>
      </c>
      <c r="V133" s="55">
        <v>0</v>
      </c>
      <c r="W133" s="56">
        <v>126306.60936839334</v>
      </c>
      <c r="X133" s="57">
        <v>52770.392585697438</v>
      </c>
      <c r="Y133" s="60"/>
      <c r="Z133" s="24">
        <f t="shared" si="38"/>
        <v>571009.38102456799</v>
      </c>
      <c r="AB133" s="58">
        <v>11013.252627906471</v>
      </c>
      <c r="AC133" s="55">
        <v>0</v>
      </c>
      <c r="AD133" s="55">
        <v>0</v>
      </c>
      <c r="AE133" s="55">
        <v>0</v>
      </c>
      <c r="AF133" s="55">
        <v>0</v>
      </c>
      <c r="AG133" s="55">
        <v>10148.66506021131</v>
      </c>
      <c r="AH133" s="55">
        <v>0</v>
      </c>
      <c r="AI133" s="59">
        <v>0</v>
      </c>
      <c r="AJ133" s="60"/>
      <c r="AK133" s="24">
        <f t="shared" si="48"/>
        <v>21161.917688117781</v>
      </c>
      <c r="AM133" s="58">
        <v>15499.779364686363</v>
      </c>
      <c r="AN133" s="55">
        <v>0</v>
      </c>
      <c r="AO133" s="55">
        <v>32198.745864861099</v>
      </c>
      <c r="AP133" s="59">
        <v>13949.801428217726</v>
      </c>
      <c r="AQ133" s="60"/>
      <c r="AR133" s="24">
        <f t="shared" si="39"/>
        <v>61648.326657765188</v>
      </c>
      <c r="AT133" s="58">
        <v>8857.0167798207785</v>
      </c>
      <c r="AU133" s="55">
        <v>0</v>
      </c>
      <c r="AV133" s="55">
        <v>18261.975266637637</v>
      </c>
      <c r="AW133" s="55">
        <v>7823.6981555083548</v>
      </c>
      <c r="AX133" s="59">
        <v>6765.7767068075382</v>
      </c>
      <c r="AY133" s="60"/>
      <c r="AZ133" s="24">
        <f t="shared" si="40"/>
        <v>41708.46690877431</v>
      </c>
      <c r="BA133" s="34"/>
      <c r="BB133" s="54">
        <v>1726.6728437879308</v>
      </c>
      <c r="BC133" s="55">
        <v>1836.520375096633</v>
      </c>
      <c r="BD133" s="55">
        <v>1044.0238903979091</v>
      </c>
      <c r="BE133" s="55">
        <v>2464.0143503831773</v>
      </c>
      <c r="BF133" s="55">
        <v>0</v>
      </c>
      <c r="BG133" s="55">
        <v>18500.811061079268</v>
      </c>
      <c r="BH133" s="55">
        <v>4308.0373617162368</v>
      </c>
      <c r="BI133" s="55">
        <v>1973.6989157573396</v>
      </c>
      <c r="BJ133" s="55">
        <v>0</v>
      </c>
      <c r="BK133" s="55">
        <v>0</v>
      </c>
      <c r="BL133" s="55">
        <v>0</v>
      </c>
      <c r="BM133" s="55">
        <v>0</v>
      </c>
      <c r="BN133" s="55">
        <v>2627.4339779826464</v>
      </c>
      <c r="BO133" s="55">
        <v>9917.9727680676515</v>
      </c>
      <c r="BP133" s="55">
        <v>14640.238071126347</v>
      </c>
      <c r="BQ133" s="55">
        <v>0</v>
      </c>
      <c r="BR133" s="56">
        <v>19026.418367398735</v>
      </c>
      <c r="BS133" s="57">
        <v>7949.1609486478874</v>
      </c>
      <c r="BU133" s="24">
        <f t="shared" si="41"/>
        <v>86015.002931441762</v>
      </c>
      <c r="BW133" s="48">
        <f t="shared" si="42"/>
        <v>781543.09521066712</v>
      </c>
      <c r="BX133" s="49"/>
      <c r="BY133" s="48">
        <f t="shared" si="70"/>
        <v>152331.43638453161</v>
      </c>
      <c r="BZ133" s="48">
        <f t="shared" si="71"/>
        <v>152331.43638453161</v>
      </c>
      <c r="CA133" s="48">
        <f t="shared" si="72"/>
        <v>0</v>
      </c>
      <c r="CB133" s="48">
        <f t="shared" si="73"/>
        <v>145333.02773579207</v>
      </c>
      <c r="CC133" s="48">
        <f t="shared" si="68"/>
        <v>0</v>
      </c>
      <c r="CD133" s="48">
        <f t="shared" si="49"/>
        <v>145333.02773579207</v>
      </c>
      <c r="CE133" s="48">
        <f t="shared" si="50"/>
        <v>111829.25154717398</v>
      </c>
      <c r="CF133" s="48">
        <f t="shared" si="51"/>
        <v>0</v>
      </c>
      <c r="CG133" s="48">
        <f t="shared" si="67"/>
        <v>0</v>
      </c>
      <c r="CH133" s="48">
        <f t="shared" si="52"/>
        <v>0</v>
      </c>
      <c r="CI133" s="48">
        <f t="shared" si="53"/>
        <v>111829.25154717398</v>
      </c>
      <c r="CJ133" s="48">
        <f t="shared" si="54"/>
        <v>0</v>
      </c>
      <c r="CK133" s="48">
        <f t="shared" si="55"/>
        <v>0</v>
      </c>
      <c r="CL133" s="48">
        <f t="shared" si="56"/>
        <v>372049.37954316952</v>
      </c>
      <c r="CM133" s="48">
        <f t="shared" si="74"/>
        <v>13189.166108470201</v>
      </c>
      <c r="CN133" s="48">
        <f t="shared" si="75"/>
        <v>14028.234923531611</v>
      </c>
      <c r="CO133" s="48">
        <f t="shared" si="76"/>
        <v>7974.7617281461744</v>
      </c>
      <c r="CP133" s="48">
        <f t="shared" si="77"/>
        <v>18821.338783300773</v>
      </c>
      <c r="CQ133" s="48">
        <f t="shared" si="78"/>
        <v>32906.882487664647</v>
      </c>
      <c r="CR133" s="48">
        <f t="shared" si="79"/>
        <v>15076.071267168347</v>
      </c>
      <c r="CS133" s="48">
        <f t="shared" si="80"/>
        <v>20069.617298566784</v>
      </c>
      <c r="CT133" s="48">
        <f t="shared" si="81"/>
        <v>75758.294785224687</v>
      </c>
      <c r="CU133" s="48">
        <f t="shared" si="82"/>
        <v>113505.45862675081</v>
      </c>
      <c r="CV133" s="48">
        <f t="shared" si="66"/>
        <v>52770.392585697438</v>
      </c>
    </row>
    <row r="134" spans="2:100" ht="16" x14ac:dyDescent="0.4">
      <c r="B134" s="51" t="s">
        <v>240</v>
      </c>
      <c r="C134" s="52">
        <v>5</v>
      </c>
      <c r="D134" s="51" t="s">
        <v>243</v>
      </c>
      <c r="E134" s="53">
        <v>280000</v>
      </c>
      <c r="G134" s="54">
        <v>851.32575971115</v>
      </c>
      <c r="H134" s="55">
        <v>905.48543065299555</v>
      </c>
      <c r="I134" s="55">
        <v>514.74975983276249</v>
      </c>
      <c r="J134" s="55">
        <v>1214.8675971397683</v>
      </c>
      <c r="K134" s="55">
        <v>0</v>
      </c>
      <c r="L134" s="55">
        <v>9121.7146829583144</v>
      </c>
      <c r="M134" s="55">
        <v>2124.0521578953726</v>
      </c>
      <c r="N134" s="55">
        <v>973.12049294299266</v>
      </c>
      <c r="O134" s="55">
        <v>0</v>
      </c>
      <c r="P134" s="55">
        <v>0</v>
      </c>
      <c r="Q134" s="55">
        <v>0</v>
      </c>
      <c r="R134" s="55">
        <v>0</v>
      </c>
      <c r="S134" s="55">
        <v>1295.4406710248165</v>
      </c>
      <c r="T134" s="55">
        <v>4889.9973911946863</v>
      </c>
      <c r="U134" s="55">
        <v>7218.2821679823164</v>
      </c>
      <c r="V134" s="55">
        <v>0</v>
      </c>
      <c r="W134" s="56">
        <v>5440.9000958692513</v>
      </c>
      <c r="X134" s="57">
        <v>3919.2864519881387</v>
      </c>
      <c r="Y134" s="60"/>
      <c r="Z134" s="24">
        <f t="shared" si="38"/>
        <v>38469.222659192565</v>
      </c>
      <c r="AB134" s="58">
        <v>817.96040737766884</v>
      </c>
      <c r="AC134" s="55">
        <v>0</v>
      </c>
      <c r="AD134" s="55">
        <v>0</v>
      </c>
      <c r="AE134" s="55">
        <v>0</v>
      </c>
      <c r="AF134" s="55">
        <v>0</v>
      </c>
      <c r="AG134" s="55">
        <v>753.74700712444735</v>
      </c>
      <c r="AH134" s="55">
        <v>0</v>
      </c>
      <c r="AI134" s="59">
        <v>0</v>
      </c>
      <c r="AJ134" s="60"/>
      <c r="AK134" s="24">
        <f t="shared" si="48"/>
        <v>1571.7074145021161</v>
      </c>
      <c r="AM134" s="58">
        <v>1151.1772472446105</v>
      </c>
      <c r="AN134" s="55">
        <v>0</v>
      </c>
      <c r="AO134" s="55">
        <v>2391.4187910241667</v>
      </c>
      <c r="AP134" s="59">
        <v>1036.0595225201494</v>
      </c>
      <c r="AQ134" s="60"/>
      <c r="AR134" s="24">
        <f t="shared" si="39"/>
        <v>4578.6555607889268</v>
      </c>
      <c r="AT134" s="58">
        <v>657.81556985406314</v>
      </c>
      <c r="AU134" s="55">
        <v>0</v>
      </c>
      <c r="AV134" s="55">
        <v>1356.3270755062438</v>
      </c>
      <c r="AW134" s="55">
        <v>581.07042003775575</v>
      </c>
      <c r="AX134" s="59">
        <v>502.49800474963155</v>
      </c>
      <c r="AY134" s="60"/>
      <c r="AZ134" s="24">
        <f t="shared" si="40"/>
        <v>3097.711070147694</v>
      </c>
      <c r="BA134" s="34"/>
      <c r="BB134" s="54">
        <v>128.240953915284</v>
      </c>
      <c r="BC134" s="55">
        <v>136.39939125386135</v>
      </c>
      <c r="BD134" s="55">
        <v>77.54023589162189</v>
      </c>
      <c r="BE134" s="55">
        <v>183.00371833084608</v>
      </c>
      <c r="BF134" s="55">
        <v>0</v>
      </c>
      <c r="BG134" s="55">
        <v>1374.0655429979297</v>
      </c>
      <c r="BH134" s="55">
        <v>319.96033455717412</v>
      </c>
      <c r="BI134" s="55">
        <v>146.58771788118173</v>
      </c>
      <c r="BJ134" s="55">
        <v>0</v>
      </c>
      <c r="BK134" s="55">
        <v>0</v>
      </c>
      <c r="BL134" s="55">
        <v>0</v>
      </c>
      <c r="BM134" s="55">
        <v>0</v>
      </c>
      <c r="BN134" s="55">
        <v>195.14098510215942</v>
      </c>
      <c r="BO134" s="55">
        <v>736.61336208460023</v>
      </c>
      <c r="BP134" s="55">
        <v>1087.338636582328</v>
      </c>
      <c r="BQ134" s="55">
        <v>0</v>
      </c>
      <c r="BR134" s="56">
        <v>819.59956044179171</v>
      </c>
      <c r="BS134" s="57">
        <v>590.38861157066538</v>
      </c>
      <c r="BU134" s="24">
        <f t="shared" si="41"/>
        <v>5794.8790506094438</v>
      </c>
      <c r="BW134" s="48">
        <f t="shared" si="42"/>
        <v>53512.175755240743</v>
      </c>
      <c r="BX134" s="49"/>
      <c r="BY134" s="48">
        <f t="shared" si="70"/>
        <v>11313.740633333913</v>
      </c>
      <c r="BZ134" s="48">
        <f t="shared" si="71"/>
        <v>11313.740633333913</v>
      </c>
      <c r="CA134" s="48">
        <f t="shared" si="72"/>
        <v>0</v>
      </c>
      <c r="CB134" s="48">
        <f t="shared" si="73"/>
        <v>6260.4996563110435</v>
      </c>
      <c r="CC134" s="48">
        <f t="shared" si="68"/>
        <v>0</v>
      </c>
      <c r="CD134" s="48">
        <f t="shared" si="49"/>
        <v>6260.4996563110435</v>
      </c>
      <c r="CE134" s="48">
        <f t="shared" si="50"/>
        <v>8305.6208045646454</v>
      </c>
      <c r="CF134" s="48">
        <f t="shared" si="51"/>
        <v>0</v>
      </c>
      <c r="CG134" s="48">
        <f t="shared" si="67"/>
        <v>0</v>
      </c>
      <c r="CH134" s="48">
        <f t="shared" si="52"/>
        <v>0</v>
      </c>
      <c r="CI134" s="48">
        <f t="shared" si="53"/>
        <v>8305.6208045646454</v>
      </c>
      <c r="CJ134" s="48">
        <f t="shared" si="54"/>
        <v>0</v>
      </c>
      <c r="CK134" s="48">
        <f t="shared" si="55"/>
        <v>0</v>
      </c>
      <c r="CL134" s="48">
        <f t="shared" si="56"/>
        <v>27632.314661031145</v>
      </c>
      <c r="CM134" s="48">
        <f t="shared" si="74"/>
        <v>979.56671362643397</v>
      </c>
      <c r="CN134" s="48">
        <f t="shared" si="75"/>
        <v>1041.8848219068568</v>
      </c>
      <c r="CO134" s="48">
        <f t="shared" si="76"/>
        <v>592.28999572438443</v>
      </c>
      <c r="CP134" s="48">
        <f t="shared" si="77"/>
        <v>1397.8713154706145</v>
      </c>
      <c r="CQ134" s="48">
        <f t="shared" si="78"/>
        <v>2444.0124924525467</v>
      </c>
      <c r="CR134" s="48">
        <f t="shared" si="79"/>
        <v>1119.7082108241743</v>
      </c>
      <c r="CS134" s="48">
        <f t="shared" si="80"/>
        <v>1490.581656126976</v>
      </c>
      <c r="CT134" s="48">
        <f t="shared" si="81"/>
        <v>5626.6107532792867</v>
      </c>
      <c r="CU134" s="48">
        <f t="shared" si="82"/>
        <v>8430.1136380610697</v>
      </c>
      <c r="CV134" s="48">
        <f t="shared" si="66"/>
        <v>3919.2864519881387</v>
      </c>
    </row>
    <row r="135" spans="2:100" ht="16" x14ac:dyDescent="0.4">
      <c r="B135" s="51" t="s">
        <v>240</v>
      </c>
      <c r="C135" s="52">
        <v>5</v>
      </c>
      <c r="D135" s="51" t="s">
        <v>251</v>
      </c>
      <c r="E135" s="53">
        <v>75000</v>
      </c>
      <c r="G135" s="54">
        <v>228.03368563691518</v>
      </c>
      <c r="H135" s="55">
        <v>242.54074035348097</v>
      </c>
      <c r="I135" s="55">
        <v>137.87939995520424</v>
      </c>
      <c r="J135" s="55">
        <v>325.41096351958083</v>
      </c>
      <c r="K135" s="55">
        <v>0</v>
      </c>
      <c r="L135" s="55">
        <v>2443.316432935263</v>
      </c>
      <c r="M135" s="55">
        <v>568.94254229340333</v>
      </c>
      <c r="N135" s="55">
        <v>260.65727489544452</v>
      </c>
      <c r="O135" s="55">
        <v>0</v>
      </c>
      <c r="P135" s="55">
        <v>0</v>
      </c>
      <c r="Q135" s="55">
        <v>0</v>
      </c>
      <c r="R135" s="55">
        <v>0</v>
      </c>
      <c r="S135" s="55">
        <v>346.9930368816473</v>
      </c>
      <c r="T135" s="55">
        <v>1309.820729784291</v>
      </c>
      <c r="U135" s="55">
        <v>1933.4684378524062</v>
      </c>
      <c r="V135" s="55">
        <v>0</v>
      </c>
      <c r="W135" s="56">
        <v>1457.3839542506926</v>
      </c>
      <c r="X135" s="57">
        <v>1049.8088710682514</v>
      </c>
      <c r="Y135" s="60"/>
      <c r="Z135" s="24">
        <f t="shared" si="38"/>
        <v>10304.256069426581</v>
      </c>
      <c r="AB135" s="58">
        <v>219.09653769044704</v>
      </c>
      <c r="AC135" s="55">
        <v>0</v>
      </c>
      <c r="AD135" s="55">
        <v>0</v>
      </c>
      <c r="AE135" s="55">
        <v>0</v>
      </c>
      <c r="AF135" s="55">
        <v>0</v>
      </c>
      <c r="AG135" s="55">
        <v>201.89651976547697</v>
      </c>
      <c r="AH135" s="55">
        <v>0</v>
      </c>
      <c r="AI135" s="59">
        <v>0</v>
      </c>
      <c r="AJ135" s="60"/>
      <c r="AK135" s="24">
        <f t="shared" si="48"/>
        <v>420.99305745592403</v>
      </c>
      <c r="AM135" s="58">
        <v>308.3510483690921</v>
      </c>
      <c r="AN135" s="55">
        <v>0</v>
      </c>
      <c r="AO135" s="55">
        <v>640.55860473861605</v>
      </c>
      <c r="AP135" s="59">
        <v>277.51594353218292</v>
      </c>
      <c r="AQ135" s="60"/>
      <c r="AR135" s="24">
        <f t="shared" si="39"/>
        <v>1226.4255966398912</v>
      </c>
      <c r="AT135" s="58">
        <v>176.20059906805264</v>
      </c>
      <c r="AU135" s="55">
        <v>0</v>
      </c>
      <c r="AV135" s="55">
        <v>363.30189522488672</v>
      </c>
      <c r="AW135" s="55">
        <v>155.64386251011317</v>
      </c>
      <c r="AX135" s="59">
        <v>134.59767984365132</v>
      </c>
      <c r="AY135" s="60"/>
      <c r="AZ135" s="24">
        <f t="shared" si="40"/>
        <v>829.74403664670388</v>
      </c>
      <c r="BA135" s="34"/>
      <c r="BB135" s="54">
        <v>34.350255513022496</v>
      </c>
      <c r="BC135" s="55">
        <v>36.535551228712855</v>
      </c>
      <c r="BD135" s="55">
        <v>20.769706042398724</v>
      </c>
      <c r="BE135" s="55">
        <v>49.018853124333774</v>
      </c>
      <c r="BF135" s="55">
        <v>0</v>
      </c>
      <c r="BG135" s="55">
        <v>368.05327044587403</v>
      </c>
      <c r="BH135" s="55">
        <v>85.703661042100208</v>
      </c>
      <c r="BI135" s="55">
        <v>39.264567289602248</v>
      </c>
      <c r="BJ135" s="55">
        <v>0</v>
      </c>
      <c r="BK135" s="55">
        <v>0</v>
      </c>
      <c r="BL135" s="55">
        <v>0</v>
      </c>
      <c r="BM135" s="55">
        <v>0</v>
      </c>
      <c r="BN135" s="55">
        <v>52.269906723792701</v>
      </c>
      <c r="BO135" s="55">
        <v>197.30715055837507</v>
      </c>
      <c r="BP135" s="55">
        <v>291.25142051312361</v>
      </c>
      <c r="BQ135" s="55">
        <v>0</v>
      </c>
      <c r="BR135" s="56">
        <v>219.53559654690849</v>
      </c>
      <c r="BS135" s="57">
        <v>158.13980667071394</v>
      </c>
      <c r="BU135" s="24">
        <f t="shared" si="41"/>
        <v>1552.1997456989579</v>
      </c>
      <c r="BW135" s="48">
        <f t="shared" si="42"/>
        <v>14333.618505868057</v>
      </c>
      <c r="BX135" s="49"/>
      <c r="BY135" s="48">
        <f t="shared" si="70"/>
        <v>3030.4662410715841</v>
      </c>
      <c r="BZ135" s="48">
        <f t="shared" si="71"/>
        <v>3030.4662410715841</v>
      </c>
      <c r="CA135" s="48">
        <f t="shared" si="72"/>
        <v>0</v>
      </c>
      <c r="CB135" s="48">
        <f t="shared" si="73"/>
        <v>1676.919550797601</v>
      </c>
      <c r="CC135" s="48">
        <f t="shared" si="68"/>
        <v>0</v>
      </c>
      <c r="CD135" s="48">
        <f t="shared" si="49"/>
        <v>1676.919550797601</v>
      </c>
      <c r="CE135" s="48">
        <f t="shared" si="50"/>
        <v>2224.7198583655299</v>
      </c>
      <c r="CF135" s="48">
        <f t="shared" si="51"/>
        <v>0</v>
      </c>
      <c r="CG135" s="48">
        <f t="shared" si="67"/>
        <v>0</v>
      </c>
      <c r="CH135" s="48">
        <f t="shared" si="52"/>
        <v>0</v>
      </c>
      <c r="CI135" s="48">
        <f t="shared" si="53"/>
        <v>2224.7198583655299</v>
      </c>
      <c r="CJ135" s="48">
        <f t="shared" si="54"/>
        <v>0</v>
      </c>
      <c r="CK135" s="48">
        <f t="shared" si="55"/>
        <v>0</v>
      </c>
      <c r="CL135" s="48">
        <f t="shared" si="56"/>
        <v>7401.512855633343</v>
      </c>
      <c r="CM135" s="48">
        <f t="shared" si="74"/>
        <v>262.3839411499377</v>
      </c>
      <c r="CN135" s="48">
        <f t="shared" si="75"/>
        <v>279.07629158219385</v>
      </c>
      <c r="CO135" s="48">
        <f t="shared" si="76"/>
        <v>158.64910599760296</v>
      </c>
      <c r="CP135" s="48">
        <f t="shared" si="77"/>
        <v>374.42981664391459</v>
      </c>
      <c r="CQ135" s="48">
        <f t="shared" si="78"/>
        <v>654.64620333550351</v>
      </c>
      <c r="CR135" s="48">
        <f t="shared" si="79"/>
        <v>299.92184218504678</v>
      </c>
      <c r="CS135" s="48">
        <f t="shared" si="80"/>
        <v>399.26294360544</v>
      </c>
      <c r="CT135" s="48">
        <f t="shared" si="81"/>
        <v>1507.127880342666</v>
      </c>
      <c r="CU135" s="48">
        <f t="shared" si="82"/>
        <v>2258.066153052072</v>
      </c>
      <c r="CV135" s="48">
        <f t="shared" si="66"/>
        <v>1049.8088710682514</v>
      </c>
    </row>
    <row r="136" spans="2:100" ht="16" x14ac:dyDescent="0.4">
      <c r="B136" s="51" t="s">
        <v>240</v>
      </c>
      <c r="C136" s="52">
        <v>5</v>
      </c>
      <c r="D136" s="51" t="s">
        <v>325</v>
      </c>
      <c r="E136" s="53">
        <v>0</v>
      </c>
      <c r="G136" s="54">
        <v>0</v>
      </c>
      <c r="H136" s="56">
        <v>0</v>
      </c>
      <c r="I136" s="56">
        <v>0</v>
      </c>
      <c r="J136" s="56">
        <v>0</v>
      </c>
      <c r="K136" s="56">
        <v>0</v>
      </c>
      <c r="L136" s="56">
        <v>0</v>
      </c>
      <c r="M136" s="56">
        <v>0</v>
      </c>
      <c r="N136" s="56">
        <v>0</v>
      </c>
      <c r="O136" s="56">
        <v>0</v>
      </c>
      <c r="P136" s="56">
        <v>0</v>
      </c>
      <c r="Q136" s="56">
        <v>0</v>
      </c>
      <c r="R136" s="56">
        <v>0</v>
      </c>
      <c r="S136" s="56">
        <v>0</v>
      </c>
      <c r="T136" s="56">
        <v>0</v>
      </c>
      <c r="U136" s="56">
        <v>0</v>
      </c>
      <c r="V136" s="56">
        <v>0</v>
      </c>
      <c r="W136" s="56">
        <v>0</v>
      </c>
      <c r="X136" s="57">
        <v>0</v>
      </c>
      <c r="Y136" s="60"/>
      <c r="Z136" s="24">
        <f t="shared" si="38"/>
        <v>0</v>
      </c>
      <c r="AB136" s="58">
        <v>0</v>
      </c>
      <c r="AC136" s="56">
        <v>0</v>
      </c>
      <c r="AD136" s="56">
        <v>0</v>
      </c>
      <c r="AE136" s="56">
        <v>0</v>
      </c>
      <c r="AF136" s="56">
        <v>0</v>
      </c>
      <c r="AG136" s="56">
        <v>0</v>
      </c>
      <c r="AH136" s="56">
        <v>0</v>
      </c>
      <c r="AI136" s="59">
        <v>0</v>
      </c>
      <c r="AJ136" s="60"/>
      <c r="AK136" s="24">
        <f t="shared" si="48"/>
        <v>0</v>
      </c>
      <c r="AM136" s="58">
        <v>0</v>
      </c>
      <c r="AN136" s="56">
        <v>0</v>
      </c>
      <c r="AO136" s="56">
        <v>0</v>
      </c>
      <c r="AP136" s="59">
        <v>0</v>
      </c>
      <c r="AQ136" s="60"/>
      <c r="AR136" s="24">
        <f t="shared" si="39"/>
        <v>0</v>
      </c>
      <c r="AT136" s="58">
        <v>0</v>
      </c>
      <c r="AU136" s="56">
        <v>0</v>
      </c>
      <c r="AV136" s="56">
        <v>0</v>
      </c>
      <c r="AW136" s="56">
        <v>0</v>
      </c>
      <c r="AX136" s="59">
        <v>0</v>
      </c>
      <c r="AY136" s="60"/>
      <c r="AZ136" s="24">
        <f t="shared" si="40"/>
        <v>0</v>
      </c>
      <c r="BA136" s="34"/>
      <c r="BB136" s="54">
        <v>0</v>
      </c>
      <c r="BC136" s="56">
        <v>0</v>
      </c>
      <c r="BD136" s="56">
        <v>0</v>
      </c>
      <c r="BE136" s="56">
        <v>0</v>
      </c>
      <c r="BF136" s="56">
        <v>0</v>
      </c>
      <c r="BG136" s="56">
        <v>0</v>
      </c>
      <c r="BH136" s="56">
        <v>0</v>
      </c>
      <c r="BI136" s="56">
        <v>0</v>
      </c>
      <c r="BJ136" s="56">
        <v>0</v>
      </c>
      <c r="BK136" s="56">
        <v>0</v>
      </c>
      <c r="BL136" s="56">
        <v>0</v>
      </c>
      <c r="BM136" s="56">
        <v>0</v>
      </c>
      <c r="BN136" s="56">
        <v>0</v>
      </c>
      <c r="BO136" s="56">
        <v>0</v>
      </c>
      <c r="BP136" s="56">
        <v>0</v>
      </c>
      <c r="BQ136" s="56">
        <v>0</v>
      </c>
      <c r="BR136" s="56">
        <v>0</v>
      </c>
      <c r="BS136" s="57">
        <v>0</v>
      </c>
      <c r="BU136" s="24">
        <f t="shared" si="41"/>
        <v>0</v>
      </c>
      <c r="BW136" s="48">
        <f t="shared" si="42"/>
        <v>0</v>
      </c>
      <c r="BX136" s="49"/>
      <c r="BY136" s="48">
        <f t="shared" si="70"/>
        <v>0</v>
      </c>
      <c r="BZ136" s="48">
        <f t="shared" si="71"/>
        <v>0</v>
      </c>
      <c r="CA136" s="48">
        <f t="shared" si="72"/>
        <v>0</v>
      </c>
      <c r="CB136" s="48">
        <f t="shared" si="73"/>
        <v>0</v>
      </c>
      <c r="CC136" s="48">
        <f t="shared" si="68"/>
        <v>0</v>
      </c>
      <c r="CD136" s="48">
        <f t="shared" si="49"/>
        <v>0</v>
      </c>
      <c r="CE136" s="48">
        <f t="shared" si="50"/>
        <v>0</v>
      </c>
      <c r="CF136" s="48">
        <f t="shared" si="51"/>
        <v>0</v>
      </c>
      <c r="CG136" s="48">
        <f t="shared" si="67"/>
        <v>0</v>
      </c>
      <c r="CH136" s="48">
        <f t="shared" si="52"/>
        <v>0</v>
      </c>
      <c r="CI136" s="48">
        <f t="shared" si="53"/>
        <v>0</v>
      </c>
      <c r="CJ136" s="48">
        <f t="shared" si="54"/>
        <v>0</v>
      </c>
      <c r="CK136" s="48">
        <f t="shared" si="55"/>
        <v>0</v>
      </c>
      <c r="CL136" s="48">
        <f t="shared" si="56"/>
        <v>0</v>
      </c>
      <c r="CM136" s="48">
        <f t="shared" si="74"/>
        <v>0</v>
      </c>
      <c r="CN136" s="48">
        <f t="shared" si="75"/>
        <v>0</v>
      </c>
      <c r="CO136" s="48">
        <f t="shared" si="76"/>
        <v>0</v>
      </c>
      <c r="CP136" s="48">
        <f t="shared" si="77"/>
        <v>0</v>
      </c>
      <c r="CQ136" s="48">
        <f t="shared" si="78"/>
        <v>0</v>
      </c>
      <c r="CR136" s="48">
        <f t="shared" si="79"/>
        <v>0</v>
      </c>
      <c r="CS136" s="48">
        <f t="shared" si="80"/>
        <v>0</v>
      </c>
      <c r="CT136" s="48">
        <f t="shared" si="81"/>
        <v>0</v>
      </c>
      <c r="CU136" s="48">
        <f t="shared" si="82"/>
        <v>0</v>
      </c>
      <c r="CV136" s="48">
        <f t="shared" si="66"/>
        <v>0</v>
      </c>
    </row>
    <row r="137" spans="2:100" ht="16" x14ac:dyDescent="0.4">
      <c r="B137" s="51" t="s">
        <v>240</v>
      </c>
      <c r="C137" s="52">
        <v>5</v>
      </c>
      <c r="D137" s="51" t="s">
        <v>326</v>
      </c>
      <c r="E137" s="53">
        <v>0</v>
      </c>
      <c r="G137" s="62">
        <v>0</v>
      </c>
      <c r="H137" s="63">
        <v>0</v>
      </c>
      <c r="I137" s="63">
        <v>0</v>
      </c>
      <c r="J137" s="63">
        <v>0</v>
      </c>
      <c r="K137" s="63">
        <v>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  <c r="Q137" s="63">
        <v>0</v>
      </c>
      <c r="R137" s="63">
        <v>0</v>
      </c>
      <c r="S137" s="63">
        <v>0</v>
      </c>
      <c r="T137" s="63">
        <v>0</v>
      </c>
      <c r="U137" s="63">
        <v>0</v>
      </c>
      <c r="V137" s="63">
        <v>0</v>
      </c>
      <c r="W137" s="63">
        <v>0</v>
      </c>
      <c r="X137" s="64">
        <v>0</v>
      </c>
      <c r="Y137" s="60"/>
      <c r="Z137" s="24">
        <f t="shared" si="38"/>
        <v>0</v>
      </c>
      <c r="AB137" s="65">
        <v>0</v>
      </c>
      <c r="AC137" s="63">
        <v>0</v>
      </c>
      <c r="AD137" s="63">
        <v>0</v>
      </c>
      <c r="AE137" s="63">
        <v>0</v>
      </c>
      <c r="AF137" s="63">
        <v>0</v>
      </c>
      <c r="AG137" s="63">
        <v>0</v>
      </c>
      <c r="AH137" s="63">
        <v>0</v>
      </c>
      <c r="AI137" s="66">
        <v>0</v>
      </c>
      <c r="AJ137" s="60"/>
      <c r="AK137" s="24">
        <f t="shared" si="48"/>
        <v>0</v>
      </c>
      <c r="AM137" s="65">
        <v>0</v>
      </c>
      <c r="AN137" s="63">
        <v>0</v>
      </c>
      <c r="AO137" s="63">
        <v>0</v>
      </c>
      <c r="AP137" s="66">
        <v>0</v>
      </c>
      <c r="AQ137" s="60"/>
      <c r="AR137" s="24">
        <f t="shared" si="39"/>
        <v>0</v>
      </c>
      <c r="AT137" s="65">
        <v>0</v>
      </c>
      <c r="AU137" s="63">
        <v>0</v>
      </c>
      <c r="AV137" s="63">
        <v>0</v>
      </c>
      <c r="AW137" s="63">
        <v>0</v>
      </c>
      <c r="AX137" s="66">
        <v>0</v>
      </c>
      <c r="AY137" s="60"/>
      <c r="AZ137" s="24">
        <f t="shared" si="40"/>
        <v>0</v>
      </c>
      <c r="BA137" s="34"/>
      <c r="BB137" s="62">
        <v>0</v>
      </c>
      <c r="BC137" s="63">
        <v>0</v>
      </c>
      <c r="BD137" s="63">
        <v>0</v>
      </c>
      <c r="BE137" s="63">
        <v>0</v>
      </c>
      <c r="BF137" s="63">
        <v>0</v>
      </c>
      <c r="BG137" s="63">
        <v>0</v>
      </c>
      <c r="BH137" s="63">
        <v>0</v>
      </c>
      <c r="BI137" s="63">
        <v>0</v>
      </c>
      <c r="BJ137" s="63">
        <v>0</v>
      </c>
      <c r="BK137" s="63">
        <v>0</v>
      </c>
      <c r="BL137" s="63">
        <v>0</v>
      </c>
      <c r="BM137" s="63">
        <v>0</v>
      </c>
      <c r="BN137" s="63">
        <v>0</v>
      </c>
      <c r="BO137" s="63">
        <v>0</v>
      </c>
      <c r="BP137" s="63">
        <v>0</v>
      </c>
      <c r="BQ137" s="63">
        <v>0</v>
      </c>
      <c r="BR137" s="63">
        <v>0</v>
      </c>
      <c r="BS137" s="64">
        <v>0</v>
      </c>
      <c r="BU137" s="24">
        <f t="shared" si="41"/>
        <v>0</v>
      </c>
      <c r="BW137" s="48">
        <f t="shared" si="42"/>
        <v>0</v>
      </c>
      <c r="BX137" s="49"/>
      <c r="BY137" s="48">
        <f t="shared" si="70"/>
        <v>0</v>
      </c>
      <c r="BZ137" s="48">
        <f t="shared" si="71"/>
        <v>0</v>
      </c>
      <c r="CA137" s="48">
        <f t="shared" si="72"/>
        <v>0</v>
      </c>
      <c r="CB137" s="48">
        <f t="shared" si="73"/>
        <v>0</v>
      </c>
      <c r="CC137" s="48">
        <f t="shared" si="68"/>
        <v>0</v>
      </c>
      <c r="CD137" s="48">
        <f t="shared" si="49"/>
        <v>0</v>
      </c>
      <c r="CE137" s="48">
        <f t="shared" si="50"/>
        <v>0</v>
      </c>
      <c r="CF137" s="48">
        <f t="shared" si="51"/>
        <v>0</v>
      </c>
      <c r="CG137" s="48">
        <f t="shared" si="67"/>
        <v>0</v>
      </c>
      <c r="CH137" s="48">
        <f t="shared" si="52"/>
        <v>0</v>
      </c>
      <c r="CI137" s="48">
        <f t="shared" si="53"/>
        <v>0</v>
      </c>
      <c r="CJ137" s="48">
        <f t="shared" si="54"/>
        <v>0</v>
      </c>
      <c r="CK137" s="48">
        <f t="shared" si="55"/>
        <v>0</v>
      </c>
      <c r="CL137" s="48">
        <f t="shared" si="56"/>
        <v>0</v>
      </c>
      <c r="CM137" s="48">
        <f t="shared" si="74"/>
        <v>0</v>
      </c>
      <c r="CN137" s="48">
        <f t="shared" si="75"/>
        <v>0</v>
      </c>
      <c r="CO137" s="48">
        <f t="shared" si="76"/>
        <v>0</v>
      </c>
      <c r="CP137" s="48">
        <f t="shared" si="77"/>
        <v>0</v>
      </c>
      <c r="CQ137" s="48">
        <f t="shared" si="78"/>
        <v>0</v>
      </c>
      <c r="CR137" s="48">
        <f t="shared" si="79"/>
        <v>0</v>
      </c>
      <c r="CS137" s="48">
        <f t="shared" si="80"/>
        <v>0</v>
      </c>
      <c r="CT137" s="48">
        <f t="shared" si="81"/>
        <v>0</v>
      </c>
      <c r="CU137" s="48">
        <f t="shared" si="82"/>
        <v>0</v>
      </c>
      <c r="CV137" s="48">
        <f t="shared" si="66"/>
        <v>0</v>
      </c>
    </row>
    <row r="138" spans="2:100" ht="16" x14ac:dyDescent="0.4">
      <c r="B138" s="67" t="s">
        <v>259</v>
      </c>
      <c r="C138" s="68">
        <v>5</v>
      </c>
      <c r="D138" s="67" t="s">
        <v>327</v>
      </c>
      <c r="E138" s="69">
        <v>0</v>
      </c>
      <c r="G138" s="62">
        <v>0</v>
      </c>
      <c r="H138" s="63">
        <v>0</v>
      </c>
      <c r="I138" s="63">
        <v>0</v>
      </c>
      <c r="J138" s="63">
        <v>0</v>
      </c>
      <c r="K138" s="63">
        <v>0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  <c r="Q138" s="63">
        <v>0</v>
      </c>
      <c r="R138" s="63">
        <v>0</v>
      </c>
      <c r="S138" s="63">
        <v>0</v>
      </c>
      <c r="T138" s="63">
        <v>0</v>
      </c>
      <c r="U138" s="63">
        <v>0</v>
      </c>
      <c r="V138" s="63">
        <v>0</v>
      </c>
      <c r="W138" s="63">
        <v>0</v>
      </c>
      <c r="X138" s="64">
        <v>0</v>
      </c>
      <c r="Y138" s="60"/>
      <c r="Z138" s="24">
        <f t="shared" si="38"/>
        <v>0</v>
      </c>
      <c r="AB138" s="65">
        <v>0</v>
      </c>
      <c r="AC138" s="63">
        <v>0</v>
      </c>
      <c r="AD138" s="63">
        <v>0</v>
      </c>
      <c r="AE138" s="63">
        <v>0</v>
      </c>
      <c r="AF138" s="63">
        <v>0</v>
      </c>
      <c r="AG138" s="63">
        <v>0</v>
      </c>
      <c r="AH138" s="63">
        <v>0</v>
      </c>
      <c r="AI138" s="66">
        <v>0</v>
      </c>
      <c r="AJ138" s="60"/>
      <c r="AK138" s="24">
        <f t="shared" si="48"/>
        <v>0</v>
      </c>
      <c r="AM138" s="65">
        <v>0</v>
      </c>
      <c r="AN138" s="63">
        <v>0</v>
      </c>
      <c r="AO138" s="63">
        <v>0</v>
      </c>
      <c r="AP138" s="66">
        <v>0</v>
      </c>
      <c r="AQ138" s="60"/>
      <c r="AR138" s="24">
        <f t="shared" si="39"/>
        <v>0</v>
      </c>
      <c r="AT138" s="65">
        <v>0</v>
      </c>
      <c r="AU138" s="63">
        <v>0</v>
      </c>
      <c r="AV138" s="63">
        <v>0</v>
      </c>
      <c r="AW138" s="63">
        <v>0</v>
      </c>
      <c r="AX138" s="66">
        <v>0</v>
      </c>
      <c r="AY138" s="60"/>
      <c r="AZ138" s="24">
        <f t="shared" si="40"/>
        <v>0</v>
      </c>
      <c r="BA138" s="34"/>
      <c r="BB138" s="62">
        <v>0</v>
      </c>
      <c r="BC138" s="63">
        <v>0</v>
      </c>
      <c r="BD138" s="63">
        <v>0</v>
      </c>
      <c r="BE138" s="63">
        <v>0</v>
      </c>
      <c r="BF138" s="63">
        <v>0</v>
      </c>
      <c r="BG138" s="63">
        <v>0</v>
      </c>
      <c r="BH138" s="63">
        <v>0</v>
      </c>
      <c r="BI138" s="63">
        <v>0</v>
      </c>
      <c r="BJ138" s="63">
        <v>0</v>
      </c>
      <c r="BK138" s="63">
        <v>0</v>
      </c>
      <c r="BL138" s="63">
        <v>0</v>
      </c>
      <c r="BM138" s="63">
        <v>0</v>
      </c>
      <c r="BN138" s="63">
        <v>0</v>
      </c>
      <c r="BO138" s="63">
        <v>0</v>
      </c>
      <c r="BP138" s="63">
        <v>0</v>
      </c>
      <c r="BQ138" s="63">
        <v>0</v>
      </c>
      <c r="BR138" s="63">
        <v>0</v>
      </c>
      <c r="BS138" s="64">
        <v>0</v>
      </c>
      <c r="BU138" s="24">
        <f t="shared" si="41"/>
        <v>0</v>
      </c>
      <c r="BW138" s="48">
        <f t="shared" si="42"/>
        <v>0</v>
      </c>
      <c r="BX138" s="49"/>
      <c r="BY138" s="48">
        <f t="shared" si="70"/>
        <v>0</v>
      </c>
      <c r="BZ138" s="48">
        <f t="shared" si="71"/>
        <v>0</v>
      </c>
      <c r="CA138" s="48">
        <f t="shared" si="72"/>
        <v>0</v>
      </c>
      <c r="CB138" s="48">
        <f t="shared" si="73"/>
        <v>0</v>
      </c>
      <c r="CC138" s="48">
        <f t="shared" si="68"/>
        <v>0</v>
      </c>
      <c r="CD138" s="48">
        <f t="shared" si="49"/>
        <v>0</v>
      </c>
      <c r="CE138" s="48">
        <f t="shared" si="50"/>
        <v>0</v>
      </c>
      <c r="CF138" s="48">
        <f t="shared" si="51"/>
        <v>0</v>
      </c>
      <c r="CG138" s="48">
        <f t="shared" si="67"/>
        <v>0</v>
      </c>
      <c r="CH138" s="48">
        <f t="shared" si="52"/>
        <v>0</v>
      </c>
      <c r="CI138" s="48">
        <f t="shared" si="53"/>
        <v>0</v>
      </c>
      <c r="CJ138" s="48">
        <f t="shared" si="54"/>
        <v>0</v>
      </c>
      <c r="CK138" s="48">
        <f t="shared" si="55"/>
        <v>0</v>
      </c>
      <c r="CL138" s="48">
        <f t="shared" si="56"/>
        <v>0</v>
      </c>
      <c r="CM138" s="48">
        <f t="shared" si="74"/>
        <v>0</v>
      </c>
      <c r="CN138" s="48">
        <f t="shared" si="75"/>
        <v>0</v>
      </c>
      <c r="CO138" s="48">
        <f t="shared" si="76"/>
        <v>0</v>
      </c>
      <c r="CP138" s="48">
        <f t="shared" si="77"/>
        <v>0</v>
      </c>
      <c r="CQ138" s="48">
        <f t="shared" si="78"/>
        <v>0</v>
      </c>
      <c r="CR138" s="48">
        <f t="shared" si="79"/>
        <v>0</v>
      </c>
      <c r="CS138" s="48">
        <f t="shared" si="80"/>
        <v>0</v>
      </c>
      <c r="CT138" s="48">
        <f t="shared" si="81"/>
        <v>0</v>
      </c>
      <c r="CU138" s="48">
        <f t="shared" si="82"/>
        <v>0</v>
      </c>
      <c r="CV138" s="48">
        <f t="shared" si="66"/>
        <v>0</v>
      </c>
    </row>
    <row r="139" spans="2:100" ht="16" x14ac:dyDescent="0.4">
      <c r="B139" s="39" t="s">
        <v>208</v>
      </c>
      <c r="C139" s="40">
        <v>6</v>
      </c>
      <c r="D139" s="39" t="s">
        <v>18</v>
      </c>
      <c r="E139" s="41">
        <v>3060000</v>
      </c>
      <c r="G139" s="42">
        <v>10567.797511265928</v>
      </c>
      <c r="H139" s="43">
        <v>11240.100010352075</v>
      </c>
      <c r="I139" s="43">
        <v>6389.7646333773391</v>
      </c>
      <c r="J139" s="43">
        <v>15080.566543560579</v>
      </c>
      <c r="K139" s="43">
        <v>30231.145265529143</v>
      </c>
      <c r="L139" s="43">
        <v>0</v>
      </c>
      <c r="M139" s="43">
        <v>27558.921852485084</v>
      </c>
      <c r="N139" s="43">
        <v>12079.677146118596</v>
      </c>
      <c r="O139" s="43">
        <v>0</v>
      </c>
      <c r="P139" s="43">
        <v>0</v>
      </c>
      <c r="Q139" s="43">
        <v>0</v>
      </c>
      <c r="R139" s="43">
        <v>0</v>
      </c>
      <c r="S139" s="43">
        <v>16080.747637536122</v>
      </c>
      <c r="T139" s="43">
        <v>60701.208287527472</v>
      </c>
      <c r="U139" s="43">
        <v>0</v>
      </c>
      <c r="V139" s="43">
        <v>84650.326302513567</v>
      </c>
      <c r="W139" s="43">
        <v>0</v>
      </c>
      <c r="X139" s="44">
        <v>50012.862541917828</v>
      </c>
      <c r="Z139" s="24">
        <f t="shared" si="38"/>
        <v>324593.11773218377</v>
      </c>
      <c r="AB139" s="45">
        <v>0</v>
      </c>
      <c r="AC139" s="46">
        <v>0</v>
      </c>
      <c r="AD139" s="46">
        <v>208500</v>
      </c>
      <c r="AE139" s="46">
        <v>0</v>
      </c>
      <c r="AF139" s="46">
        <v>0</v>
      </c>
      <c r="AG139" s="46">
        <v>9356.5191175661203</v>
      </c>
      <c r="AH139" s="46">
        <v>9458.4872536176117</v>
      </c>
      <c r="AI139" s="47">
        <v>7017.3893381745902</v>
      </c>
      <c r="AK139" s="24">
        <f t="shared" si="48"/>
        <v>234332.39570935833</v>
      </c>
      <c r="AM139" s="45">
        <v>14289.95647046462</v>
      </c>
      <c r="AN139" s="46">
        <v>20442.036692369049</v>
      </c>
      <c r="AO139" s="46">
        <v>0</v>
      </c>
      <c r="AP139" s="47">
        <v>12860.960823418158</v>
      </c>
      <c r="AR139" s="24">
        <f t="shared" si="39"/>
        <v>47592.953986251829</v>
      </c>
      <c r="AT139" s="45">
        <v>8165.6894116940684</v>
      </c>
      <c r="AU139" s="46">
        <v>11593.990959851104</v>
      </c>
      <c r="AV139" s="46">
        <v>0</v>
      </c>
      <c r="AW139" s="46">
        <v>7213.025646996427</v>
      </c>
      <c r="AX139" s="47">
        <v>6237.6794117107465</v>
      </c>
      <c r="AZ139" s="24">
        <f t="shared" si="40"/>
        <v>33210.385430252347</v>
      </c>
      <c r="BA139" s="34"/>
      <c r="BB139" s="42">
        <v>1888.6469654719456</v>
      </c>
      <c r="BC139" s="43">
        <v>2008.7989719259519</v>
      </c>
      <c r="BD139" s="43">
        <v>1141.9607133882744</v>
      </c>
      <c r="BE139" s="43">
        <v>2695.1563189709118</v>
      </c>
      <c r="BF139" s="43">
        <v>5402.825017002393</v>
      </c>
      <c r="BG139" s="43">
        <v>0</v>
      </c>
      <c r="BH139" s="43">
        <v>4925.252785444356</v>
      </c>
      <c r="BI139" s="43">
        <v>2158.8458296609392</v>
      </c>
      <c r="BJ139" s="43">
        <v>0</v>
      </c>
      <c r="BK139" s="43">
        <v>0</v>
      </c>
      <c r="BL139" s="43">
        <v>0</v>
      </c>
      <c r="BM139" s="43">
        <v>0</v>
      </c>
      <c r="BN139" s="43">
        <v>2873.9058631446655</v>
      </c>
      <c r="BO139" s="43">
        <v>10848.348741589964</v>
      </c>
      <c r="BP139" s="43">
        <v>0</v>
      </c>
      <c r="BQ139" s="43">
        <v>15128.467566398394</v>
      </c>
      <c r="BR139" s="43">
        <v>0</v>
      </c>
      <c r="BS139" s="44">
        <v>8938.1577356740599</v>
      </c>
      <c r="BU139" s="24">
        <f t="shared" si="41"/>
        <v>58010.366508671854</v>
      </c>
      <c r="BW139" s="48">
        <f t="shared" si="42"/>
        <v>697739.2193667182</v>
      </c>
      <c r="BX139" s="49"/>
      <c r="BY139" s="48">
        <f t="shared" si="70"/>
        <v>35633.970282531533</v>
      </c>
      <c r="BZ139" s="48">
        <f t="shared" si="71"/>
        <v>0</v>
      </c>
      <c r="CA139" s="48">
        <f t="shared" si="72"/>
        <v>35633.970282531533</v>
      </c>
      <c r="CB139" s="48">
        <f t="shared" si="73"/>
        <v>109237.28112252957</v>
      </c>
      <c r="CC139" s="48">
        <f t="shared" si="68"/>
        <v>109237.28112252957</v>
      </c>
      <c r="CD139" s="48">
        <f t="shared" si="49"/>
        <v>0</v>
      </c>
      <c r="CE139" s="48">
        <f t="shared" si="50"/>
        <v>208500</v>
      </c>
      <c r="CF139" s="48">
        <f t="shared" si="51"/>
        <v>208500</v>
      </c>
      <c r="CG139" s="48">
        <f t="shared" si="67"/>
        <v>0</v>
      </c>
      <c r="CH139" s="48">
        <f t="shared" si="52"/>
        <v>0</v>
      </c>
      <c r="CI139" s="48">
        <f t="shared" si="53"/>
        <v>0</v>
      </c>
      <c r="CJ139" s="48">
        <f t="shared" si="54"/>
        <v>0</v>
      </c>
      <c r="CK139" s="48">
        <f t="shared" si="55"/>
        <v>0</v>
      </c>
      <c r="CL139" s="48">
        <f t="shared" si="56"/>
        <v>344367.96796165715</v>
      </c>
      <c r="CM139" s="48">
        <f t="shared" si="74"/>
        <v>12456.444476737874</v>
      </c>
      <c r="CN139" s="48">
        <f t="shared" si="75"/>
        <v>13248.898982278026</v>
      </c>
      <c r="CO139" s="48">
        <f t="shared" si="76"/>
        <v>7531.7253467656137</v>
      </c>
      <c r="CP139" s="48">
        <f t="shared" si="77"/>
        <v>17775.722862531489</v>
      </c>
      <c r="CQ139" s="48">
        <f t="shared" si="78"/>
        <v>32484.174637929442</v>
      </c>
      <c r="CR139" s="48">
        <f t="shared" si="79"/>
        <v>14238.522975779535</v>
      </c>
      <c r="CS139" s="48">
        <f t="shared" si="80"/>
        <v>18954.653500680786</v>
      </c>
      <c r="CT139" s="48">
        <f t="shared" si="81"/>
        <v>71549.557029117437</v>
      </c>
      <c r="CU139" s="48">
        <f t="shared" si="82"/>
        <v>90159.858534070299</v>
      </c>
      <c r="CV139" s="48">
        <f t="shared" si="66"/>
        <v>57030.251880092415</v>
      </c>
    </row>
    <row r="140" spans="2:100" ht="16" x14ac:dyDescent="0.4">
      <c r="B140" s="51" t="s">
        <v>191</v>
      </c>
      <c r="C140" s="52">
        <v>6</v>
      </c>
      <c r="D140" s="51" t="s">
        <v>192</v>
      </c>
      <c r="E140" s="53">
        <v>7060200</v>
      </c>
      <c r="G140" s="54">
        <v>24382.60261079729</v>
      </c>
      <c r="H140" s="55">
        <v>25933.775847414287</v>
      </c>
      <c r="I140" s="55">
        <v>14742.815772735519</v>
      </c>
      <c r="J140" s="55">
        <v>34794.711081975955</v>
      </c>
      <c r="K140" s="55">
        <v>69750.958105780664</v>
      </c>
      <c r="L140" s="55">
        <v>0</v>
      </c>
      <c r="M140" s="55">
        <v>63585.457536900387</v>
      </c>
      <c r="N140" s="55">
        <v>27870.89430948579</v>
      </c>
      <c r="O140" s="55">
        <v>171451.17594681738</v>
      </c>
      <c r="P140" s="55">
        <v>0</v>
      </c>
      <c r="Q140" s="55">
        <v>0</v>
      </c>
      <c r="R140" s="55">
        <v>0</v>
      </c>
      <c r="S140" s="55">
        <v>37102.383813899512</v>
      </c>
      <c r="T140" s="55">
        <v>140053.16037634035</v>
      </c>
      <c r="U140" s="55">
        <v>0</v>
      </c>
      <c r="V140" s="55">
        <v>195309.88031405432</v>
      </c>
      <c r="W140" s="56">
        <v>0</v>
      </c>
      <c r="X140" s="57">
        <v>115392.42226093081</v>
      </c>
      <c r="Z140" s="24">
        <f t="shared" si="38"/>
        <v>920370.2379771322</v>
      </c>
      <c r="AB140" s="58">
        <v>0</v>
      </c>
      <c r="AC140" s="55">
        <v>43078.018223234627</v>
      </c>
      <c r="AD140" s="55">
        <v>0</v>
      </c>
      <c r="AE140" s="55">
        <v>23932.232346241457</v>
      </c>
      <c r="AF140" s="55">
        <v>0</v>
      </c>
      <c r="AG140" s="55">
        <v>21587.874599294224</v>
      </c>
      <c r="AH140" s="55">
        <v>21823.141081042832</v>
      </c>
      <c r="AI140" s="59">
        <v>16190.905949470667</v>
      </c>
      <c r="AK140" s="24">
        <f t="shared" si="48"/>
        <v>126612.17219928381</v>
      </c>
      <c r="AM140" s="58">
        <v>32970.572115285722</v>
      </c>
      <c r="AN140" s="55">
        <v>47164.989364530709</v>
      </c>
      <c r="AO140" s="55">
        <v>0</v>
      </c>
      <c r="AP140" s="59">
        <v>29673.51490375715</v>
      </c>
      <c r="AR140" s="24">
        <f t="shared" si="39"/>
        <v>109809.07638357359</v>
      </c>
      <c r="AT140" s="58">
        <v>18840.326923020413</v>
      </c>
      <c r="AU140" s="55">
        <v>26750.292475405477</v>
      </c>
      <c r="AV140" s="55">
        <v>0</v>
      </c>
      <c r="AW140" s="55">
        <v>16642.288782001364</v>
      </c>
      <c r="AX140" s="59">
        <v>14391.91639952948</v>
      </c>
      <c r="AZ140" s="24">
        <f t="shared" si="40"/>
        <v>76624.824579956738</v>
      </c>
      <c r="BA140" s="34"/>
      <c r="BB140" s="54">
        <v>4357.5899691585064</v>
      </c>
      <c r="BC140" s="55">
        <v>4634.811275029936</v>
      </c>
      <c r="BD140" s="55">
        <v>2634.7944538117304</v>
      </c>
      <c r="BE140" s="55">
        <v>6218.4126284962185</v>
      </c>
      <c r="BF140" s="55">
        <v>12465.694504915129</v>
      </c>
      <c r="BG140" s="55">
        <v>0</v>
      </c>
      <c r="BH140" s="55">
        <v>11363.813632612497</v>
      </c>
      <c r="BI140" s="55">
        <v>4981.0076230627992</v>
      </c>
      <c r="BJ140" s="55">
        <v>30641.270599039293</v>
      </c>
      <c r="BK140" s="55">
        <v>0</v>
      </c>
      <c r="BL140" s="55">
        <v>0</v>
      </c>
      <c r="BM140" s="55">
        <v>0</v>
      </c>
      <c r="BN140" s="55">
        <v>6630.8333905143681</v>
      </c>
      <c r="BO140" s="55">
        <v>25029.905812213547</v>
      </c>
      <c r="BP140" s="55">
        <v>0</v>
      </c>
      <c r="BQ140" s="55">
        <v>34905.230951727433</v>
      </c>
      <c r="BR140" s="56">
        <v>0</v>
      </c>
      <c r="BS140" s="57">
        <v>20622.608250132682</v>
      </c>
      <c r="BU140" s="24">
        <f t="shared" si="41"/>
        <v>164485.97309071413</v>
      </c>
      <c r="BW140" s="48">
        <f t="shared" si="42"/>
        <v>1397902.2842306604</v>
      </c>
      <c r="BX140" s="49"/>
      <c r="BY140" s="48">
        <f t="shared" si="70"/>
        <v>82216.65261069579</v>
      </c>
      <c r="BZ140" s="48">
        <f t="shared" si="71"/>
        <v>0</v>
      </c>
      <c r="CA140" s="48">
        <f t="shared" si="72"/>
        <v>82216.65261069579</v>
      </c>
      <c r="CB140" s="48">
        <f t="shared" si="73"/>
        <v>252038.25234682456</v>
      </c>
      <c r="CC140" s="48">
        <f t="shared" si="68"/>
        <v>252038.25234682456</v>
      </c>
      <c r="CD140" s="48">
        <f t="shared" si="49"/>
        <v>0</v>
      </c>
      <c r="CE140" s="48">
        <f t="shared" si="50"/>
        <v>269102.69711533276</v>
      </c>
      <c r="CF140" s="48">
        <f t="shared" si="51"/>
        <v>0</v>
      </c>
      <c r="CG140" s="48">
        <f t="shared" si="67"/>
        <v>269102.69711533276</v>
      </c>
      <c r="CH140" s="48">
        <f t="shared" si="52"/>
        <v>43078.018223234627</v>
      </c>
      <c r="CI140" s="48">
        <f t="shared" si="53"/>
        <v>0</v>
      </c>
      <c r="CJ140" s="48">
        <f t="shared" si="54"/>
        <v>0</v>
      </c>
      <c r="CK140" s="48">
        <f t="shared" si="55"/>
        <v>0</v>
      </c>
      <c r="CL140" s="48">
        <f t="shared" si="56"/>
        <v>794544.68215780717</v>
      </c>
      <c r="CM140" s="48">
        <f t="shared" si="74"/>
        <v>28740.192579955798</v>
      </c>
      <c r="CN140" s="48">
        <f t="shared" si="75"/>
        <v>30568.587122444223</v>
      </c>
      <c r="CO140" s="48">
        <f t="shared" si="76"/>
        <v>17377.610226547251</v>
      </c>
      <c r="CP140" s="48">
        <f t="shared" si="77"/>
        <v>41013.123710472173</v>
      </c>
      <c r="CQ140" s="48">
        <f t="shared" si="78"/>
        <v>74949.271169512882</v>
      </c>
      <c r="CR140" s="48">
        <f t="shared" si="79"/>
        <v>32851.901932548586</v>
      </c>
      <c r="CS140" s="48">
        <f t="shared" si="80"/>
        <v>43733.217204413879</v>
      </c>
      <c r="CT140" s="48">
        <f t="shared" si="81"/>
        <v>165083.0661885539</v>
      </c>
      <c r="CU140" s="48">
        <f t="shared" si="82"/>
        <v>208021.77556282451</v>
      </c>
      <c r="CV140" s="48">
        <f t="shared" si="66"/>
        <v>131583.32821040147</v>
      </c>
    </row>
    <row r="141" spans="2:100" ht="16" x14ac:dyDescent="0.4">
      <c r="B141" s="51" t="s">
        <v>191</v>
      </c>
      <c r="C141" s="52">
        <v>6</v>
      </c>
      <c r="D141" s="51" t="s">
        <v>281</v>
      </c>
      <c r="E141" s="53">
        <v>315000</v>
      </c>
      <c r="G141" s="54">
        <v>1087.8615085126692</v>
      </c>
      <c r="H141" s="55">
        <v>1157.0691187127136</v>
      </c>
      <c r="I141" s="55">
        <v>657.76988873002017</v>
      </c>
      <c r="J141" s="55">
        <v>1552.4112618371184</v>
      </c>
      <c r="K141" s="55">
        <v>3112.0296596868238</v>
      </c>
      <c r="L141" s="55">
        <v>0</v>
      </c>
      <c r="M141" s="55">
        <v>2836.9478377558171</v>
      </c>
      <c r="N141" s="55">
        <v>1243.496176806326</v>
      </c>
      <c r="O141" s="55">
        <v>7649.5170707979205</v>
      </c>
      <c r="P141" s="55">
        <v>0</v>
      </c>
      <c r="Q141" s="55">
        <v>0</v>
      </c>
      <c r="R141" s="55">
        <v>0</v>
      </c>
      <c r="S141" s="55">
        <v>1655.3710803346007</v>
      </c>
      <c r="T141" s="55">
        <v>6248.6537943042986</v>
      </c>
      <c r="U141" s="55">
        <v>0</v>
      </c>
      <c r="V141" s="55">
        <v>8714.0041781999262</v>
      </c>
      <c r="W141" s="56">
        <v>0</v>
      </c>
      <c r="X141" s="57">
        <v>5148.3829087268359</v>
      </c>
      <c r="Z141" s="24">
        <f t="shared" si="38"/>
        <v>41063.514484405066</v>
      </c>
      <c r="AB141" s="58">
        <v>0</v>
      </c>
      <c r="AC141" s="55">
        <v>1921.9817767653758</v>
      </c>
      <c r="AD141" s="55">
        <v>0</v>
      </c>
      <c r="AE141" s="55">
        <v>1067.7676537585421</v>
      </c>
      <c r="AF141" s="55">
        <v>0</v>
      </c>
      <c r="AG141" s="55">
        <v>963.17108563180648</v>
      </c>
      <c r="AH141" s="55">
        <v>973.6678055194601</v>
      </c>
      <c r="AI141" s="59">
        <v>722.37831422385489</v>
      </c>
      <c r="AK141" s="24">
        <f t="shared" si="48"/>
        <v>5648.9666358990398</v>
      </c>
      <c r="AM141" s="58">
        <v>1471.0249307831227</v>
      </c>
      <c r="AN141" s="55">
        <v>2104.3273065674025</v>
      </c>
      <c r="AO141" s="55">
        <v>0</v>
      </c>
      <c r="AP141" s="59">
        <v>1323.9224377048104</v>
      </c>
      <c r="AR141" s="24">
        <f t="shared" si="39"/>
        <v>4899.274675055336</v>
      </c>
      <c r="AT141" s="58">
        <v>840.58567473321295</v>
      </c>
      <c r="AU141" s="55">
        <v>1193.4990693964371</v>
      </c>
      <c r="AV141" s="55">
        <v>0</v>
      </c>
      <c r="AW141" s="55">
        <v>742.51734601433816</v>
      </c>
      <c r="AX141" s="59">
        <v>642.11405708787106</v>
      </c>
      <c r="AZ141" s="24">
        <f t="shared" si="40"/>
        <v>3418.7161472318594</v>
      </c>
      <c r="BA141" s="34"/>
      <c r="BB141" s="54">
        <v>194.41954056328851</v>
      </c>
      <c r="BC141" s="55">
        <v>206.78812946296563</v>
      </c>
      <c r="BD141" s="55">
        <v>117.55477931938118</v>
      </c>
      <c r="BE141" s="55">
        <v>277.44256224700564</v>
      </c>
      <c r="BF141" s="55">
        <v>556.17316351495231</v>
      </c>
      <c r="BG141" s="55">
        <v>0</v>
      </c>
      <c r="BH141" s="55">
        <v>507.01131614868365</v>
      </c>
      <c r="BI141" s="55">
        <v>222.23412952392022</v>
      </c>
      <c r="BJ141" s="55">
        <v>1367.1001159595164</v>
      </c>
      <c r="BK141" s="55">
        <v>0</v>
      </c>
      <c r="BL141" s="55">
        <v>0</v>
      </c>
      <c r="BM141" s="55">
        <v>0</v>
      </c>
      <c r="BN141" s="55">
        <v>295.84325061783318</v>
      </c>
      <c r="BO141" s="55">
        <v>1116.7417822224961</v>
      </c>
      <c r="BP141" s="55">
        <v>0</v>
      </c>
      <c r="BQ141" s="55">
        <v>1557.3422494821878</v>
      </c>
      <c r="BR141" s="56">
        <v>0</v>
      </c>
      <c r="BS141" s="57">
        <v>920.10447278997685</v>
      </c>
      <c r="BU141" s="24">
        <f t="shared" si="41"/>
        <v>7338.7554918522083</v>
      </c>
      <c r="BW141" s="48">
        <f t="shared" si="42"/>
        <v>62369.227434443506</v>
      </c>
      <c r="BX141" s="49"/>
      <c r="BY141" s="48">
        <f t="shared" si="70"/>
        <v>3668.202823201776</v>
      </c>
      <c r="BZ141" s="48">
        <f t="shared" si="71"/>
        <v>0</v>
      </c>
      <c r="CA141" s="48">
        <f t="shared" si="72"/>
        <v>3668.202823201776</v>
      </c>
      <c r="CB141" s="48">
        <f t="shared" si="73"/>
        <v>11245.014233201575</v>
      </c>
      <c r="CC141" s="48">
        <f t="shared" si="68"/>
        <v>11245.014233201575</v>
      </c>
      <c r="CD141" s="48">
        <f t="shared" si="49"/>
        <v>0</v>
      </c>
      <c r="CE141" s="48">
        <f t="shared" si="50"/>
        <v>12006.366617281354</v>
      </c>
      <c r="CF141" s="48">
        <f t="shared" si="51"/>
        <v>0</v>
      </c>
      <c r="CG141" s="48">
        <f t="shared" si="67"/>
        <v>12006.366617281354</v>
      </c>
      <c r="CH141" s="48">
        <f t="shared" si="52"/>
        <v>1921.9817767653758</v>
      </c>
      <c r="CI141" s="48">
        <f t="shared" si="53"/>
        <v>0</v>
      </c>
      <c r="CJ141" s="48">
        <f t="shared" si="54"/>
        <v>0</v>
      </c>
      <c r="CK141" s="48">
        <f t="shared" si="55"/>
        <v>0</v>
      </c>
      <c r="CL141" s="48">
        <f t="shared" si="56"/>
        <v>35449.643760758801</v>
      </c>
      <c r="CM141" s="48">
        <f t="shared" si="74"/>
        <v>1282.2810490759578</v>
      </c>
      <c r="CN141" s="48">
        <f t="shared" si="75"/>
        <v>1363.8572481756792</v>
      </c>
      <c r="CO141" s="48">
        <f t="shared" si="76"/>
        <v>775.32466804940134</v>
      </c>
      <c r="CP141" s="48">
        <f t="shared" si="77"/>
        <v>1829.853824084124</v>
      </c>
      <c r="CQ141" s="48">
        <f t="shared" si="78"/>
        <v>3343.9591539045009</v>
      </c>
      <c r="CR141" s="48">
        <f t="shared" si="79"/>
        <v>1465.7303063302463</v>
      </c>
      <c r="CS141" s="48">
        <f t="shared" si="80"/>
        <v>1951.214330952434</v>
      </c>
      <c r="CT141" s="48">
        <f t="shared" si="81"/>
        <v>7365.3955765267947</v>
      </c>
      <c r="CU141" s="48">
        <f t="shared" si="82"/>
        <v>9281.1619079190004</v>
      </c>
      <c r="CV141" s="48">
        <f t="shared" si="66"/>
        <v>5870.7612229506904</v>
      </c>
    </row>
    <row r="142" spans="2:100" ht="16" x14ac:dyDescent="0.4">
      <c r="B142" s="51" t="s">
        <v>232</v>
      </c>
      <c r="C142" s="52">
        <v>6</v>
      </c>
      <c r="D142" s="51" t="s">
        <v>233</v>
      </c>
      <c r="E142" s="53">
        <v>1600000</v>
      </c>
      <c r="G142" s="54">
        <v>5525.6457575246686</v>
      </c>
      <c r="H142" s="55">
        <v>5877.1764760010847</v>
      </c>
      <c r="I142" s="55">
        <v>3341.0534030731183</v>
      </c>
      <c r="J142" s="55">
        <v>7885.2635521885377</v>
      </c>
      <c r="K142" s="55">
        <v>15807.134779361646</v>
      </c>
      <c r="L142" s="55">
        <v>0</v>
      </c>
      <c r="M142" s="55">
        <v>0</v>
      </c>
      <c r="N142" s="55">
        <v>6316.1710567940372</v>
      </c>
      <c r="O142" s="55">
        <v>0</v>
      </c>
      <c r="P142" s="55">
        <v>0</v>
      </c>
      <c r="Q142" s="55">
        <v>20097.33793846257</v>
      </c>
      <c r="R142" s="55">
        <v>0</v>
      </c>
      <c r="S142" s="55">
        <v>8408.2340588424177</v>
      </c>
      <c r="T142" s="55">
        <v>31739.193875831363</v>
      </c>
      <c r="U142" s="55">
        <v>0</v>
      </c>
      <c r="V142" s="55">
        <v>44261.608524190095</v>
      </c>
      <c r="W142" s="56">
        <v>0</v>
      </c>
      <c r="X142" s="57">
        <v>26150.5163617871</v>
      </c>
      <c r="Y142" s="60"/>
      <c r="Z142" s="24">
        <f t="shared" si="38"/>
        <v>175409.33578405663</v>
      </c>
      <c r="AB142" s="58">
        <v>0</v>
      </c>
      <c r="AC142" s="55">
        <v>0</v>
      </c>
      <c r="AD142" s="55">
        <v>0</v>
      </c>
      <c r="AE142" s="55">
        <v>0</v>
      </c>
      <c r="AF142" s="55">
        <v>59617.985567372998</v>
      </c>
      <c r="AG142" s="55">
        <v>4892.2975778123509</v>
      </c>
      <c r="AH142" s="55">
        <v>4945.6142502575749</v>
      </c>
      <c r="AI142" s="59">
        <v>3669.2231833592627</v>
      </c>
      <c r="AJ142" s="60"/>
      <c r="AK142" s="24">
        <f t="shared" si="48"/>
        <v>73125.120578802191</v>
      </c>
      <c r="AM142" s="58">
        <v>7471.8726642952261</v>
      </c>
      <c r="AN142" s="55">
        <v>10688.646636532838</v>
      </c>
      <c r="AO142" s="55">
        <v>0</v>
      </c>
      <c r="AP142" s="59">
        <v>6724.6853978657036</v>
      </c>
      <c r="AQ142" s="60"/>
      <c r="AR142" s="24">
        <f t="shared" si="39"/>
        <v>24885.204698693764</v>
      </c>
      <c r="AT142" s="58">
        <v>4269.6415224544153</v>
      </c>
      <c r="AU142" s="55">
        <v>6062.2174953469821</v>
      </c>
      <c r="AV142" s="55">
        <v>0</v>
      </c>
      <c r="AW142" s="55">
        <v>3771.5166781680664</v>
      </c>
      <c r="AX142" s="59">
        <v>3261.531718541567</v>
      </c>
      <c r="AY142" s="60"/>
      <c r="AZ142" s="24">
        <f t="shared" si="40"/>
        <v>17364.907414511032</v>
      </c>
      <c r="BA142" s="34"/>
      <c r="BB142" s="54">
        <v>987.52782508337032</v>
      </c>
      <c r="BC142" s="55">
        <v>1050.3524036214128</v>
      </c>
      <c r="BD142" s="55">
        <v>597.10364098733294</v>
      </c>
      <c r="BE142" s="55">
        <v>1409.2320622070126</v>
      </c>
      <c r="BF142" s="55">
        <v>2825.0065448378527</v>
      </c>
      <c r="BG142" s="55">
        <v>0</v>
      </c>
      <c r="BH142" s="55">
        <v>0</v>
      </c>
      <c r="BI142" s="55">
        <v>1128.8082769468965</v>
      </c>
      <c r="BJ142" s="55">
        <v>0</v>
      </c>
      <c r="BK142" s="55">
        <v>0</v>
      </c>
      <c r="BL142" s="55">
        <v>3591.7395532112773</v>
      </c>
      <c r="BM142" s="55">
        <v>0</v>
      </c>
      <c r="BN142" s="55">
        <v>1502.6958761540734</v>
      </c>
      <c r="BO142" s="55">
        <v>5672.3392112888696</v>
      </c>
      <c r="BP142" s="55">
        <v>0</v>
      </c>
      <c r="BQ142" s="55">
        <v>7910.3098386396832</v>
      </c>
      <c r="BR142" s="56">
        <v>0</v>
      </c>
      <c r="BS142" s="57">
        <v>4673.5465284570255</v>
      </c>
      <c r="BU142" s="24">
        <f t="shared" si="41"/>
        <v>31348.661761434807</v>
      </c>
      <c r="BW142" s="48">
        <f t="shared" si="42"/>
        <v>322133.23023749841</v>
      </c>
      <c r="BX142" s="49"/>
      <c r="BY142" s="48">
        <f t="shared" si="70"/>
        <v>18632.1413241995</v>
      </c>
      <c r="BZ142" s="48">
        <f t="shared" si="71"/>
        <v>0</v>
      </c>
      <c r="CA142" s="48">
        <f t="shared" si="72"/>
        <v>18632.1413241995</v>
      </c>
      <c r="CB142" s="48">
        <f t="shared" si="73"/>
        <v>57117.532613087351</v>
      </c>
      <c r="CC142" s="48">
        <f t="shared" si="68"/>
        <v>57117.532613087351</v>
      </c>
      <c r="CD142" s="48">
        <f t="shared" si="49"/>
        <v>0</v>
      </c>
      <c r="CE142" s="48">
        <f t="shared" si="50"/>
        <v>83307.063059046835</v>
      </c>
      <c r="CF142" s="48">
        <f t="shared" si="51"/>
        <v>0</v>
      </c>
      <c r="CG142" s="48">
        <f t="shared" si="67"/>
        <v>0</v>
      </c>
      <c r="CH142" s="48">
        <f t="shared" si="52"/>
        <v>0</v>
      </c>
      <c r="CI142" s="48">
        <f t="shared" si="53"/>
        <v>0</v>
      </c>
      <c r="CJ142" s="48">
        <f t="shared" si="54"/>
        <v>0</v>
      </c>
      <c r="CK142" s="48">
        <f t="shared" si="55"/>
        <v>83307.06305904685</v>
      </c>
      <c r="CL142" s="48">
        <f t="shared" si="56"/>
        <v>163076.49324116475</v>
      </c>
      <c r="CM142" s="48">
        <f t="shared" si="74"/>
        <v>6513.1735826080385</v>
      </c>
      <c r="CN142" s="48">
        <f t="shared" si="75"/>
        <v>6927.5288796224977</v>
      </c>
      <c r="CO142" s="48">
        <f t="shared" si="76"/>
        <v>3938.157044060451</v>
      </c>
      <c r="CP142" s="48">
        <f t="shared" si="77"/>
        <v>9294.4956143955496</v>
      </c>
      <c r="CQ142" s="48">
        <f t="shared" si="78"/>
        <v>0</v>
      </c>
      <c r="CR142" s="48">
        <f t="shared" si="79"/>
        <v>7444.9793337409337</v>
      </c>
      <c r="CS142" s="48">
        <f t="shared" si="80"/>
        <v>9910.9299349964913</v>
      </c>
      <c r="CT142" s="48">
        <f t="shared" si="81"/>
        <v>37411.533087120231</v>
      </c>
      <c r="CU142" s="48">
        <f t="shared" si="82"/>
        <v>47142.40969101715</v>
      </c>
      <c r="CV142" s="48">
        <f t="shared" si="66"/>
        <v>29819.739545146364</v>
      </c>
    </row>
    <row r="143" spans="2:100" ht="16" x14ac:dyDescent="0.4">
      <c r="B143" s="51" t="s">
        <v>230</v>
      </c>
      <c r="C143" s="52">
        <v>6</v>
      </c>
      <c r="D143" s="51" t="s">
        <v>319</v>
      </c>
      <c r="E143" s="53">
        <v>0</v>
      </c>
      <c r="G143" s="54">
        <v>0</v>
      </c>
      <c r="H143" s="55">
        <v>0</v>
      </c>
      <c r="I143" s="55">
        <v>0</v>
      </c>
      <c r="J143" s="55">
        <v>0</v>
      </c>
      <c r="K143" s="55">
        <v>0</v>
      </c>
      <c r="L143" s="55">
        <v>0</v>
      </c>
      <c r="M143" s="55">
        <v>0</v>
      </c>
      <c r="N143" s="55">
        <v>0</v>
      </c>
      <c r="O143" s="55">
        <v>0</v>
      </c>
      <c r="P143" s="55">
        <v>0</v>
      </c>
      <c r="Q143" s="55">
        <v>0</v>
      </c>
      <c r="R143" s="55">
        <v>0</v>
      </c>
      <c r="S143" s="55">
        <v>0</v>
      </c>
      <c r="T143" s="55">
        <v>0</v>
      </c>
      <c r="U143" s="55">
        <v>0</v>
      </c>
      <c r="V143" s="55">
        <v>0</v>
      </c>
      <c r="W143" s="56">
        <v>0</v>
      </c>
      <c r="X143" s="57">
        <v>0</v>
      </c>
      <c r="Y143" s="60"/>
      <c r="Z143" s="24">
        <f t="shared" si="38"/>
        <v>0</v>
      </c>
      <c r="AB143" s="58">
        <v>0</v>
      </c>
      <c r="AC143" s="55">
        <v>0</v>
      </c>
      <c r="AD143" s="55">
        <v>0</v>
      </c>
      <c r="AE143" s="55">
        <v>0</v>
      </c>
      <c r="AF143" s="55">
        <v>0</v>
      </c>
      <c r="AG143" s="55">
        <v>0</v>
      </c>
      <c r="AH143" s="55">
        <v>0</v>
      </c>
      <c r="AI143" s="59">
        <v>0</v>
      </c>
      <c r="AJ143" s="60"/>
      <c r="AK143" s="24">
        <f t="shared" si="48"/>
        <v>0</v>
      </c>
      <c r="AM143" s="58">
        <v>0</v>
      </c>
      <c r="AN143" s="55">
        <v>0</v>
      </c>
      <c r="AO143" s="55">
        <v>0</v>
      </c>
      <c r="AP143" s="59">
        <v>0</v>
      </c>
      <c r="AQ143" s="60"/>
      <c r="AR143" s="24">
        <f t="shared" si="39"/>
        <v>0</v>
      </c>
      <c r="AT143" s="58">
        <v>0</v>
      </c>
      <c r="AU143" s="55">
        <v>0</v>
      </c>
      <c r="AV143" s="55">
        <v>0</v>
      </c>
      <c r="AW143" s="55">
        <v>0</v>
      </c>
      <c r="AX143" s="59">
        <v>0</v>
      </c>
      <c r="AY143" s="60"/>
      <c r="AZ143" s="24">
        <f t="shared" si="40"/>
        <v>0</v>
      </c>
      <c r="BA143" s="34"/>
      <c r="BB143" s="54">
        <v>0</v>
      </c>
      <c r="BC143" s="55">
        <v>0</v>
      </c>
      <c r="BD143" s="55">
        <v>0</v>
      </c>
      <c r="BE143" s="55">
        <v>0</v>
      </c>
      <c r="BF143" s="55">
        <v>0</v>
      </c>
      <c r="BG143" s="55">
        <v>0</v>
      </c>
      <c r="BH143" s="55">
        <v>0</v>
      </c>
      <c r="BI143" s="55">
        <v>0</v>
      </c>
      <c r="BJ143" s="55">
        <v>0</v>
      </c>
      <c r="BK143" s="55">
        <v>0</v>
      </c>
      <c r="BL143" s="55">
        <v>0</v>
      </c>
      <c r="BM143" s="55">
        <v>0</v>
      </c>
      <c r="BN143" s="55">
        <v>0</v>
      </c>
      <c r="BO143" s="55">
        <v>0</v>
      </c>
      <c r="BP143" s="55">
        <v>0</v>
      </c>
      <c r="BQ143" s="55">
        <v>0</v>
      </c>
      <c r="BR143" s="56">
        <v>0</v>
      </c>
      <c r="BS143" s="57">
        <v>0</v>
      </c>
      <c r="BU143" s="24">
        <f t="shared" si="41"/>
        <v>0</v>
      </c>
      <c r="BW143" s="48">
        <f t="shared" si="42"/>
        <v>0</v>
      </c>
      <c r="BX143" s="49"/>
      <c r="BY143" s="48">
        <f t="shared" si="70"/>
        <v>0</v>
      </c>
      <c r="BZ143" s="48">
        <f t="shared" si="71"/>
        <v>0</v>
      </c>
      <c r="CA143" s="48">
        <f t="shared" si="72"/>
        <v>0</v>
      </c>
      <c r="CB143" s="48">
        <f t="shared" si="73"/>
        <v>0</v>
      </c>
      <c r="CC143" s="48">
        <f t="shared" si="68"/>
        <v>0</v>
      </c>
      <c r="CD143" s="48">
        <f t="shared" si="49"/>
        <v>0</v>
      </c>
      <c r="CE143" s="48">
        <f t="shared" si="50"/>
        <v>0</v>
      </c>
      <c r="CF143" s="48">
        <f t="shared" si="51"/>
        <v>0</v>
      </c>
      <c r="CG143" s="48">
        <f t="shared" si="67"/>
        <v>0</v>
      </c>
      <c r="CH143" s="48">
        <f t="shared" si="52"/>
        <v>0</v>
      </c>
      <c r="CI143" s="48">
        <f t="shared" si="53"/>
        <v>0</v>
      </c>
      <c r="CJ143" s="48">
        <f t="shared" si="54"/>
        <v>0</v>
      </c>
      <c r="CK143" s="48">
        <f t="shared" si="55"/>
        <v>0</v>
      </c>
      <c r="CL143" s="48">
        <f t="shared" si="56"/>
        <v>0</v>
      </c>
      <c r="CM143" s="48">
        <f t="shared" si="74"/>
        <v>0</v>
      </c>
      <c r="CN143" s="48">
        <f t="shared" si="75"/>
        <v>0</v>
      </c>
      <c r="CO143" s="48">
        <f t="shared" si="76"/>
        <v>0</v>
      </c>
      <c r="CP143" s="48">
        <f t="shared" si="77"/>
        <v>0</v>
      </c>
      <c r="CQ143" s="48">
        <f t="shared" si="78"/>
        <v>0</v>
      </c>
      <c r="CR143" s="48">
        <f t="shared" si="79"/>
        <v>0</v>
      </c>
      <c r="CS143" s="48">
        <f t="shared" si="80"/>
        <v>0</v>
      </c>
      <c r="CT143" s="48">
        <f t="shared" si="81"/>
        <v>0</v>
      </c>
      <c r="CU143" s="48">
        <f t="shared" si="82"/>
        <v>0</v>
      </c>
      <c r="CV143" s="48">
        <f t="shared" si="66"/>
        <v>0</v>
      </c>
    </row>
    <row r="144" spans="2:100" ht="16" x14ac:dyDescent="0.4">
      <c r="B144" s="51" t="s">
        <v>230</v>
      </c>
      <c r="C144" s="52">
        <v>6</v>
      </c>
      <c r="D144" s="51" t="s">
        <v>320</v>
      </c>
      <c r="E144" s="53">
        <v>0</v>
      </c>
      <c r="G144" s="54">
        <v>0</v>
      </c>
      <c r="H144" s="55">
        <v>0</v>
      </c>
      <c r="I144" s="55">
        <v>0</v>
      </c>
      <c r="J144" s="55">
        <v>0</v>
      </c>
      <c r="K144" s="55">
        <v>0</v>
      </c>
      <c r="L144" s="55">
        <v>0</v>
      </c>
      <c r="M144" s="55">
        <v>0</v>
      </c>
      <c r="N144" s="55">
        <v>0</v>
      </c>
      <c r="O144" s="55">
        <v>0</v>
      </c>
      <c r="P144" s="55">
        <v>0</v>
      </c>
      <c r="Q144" s="55">
        <v>0</v>
      </c>
      <c r="R144" s="55">
        <v>0</v>
      </c>
      <c r="S144" s="55">
        <v>0</v>
      </c>
      <c r="T144" s="55">
        <v>0</v>
      </c>
      <c r="U144" s="55">
        <v>0</v>
      </c>
      <c r="V144" s="55">
        <v>0</v>
      </c>
      <c r="W144" s="56">
        <v>0</v>
      </c>
      <c r="X144" s="57">
        <v>0</v>
      </c>
      <c r="Y144" s="60"/>
      <c r="Z144" s="24">
        <f t="shared" si="38"/>
        <v>0</v>
      </c>
      <c r="AB144" s="58">
        <v>0</v>
      </c>
      <c r="AC144" s="55">
        <v>0</v>
      </c>
      <c r="AD144" s="55">
        <v>0</v>
      </c>
      <c r="AE144" s="55">
        <v>0</v>
      </c>
      <c r="AF144" s="55">
        <v>0</v>
      </c>
      <c r="AG144" s="55">
        <v>0</v>
      </c>
      <c r="AH144" s="55">
        <v>0</v>
      </c>
      <c r="AI144" s="59">
        <v>0</v>
      </c>
      <c r="AJ144" s="60"/>
      <c r="AK144" s="24">
        <f t="shared" si="48"/>
        <v>0</v>
      </c>
      <c r="AM144" s="58">
        <v>0</v>
      </c>
      <c r="AN144" s="55">
        <v>0</v>
      </c>
      <c r="AO144" s="55">
        <v>0</v>
      </c>
      <c r="AP144" s="59">
        <v>0</v>
      </c>
      <c r="AQ144" s="60"/>
      <c r="AR144" s="24">
        <f t="shared" si="39"/>
        <v>0</v>
      </c>
      <c r="AT144" s="58">
        <v>0</v>
      </c>
      <c r="AU144" s="55">
        <v>0</v>
      </c>
      <c r="AV144" s="55">
        <v>0</v>
      </c>
      <c r="AW144" s="55">
        <v>0</v>
      </c>
      <c r="AX144" s="59">
        <v>0</v>
      </c>
      <c r="AY144" s="60"/>
      <c r="AZ144" s="24">
        <f t="shared" si="40"/>
        <v>0</v>
      </c>
      <c r="BA144" s="34"/>
      <c r="BB144" s="54">
        <v>0</v>
      </c>
      <c r="BC144" s="55">
        <v>0</v>
      </c>
      <c r="BD144" s="55">
        <v>0</v>
      </c>
      <c r="BE144" s="55">
        <v>0</v>
      </c>
      <c r="BF144" s="55">
        <v>0</v>
      </c>
      <c r="BG144" s="55">
        <v>0</v>
      </c>
      <c r="BH144" s="55">
        <v>0</v>
      </c>
      <c r="BI144" s="55">
        <v>0</v>
      </c>
      <c r="BJ144" s="55">
        <v>0</v>
      </c>
      <c r="BK144" s="55">
        <v>0</v>
      </c>
      <c r="BL144" s="55">
        <v>0</v>
      </c>
      <c r="BM144" s="55">
        <v>0</v>
      </c>
      <c r="BN144" s="55">
        <v>0</v>
      </c>
      <c r="BO144" s="55">
        <v>0</v>
      </c>
      <c r="BP144" s="55">
        <v>0</v>
      </c>
      <c r="BQ144" s="55">
        <v>0</v>
      </c>
      <c r="BR144" s="56">
        <v>0</v>
      </c>
      <c r="BS144" s="57">
        <v>0</v>
      </c>
      <c r="BU144" s="24">
        <f t="shared" si="41"/>
        <v>0</v>
      </c>
      <c r="BW144" s="48">
        <f t="shared" si="42"/>
        <v>0</v>
      </c>
      <c r="BX144" s="49"/>
      <c r="BY144" s="48">
        <f t="shared" si="70"/>
        <v>0</v>
      </c>
      <c r="BZ144" s="48">
        <f t="shared" si="71"/>
        <v>0</v>
      </c>
      <c r="CA144" s="48">
        <f t="shared" si="72"/>
        <v>0</v>
      </c>
      <c r="CB144" s="48">
        <f t="shared" si="73"/>
        <v>0</v>
      </c>
      <c r="CC144" s="48">
        <f t="shared" si="68"/>
        <v>0</v>
      </c>
      <c r="CD144" s="48">
        <f t="shared" si="49"/>
        <v>0</v>
      </c>
      <c r="CE144" s="48">
        <f t="shared" si="50"/>
        <v>0</v>
      </c>
      <c r="CF144" s="48">
        <f t="shared" si="51"/>
        <v>0</v>
      </c>
      <c r="CG144" s="48">
        <f t="shared" si="67"/>
        <v>0</v>
      </c>
      <c r="CH144" s="48">
        <f t="shared" si="52"/>
        <v>0</v>
      </c>
      <c r="CI144" s="48">
        <f t="shared" si="53"/>
        <v>0</v>
      </c>
      <c r="CJ144" s="48">
        <f t="shared" si="54"/>
        <v>0</v>
      </c>
      <c r="CK144" s="48">
        <f t="shared" si="55"/>
        <v>0</v>
      </c>
      <c r="CL144" s="48">
        <f t="shared" si="56"/>
        <v>0</v>
      </c>
      <c r="CM144" s="48">
        <f t="shared" si="74"/>
        <v>0</v>
      </c>
      <c r="CN144" s="48">
        <f t="shared" si="75"/>
        <v>0</v>
      </c>
      <c r="CO144" s="48">
        <f t="shared" si="76"/>
        <v>0</v>
      </c>
      <c r="CP144" s="48">
        <f t="shared" si="77"/>
        <v>0</v>
      </c>
      <c r="CQ144" s="48">
        <f t="shared" si="78"/>
        <v>0</v>
      </c>
      <c r="CR144" s="48">
        <f t="shared" si="79"/>
        <v>0</v>
      </c>
      <c r="CS144" s="48">
        <f t="shared" si="80"/>
        <v>0</v>
      </c>
      <c r="CT144" s="48">
        <f t="shared" si="81"/>
        <v>0</v>
      </c>
      <c r="CU144" s="48">
        <f t="shared" si="82"/>
        <v>0</v>
      </c>
      <c r="CV144" s="48">
        <f t="shared" si="66"/>
        <v>0</v>
      </c>
    </row>
    <row r="145" spans="2:100" ht="16" x14ac:dyDescent="0.4">
      <c r="B145" s="51" t="s">
        <v>184</v>
      </c>
      <c r="C145" s="52">
        <v>6</v>
      </c>
      <c r="D145" s="51" t="s">
        <v>185</v>
      </c>
      <c r="E145" s="53">
        <v>1277401.4285714286</v>
      </c>
      <c r="G145" s="54">
        <v>4411.542365276041</v>
      </c>
      <c r="H145" s="55">
        <v>4692.196016506362</v>
      </c>
      <c r="I145" s="55">
        <v>2667.4164937618966</v>
      </c>
      <c r="J145" s="55">
        <v>6295.4043288924104</v>
      </c>
      <c r="K145" s="55">
        <v>0</v>
      </c>
      <c r="L145" s="55">
        <v>65814.639012375483</v>
      </c>
      <c r="M145" s="55">
        <v>0</v>
      </c>
      <c r="N145" s="55">
        <v>5042.6787069063839</v>
      </c>
      <c r="O145" s="55">
        <v>0</v>
      </c>
      <c r="P145" s="55">
        <v>0</v>
      </c>
      <c r="Q145" s="55">
        <v>16045.230120671784</v>
      </c>
      <c r="R145" s="55">
        <v>0</v>
      </c>
      <c r="S145" s="55">
        <v>6712.9313740801526</v>
      </c>
      <c r="T145" s="55">
        <v>25339.807249182821</v>
      </c>
      <c r="U145" s="55">
        <v>0</v>
      </c>
      <c r="V145" s="55">
        <v>7950.5309504509696</v>
      </c>
      <c r="W145" s="56">
        <v>72458.538554130704</v>
      </c>
      <c r="X145" s="57">
        <v>20877.941849017101</v>
      </c>
      <c r="Y145" s="60"/>
      <c r="Z145" s="24">
        <f t="shared" si="38"/>
        <v>238308.85702125213</v>
      </c>
      <c r="AB145" s="58">
        <v>5901.7159392797121</v>
      </c>
      <c r="AC145" s="55">
        <v>0</v>
      </c>
      <c r="AD145" s="55">
        <v>0</v>
      </c>
      <c r="AE145" s="55">
        <v>0</v>
      </c>
      <c r="AF145" s="55">
        <v>47597.562457695676</v>
      </c>
      <c r="AG145" s="55">
        <v>3905.892446808773</v>
      </c>
      <c r="AH145" s="55">
        <v>888.36037542952602</v>
      </c>
      <c r="AI145" s="59">
        <v>2929.4193351065796</v>
      </c>
      <c r="AJ145" s="60"/>
      <c r="AK145" s="24">
        <f t="shared" si="48"/>
        <v>61222.950554320261</v>
      </c>
      <c r="AM145" s="58">
        <v>5965.3630096715797</v>
      </c>
      <c r="AN145" s="55">
        <v>0</v>
      </c>
      <c r="AO145" s="55">
        <v>17254.471327930507</v>
      </c>
      <c r="AP145" s="59">
        <v>5368.8267087044223</v>
      </c>
      <c r="AQ145" s="60"/>
      <c r="AR145" s="24">
        <f t="shared" si="39"/>
        <v>28588.661046306508</v>
      </c>
      <c r="AT145" s="58">
        <v>3408.7788626694746</v>
      </c>
      <c r="AU145" s="55">
        <v>0</v>
      </c>
      <c r="AV145" s="55">
        <v>9786.1180665874508</v>
      </c>
      <c r="AW145" s="55">
        <v>3011.0879953580356</v>
      </c>
      <c r="AX145" s="59">
        <v>2603.928297872515</v>
      </c>
      <c r="AY145" s="60"/>
      <c r="AZ145" s="24">
        <f t="shared" si="40"/>
        <v>18809.913222487477</v>
      </c>
      <c r="BA145" s="34"/>
      <c r="BB145" s="54">
        <v>788.41840907220819</v>
      </c>
      <c r="BC145" s="55">
        <v>838.57603805589156</v>
      </c>
      <c r="BD145" s="55">
        <v>476.71315250151292</v>
      </c>
      <c r="BE145" s="55">
        <v>1125.0969059074364</v>
      </c>
      <c r="BF145" s="55">
        <v>0</v>
      </c>
      <c r="BG145" s="55">
        <v>11762.206658657333</v>
      </c>
      <c r="BH145" s="55">
        <v>0</v>
      </c>
      <c r="BI145" s="55">
        <v>901.2133159720114</v>
      </c>
      <c r="BJ145" s="55">
        <v>0</v>
      </c>
      <c r="BK145" s="55">
        <v>0</v>
      </c>
      <c r="BL145" s="55">
        <v>2867.5582727053688</v>
      </c>
      <c r="BM145" s="55">
        <v>0</v>
      </c>
      <c r="BN145" s="55">
        <v>1199.7161618172552</v>
      </c>
      <c r="BO145" s="55">
        <v>4528.6588824013334</v>
      </c>
      <c r="BP145" s="55">
        <v>0</v>
      </c>
      <c r="BQ145" s="55">
        <v>1420.8964675422944</v>
      </c>
      <c r="BR145" s="56">
        <v>12949.585646100981</v>
      </c>
      <c r="BS145" s="57">
        <v>3731.2468824662778</v>
      </c>
      <c r="BU145" s="24">
        <f t="shared" si="41"/>
        <v>42589.886793199905</v>
      </c>
      <c r="BW145" s="48">
        <f t="shared" si="42"/>
        <v>389520.2686375663</v>
      </c>
      <c r="BX145" s="49"/>
      <c r="BY145" s="48">
        <f t="shared" si="70"/>
        <v>83478.561610312536</v>
      </c>
      <c r="BZ145" s="48">
        <f t="shared" si="71"/>
        <v>83478.561610312521</v>
      </c>
      <c r="CA145" s="48">
        <f t="shared" si="72"/>
        <v>0</v>
      </c>
      <c r="CB145" s="48">
        <f t="shared" si="73"/>
        <v>95667.911993654474</v>
      </c>
      <c r="CC145" s="48">
        <f t="shared" si="68"/>
        <v>10259.787793422789</v>
      </c>
      <c r="CD145" s="48">
        <f t="shared" si="49"/>
        <v>85408.124200231687</v>
      </c>
      <c r="CE145" s="48">
        <f t="shared" si="50"/>
        <v>66510.350851072828</v>
      </c>
      <c r="CF145" s="48">
        <f t="shared" si="51"/>
        <v>0</v>
      </c>
      <c r="CG145" s="48">
        <f t="shared" si="67"/>
        <v>0</v>
      </c>
      <c r="CH145" s="48">
        <f t="shared" si="52"/>
        <v>0</v>
      </c>
      <c r="CI145" s="48">
        <f t="shared" si="53"/>
        <v>0</v>
      </c>
      <c r="CJ145" s="48">
        <f t="shared" si="54"/>
        <v>0</v>
      </c>
      <c r="CK145" s="48">
        <f t="shared" si="55"/>
        <v>66510.350851072828</v>
      </c>
      <c r="CL145" s="48">
        <f t="shared" si="56"/>
        <v>143863.44418252641</v>
      </c>
      <c r="CM145" s="48">
        <f t="shared" si="74"/>
        <v>5199.9607743482493</v>
      </c>
      <c r="CN145" s="48">
        <f t="shared" si="75"/>
        <v>5530.7720545622533</v>
      </c>
      <c r="CO145" s="48">
        <f t="shared" si="76"/>
        <v>3144.1296462634095</v>
      </c>
      <c r="CP145" s="48">
        <f t="shared" si="77"/>
        <v>7420.5012347998472</v>
      </c>
      <c r="CQ145" s="48">
        <f t="shared" si="78"/>
        <v>0</v>
      </c>
      <c r="CR145" s="48">
        <f t="shared" si="79"/>
        <v>5943.8920228783954</v>
      </c>
      <c r="CS145" s="48">
        <f t="shared" si="80"/>
        <v>7912.6475358974076</v>
      </c>
      <c r="CT145" s="48">
        <f t="shared" si="81"/>
        <v>29868.466131584155</v>
      </c>
      <c r="CU145" s="48">
        <f t="shared" si="82"/>
        <v>51304.466715602757</v>
      </c>
      <c r="CV145" s="48">
        <f t="shared" si="66"/>
        <v>23807.361184123682</v>
      </c>
    </row>
    <row r="146" spans="2:100" ht="16" x14ac:dyDescent="0.4">
      <c r="B146" s="51" t="s">
        <v>184</v>
      </c>
      <c r="C146" s="52">
        <v>6</v>
      </c>
      <c r="D146" s="51" t="s">
        <v>253</v>
      </c>
      <c r="E146" s="53">
        <v>0</v>
      </c>
      <c r="G146" s="54">
        <v>0</v>
      </c>
      <c r="H146" s="55">
        <v>0</v>
      </c>
      <c r="I146" s="55">
        <v>0</v>
      </c>
      <c r="J146" s="55">
        <v>0</v>
      </c>
      <c r="K146" s="55">
        <v>0</v>
      </c>
      <c r="L146" s="55">
        <v>0</v>
      </c>
      <c r="M146" s="55">
        <v>0</v>
      </c>
      <c r="N146" s="55">
        <v>0</v>
      </c>
      <c r="O146" s="55">
        <v>0</v>
      </c>
      <c r="P146" s="55">
        <v>0</v>
      </c>
      <c r="Q146" s="55">
        <v>0</v>
      </c>
      <c r="R146" s="55">
        <v>0</v>
      </c>
      <c r="S146" s="55">
        <v>0</v>
      </c>
      <c r="T146" s="55">
        <v>0</v>
      </c>
      <c r="U146" s="55">
        <v>0</v>
      </c>
      <c r="V146" s="55">
        <v>0</v>
      </c>
      <c r="W146" s="56">
        <v>0</v>
      </c>
      <c r="X146" s="57">
        <v>0</v>
      </c>
      <c r="Y146" s="60"/>
      <c r="Z146" s="24">
        <f t="shared" si="38"/>
        <v>0</v>
      </c>
      <c r="AB146" s="58">
        <v>0</v>
      </c>
      <c r="AC146" s="55">
        <v>0</v>
      </c>
      <c r="AD146" s="55">
        <v>0</v>
      </c>
      <c r="AE146" s="55">
        <v>0</v>
      </c>
      <c r="AF146" s="55">
        <v>0</v>
      </c>
      <c r="AG146" s="55">
        <v>0</v>
      </c>
      <c r="AH146" s="55">
        <v>0</v>
      </c>
      <c r="AI146" s="59">
        <v>0</v>
      </c>
      <c r="AJ146" s="60"/>
      <c r="AK146" s="24">
        <f t="shared" si="48"/>
        <v>0</v>
      </c>
      <c r="AM146" s="58">
        <v>0</v>
      </c>
      <c r="AN146" s="55">
        <v>0</v>
      </c>
      <c r="AO146" s="55">
        <v>0</v>
      </c>
      <c r="AP146" s="59">
        <v>0</v>
      </c>
      <c r="AQ146" s="60"/>
      <c r="AR146" s="24">
        <f t="shared" si="39"/>
        <v>0</v>
      </c>
      <c r="AT146" s="58">
        <v>0</v>
      </c>
      <c r="AU146" s="55">
        <v>0</v>
      </c>
      <c r="AV146" s="55">
        <v>0</v>
      </c>
      <c r="AW146" s="55">
        <v>0</v>
      </c>
      <c r="AX146" s="59">
        <v>0</v>
      </c>
      <c r="AY146" s="60"/>
      <c r="AZ146" s="24">
        <f t="shared" si="40"/>
        <v>0</v>
      </c>
      <c r="BA146" s="34"/>
      <c r="BB146" s="54">
        <v>0</v>
      </c>
      <c r="BC146" s="55">
        <v>0</v>
      </c>
      <c r="BD146" s="55">
        <v>0</v>
      </c>
      <c r="BE146" s="55">
        <v>0</v>
      </c>
      <c r="BF146" s="55">
        <v>0</v>
      </c>
      <c r="BG146" s="55">
        <v>0</v>
      </c>
      <c r="BH146" s="55">
        <v>0</v>
      </c>
      <c r="BI146" s="55">
        <v>0</v>
      </c>
      <c r="BJ146" s="55">
        <v>0</v>
      </c>
      <c r="BK146" s="55">
        <v>0</v>
      </c>
      <c r="BL146" s="55">
        <v>0</v>
      </c>
      <c r="BM146" s="55">
        <v>0</v>
      </c>
      <c r="BN146" s="55">
        <v>0</v>
      </c>
      <c r="BO146" s="55">
        <v>0</v>
      </c>
      <c r="BP146" s="55">
        <v>0</v>
      </c>
      <c r="BQ146" s="55">
        <v>0</v>
      </c>
      <c r="BR146" s="56">
        <v>0</v>
      </c>
      <c r="BS146" s="57">
        <v>0</v>
      </c>
      <c r="BU146" s="24">
        <f t="shared" si="41"/>
        <v>0</v>
      </c>
      <c r="BW146" s="48">
        <f t="shared" si="42"/>
        <v>0</v>
      </c>
      <c r="BX146" s="49"/>
      <c r="BY146" s="48">
        <f t="shared" si="70"/>
        <v>0</v>
      </c>
      <c r="BZ146" s="48">
        <f t="shared" si="71"/>
        <v>0</v>
      </c>
      <c r="CA146" s="48">
        <f t="shared" si="72"/>
        <v>0</v>
      </c>
      <c r="CB146" s="48">
        <f t="shared" si="73"/>
        <v>0</v>
      </c>
      <c r="CC146" s="48">
        <f t="shared" si="68"/>
        <v>0</v>
      </c>
      <c r="CD146" s="48">
        <f t="shared" si="49"/>
        <v>0</v>
      </c>
      <c r="CE146" s="48">
        <f t="shared" si="50"/>
        <v>0</v>
      </c>
      <c r="CF146" s="48">
        <f t="shared" si="51"/>
        <v>0</v>
      </c>
      <c r="CG146" s="48">
        <f t="shared" si="67"/>
        <v>0</v>
      </c>
      <c r="CH146" s="48">
        <f t="shared" si="52"/>
        <v>0</v>
      </c>
      <c r="CI146" s="48">
        <f t="shared" si="53"/>
        <v>0</v>
      </c>
      <c r="CJ146" s="48">
        <f t="shared" si="54"/>
        <v>0</v>
      </c>
      <c r="CK146" s="48">
        <f t="shared" si="55"/>
        <v>0</v>
      </c>
      <c r="CL146" s="48">
        <f t="shared" si="56"/>
        <v>0</v>
      </c>
      <c r="CM146" s="48">
        <f t="shared" si="74"/>
        <v>0</v>
      </c>
      <c r="CN146" s="48">
        <f t="shared" si="75"/>
        <v>0</v>
      </c>
      <c r="CO146" s="48">
        <f t="shared" si="76"/>
        <v>0</v>
      </c>
      <c r="CP146" s="48">
        <f t="shared" si="77"/>
        <v>0</v>
      </c>
      <c r="CQ146" s="48">
        <f t="shared" si="78"/>
        <v>0</v>
      </c>
      <c r="CR146" s="48">
        <f t="shared" si="79"/>
        <v>0</v>
      </c>
      <c r="CS146" s="48">
        <f t="shared" si="80"/>
        <v>0</v>
      </c>
      <c r="CT146" s="48">
        <f t="shared" si="81"/>
        <v>0</v>
      </c>
      <c r="CU146" s="48">
        <f t="shared" si="82"/>
        <v>0</v>
      </c>
      <c r="CV146" s="48">
        <f t="shared" si="66"/>
        <v>0</v>
      </c>
    </row>
    <row r="147" spans="2:100" ht="16" x14ac:dyDescent="0.4">
      <c r="B147" s="51" t="s">
        <v>184</v>
      </c>
      <c r="C147" s="52">
        <v>6</v>
      </c>
      <c r="D147" s="51" t="s">
        <v>248</v>
      </c>
      <c r="E147" s="53">
        <v>0</v>
      </c>
      <c r="G147" s="54">
        <v>0</v>
      </c>
      <c r="H147" s="55">
        <v>0</v>
      </c>
      <c r="I147" s="55">
        <v>0</v>
      </c>
      <c r="J147" s="55">
        <v>0</v>
      </c>
      <c r="K147" s="55">
        <v>0</v>
      </c>
      <c r="L147" s="55">
        <v>0</v>
      </c>
      <c r="M147" s="55">
        <v>0</v>
      </c>
      <c r="N147" s="55">
        <v>0</v>
      </c>
      <c r="O147" s="55">
        <v>0</v>
      </c>
      <c r="P147" s="55">
        <v>0</v>
      </c>
      <c r="Q147" s="55">
        <v>0</v>
      </c>
      <c r="R147" s="55">
        <v>0</v>
      </c>
      <c r="S147" s="55">
        <v>0</v>
      </c>
      <c r="T147" s="55">
        <v>0</v>
      </c>
      <c r="U147" s="55">
        <v>0</v>
      </c>
      <c r="V147" s="55">
        <v>0</v>
      </c>
      <c r="W147" s="56">
        <v>0</v>
      </c>
      <c r="X147" s="57">
        <v>0</v>
      </c>
      <c r="Y147" s="60"/>
      <c r="Z147" s="24">
        <f t="shared" si="38"/>
        <v>0</v>
      </c>
      <c r="AB147" s="58">
        <v>0</v>
      </c>
      <c r="AC147" s="55">
        <v>0</v>
      </c>
      <c r="AD147" s="55">
        <v>0</v>
      </c>
      <c r="AE147" s="55">
        <v>0</v>
      </c>
      <c r="AF147" s="55">
        <v>0</v>
      </c>
      <c r="AG147" s="55">
        <v>0</v>
      </c>
      <c r="AH147" s="55">
        <v>0</v>
      </c>
      <c r="AI147" s="59">
        <v>0</v>
      </c>
      <c r="AJ147" s="60"/>
      <c r="AK147" s="24">
        <f t="shared" si="48"/>
        <v>0</v>
      </c>
      <c r="AM147" s="58">
        <v>0</v>
      </c>
      <c r="AN147" s="55">
        <v>0</v>
      </c>
      <c r="AO147" s="55">
        <v>0</v>
      </c>
      <c r="AP147" s="59">
        <v>0</v>
      </c>
      <c r="AQ147" s="60"/>
      <c r="AR147" s="24">
        <f t="shared" si="39"/>
        <v>0</v>
      </c>
      <c r="AT147" s="58">
        <v>0</v>
      </c>
      <c r="AU147" s="55">
        <v>0</v>
      </c>
      <c r="AV147" s="55">
        <v>0</v>
      </c>
      <c r="AW147" s="55">
        <v>0</v>
      </c>
      <c r="AX147" s="59">
        <v>0</v>
      </c>
      <c r="AY147" s="60"/>
      <c r="AZ147" s="24">
        <f t="shared" si="40"/>
        <v>0</v>
      </c>
      <c r="BA147" s="34"/>
      <c r="BB147" s="54">
        <v>0</v>
      </c>
      <c r="BC147" s="55">
        <v>0</v>
      </c>
      <c r="BD147" s="55">
        <v>0</v>
      </c>
      <c r="BE147" s="55">
        <v>0</v>
      </c>
      <c r="BF147" s="55">
        <v>0</v>
      </c>
      <c r="BG147" s="55">
        <v>0</v>
      </c>
      <c r="BH147" s="55">
        <v>0</v>
      </c>
      <c r="BI147" s="55">
        <v>0</v>
      </c>
      <c r="BJ147" s="55">
        <v>0</v>
      </c>
      <c r="BK147" s="55">
        <v>0</v>
      </c>
      <c r="BL147" s="55">
        <v>0</v>
      </c>
      <c r="BM147" s="55">
        <v>0</v>
      </c>
      <c r="BN147" s="55">
        <v>0</v>
      </c>
      <c r="BO147" s="55">
        <v>0</v>
      </c>
      <c r="BP147" s="55">
        <v>0</v>
      </c>
      <c r="BQ147" s="55">
        <v>0</v>
      </c>
      <c r="BR147" s="56">
        <v>0</v>
      </c>
      <c r="BS147" s="57">
        <v>0</v>
      </c>
      <c r="BU147" s="24">
        <f t="shared" si="41"/>
        <v>0</v>
      </c>
      <c r="BW147" s="48">
        <f t="shared" si="42"/>
        <v>0</v>
      </c>
      <c r="BX147" s="49"/>
      <c r="BY147" s="48">
        <f t="shared" si="70"/>
        <v>0</v>
      </c>
      <c r="BZ147" s="48">
        <f t="shared" si="71"/>
        <v>0</v>
      </c>
      <c r="CA147" s="48">
        <f t="shared" si="72"/>
        <v>0</v>
      </c>
      <c r="CB147" s="48">
        <f t="shared" si="73"/>
        <v>0</v>
      </c>
      <c r="CC147" s="48">
        <f t="shared" si="68"/>
        <v>0</v>
      </c>
      <c r="CD147" s="48">
        <f t="shared" si="49"/>
        <v>0</v>
      </c>
      <c r="CE147" s="48">
        <f t="shared" si="50"/>
        <v>0</v>
      </c>
      <c r="CF147" s="48">
        <f t="shared" si="51"/>
        <v>0</v>
      </c>
      <c r="CG147" s="48">
        <f t="shared" si="67"/>
        <v>0</v>
      </c>
      <c r="CH147" s="48">
        <f t="shared" si="52"/>
        <v>0</v>
      </c>
      <c r="CI147" s="48">
        <f t="shared" si="53"/>
        <v>0</v>
      </c>
      <c r="CJ147" s="48">
        <f t="shared" si="54"/>
        <v>0</v>
      </c>
      <c r="CK147" s="48">
        <f t="shared" si="55"/>
        <v>0</v>
      </c>
      <c r="CL147" s="48">
        <f t="shared" si="56"/>
        <v>0</v>
      </c>
      <c r="CM147" s="48">
        <f t="shared" si="74"/>
        <v>0</v>
      </c>
      <c r="CN147" s="48">
        <f t="shared" si="75"/>
        <v>0</v>
      </c>
      <c r="CO147" s="48">
        <f t="shared" si="76"/>
        <v>0</v>
      </c>
      <c r="CP147" s="48">
        <f t="shared" si="77"/>
        <v>0</v>
      </c>
      <c r="CQ147" s="48">
        <f t="shared" si="78"/>
        <v>0</v>
      </c>
      <c r="CR147" s="48">
        <f t="shared" si="79"/>
        <v>0</v>
      </c>
      <c r="CS147" s="48">
        <f t="shared" si="80"/>
        <v>0</v>
      </c>
      <c r="CT147" s="48">
        <f t="shared" si="81"/>
        <v>0</v>
      </c>
      <c r="CU147" s="48">
        <f t="shared" si="82"/>
        <v>0</v>
      </c>
      <c r="CV147" s="48">
        <f t="shared" si="66"/>
        <v>0</v>
      </c>
    </row>
    <row r="148" spans="2:100" ht="16" x14ac:dyDescent="0.4">
      <c r="B148" s="51" t="s">
        <v>184</v>
      </c>
      <c r="C148" s="52">
        <v>6</v>
      </c>
      <c r="D148" s="51" t="s">
        <v>242</v>
      </c>
      <c r="E148" s="53">
        <v>777000</v>
      </c>
      <c r="G148" s="54">
        <v>2683.3917209979172</v>
      </c>
      <c r="H148" s="55">
        <v>2854.1038261580265</v>
      </c>
      <c r="I148" s="55">
        <v>1622.4990588673832</v>
      </c>
      <c r="J148" s="55">
        <v>3829.2811125315588</v>
      </c>
      <c r="K148" s="55">
        <v>0</v>
      </c>
      <c r="L148" s="55">
        <v>40032.814563081774</v>
      </c>
      <c r="M148" s="55">
        <v>0</v>
      </c>
      <c r="N148" s="55">
        <v>3067.2905694556043</v>
      </c>
      <c r="O148" s="55">
        <v>0</v>
      </c>
      <c r="P148" s="55">
        <v>0</v>
      </c>
      <c r="Q148" s="55">
        <v>9759.7697363658845</v>
      </c>
      <c r="R148" s="55">
        <v>0</v>
      </c>
      <c r="S148" s="55">
        <v>4083.2486648253484</v>
      </c>
      <c r="T148" s="55">
        <v>15413.346025950605</v>
      </c>
      <c r="U148" s="55">
        <v>0</v>
      </c>
      <c r="V148" s="55">
        <v>5015.3935158972899</v>
      </c>
      <c r="W148" s="56">
        <v>43599.546885551172</v>
      </c>
      <c r="X148" s="57">
        <v>12699.34450819286</v>
      </c>
      <c r="Y148" s="60"/>
      <c r="Z148" s="24">
        <f t="shared" si="38"/>
        <v>144660.03018787544</v>
      </c>
      <c r="AB148" s="58">
        <v>3589.8138065718636</v>
      </c>
      <c r="AC148" s="55">
        <v>0</v>
      </c>
      <c r="AD148" s="55">
        <v>0</v>
      </c>
      <c r="AE148" s="55">
        <v>0</v>
      </c>
      <c r="AF148" s="55">
        <v>28951.984241155511</v>
      </c>
      <c r="AG148" s="55">
        <v>2375.8220112251229</v>
      </c>
      <c r="AH148" s="55">
        <v>560.39991473231146</v>
      </c>
      <c r="AI148" s="59">
        <v>1781.8665084188419</v>
      </c>
      <c r="AJ148" s="60"/>
      <c r="AK148" s="24">
        <f t="shared" si="48"/>
        <v>37259.886482103648</v>
      </c>
      <c r="AM148" s="58">
        <v>3628.5281625983694</v>
      </c>
      <c r="AN148" s="55">
        <v>0</v>
      </c>
      <c r="AO148" s="55">
        <v>10495.310183577376</v>
      </c>
      <c r="AP148" s="59">
        <v>3265.6753463385321</v>
      </c>
      <c r="AQ148" s="60"/>
      <c r="AR148" s="24">
        <f t="shared" si="39"/>
        <v>17389.51369251428</v>
      </c>
      <c r="AT148" s="58">
        <v>2073.4446643419251</v>
      </c>
      <c r="AU148" s="55">
        <v>0</v>
      </c>
      <c r="AV148" s="55">
        <v>5952.5639847155262</v>
      </c>
      <c r="AW148" s="55">
        <v>1831.5427868353672</v>
      </c>
      <c r="AX148" s="59">
        <v>1583.8813408167484</v>
      </c>
      <c r="AY148" s="60"/>
      <c r="AZ148" s="24">
        <f t="shared" si="40"/>
        <v>11441.432776709567</v>
      </c>
      <c r="BA148" s="34"/>
      <c r="BB148" s="54">
        <v>479.56820005611172</v>
      </c>
      <c r="BC148" s="55">
        <v>510.0773860086486</v>
      </c>
      <c r="BD148" s="55">
        <v>289.96845565447359</v>
      </c>
      <c r="BE148" s="55">
        <v>684.35832020928046</v>
      </c>
      <c r="BF148" s="55">
        <v>0</v>
      </c>
      <c r="BG148" s="55">
        <v>7154.5517089311033</v>
      </c>
      <c r="BH148" s="55">
        <v>0</v>
      </c>
      <c r="BI148" s="55">
        <v>548.1775194923365</v>
      </c>
      <c r="BJ148" s="55">
        <v>0</v>
      </c>
      <c r="BK148" s="55">
        <v>0</v>
      </c>
      <c r="BL148" s="55">
        <v>1744.2385205282264</v>
      </c>
      <c r="BM148" s="55">
        <v>0</v>
      </c>
      <c r="BN148" s="55">
        <v>729.74668485732195</v>
      </c>
      <c r="BO148" s="55">
        <v>2754.629729482157</v>
      </c>
      <c r="BP148" s="55">
        <v>0</v>
      </c>
      <c r="BQ148" s="55">
        <v>896.33698359085906</v>
      </c>
      <c r="BR148" s="56">
        <v>7791.9880498811663</v>
      </c>
      <c r="BS148" s="57">
        <v>2269.5910328819427</v>
      </c>
      <c r="BU148" s="24">
        <f t="shared" si="41"/>
        <v>25853.232591573629</v>
      </c>
      <c r="BW148" s="48">
        <f t="shared" si="42"/>
        <v>236604.09573077655</v>
      </c>
      <c r="BX148" s="49"/>
      <c r="BY148" s="48">
        <f t="shared" si="70"/>
        <v>50777.180078584744</v>
      </c>
      <c r="BZ148" s="48">
        <f t="shared" si="71"/>
        <v>50777.180078584744</v>
      </c>
      <c r="CA148" s="48">
        <f t="shared" si="72"/>
        <v>0</v>
      </c>
      <c r="CB148" s="48">
        <f t="shared" si="73"/>
        <v>57863.665349652802</v>
      </c>
      <c r="CC148" s="48">
        <f t="shared" si="68"/>
        <v>6472.1304142204599</v>
      </c>
      <c r="CD148" s="48">
        <f t="shared" si="49"/>
        <v>51391.534935432341</v>
      </c>
      <c r="CE148" s="48">
        <f t="shared" si="50"/>
        <v>40455.992498049622</v>
      </c>
      <c r="CF148" s="48">
        <f t="shared" si="51"/>
        <v>0</v>
      </c>
      <c r="CG148" s="48">
        <f t="shared" si="67"/>
        <v>0</v>
      </c>
      <c r="CH148" s="48">
        <f t="shared" si="52"/>
        <v>0</v>
      </c>
      <c r="CI148" s="48">
        <f t="shared" si="53"/>
        <v>0</v>
      </c>
      <c r="CJ148" s="48">
        <f t="shared" si="54"/>
        <v>0</v>
      </c>
      <c r="CK148" s="48">
        <f t="shared" si="55"/>
        <v>40455.992498049622</v>
      </c>
      <c r="CL148" s="48">
        <f t="shared" si="56"/>
        <v>87507.257804489374</v>
      </c>
      <c r="CM148" s="48">
        <f t="shared" si="74"/>
        <v>3162.9599210540291</v>
      </c>
      <c r="CN148" s="48">
        <f t="shared" si="75"/>
        <v>3364.1812121666753</v>
      </c>
      <c r="CO148" s="48">
        <f t="shared" si="76"/>
        <v>1912.4675145218566</v>
      </c>
      <c r="CP148" s="48">
        <f t="shared" si="77"/>
        <v>4513.6394327408398</v>
      </c>
      <c r="CQ148" s="48">
        <f t="shared" si="78"/>
        <v>0</v>
      </c>
      <c r="CR148" s="48">
        <f t="shared" si="79"/>
        <v>3615.4680889479409</v>
      </c>
      <c r="CS148" s="48">
        <f t="shared" si="80"/>
        <v>4812.9953496826702</v>
      </c>
      <c r="CT148" s="48">
        <f t="shared" si="81"/>
        <v>18167.975755432763</v>
      </c>
      <c r="CU148" s="48">
        <f t="shared" si="82"/>
        <v>31206.768480448969</v>
      </c>
      <c r="CV148" s="48">
        <f t="shared" si="66"/>
        <v>14481.211016611702</v>
      </c>
    </row>
    <row r="149" spans="2:100" ht="16" x14ac:dyDescent="0.4">
      <c r="B149" s="51" t="s">
        <v>234</v>
      </c>
      <c r="C149" s="52">
        <v>6</v>
      </c>
      <c r="D149" s="51" t="s">
        <v>246</v>
      </c>
      <c r="E149" s="53">
        <v>105000</v>
      </c>
      <c r="G149" s="54">
        <v>362.62050283755639</v>
      </c>
      <c r="H149" s="55">
        <v>385.68970623757116</v>
      </c>
      <c r="I149" s="55">
        <v>219.25662957667339</v>
      </c>
      <c r="J149" s="55">
        <v>517.47042061237278</v>
      </c>
      <c r="K149" s="55">
        <v>0</v>
      </c>
      <c r="L149" s="55">
        <v>5409.8398058218618</v>
      </c>
      <c r="M149" s="55">
        <v>945.64927925193922</v>
      </c>
      <c r="N149" s="55">
        <v>414.49872560210872</v>
      </c>
      <c r="O149" s="55">
        <v>0</v>
      </c>
      <c r="P149" s="55">
        <v>0</v>
      </c>
      <c r="Q149" s="55">
        <v>0</v>
      </c>
      <c r="R149" s="55">
        <v>5939.5598292342984</v>
      </c>
      <c r="S149" s="55">
        <v>551.79036011153357</v>
      </c>
      <c r="T149" s="55">
        <v>2082.8845981014329</v>
      </c>
      <c r="U149" s="55">
        <v>0</v>
      </c>
      <c r="V149" s="55">
        <v>0</v>
      </c>
      <c r="W149" s="56">
        <v>7684.9965133168935</v>
      </c>
      <c r="X149" s="57">
        <v>1716.1276362422784</v>
      </c>
      <c r="Y149" s="60"/>
      <c r="Z149" s="24">
        <f t="shared" si="38"/>
        <v>26230.384006946522</v>
      </c>
      <c r="AB149" s="58">
        <v>485.1099738610626</v>
      </c>
      <c r="AC149" s="55">
        <v>0</v>
      </c>
      <c r="AD149" s="55">
        <v>0</v>
      </c>
      <c r="AE149" s="55">
        <v>0</v>
      </c>
      <c r="AF149" s="55">
        <v>0</v>
      </c>
      <c r="AG149" s="55">
        <v>321.05702854393553</v>
      </c>
      <c r="AH149" s="55">
        <v>0</v>
      </c>
      <c r="AI149" s="59">
        <v>240.79277140795162</v>
      </c>
      <c r="AJ149" s="60"/>
      <c r="AK149" s="24">
        <f t="shared" si="48"/>
        <v>1046.9597738129498</v>
      </c>
      <c r="AM149" s="58">
        <v>490.3416435943742</v>
      </c>
      <c r="AN149" s="55">
        <v>0</v>
      </c>
      <c r="AO149" s="55">
        <v>1418.2851599428886</v>
      </c>
      <c r="AP149" s="59">
        <v>441.30747923493681</v>
      </c>
      <c r="AQ149" s="60"/>
      <c r="AR149" s="24">
        <f t="shared" si="39"/>
        <v>2349.9342827721994</v>
      </c>
      <c r="AT149" s="58">
        <v>280.19522491107097</v>
      </c>
      <c r="AU149" s="55">
        <v>0</v>
      </c>
      <c r="AV149" s="55">
        <v>804.40053847507113</v>
      </c>
      <c r="AW149" s="55">
        <v>247.50578200477938</v>
      </c>
      <c r="AX149" s="59">
        <v>214.0380190292903</v>
      </c>
      <c r="AY149" s="60"/>
      <c r="AZ149" s="24">
        <f t="shared" si="40"/>
        <v>1546.1395644202119</v>
      </c>
      <c r="BA149" s="34"/>
      <c r="BB149" s="54">
        <v>64.806513521096178</v>
      </c>
      <c r="BC149" s="55">
        <v>68.929376487655205</v>
      </c>
      <c r="BD149" s="55">
        <v>39.184926439793728</v>
      </c>
      <c r="BE149" s="55">
        <v>92.480854082335199</v>
      </c>
      <c r="BF149" s="55">
        <v>0</v>
      </c>
      <c r="BG149" s="55">
        <v>966.83131201771664</v>
      </c>
      <c r="BH149" s="55">
        <v>169.00377204956123</v>
      </c>
      <c r="BI149" s="55">
        <v>74.078043174640072</v>
      </c>
      <c r="BJ149" s="55">
        <v>0</v>
      </c>
      <c r="BK149" s="55">
        <v>0</v>
      </c>
      <c r="BL149" s="55">
        <v>0</v>
      </c>
      <c r="BM149" s="55">
        <v>1061.5013805633223</v>
      </c>
      <c r="BN149" s="55">
        <v>98.614416872611059</v>
      </c>
      <c r="BO149" s="55">
        <v>372.24726074083202</v>
      </c>
      <c r="BP149" s="55">
        <v>0</v>
      </c>
      <c r="BQ149" s="55">
        <v>0</v>
      </c>
      <c r="BR149" s="56">
        <v>1373.440901859195</v>
      </c>
      <c r="BS149" s="57">
        <v>306.7014909299923</v>
      </c>
      <c r="BU149" s="24">
        <f t="shared" si="41"/>
        <v>4687.8202487387516</v>
      </c>
      <c r="BW149" s="48">
        <f t="shared" si="42"/>
        <v>35861.237876690633</v>
      </c>
      <c r="BX149" s="49"/>
      <c r="BY149" s="48">
        <f t="shared" si="70"/>
        <v>6861.7810917006409</v>
      </c>
      <c r="BZ149" s="48">
        <f t="shared" si="71"/>
        <v>6861.7810917006409</v>
      </c>
      <c r="CA149" s="48">
        <f t="shared" si="72"/>
        <v>0</v>
      </c>
      <c r="CB149" s="48">
        <f t="shared" si="73"/>
        <v>9058.4374151760894</v>
      </c>
      <c r="CC149" s="48">
        <f t="shared" si="68"/>
        <v>0</v>
      </c>
      <c r="CD149" s="48">
        <f t="shared" si="49"/>
        <v>9058.4374151760894</v>
      </c>
      <c r="CE149" s="48">
        <f t="shared" si="50"/>
        <v>7001.0612097976209</v>
      </c>
      <c r="CF149" s="48">
        <f t="shared" si="51"/>
        <v>0</v>
      </c>
      <c r="CG149" s="48">
        <f t="shared" si="67"/>
        <v>0</v>
      </c>
      <c r="CH149" s="48">
        <f t="shared" si="52"/>
        <v>0</v>
      </c>
      <c r="CI149" s="48">
        <f t="shared" si="53"/>
        <v>0</v>
      </c>
      <c r="CJ149" s="48">
        <f t="shared" si="54"/>
        <v>7001.0612097976209</v>
      </c>
      <c r="CK149" s="48">
        <f t="shared" si="55"/>
        <v>0</v>
      </c>
      <c r="CL149" s="48">
        <f t="shared" si="56"/>
        <v>12939.958160016284</v>
      </c>
      <c r="CM149" s="48">
        <f t="shared" si="74"/>
        <v>427.42701635865257</v>
      </c>
      <c r="CN149" s="48">
        <f t="shared" si="75"/>
        <v>454.61908272522635</v>
      </c>
      <c r="CO149" s="48">
        <f t="shared" si="76"/>
        <v>258.44155601646713</v>
      </c>
      <c r="CP149" s="48">
        <f t="shared" si="77"/>
        <v>609.95127469470799</v>
      </c>
      <c r="CQ149" s="48">
        <f t="shared" si="78"/>
        <v>1114.6530513015005</v>
      </c>
      <c r="CR149" s="48">
        <f t="shared" si="79"/>
        <v>488.57676877674879</v>
      </c>
      <c r="CS149" s="48">
        <f t="shared" si="80"/>
        <v>650.40477698414463</v>
      </c>
      <c r="CT149" s="48">
        <f t="shared" si="81"/>
        <v>2455.131858842265</v>
      </c>
      <c r="CU149" s="48">
        <f t="shared" si="82"/>
        <v>4217.1308757363468</v>
      </c>
      <c r="CV149" s="48">
        <f t="shared" si="66"/>
        <v>1956.9204076502301</v>
      </c>
    </row>
    <row r="150" spans="2:100" ht="16" x14ac:dyDescent="0.4">
      <c r="B150" s="51" t="s">
        <v>234</v>
      </c>
      <c r="C150" s="52">
        <v>6</v>
      </c>
      <c r="D150" s="51" t="s">
        <v>235</v>
      </c>
      <c r="E150" s="53">
        <v>921857.14285714284</v>
      </c>
      <c r="G150" s="54">
        <v>3183.6600065452399</v>
      </c>
      <c r="H150" s="55">
        <v>3386.198196395982</v>
      </c>
      <c r="I150" s="55">
        <v>1924.9837151813242</v>
      </c>
      <c r="J150" s="55">
        <v>4543.1790805600567</v>
      </c>
      <c r="K150" s="55">
        <v>0</v>
      </c>
      <c r="L150" s="55">
        <v>47496.185397236011</v>
      </c>
      <c r="M150" s="55">
        <v>8302.4146925343703</v>
      </c>
      <c r="N150" s="55">
        <v>3639.1296276332077</v>
      </c>
      <c r="O150" s="55">
        <v>0</v>
      </c>
      <c r="P150" s="55">
        <v>0</v>
      </c>
      <c r="Q150" s="55">
        <v>0</v>
      </c>
      <c r="R150" s="55">
        <v>52146.910990542754</v>
      </c>
      <c r="S150" s="55">
        <v>4844.4941412241169</v>
      </c>
      <c r="T150" s="55">
        <v>18286.876614351764</v>
      </c>
      <c r="U150" s="55">
        <v>0</v>
      </c>
      <c r="V150" s="55">
        <v>1600.531379669374</v>
      </c>
      <c r="W150" s="56">
        <v>63236.542738150434</v>
      </c>
      <c r="X150" s="57">
        <v>15066.900185947514</v>
      </c>
      <c r="Y150" s="60"/>
      <c r="Z150" s="24">
        <f t="shared" si="38"/>
        <v>227658.00676597215</v>
      </c>
      <c r="AB150" s="58">
        <v>4259.0675664291657</v>
      </c>
      <c r="AC150" s="55">
        <v>0</v>
      </c>
      <c r="AD150" s="55">
        <v>0</v>
      </c>
      <c r="AE150" s="55">
        <v>0</v>
      </c>
      <c r="AF150" s="55">
        <v>0</v>
      </c>
      <c r="AG150" s="55">
        <v>2818.7496669306333</v>
      </c>
      <c r="AH150" s="55">
        <v>178.83694387092123</v>
      </c>
      <c r="AI150" s="59">
        <v>2114.0622501979751</v>
      </c>
      <c r="AJ150" s="60"/>
      <c r="AK150" s="24">
        <f t="shared" si="48"/>
        <v>9370.7164274286952</v>
      </c>
      <c r="AM150" s="58">
        <v>4304.9994913122409</v>
      </c>
      <c r="AN150" s="55">
        <v>0</v>
      </c>
      <c r="AO150" s="55">
        <v>12451.964812396543</v>
      </c>
      <c r="AP150" s="59">
        <v>3874.4995421810167</v>
      </c>
      <c r="AQ150" s="60"/>
      <c r="AR150" s="24">
        <f t="shared" si="39"/>
        <v>20631.463845889801</v>
      </c>
      <c r="AT150" s="58">
        <v>2459.9997093212801</v>
      </c>
      <c r="AU150" s="55">
        <v>0</v>
      </c>
      <c r="AV150" s="55">
        <v>7062.3084010607263</v>
      </c>
      <c r="AW150" s="55">
        <v>2172.9997432337973</v>
      </c>
      <c r="AX150" s="59">
        <v>1879.1664446204225</v>
      </c>
      <c r="AY150" s="60"/>
      <c r="AZ150" s="24">
        <f t="shared" si="40"/>
        <v>13574.474298236226</v>
      </c>
      <c r="BA150" s="34"/>
      <c r="BB150" s="54">
        <v>568.97473707705251</v>
      </c>
      <c r="BC150" s="55">
        <v>605.17179112223005</v>
      </c>
      <c r="BD150" s="55">
        <v>344.02766029386248</v>
      </c>
      <c r="BE150" s="55">
        <v>811.94415155552247</v>
      </c>
      <c r="BF150" s="55">
        <v>0</v>
      </c>
      <c r="BG150" s="55">
        <v>8488.384294490239</v>
      </c>
      <c r="BH150" s="55">
        <v>1483.7841374636987</v>
      </c>
      <c r="BI150" s="55">
        <v>650.37498313735023</v>
      </c>
      <c r="BJ150" s="55">
        <v>0</v>
      </c>
      <c r="BK150" s="55">
        <v>0</v>
      </c>
      <c r="BL150" s="55">
        <v>0</v>
      </c>
      <c r="BM150" s="55">
        <v>9319.5488554763524</v>
      </c>
      <c r="BN150" s="55">
        <v>865.79432935912814</v>
      </c>
      <c r="BO150" s="55">
        <v>3268.1790116470602</v>
      </c>
      <c r="BP150" s="55">
        <v>0</v>
      </c>
      <c r="BQ150" s="55">
        <v>286.04245398652427</v>
      </c>
      <c r="BR150" s="56">
        <v>11301.456563869948</v>
      </c>
      <c r="BS150" s="57">
        <v>2692.7139060833201</v>
      </c>
      <c r="BU150" s="24">
        <f t="shared" si="41"/>
        <v>40686.396875562285</v>
      </c>
      <c r="BW150" s="48">
        <f t="shared" si="42"/>
        <v>311921.05821308919</v>
      </c>
      <c r="BX150" s="49"/>
      <c r="BY150" s="48">
        <f t="shared" si="70"/>
        <v>60243.637258155417</v>
      </c>
      <c r="BZ150" s="48">
        <f t="shared" si="71"/>
        <v>60243.637258155417</v>
      </c>
      <c r="CA150" s="48">
        <f t="shared" si="72"/>
        <v>0</v>
      </c>
      <c r="CB150" s="48">
        <f t="shared" si="73"/>
        <v>76603.410079547204</v>
      </c>
      <c r="CC150" s="48">
        <f t="shared" si="68"/>
        <v>2065.4107775268194</v>
      </c>
      <c r="CD150" s="48">
        <f t="shared" si="49"/>
        <v>74537.999302020384</v>
      </c>
      <c r="CE150" s="48">
        <f t="shared" si="50"/>
        <v>61466.459846019105</v>
      </c>
      <c r="CF150" s="48">
        <f t="shared" si="51"/>
        <v>0</v>
      </c>
      <c r="CG150" s="48">
        <f t="shared" si="67"/>
        <v>0</v>
      </c>
      <c r="CH150" s="48">
        <f t="shared" si="52"/>
        <v>0</v>
      </c>
      <c r="CI150" s="48">
        <f t="shared" si="53"/>
        <v>0</v>
      </c>
      <c r="CJ150" s="48">
        <f t="shared" si="54"/>
        <v>61466.459846019105</v>
      </c>
      <c r="CK150" s="48">
        <f t="shared" si="55"/>
        <v>0</v>
      </c>
      <c r="CL150" s="48">
        <f t="shared" si="56"/>
        <v>113607.55102936743</v>
      </c>
      <c r="CM150" s="48">
        <f t="shared" si="74"/>
        <v>3752.6347436222923</v>
      </c>
      <c r="CN150" s="48">
        <f t="shared" si="75"/>
        <v>3991.3699875182119</v>
      </c>
      <c r="CO150" s="48">
        <f t="shared" si="76"/>
        <v>2269.0113754751865</v>
      </c>
      <c r="CP150" s="48">
        <f t="shared" si="77"/>
        <v>5355.1232321155794</v>
      </c>
      <c r="CQ150" s="48">
        <f t="shared" si="78"/>
        <v>9786.1988299980694</v>
      </c>
      <c r="CR150" s="48">
        <f t="shared" si="79"/>
        <v>4289.5046107705584</v>
      </c>
      <c r="CS150" s="48">
        <f t="shared" si="80"/>
        <v>5710.2884705832448</v>
      </c>
      <c r="CT150" s="48">
        <f t="shared" si="81"/>
        <v>21555.055625998823</v>
      </c>
      <c r="CU150" s="48">
        <f t="shared" si="82"/>
        <v>37024.687811056661</v>
      </c>
      <c r="CV150" s="48">
        <f t="shared" si="66"/>
        <v>17180.962436145488</v>
      </c>
    </row>
    <row r="151" spans="2:100" ht="16" x14ac:dyDescent="0.4">
      <c r="B151" s="51" t="s">
        <v>234</v>
      </c>
      <c r="C151" s="52">
        <v>6</v>
      </c>
      <c r="D151" s="51" t="s">
        <v>244</v>
      </c>
      <c r="E151" s="53">
        <v>649000</v>
      </c>
      <c r="G151" s="54">
        <v>2241.3400603959435</v>
      </c>
      <c r="H151" s="55">
        <v>2383.9297080779397</v>
      </c>
      <c r="I151" s="55">
        <v>1355.2147866215334</v>
      </c>
      <c r="J151" s="55">
        <v>3198.4600283564755</v>
      </c>
      <c r="K151" s="55">
        <v>0</v>
      </c>
      <c r="L151" s="55">
        <v>33437.962228365599</v>
      </c>
      <c r="M151" s="55">
        <v>5845.0131641381759</v>
      </c>
      <c r="N151" s="55">
        <v>2561.9968849120814</v>
      </c>
      <c r="O151" s="55">
        <v>0</v>
      </c>
      <c r="P151" s="55">
        <v>0</v>
      </c>
      <c r="Q151" s="55">
        <v>0</v>
      </c>
      <c r="R151" s="55">
        <v>36712.136468314849</v>
      </c>
      <c r="S151" s="55">
        <v>3410.5899401179554</v>
      </c>
      <c r="T151" s="55">
        <v>12874.210515884095</v>
      </c>
      <c r="U151" s="55">
        <v>0</v>
      </c>
      <c r="V151" s="55">
        <v>6334.9427200247073</v>
      </c>
      <c r="W151" s="56">
        <v>30739.986053267574</v>
      </c>
      <c r="X151" s="57">
        <v>10607.303199249893</v>
      </c>
      <c r="Y151" s="60"/>
      <c r="Z151" s="24">
        <f t="shared" si="38"/>
        <v>151703.0857577268</v>
      </c>
      <c r="AB151" s="58">
        <v>2998.4416479602824</v>
      </c>
      <c r="AC151" s="55">
        <v>0</v>
      </c>
      <c r="AD151" s="55">
        <v>0</v>
      </c>
      <c r="AE151" s="55">
        <v>0</v>
      </c>
      <c r="AF151" s="55">
        <v>0</v>
      </c>
      <c r="AG151" s="55">
        <v>1984.4382050001348</v>
      </c>
      <c r="AH151" s="55">
        <v>707.84103956811543</v>
      </c>
      <c r="AI151" s="59">
        <v>1488.328653750101</v>
      </c>
      <c r="AJ151" s="60"/>
      <c r="AK151" s="24">
        <f t="shared" si="48"/>
        <v>7179.0495462786339</v>
      </c>
      <c r="AM151" s="58">
        <v>3030.7783494547512</v>
      </c>
      <c r="AN151" s="55">
        <v>0</v>
      </c>
      <c r="AO151" s="55">
        <v>8766.3530362184247</v>
      </c>
      <c r="AP151" s="59">
        <v>2727.7005145092762</v>
      </c>
      <c r="AQ151" s="60"/>
      <c r="AR151" s="24">
        <f t="shared" si="39"/>
        <v>14524.831900182453</v>
      </c>
      <c r="AT151" s="58">
        <v>1731.8733425455721</v>
      </c>
      <c r="AU151" s="55">
        <v>0</v>
      </c>
      <c r="AV151" s="55">
        <v>4971.9614235268682</v>
      </c>
      <c r="AW151" s="55">
        <v>1529.8214525819219</v>
      </c>
      <c r="AX151" s="59">
        <v>1322.958803333423</v>
      </c>
      <c r="AY151" s="60"/>
      <c r="AZ151" s="24">
        <f t="shared" si="40"/>
        <v>9556.6150219877854</v>
      </c>
      <c r="BA151" s="34"/>
      <c r="BB151" s="54">
        <v>400.56597404944205</v>
      </c>
      <c r="BC151" s="55">
        <v>426.04919371893556</v>
      </c>
      <c r="BD151" s="55">
        <v>242.20016437548696</v>
      </c>
      <c r="BE151" s="55">
        <v>571.6197552327194</v>
      </c>
      <c r="BF151" s="55">
        <v>0</v>
      </c>
      <c r="BG151" s="55">
        <v>5975.9382999952204</v>
      </c>
      <c r="BH151" s="55">
        <v>1044.6042672396691</v>
      </c>
      <c r="BI151" s="55">
        <v>457.87285733658484</v>
      </c>
      <c r="BJ151" s="55">
        <v>0</v>
      </c>
      <c r="BK151" s="55">
        <v>0</v>
      </c>
      <c r="BL151" s="55">
        <v>0</v>
      </c>
      <c r="BM151" s="55">
        <v>6561.0894855771066</v>
      </c>
      <c r="BN151" s="55">
        <v>609.53101476499603</v>
      </c>
      <c r="BO151" s="55">
        <v>2300.842592579048</v>
      </c>
      <c r="BP151" s="55">
        <v>0</v>
      </c>
      <c r="BQ151" s="55">
        <v>1132.1630956553047</v>
      </c>
      <c r="BR151" s="56">
        <v>5493.7636074367801</v>
      </c>
      <c r="BS151" s="57">
        <v>1895.7073106053808</v>
      </c>
      <c r="BU151" s="24">
        <f t="shared" si="41"/>
        <v>27111.947618566675</v>
      </c>
      <c r="BW151" s="48">
        <f t="shared" si="42"/>
        <v>210075.52984474236</v>
      </c>
      <c r="BX151" s="49"/>
      <c r="BY151" s="48">
        <f t="shared" si="70"/>
        <v>42412.342176321101</v>
      </c>
      <c r="BZ151" s="48">
        <f t="shared" si="71"/>
        <v>42412.342176321101</v>
      </c>
      <c r="CA151" s="48">
        <f t="shared" si="72"/>
        <v>0</v>
      </c>
      <c r="CB151" s="48">
        <f t="shared" si="73"/>
        <v>44408.696515952484</v>
      </c>
      <c r="CC151" s="48">
        <f t="shared" si="68"/>
        <v>8174.9468552481276</v>
      </c>
      <c r="CD151" s="48">
        <f t="shared" si="49"/>
        <v>36233.749660704358</v>
      </c>
      <c r="CE151" s="48">
        <f t="shared" si="50"/>
        <v>43273.225953891953</v>
      </c>
      <c r="CF151" s="48">
        <f t="shared" si="51"/>
        <v>0</v>
      </c>
      <c r="CG151" s="48">
        <f t="shared" si="67"/>
        <v>0</v>
      </c>
      <c r="CH151" s="48">
        <f t="shared" si="52"/>
        <v>0</v>
      </c>
      <c r="CI151" s="48">
        <f t="shared" si="53"/>
        <v>0</v>
      </c>
      <c r="CJ151" s="48">
        <f t="shared" si="54"/>
        <v>43273.225953891953</v>
      </c>
      <c r="CK151" s="48">
        <f t="shared" si="55"/>
        <v>0</v>
      </c>
      <c r="CL151" s="48">
        <f t="shared" si="56"/>
        <v>79981.265198576875</v>
      </c>
      <c r="CM151" s="48">
        <f t="shared" si="74"/>
        <v>2641.9060344453856</v>
      </c>
      <c r="CN151" s="48">
        <f t="shared" si="75"/>
        <v>2809.9789017968751</v>
      </c>
      <c r="CO151" s="48">
        <f t="shared" si="76"/>
        <v>1597.4149509970205</v>
      </c>
      <c r="CP151" s="48">
        <f t="shared" si="77"/>
        <v>3770.0797835891949</v>
      </c>
      <c r="CQ151" s="48">
        <f t="shared" si="78"/>
        <v>6889.6174313778447</v>
      </c>
      <c r="CR151" s="48">
        <f t="shared" si="79"/>
        <v>3019.8697422486662</v>
      </c>
      <c r="CS151" s="48">
        <f t="shared" si="80"/>
        <v>4020.1209548829515</v>
      </c>
      <c r="CT151" s="48">
        <f t="shared" si="81"/>
        <v>15175.053108463144</v>
      </c>
      <c r="CU151" s="48">
        <f t="shared" si="82"/>
        <v>26065.885127170368</v>
      </c>
      <c r="CV151" s="48">
        <f t="shared" si="66"/>
        <v>12095.631852999993</v>
      </c>
    </row>
    <row r="152" spans="2:100" ht="16" x14ac:dyDescent="0.4">
      <c r="B152" s="51" t="s">
        <v>234</v>
      </c>
      <c r="C152" s="52">
        <v>6</v>
      </c>
      <c r="D152" s="51" t="s">
        <v>321</v>
      </c>
      <c r="E152" s="53">
        <v>150000</v>
      </c>
      <c r="G152" s="54">
        <v>518.0292897679376</v>
      </c>
      <c r="H152" s="55">
        <v>550.98529462510169</v>
      </c>
      <c r="I152" s="55">
        <v>313.22375653810485</v>
      </c>
      <c r="J152" s="55">
        <v>739.24345801767549</v>
      </c>
      <c r="K152" s="55">
        <v>0</v>
      </c>
      <c r="L152" s="55">
        <v>7728.3425797455166</v>
      </c>
      <c r="M152" s="55">
        <v>1350.9275417884844</v>
      </c>
      <c r="N152" s="55">
        <v>592.14103657444105</v>
      </c>
      <c r="O152" s="55">
        <v>0</v>
      </c>
      <c r="P152" s="55">
        <v>0</v>
      </c>
      <c r="Q152" s="55">
        <v>0</v>
      </c>
      <c r="R152" s="55">
        <v>8485.0854703347122</v>
      </c>
      <c r="S152" s="55">
        <v>788.2719430164766</v>
      </c>
      <c r="T152" s="55">
        <v>2975.5494258591898</v>
      </c>
      <c r="U152" s="55">
        <v>0</v>
      </c>
      <c r="V152" s="55">
        <v>0</v>
      </c>
      <c r="W152" s="56">
        <v>10978.566447595562</v>
      </c>
      <c r="X152" s="57">
        <v>2451.6109089175407</v>
      </c>
      <c r="Y152" s="60"/>
      <c r="Z152" s="24">
        <f t="shared" ref="Z152:Z215" si="83">SUM(G152:X152)</f>
        <v>37471.977152780746</v>
      </c>
      <c r="AB152" s="58">
        <v>693.01424837294655</v>
      </c>
      <c r="AC152" s="55">
        <v>0</v>
      </c>
      <c r="AD152" s="55">
        <v>0</v>
      </c>
      <c r="AE152" s="55">
        <v>0</v>
      </c>
      <c r="AF152" s="55">
        <v>0</v>
      </c>
      <c r="AG152" s="55">
        <v>458.65289791990784</v>
      </c>
      <c r="AH152" s="55">
        <v>0</v>
      </c>
      <c r="AI152" s="59">
        <v>343.98967343993087</v>
      </c>
      <c r="AJ152" s="60"/>
      <c r="AK152" s="24">
        <f t="shared" si="48"/>
        <v>1495.6568197327852</v>
      </c>
      <c r="AM152" s="58">
        <v>700.4880622776775</v>
      </c>
      <c r="AN152" s="55">
        <v>0</v>
      </c>
      <c r="AO152" s="55">
        <v>2026.1216570612694</v>
      </c>
      <c r="AP152" s="59">
        <v>630.43925604990966</v>
      </c>
      <c r="AQ152" s="60"/>
      <c r="AR152" s="24">
        <f t="shared" ref="AR152:AR215" si="84">SUM(AM152:AP152)</f>
        <v>3357.0489753888564</v>
      </c>
      <c r="AT152" s="58">
        <v>400.2788927301014</v>
      </c>
      <c r="AU152" s="55">
        <v>0</v>
      </c>
      <c r="AV152" s="55">
        <v>1149.1436263929588</v>
      </c>
      <c r="AW152" s="55">
        <v>353.57968857825625</v>
      </c>
      <c r="AX152" s="59">
        <v>305.76859861327193</v>
      </c>
      <c r="AY152" s="60"/>
      <c r="AZ152" s="24">
        <f t="shared" ref="AZ152:AZ215" si="85">SUM(AT152:AX152)</f>
        <v>2208.7708063145883</v>
      </c>
      <c r="BA152" s="34"/>
      <c r="BB152" s="54">
        <v>92.580733601565953</v>
      </c>
      <c r="BC152" s="55">
        <v>98.470537839507443</v>
      </c>
      <c r="BD152" s="55">
        <v>55.97846634256247</v>
      </c>
      <c r="BE152" s="55">
        <v>132.11550583190743</v>
      </c>
      <c r="BF152" s="55">
        <v>0</v>
      </c>
      <c r="BG152" s="55">
        <v>1381.1875885967381</v>
      </c>
      <c r="BH152" s="55">
        <v>241.43396007080176</v>
      </c>
      <c r="BI152" s="55">
        <v>105.82577596377155</v>
      </c>
      <c r="BJ152" s="55">
        <v>0</v>
      </c>
      <c r="BK152" s="55">
        <v>0</v>
      </c>
      <c r="BL152" s="55">
        <v>0</v>
      </c>
      <c r="BM152" s="55">
        <v>1516.430543661889</v>
      </c>
      <c r="BN152" s="55">
        <v>140.87773838944437</v>
      </c>
      <c r="BO152" s="55">
        <v>531.78180105833155</v>
      </c>
      <c r="BP152" s="55">
        <v>0</v>
      </c>
      <c r="BQ152" s="55">
        <v>0</v>
      </c>
      <c r="BR152" s="56">
        <v>1962.0584312274214</v>
      </c>
      <c r="BS152" s="57">
        <v>438.14498704284608</v>
      </c>
      <c r="BU152" s="24">
        <f t="shared" ref="BU152:BU215" si="86">SUM(BB152:BS152)</f>
        <v>6696.8860696267875</v>
      </c>
      <c r="BW152" s="48">
        <f t="shared" ref="BW152:BW215" si="87">SUM(Z152,AK152,AR152,AZ152,BU152)</f>
        <v>51230.339823843766</v>
      </c>
      <c r="BX152" s="49"/>
      <c r="BY152" s="48">
        <f t="shared" si="70"/>
        <v>9802.5444167152018</v>
      </c>
      <c r="BZ152" s="48">
        <f t="shared" si="71"/>
        <v>9802.5444167152018</v>
      </c>
      <c r="CA152" s="48">
        <f t="shared" si="72"/>
        <v>0</v>
      </c>
      <c r="CB152" s="48">
        <f t="shared" si="73"/>
        <v>12940.624878822982</v>
      </c>
      <c r="CC152" s="48">
        <f t="shared" si="68"/>
        <v>0</v>
      </c>
      <c r="CD152" s="48">
        <f t="shared" si="49"/>
        <v>12940.624878822982</v>
      </c>
      <c r="CE152" s="48">
        <f t="shared" si="50"/>
        <v>10001.516013996601</v>
      </c>
      <c r="CF152" s="48">
        <f t="shared" si="51"/>
        <v>0</v>
      </c>
      <c r="CG152" s="48">
        <f t="shared" si="67"/>
        <v>0</v>
      </c>
      <c r="CH152" s="48">
        <f t="shared" si="52"/>
        <v>0</v>
      </c>
      <c r="CI152" s="48">
        <f t="shared" si="53"/>
        <v>0</v>
      </c>
      <c r="CJ152" s="48">
        <f t="shared" si="54"/>
        <v>10001.516013996601</v>
      </c>
      <c r="CK152" s="48">
        <f t="shared" si="55"/>
        <v>0</v>
      </c>
      <c r="CL152" s="48">
        <f t="shared" si="56"/>
        <v>18485.654514308979</v>
      </c>
      <c r="CM152" s="48">
        <f t="shared" si="74"/>
        <v>610.61002336950355</v>
      </c>
      <c r="CN152" s="48">
        <f t="shared" si="75"/>
        <v>649.4558324646091</v>
      </c>
      <c r="CO152" s="48">
        <f t="shared" si="76"/>
        <v>369.20222288066731</v>
      </c>
      <c r="CP152" s="48">
        <f t="shared" si="77"/>
        <v>871.35896384958289</v>
      </c>
      <c r="CQ152" s="48">
        <f t="shared" si="78"/>
        <v>1592.3615018592861</v>
      </c>
      <c r="CR152" s="48">
        <f t="shared" si="79"/>
        <v>697.96681253821259</v>
      </c>
      <c r="CS152" s="48">
        <f t="shared" si="80"/>
        <v>929.149681405921</v>
      </c>
      <c r="CT152" s="48">
        <f t="shared" si="81"/>
        <v>3507.3312269175212</v>
      </c>
      <c r="CU152" s="48">
        <f t="shared" si="82"/>
        <v>6024.4726796233535</v>
      </c>
      <c r="CV152" s="48">
        <f t="shared" si="66"/>
        <v>2795.6005823574715</v>
      </c>
    </row>
    <row r="153" spans="2:100" ht="16" x14ac:dyDescent="0.4">
      <c r="B153" s="51" t="s">
        <v>234</v>
      </c>
      <c r="C153" s="52">
        <v>6</v>
      </c>
      <c r="D153" s="51" t="s">
        <v>322</v>
      </c>
      <c r="E153" s="53">
        <v>501000</v>
      </c>
      <c r="G153" s="54">
        <v>1730.2178278249119</v>
      </c>
      <c r="H153" s="55">
        <v>1840.2908840478397</v>
      </c>
      <c r="I153" s="55">
        <v>1046.1673468372703</v>
      </c>
      <c r="J153" s="55">
        <v>2469.0731497790357</v>
      </c>
      <c r="K153" s="55">
        <v>0</v>
      </c>
      <c r="L153" s="55">
        <v>25812.664216350026</v>
      </c>
      <c r="M153" s="55">
        <v>4512.0979895735381</v>
      </c>
      <c r="N153" s="55">
        <v>1977.751062158633</v>
      </c>
      <c r="O153" s="55">
        <v>0</v>
      </c>
      <c r="P153" s="55">
        <v>0</v>
      </c>
      <c r="Q153" s="55">
        <v>0</v>
      </c>
      <c r="R153" s="55">
        <v>0</v>
      </c>
      <c r="S153" s="55">
        <v>2632.828289675032</v>
      </c>
      <c r="T153" s="55">
        <v>9938.3350823696946</v>
      </c>
      <c r="U153" s="55">
        <v>38296.715170358875</v>
      </c>
      <c r="V153" s="55">
        <v>4149.5257991428216</v>
      </c>
      <c r="W153" s="56">
        <v>10275.938194949447</v>
      </c>
      <c r="X153" s="57">
        <v>8188.3804357845856</v>
      </c>
      <c r="Y153" s="60"/>
      <c r="Z153" s="24">
        <f t="shared" si="83"/>
        <v>112869.9854488517</v>
      </c>
      <c r="AB153" s="58">
        <v>2314.6675895656417</v>
      </c>
      <c r="AC153" s="55">
        <v>0</v>
      </c>
      <c r="AD153" s="55">
        <v>0</v>
      </c>
      <c r="AE153" s="55">
        <v>0</v>
      </c>
      <c r="AF153" s="55">
        <v>0</v>
      </c>
      <c r="AG153" s="55">
        <v>1531.9006790524923</v>
      </c>
      <c r="AH153" s="55">
        <v>463.65133596164765</v>
      </c>
      <c r="AI153" s="59">
        <v>1148.9255092893693</v>
      </c>
      <c r="AJ153" s="60"/>
      <c r="AK153" s="24">
        <f t="shared" ref="AK153:AK216" si="88">SUM(AB153:AI153)</f>
        <v>5459.1451138691509</v>
      </c>
      <c r="AM153" s="58">
        <v>2339.6301280074426</v>
      </c>
      <c r="AN153" s="55">
        <v>0</v>
      </c>
      <c r="AO153" s="55">
        <v>6767.24633458464</v>
      </c>
      <c r="AP153" s="59">
        <v>2105.6671152066983</v>
      </c>
      <c r="AQ153" s="60"/>
      <c r="AR153" s="24">
        <f t="shared" si="84"/>
        <v>11212.54357779878</v>
      </c>
      <c r="AT153" s="58">
        <v>1336.9315017185386</v>
      </c>
      <c r="AU153" s="55">
        <v>0</v>
      </c>
      <c r="AV153" s="55">
        <v>3838.1397121524824</v>
      </c>
      <c r="AW153" s="55">
        <v>1180.9561598513758</v>
      </c>
      <c r="AX153" s="59">
        <v>1021.2671193683282</v>
      </c>
      <c r="AY153" s="60"/>
      <c r="AZ153" s="24">
        <f t="shared" si="85"/>
        <v>7377.2944930907242</v>
      </c>
      <c r="BA153" s="34"/>
      <c r="BB153" s="54">
        <v>309.2196502292303</v>
      </c>
      <c r="BC153" s="55">
        <v>328.89159638395489</v>
      </c>
      <c r="BD153" s="55">
        <v>186.96807758415866</v>
      </c>
      <c r="BE153" s="55">
        <v>441.26578947857081</v>
      </c>
      <c r="BF153" s="55">
        <v>0</v>
      </c>
      <c r="BG153" s="55">
        <v>4613.1665459131054</v>
      </c>
      <c r="BH153" s="55">
        <v>806.38942663647788</v>
      </c>
      <c r="BI153" s="55">
        <v>353.45809171899691</v>
      </c>
      <c r="BJ153" s="55">
        <v>0</v>
      </c>
      <c r="BK153" s="55">
        <v>0</v>
      </c>
      <c r="BL153" s="55">
        <v>0</v>
      </c>
      <c r="BM153" s="55">
        <v>0</v>
      </c>
      <c r="BN153" s="55">
        <v>470.53164622074422</v>
      </c>
      <c r="BO153" s="55">
        <v>1776.1512155348273</v>
      </c>
      <c r="BP153" s="55">
        <v>6844.2809220118515</v>
      </c>
      <c r="BQ153" s="55">
        <v>741.59154737247036</v>
      </c>
      <c r="BR153" s="56">
        <v>1836.4866916288665</v>
      </c>
      <c r="BS153" s="57">
        <v>1463.4042567231061</v>
      </c>
      <c r="BU153" s="24">
        <f t="shared" si="86"/>
        <v>20171.80545743636</v>
      </c>
      <c r="BW153" s="48">
        <f t="shared" si="87"/>
        <v>157090.77409104671</v>
      </c>
      <c r="BX153" s="49"/>
      <c r="BY153" s="48">
        <f t="shared" ref="BY153:BY216" si="89">SUM(K153,L153,AB153,BF153,BG153)</f>
        <v>32740.49835182877</v>
      </c>
      <c r="BZ153" s="48">
        <f t="shared" si="71"/>
        <v>32740.498351828774</v>
      </c>
      <c r="CA153" s="48">
        <f t="shared" si="72"/>
        <v>0</v>
      </c>
      <c r="CB153" s="48">
        <f t="shared" si="73"/>
        <v>17467.193569055253</v>
      </c>
      <c r="CC153" s="48">
        <f t="shared" ref="CC153:CC216" si="90">SUM(BQ153,V153,AH153)</f>
        <v>5354.7686824769389</v>
      </c>
      <c r="CD153" s="48">
        <f t="shared" ref="CD153:CD216" si="91">SUM(BR153,W153)</f>
        <v>12112.424886578314</v>
      </c>
      <c r="CE153" s="48">
        <f t="shared" ref="CE153:CE216" si="92">SUM(O153:R153,U153,AC153:AD153,AF153,BJ153:BM153,BP153,AE153)</f>
        <v>45140.996092370726</v>
      </c>
      <c r="CF153" s="48">
        <f t="shared" ref="CF153:CF216" si="93">SUM(BK153,AD153,P153)</f>
        <v>0</v>
      </c>
      <c r="CG153" s="48">
        <f t="shared" si="67"/>
        <v>0</v>
      </c>
      <c r="CH153" s="48">
        <f t="shared" ref="CH153:CH216" si="94">AC153</f>
        <v>0</v>
      </c>
      <c r="CI153" s="48">
        <f t="shared" ref="CI153:CI216" si="95">SUM(BP153,U153)</f>
        <v>45140.996092370726</v>
      </c>
      <c r="CJ153" s="48">
        <f t="shared" ref="CJ153:CJ216" si="96">SUM(BM153,R153)</f>
        <v>0</v>
      </c>
      <c r="CK153" s="48">
        <f t="shared" ref="CK153:CK216" si="97">SUM(BL153,AF153,Q153)</f>
        <v>0</v>
      </c>
      <c r="CL153" s="48">
        <f t="shared" ref="CL153:CL216" si="98">SUM(G153:J153,M153:N153,S153:T153,X153,AG153,AI153,AM153:AP153,AT153:AX153,BB153:BE153,BH153:BI153,BN153:BO153,BS153)</f>
        <v>61742.086077791973</v>
      </c>
      <c r="CM153" s="48">
        <f t="shared" si="74"/>
        <v>2039.437478054142</v>
      </c>
      <c r="CN153" s="48">
        <f t="shared" si="75"/>
        <v>2169.1824804317944</v>
      </c>
      <c r="CO153" s="48">
        <f t="shared" si="76"/>
        <v>1233.135424421429</v>
      </c>
      <c r="CP153" s="48">
        <f t="shared" si="77"/>
        <v>2910.3389392576064</v>
      </c>
      <c r="CQ153" s="48">
        <f t="shared" si="78"/>
        <v>5318.4874162100159</v>
      </c>
      <c r="CR153" s="48">
        <f t="shared" si="79"/>
        <v>2331.2091538776299</v>
      </c>
      <c r="CS153" s="48">
        <f t="shared" si="80"/>
        <v>3103.3599358957763</v>
      </c>
      <c r="CT153" s="48">
        <f t="shared" si="81"/>
        <v>11714.486297904521</v>
      </c>
      <c r="CU153" s="48">
        <f t="shared" si="82"/>
        <v>20121.738749942</v>
      </c>
      <c r="CV153" s="48">
        <f t="shared" ref="CV153:CV216" si="99">SUM(AI153,X153)</f>
        <v>9337.3059450739547</v>
      </c>
    </row>
    <row r="154" spans="2:100" ht="16" x14ac:dyDescent="0.4">
      <c r="B154" s="51" t="s">
        <v>234</v>
      </c>
      <c r="C154" s="52">
        <v>6</v>
      </c>
      <c r="D154" s="51" t="s">
        <v>323</v>
      </c>
      <c r="E154" s="53">
        <v>225000</v>
      </c>
      <c r="G154" s="54">
        <v>777.04393465190651</v>
      </c>
      <c r="H154" s="55">
        <v>826.47794193765253</v>
      </c>
      <c r="I154" s="55">
        <v>469.83563480715725</v>
      </c>
      <c r="J154" s="55">
        <v>1108.8651870265132</v>
      </c>
      <c r="K154" s="55">
        <v>0</v>
      </c>
      <c r="L154" s="55">
        <v>11592.513869618275</v>
      </c>
      <c r="M154" s="55">
        <v>2026.3913126827267</v>
      </c>
      <c r="N154" s="55">
        <v>888.21155486166151</v>
      </c>
      <c r="O154" s="55">
        <v>0</v>
      </c>
      <c r="P154" s="55">
        <v>0</v>
      </c>
      <c r="Q154" s="55">
        <v>0</v>
      </c>
      <c r="R154" s="55">
        <v>0</v>
      </c>
      <c r="S154" s="55">
        <v>1182.4079145247149</v>
      </c>
      <c r="T154" s="55">
        <v>4463.3241387887847</v>
      </c>
      <c r="U154" s="55">
        <v>17199.123579502488</v>
      </c>
      <c r="V154" s="55">
        <v>0</v>
      </c>
      <c r="W154" s="56">
        <v>6587.1398685573367</v>
      </c>
      <c r="X154" s="57">
        <v>3677.416363376311</v>
      </c>
      <c r="Y154" s="60"/>
      <c r="Z154" s="24">
        <f t="shared" si="83"/>
        <v>50798.751300335527</v>
      </c>
      <c r="AB154" s="58">
        <v>1039.5213725594199</v>
      </c>
      <c r="AC154" s="55">
        <v>0</v>
      </c>
      <c r="AD154" s="55">
        <v>0</v>
      </c>
      <c r="AE154" s="55">
        <v>0</v>
      </c>
      <c r="AF154" s="55">
        <v>0</v>
      </c>
      <c r="AG154" s="55">
        <v>687.97934687986174</v>
      </c>
      <c r="AH154" s="55">
        <v>0</v>
      </c>
      <c r="AI154" s="59">
        <v>515.98451015989633</v>
      </c>
      <c r="AJ154" s="60"/>
      <c r="AK154" s="24">
        <f t="shared" si="88"/>
        <v>2243.4852295991777</v>
      </c>
      <c r="AM154" s="58">
        <v>1050.7320934165161</v>
      </c>
      <c r="AN154" s="55">
        <v>0</v>
      </c>
      <c r="AO154" s="55">
        <v>3039.182485591904</v>
      </c>
      <c r="AP154" s="59">
        <v>945.65888407486455</v>
      </c>
      <c r="AQ154" s="60"/>
      <c r="AR154" s="24">
        <f t="shared" si="84"/>
        <v>5035.5734630832849</v>
      </c>
      <c r="AT154" s="58">
        <v>600.41833909515208</v>
      </c>
      <c r="AU154" s="55">
        <v>0</v>
      </c>
      <c r="AV154" s="55">
        <v>1723.7154395894381</v>
      </c>
      <c r="AW154" s="55">
        <v>530.36953286738435</v>
      </c>
      <c r="AX154" s="59">
        <v>458.65289791990779</v>
      </c>
      <c r="AY154" s="60"/>
      <c r="AZ154" s="24">
        <f t="shared" si="85"/>
        <v>3313.1562094718824</v>
      </c>
      <c r="BA154" s="34"/>
      <c r="BB154" s="54">
        <v>138.87110040234893</v>
      </c>
      <c r="BC154" s="55">
        <v>147.70580675926118</v>
      </c>
      <c r="BD154" s="55">
        <v>83.967699513843698</v>
      </c>
      <c r="BE154" s="55">
        <v>198.17325874786113</v>
      </c>
      <c r="BF154" s="55">
        <v>0</v>
      </c>
      <c r="BG154" s="55">
        <v>2071.7813828951075</v>
      </c>
      <c r="BH154" s="55">
        <v>362.1509401062026</v>
      </c>
      <c r="BI154" s="55">
        <v>158.73866394565732</v>
      </c>
      <c r="BJ154" s="55">
        <v>0</v>
      </c>
      <c r="BK154" s="55">
        <v>0</v>
      </c>
      <c r="BL154" s="55">
        <v>0</v>
      </c>
      <c r="BM154" s="55">
        <v>0</v>
      </c>
      <c r="BN154" s="55">
        <v>211.31660758416658</v>
      </c>
      <c r="BO154" s="55">
        <v>797.67270158749727</v>
      </c>
      <c r="BP154" s="55">
        <v>3073.7788571909514</v>
      </c>
      <c r="BQ154" s="55">
        <v>0</v>
      </c>
      <c r="BR154" s="56">
        <v>1177.2350587364529</v>
      </c>
      <c r="BS154" s="57">
        <v>657.21748056426907</v>
      </c>
      <c r="BU154" s="24">
        <f t="shared" si="86"/>
        <v>9078.6095580336205</v>
      </c>
      <c r="BW154" s="48">
        <f t="shared" si="87"/>
        <v>70469.575760523498</v>
      </c>
      <c r="BX154" s="49"/>
      <c r="BY154" s="48">
        <f t="shared" si="89"/>
        <v>14703.816625072803</v>
      </c>
      <c r="BZ154" s="48">
        <f t="shared" si="71"/>
        <v>14703.816625072803</v>
      </c>
      <c r="CA154" s="48">
        <f t="shared" si="72"/>
        <v>0</v>
      </c>
      <c r="CB154" s="48">
        <f t="shared" si="73"/>
        <v>7764.3749272937894</v>
      </c>
      <c r="CC154" s="48">
        <f t="shared" si="90"/>
        <v>0</v>
      </c>
      <c r="CD154" s="48">
        <f t="shared" si="91"/>
        <v>7764.3749272937894</v>
      </c>
      <c r="CE154" s="48">
        <f t="shared" si="92"/>
        <v>20272.902436693439</v>
      </c>
      <c r="CF154" s="48">
        <f t="shared" si="93"/>
        <v>0</v>
      </c>
      <c r="CG154" s="48">
        <f t="shared" ref="CG154:CG217" si="100">SUM(BJ154,AC154,AE154,O154)</f>
        <v>0</v>
      </c>
      <c r="CH154" s="48">
        <f t="shared" si="94"/>
        <v>0</v>
      </c>
      <c r="CI154" s="48">
        <f t="shared" si="95"/>
        <v>20272.902436693439</v>
      </c>
      <c r="CJ154" s="48">
        <f t="shared" si="96"/>
        <v>0</v>
      </c>
      <c r="CK154" s="48">
        <f t="shared" si="97"/>
        <v>0</v>
      </c>
      <c r="CL154" s="48">
        <f t="shared" si="98"/>
        <v>27728.481771463459</v>
      </c>
      <c r="CM154" s="48">
        <f t="shared" si="74"/>
        <v>915.91503505425544</v>
      </c>
      <c r="CN154" s="48">
        <f t="shared" si="75"/>
        <v>974.18374869691365</v>
      </c>
      <c r="CO154" s="48">
        <f t="shared" si="76"/>
        <v>553.80333432100099</v>
      </c>
      <c r="CP154" s="48">
        <f t="shared" si="77"/>
        <v>1307.0384457743744</v>
      </c>
      <c r="CQ154" s="48">
        <f t="shared" si="78"/>
        <v>2388.5422527889295</v>
      </c>
      <c r="CR154" s="48">
        <f t="shared" si="79"/>
        <v>1046.9502188073188</v>
      </c>
      <c r="CS154" s="48">
        <f t="shared" si="80"/>
        <v>1393.7245221088815</v>
      </c>
      <c r="CT154" s="48">
        <f t="shared" si="81"/>
        <v>5260.9968403762823</v>
      </c>
      <c r="CU154" s="48">
        <f t="shared" si="82"/>
        <v>9036.7090194350294</v>
      </c>
      <c r="CV154" s="48">
        <f t="shared" si="99"/>
        <v>4193.4008735362077</v>
      </c>
    </row>
    <row r="155" spans="2:100" ht="16" x14ac:dyDescent="0.4">
      <c r="B155" s="51" t="s">
        <v>234</v>
      </c>
      <c r="C155" s="52">
        <v>6</v>
      </c>
      <c r="D155" s="51" t="s">
        <v>324</v>
      </c>
      <c r="E155" s="53">
        <v>436000</v>
      </c>
      <c r="G155" s="54">
        <v>1505.738468925472</v>
      </c>
      <c r="H155" s="55">
        <v>1601.5305897102955</v>
      </c>
      <c r="I155" s="55">
        <v>910.43705233742469</v>
      </c>
      <c r="J155" s="55">
        <v>2148.7343179713771</v>
      </c>
      <c r="K155" s="55">
        <v>0</v>
      </c>
      <c r="L155" s="55">
        <v>22463.715765126966</v>
      </c>
      <c r="M155" s="55">
        <v>0</v>
      </c>
      <c r="N155" s="55">
        <v>1721.1566129763751</v>
      </c>
      <c r="O155" s="55">
        <v>0</v>
      </c>
      <c r="P155" s="55">
        <v>0</v>
      </c>
      <c r="Q155" s="55">
        <v>5476.5245882310492</v>
      </c>
      <c r="R155" s="55">
        <v>0</v>
      </c>
      <c r="S155" s="55">
        <v>2291.2437810345582</v>
      </c>
      <c r="T155" s="55">
        <v>8648.9303311640451</v>
      </c>
      <c r="U155" s="55">
        <v>0</v>
      </c>
      <c r="V155" s="55">
        <v>0</v>
      </c>
      <c r="W155" s="56">
        <v>31911.033141011099</v>
      </c>
      <c r="X155" s="57">
        <v>7126.0157085869851</v>
      </c>
      <c r="Y155" s="60"/>
      <c r="Z155" s="24">
        <f t="shared" si="83"/>
        <v>85805.06035707565</v>
      </c>
      <c r="AB155" s="58">
        <v>2014.3614152706982</v>
      </c>
      <c r="AC155" s="55">
        <v>0</v>
      </c>
      <c r="AD155" s="55">
        <v>0</v>
      </c>
      <c r="AE155" s="55">
        <v>0</v>
      </c>
      <c r="AF155" s="55">
        <v>16245.901067109142</v>
      </c>
      <c r="AG155" s="55">
        <v>1333.1510899538655</v>
      </c>
      <c r="AH155" s="55">
        <v>0</v>
      </c>
      <c r="AI155" s="59">
        <v>999.86331746539918</v>
      </c>
      <c r="AJ155" s="60"/>
      <c r="AK155" s="24">
        <f t="shared" si="88"/>
        <v>20593.276889799105</v>
      </c>
      <c r="AM155" s="58">
        <v>2036.0853010204492</v>
      </c>
      <c r="AN155" s="55">
        <v>0</v>
      </c>
      <c r="AO155" s="55">
        <v>5889.2602831914228</v>
      </c>
      <c r="AP155" s="59">
        <v>1832.4767709184043</v>
      </c>
      <c r="AQ155" s="60"/>
      <c r="AR155" s="24">
        <f t="shared" si="84"/>
        <v>9757.8223551302763</v>
      </c>
      <c r="AT155" s="58">
        <v>1163.477314868828</v>
      </c>
      <c r="AU155" s="55">
        <v>0</v>
      </c>
      <c r="AV155" s="55">
        <v>3340.1774740488668</v>
      </c>
      <c r="AW155" s="55">
        <v>1027.738294800798</v>
      </c>
      <c r="AX155" s="59">
        <v>888.76739330257692</v>
      </c>
      <c r="AY155" s="60"/>
      <c r="AZ155" s="24">
        <f t="shared" si="85"/>
        <v>6420.1604770210697</v>
      </c>
      <c r="BA155" s="34"/>
      <c r="BB155" s="54">
        <v>269.10133233521839</v>
      </c>
      <c r="BC155" s="55">
        <v>286.22102998683499</v>
      </c>
      <c r="BD155" s="55">
        <v>162.71074216904825</v>
      </c>
      <c r="BE155" s="55">
        <v>384.01573695141093</v>
      </c>
      <c r="BF155" s="55">
        <v>0</v>
      </c>
      <c r="BG155" s="55">
        <v>4014.6519241878527</v>
      </c>
      <c r="BH155" s="55">
        <v>0</v>
      </c>
      <c r="BI155" s="55">
        <v>307.60025546802922</v>
      </c>
      <c r="BJ155" s="55">
        <v>0</v>
      </c>
      <c r="BK155" s="55">
        <v>0</v>
      </c>
      <c r="BL155" s="55">
        <v>978.74902825007302</v>
      </c>
      <c r="BM155" s="55">
        <v>0</v>
      </c>
      <c r="BN155" s="55">
        <v>409.48462625198499</v>
      </c>
      <c r="BO155" s="55">
        <v>1545.7124350762169</v>
      </c>
      <c r="BP155" s="55">
        <v>0</v>
      </c>
      <c r="BQ155" s="55">
        <v>0</v>
      </c>
      <c r="BR155" s="56">
        <v>5703.0498401010391</v>
      </c>
      <c r="BS155" s="57">
        <v>1273.5414290045394</v>
      </c>
      <c r="BU155" s="24">
        <f t="shared" si="86"/>
        <v>15334.838379782246</v>
      </c>
      <c r="BW155" s="48">
        <f t="shared" si="87"/>
        <v>137911.15845880835</v>
      </c>
      <c r="BX155" s="49"/>
      <c r="BY155" s="48">
        <f t="shared" si="89"/>
        <v>28492.729104585516</v>
      </c>
      <c r="BZ155" s="48">
        <f t="shared" si="71"/>
        <v>28492.729104585516</v>
      </c>
      <c r="CA155" s="48">
        <f t="shared" si="72"/>
        <v>0</v>
      </c>
      <c r="CB155" s="48">
        <f t="shared" si="73"/>
        <v>37614.082981112137</v>
      </c>
      <c r="CC155" s="48">
        <f t="shared" si="90"/>
        <v>0</v>
      </c>
      <c r="CD155" s="48">
        <f t="shared" si="91"/>
        <v>37614.082981112137</v>
      </c>
      <c r="CE155" s="48">
        <f t="shared" si="92"/>
        <v>22701.174683590263</v>
      </c>
      <c r="CF155" s="48">
        <f t="shared" si="93"/>
        <v>0</v>
      </c>
      <c r="CG155" s="48">
        <f t="shared" si="100"/>
        <v>0</v>
      </c>
      <c r="CH155" s="48">
        <f t="shared" si="94"/>
        <v>0</v>
      </c>
      <c r="CI155" s="48">
        <f t="shared" si="95"/>
        <v>0</v>
      </c>
      <c r="CJ155" s="48">
        <f t="shared" si="96"/>
        <v>0</v>
      </c>
      <c r="CK155" s="48">
        <f t="shared" si="97"/>
        <v>22701.174683590263</v>
      </c>
      <c r="CL155" s="48">
        <f t="shared" si="98"/>
        <v>49103.17168952043</v>
      </c>
      <c r="CM155" s="48">
        <f t="shared" si="74"/>
        <v>1774.8398012606904</v>
      </c>
      <c r="CN155" s="48">
        <f t="shared" si="75"/>
        <v>1887.7516196971305</v>
      </c>
      <c r="CO155" s="48">
        <f t="shared" si="76"/>
        <v>1073.147794506473</v>
      </c>
      <c r="CP155" s="48">
        <f t="shared" si="77"/>
        <v>2532.750054922788</v>
      </c>
      <c r="CQ155" s="48">
        <f t="shared" si="78"/>
        <v>0</v>
      </c>
      <c r="CR155" s="48">
        <f t="shared" si="79"/>
        <v>2028.7568684444043</v>
      </c>
      <c r="CS155" s="48">
        <f t="shared" si="80"/>
        <v>2700.7284072865432</v>
      </c>
      <c r="CT155" s="48">
        <f t="shared" si="81"/>
        <v>10194.642766240262</v>
      </c>
      <c r="CU155" s="48">
        <f t="shared" si="82"/>
        <v>17511.133922105211</v>
      </c>
      <c r="CV155" s="48">
        <f t="shared" si="99"/>
        <v>8125.8790260523838</v>
      </c>
    </row>
    <row r="156" spans="2:100" ht="16" x14ac:dyDescent="0.4">
      <c r="B156" s="51" t="s">
        <v>240</v>
      </c>
      <c r="C156" s="52">
        <v>6</v>
      </c>
      <c r="D156" s="51" t="s">
        <v>241</v>
      </c>
      <c r="E156" s="53">
        <v>260000</v>
      </c>
      <c r="G156" s="54">
        <v>897.91743559775864</v>
      </c>
      <c r="H156" s="55">
        <v>955.04117735017621</v>
      </c>
      <c r="I156" s="55">
        <v>542.92117799938171</v>
      </c>
      <c r="J156" s="55">
        <v>1281.3553272306376</v>
      </c>
      <c r="K156" s="55">
        <v>0</v>
      </c>
      <c r="L156" s="55">
        <v>13395.79380489223</v>
      </c>
      <c r="M156" s="55">
        <v>2341.6077391000399</v>
      </c>
      <c r="N156" s="55">
        <v>1026.3777967290309</v>
      </c>
      <c r="O156" s="55">
        <v>0</v>
      </c>
      <c r="P156" s="55">
        <v>0</v>
      </c>
      <c r="Q156" s="55">
        <v>0</v>
      </c>
      <c r="R156" s="55">
        <v>0</v>
      </c>
      <c r="S156" s="55">
        <v>1366.3380345618928</v>
      </c>
      <c r="T156" s="55">
        <v>5157.6190048225953</v>
      </c>
      <c r="U156" s="55">
        <v>19874.54280298065</v>
      </c>
      <c r="V156" s="55">
        <v>0</v>
      </c>
      <c r="W156" s="56">
        <v>19029.515175832305</v>
      </c>
      <c r="X156" s="57">
        <v>4249.4589087904042</v>
      </c>
      <c r="Y156" s="60"/>
      <c r="Z156" s="24">
        <f t="shared" si="83"/>
        <v>70118.488385887089</v>
      </c>
      <c r="AB156" s="58">
        <v>1201.224697179774</v>
      </c>
      <c r="AC156" s="55">
        <v>0</v>
      </c>
      <c r="AD156" s="55">
        <v>0</v>
      </c>
      <c r="AE156" s="55">
        <v>0</v>
      </c>
      <c r="AF156" s="55">
        <v>0</v>
      </c>
      <c r="AG156" s="55">
        <v>794.99835639450691</v>
      </c>
      <c r="AH156" s="55">
        <v>0</v>
      </c>
      <c r="AI156" s="59">
        <v>596.24876729588027</v>
      </c>
      <c r="AJ156" s="60"/>
      <c r="AK156" s="24">
        <f t="shared" si="88"/>
        <v>2592.4718208701615</v>
      </c>
      <c r="AM156" s="58">
        <v>1214.1793079479742</v>
      </c>
      <c r="AN156" s="55">
        <v>0</v>
      </c>
      <c r="AO156" s="55">
        <v>3511.9442055728668</v>
      </c>
      <c r="AP156" s="59">
        <v>1092.7613771531769</v>
      </c>
      <c r="AQ156" s="60"/>
      <c r="AR156" s="24">
        <f t="shared" si="84"/>
        <v>5818.8848906740177</v>
      </c>
      <c r="AT156" s="58">
        <v>693.81674739884238</v>
      </c>
      <c r="AU156" s="55">
        <v>0</v>
      </c>
      <c r="AV156" s="55">
        <v>1991.8489524144618</v>
      </c>
      <c r="AW156" s="55">
        <v>612.8714602023108</v>
      </c>
      <c r="AX156" s="59">
        <v>529.99890426300453</v>
      </c>
      <c r="AY156" s="60"/>
      <c r="AZ156" s="24">
        <f t="shared" si="85"/>
        <v>3828.5360642786195</v>
      </c>
      <c r="BA156" s="34"/>
      <c r="BB156" s="54">
        <v>160.47327157604767</v>
      </c>
      <c r="BC156" s="55">
        <v>170.68226558847959</v>
      </c>
      <c r="BD156" s="55">
        <v>97.029341660441617</v>
      </c>
      <c r="BE156" s="55">
        <v>229.00021010863952</v>
      </c>
      <c r="BF156" s="55">
        <v>0</v>
      </c>
      <c r="BG156" s="55">
        <v>2394.0584869010131</v>
      </c>
      <c r="BH156" s="55">
        <v>418.48553078938971</v>
      </c>
      <c r="BI156" s="55">
        <v>183.43134500387066</v>
      </c>
      <c r="BJ156" s="55">
        <v>0</v>
      </c>
      <c r="BK156" s="55">
        <v>0</v>
      </c>
      <c r="BL156" s="55">
        <v>0</v>
      </c>
      <c r="BM156" s="55">
        <v>0</v>
      </c>
      <c r="BN156" s="55">
        <v>244.18807987503695</v>
      </c>
      <c r="BO156" s="55">
        <v>921.7551218344413</v>
      </c>
      <c r="BP156" s="55">
        <v>3551.9222349762099</v>
      </c>
      <c r="BQ156" s="55">
        <v>0</v>
      </c>
      <c r="BR156" s="56">
        <v>3400.9012807941972</v>
      </c>
      <c r="BS156" s="57">
        <v>759.4513108742666</v>
      </c>
      <c r="BU156" s="24">
        <f t="shared" si="86"/>
        <v>12531.378479982033</v>
      </c>
      <c r="BW156" s="48">
        <f t="shared" si="87"/>
        <v>94889.759641691926</v>
      </c>
      <c r="BX156" s="49"/>
      <c r="BY156" s="48">
        <f t="shared" si="89"/>
        <v>16991.076988973018</v>
      </c>
      <c r="BZ156" s="48">
        <f t="shared" si="71"/>
        <v>16991.076988973018</v>
      </c>
      <c r="CA156" s="48">
        <f t="shared" si="72"/>
        <v>0</v>
      </c>
      <c r="CB156" s="48">
        <f t="shared" si="73"/>
        <v>22430.416456626503</v>
      </c>
      <c r="CC156" s="48">
        <f t="shared" si="90"/>
        <v>0</v>
      </c>
      <c r="CD156" s="48">
        <f t="shared" si="91"/>
        <v>22430.416456626503</v>
      </c>
      <c r="CE156" s="48">
        <f t="shared" si="92"/>
        <v>23426.465037956859</v>
      </c>
      <c r="CF156" s="48">
        <f t="shared" si="93"/>
        <v>0</v>
      </c>
      <c r="CG156" s="48">
        <f t="shared" si="100"/>
        <v>0</v>
      </c>
      <c r="CH156" s="48">
        <f t="shared" si="94"/>
        <v>0</v>
      </c>
      <c r="CI156" s="48">
        <f t="shared" si="95"/>
        <v>23426.465037956859</v>
      </c>
      <c r="CJ156" s="48">
        <f t="shared" si="96"/>
        <v>0</v>
      </c>
      <c r="CK156" s="48">
        <f t="shared" si="97"/>
        <v>0</v>
      </c>
      <c r="CL156" s="48">
        <f t="shared" si="98"/>
        <v>32041.801158135549</v>
      </c>
      <c r="CM156" s="48">
        <f t="shared" si="74"/>
        <v>1058.3907071738063</v>
      </c>
      <c r="CN156" s="48">
        <f t="shared" si="75"/>
        <v>1125.7234429386558</v>
      </c>
      <c r="CO156" s="48">
        <f t="shared" si="76"/>
        <v>639.95051965982339</v>
      </c>
      <c r="CP156" s="48">
        <f t="shared" si="77"/>
        <v>1510.3555373392771</v>
      </c>
      <c r="CQ156" s="48">
        <f t="shared" si="78"/>
        <v>2760.0932698894294</v>
      </c>
      <c r="CR156" s="48">
        <f t="shared" si="79"/>
        <v>1209.8091417329015</v>
      </c>
      <c r="CS156" s="48">
        <f t="shared" si="80"/>
        <v>1610.5261144369297</v>
      </c>
      <c r="CT156" s="48">
        <f t="shared" si="81"/>
        <v>6079.3741266570369</v>
      </c>
      <c r="CU156" s="48">
        <f t="shared" si="82"/>
        <v>10442.419311347143</v>
      </c>
      <c r="CV156" s="48">
        <f t="shared" si="99"/>
        <v>4845.7076760862847</v>
      </c>
    </row>
    <row r="157" spans="2:100" ht="16" x14ac:dyDescent="0.4">
      <c r="B157" s="51" t="s">
        <v>240</v>
      </c>
      <c r="C157" s="52">
        <v>6</v>
      </c>
      <c r="D157" s="51" t="s">
        <v>243</v>
      </c>
      <c r="E157" s="53">
        <v>500000</v>
      </c>
      <c r="G157" s="54">
        <v>1726.7642992264589</v>
      </c>
      <c r="H157" s="55">
        <v>1836.617648750339</v>
      </c>
      <c r="I157" s="55">
        <v>1044.0791884603493</v>
      </c>
      <c r="J157" s="55">
        <v>2464.1448600589183</v>
      </c>
      <c r="K157" s="55">
        <v>0</v>
      </c>
      <c r="L157" s="55">
        <v>25761.141932485054</v>
      </c>
      <c r="M157" s="55">
        <v>4503.0918059616151</v>
      </c>
      <c r="N157" s="55">
        <v>1973.8034552481367</v>
      </c>
      <c r="O157" s="55">
        <v>0</v>
      </c>
      <c r="P157" s="55">
        <v>0</v>
      </c>
      <c r="Q157" s="55">
        <v>0</v>
      </c>
      <c r="R157" s="55">
        <v>0</v>
      </c>
      <c r="S157" s="55">
        <v>2627.5731433882552</v>
      </c>
      <c r="T157" s="55">
        <v>9918.4980861972999</v>
      </c>
      <c r="U157" s="55">
        <v>38220.274621116638</v>
      </c>
      <c r="V157" s="55">
        <v>0</v>
      </c>
      <c r="W157" s="56">
        <v>14638.088596794083</v>
      </c>
      <c r="X157" s="57">
        <v>8172.0363630584689</v>
      </c>
      <c r="Y157" s="60"/>
      <c r="Z157" s="24">
        <f t="shared" si="83"/>
        <v>112886.11400074561</v>
      </c>
      <c r="AB157" s="58">
        <v>2310.0474945764886</v>
      </c>
      <c r="AC157" s="55">
        <v>0</v>
      </c>
      <c r="AD157" s="55">
        <v>0</v>
      </c>
      <c r="AE157" s="55">
        <v>0</v>
      </c>
      <c r="AF157" s="55">
        <v>0</v>
      </c>
      <c r="AG157" s="55">
        <v>1528.8429930663594</v>
      </c>
      <c r="AH157" s="55">
        <v>0</v>
      </c>
      <c r="AI157" s="59">
        <v>1146.6322447997698</v>
      </c>
      <c r="AJ157" s="60"/>
      <c r="AK157" s="24">
        <f t="shared" si="88"/>
        <v>4985.5227324426178</v>
      </c>
      <c r="AM157" s="58">
        <v>2334.960207592258</v>
      </c>
      <c r="AN157" s="55">
        <v>0</v>
      </c>
      <c r="AO157" s="55">
        <v>6753.7388568708975</v>
      </c>
      <c r="AP157" s="59">
        <v>2101.4641868330323</v>
      </c>
      <c r="AQ157" s="60"/>
      <c r="AR157" s="24">
        <f t="shared" si="84"/>
        <v>11190.163251296188</v>
      </c>
      <c r="AT157" s="58">
        <v>1334.2629757670047</v>
      </c>
      <c r="AU157" s="55">
        <v>0</v>
      </c>
      <c r="AV157" s="55">
        <v>3830.4787546431958</v>
      </c>
      <c r="AW157" s="55">
        <v>1178.5989619275208</v>
      </c>
      <c r="AX157" s="59">
        <v>1019.2286620442396</v>
      </c>
      <c r="AY157" s="60"/>
      <c r="AZ157" s="24">
        <f t="shared" si="85"/>
        <v>7362.5693543819598</v>
      </c>
      <c r="BA157" s="34"/>
      <c r="BB157" s="54">
        <v>308.6024453385532</v>
      </c>
      <c r="BC157" s="55">
        <v>328.23512613169146</v>
      </c>
      <c r="BD157" s="55">
        <v>186.59488780854156</v>
      </c>
      <c r="BE157" s="55">
        <v>440.38501943969146</v>
      </c>
      <c r="BF157" s="55">
        <v>0</v>
      </c>
      <c r="BG157" s="55">
        <v>4603.9586286557942</v>
      </c>
      <c r="BH157" s="55">
        <v>804.77986690267244</v>
      </c>
      <c r="BI157" s="55">
        <v>352.75258654590516</v>
      </c>
      <c r="BJ157" s="55">
        <v>0</v>
      </c>
      <c r="BK157" s="55">
        <v>0</v>
      </c>
      <c r="BL157" s="55">
        <v>0</v>
      </c>
      <c r="BM157" s="55">
        <v>0</v>
      </c>
      <c r="BN157" s="55">
        <v>469.59246129814795</v>
      </c>
      <c r="BO157" s="55">
        <v>1772.6060035277717</v>
      </c>
      <c r="BP157" s="55">
        <v>6830.6196826465575</v>
      </c>
      <c r="BQ157" s="55">
        <v>0</v>
      </c>
      <c r="BR157" s="56">
        <v>2616.0779083032285</v>
      </c>
      <c r="BS157" s="57">
        <v>1460.4832901428204</v>
      </c>
      <c r="BU157" s="24">
        <f t="shared" si="86"/>
        <v>20174.687906741376</v>
      </c>
      <c r="BW157" s="48">
        <f t="shared" si="87"/>
        <v>156599.05724560775</v>
      </c>
      <c r="BX157" s="49"/>
      <c r="BY157" s="48">
        <f t="shared" si="89"/>
        <v>32675.148055717335</v>
      </c>
      <c r="BZ157" s="48">
        <f t="shared" si="71"/>
        <v>32675.148055717335</v>
      </c>
      <c r="CA157" s="48">
        <f t="shared" si="72"/>
        <v>0</v>
      </c>
      <c r="CB157" s="48">
        <f t="shared" si="73"/>
        <v>17254.16650509731</v>
      </c>
      <c r="CC157" s="48">
        <f t="shared" si="90"/>
        <v>0</v>
      </c>
      <c r="CD157" s="48">
        <f t="shared" si="91"/>
        <v>17254.16650509731</v>
      </c>
      <c r="CE157" s="48">
        <f t="shared" si="92"/>
        <v>45050.894303763198</v>
      </c>
      <c r="CF157" s="48">
        <f t="shared" si="93"/>
        <v>0</v>
      </c>
      <c r="CG157" s="48">
        <f t="shared" si="100"/>
        <v>0</v>
      </c>
      <c r="CH157" s="48">
        <f t="shared" si="94"/>
        <v>0</v>
      </c>
      <c r="CI157" s="48">
        <f t="shared" si="95"/>
        <v>45050.894303763198</v>
      </c>
      <c r="CJ157" s="48">
        <f t="shared" si="96"/>
        <v>0</v>
      </c>
      <c r="CK157" s="48">
        <f t="shared" si="97"/>
        <v>0</v>
      </c>
      <c r="CL157" s="48">
        <f t="shared" si="98"/>
        <v>61618.848381029929</v>
      </c>
      <c r="CM157" s="48">
        <f t="shared" si="74"/>
        <v>2035.3667445650121</v>
      </c>
      <c r="CN157" s="48">
        <f t="shared" si="75"/>
        <v>2164.8527748820306</v>
      </c>
      <c r="CO157" s="48">
        <f t="shared" si="76"/>
        <v>1230.674076268891</v>
      </c>
      <c r="CP157" s="48">
        <f t="shared" si="77"/>
        <v>2904.5298794986097</v>
      </c>
      <c r="CQ157" s="48">
        <f t="shared" si="78"/>
        <v>5307.8716728642876</v>
      </c>
      <c r="CR157" s="48">
        <f t="shared" si="79"/>
        <v>2326.5560417940419</v>
      </c>
      <c r="CS157" s="48">
        <f t="shared" si="80"/>
        <v>3097.1656046864032</v>
      </c>
      <c r="CT157" s="48">
        <f t="shared" si="81"/>
        <v>11691.104089725071</v>
      </c>
      <c r="CU157" s="48">
        <f t="shared" si="82"/>
        <v>20081.575598744505</v>
      </c>
      <c r="CV157" s="48">
        <f t="shared" si="99"/>
        <v>9318.6686078582388</v>
      </c>
    </row>
    <row r="158" spans="2:100" ht="16" x14ac:dyDescent="0.4">
      <c r="B158" s="51" t="s">
        <v>240</v>
      </c>
      <c r="C158" s="52">
        <v>6</v>
      </c>
      <c r="D158" s="51" t="s">
        <v>251</v>
      </c>
      <c r="E158" s="53">
        <v>150000</v>
      </c>
      <c r="G158" s="54">
        <v>518.0292897679376</v>
      </c>
      <c r="H158" s="55">
        <v>550.98529462510169</v>
      </c>
      <c r="I158" s="55">
        <v>313.22375653810485</v>
      </c>
      <c r="J158" s="55">
        <v>739.24345801767549</v>
      </c>
      <c r="K158" s="55">
        <v>0</v>
      </c>
      <c r="L158" s="55">
        <v>7728.3425797455166</v>
      </c>
      <c r="M158" s="55">
        <v>1350.9275417884844</v>
      </c>
      <c r="N158" s="55">
        <v>592.14103657444105</v>
      </c>
      <c r="O158" s="55">
        <v>0</v>
      </c>
      <c r="P158" s="55">
        <v>0</v>
      </c>
      <c r="Q158" s="55">
        <v>0</v>
      </c>
      <c r="R158" s="55">
        <v>0</v>
      </c>
      <c r="S158" s="55">
        <v>788.2719430164766</v>
      </c>
      <c r="T158" s="55">
        <v>2975.5494258591898</v>
      </c>
      <c r="U158" s="55">
        <v>11466.082386334991</v>
      </c>
      <c r="V158" s="55">
        <v>0</v>
      </c>
      <c r="W158" s="56">
        <v>4391.4265790382242</v>
      </c>
      <c r="X158" s="57">
        <v>2451.6109089175407</v>
      </c>
      <c r="Y158" s="60"/>
      <c r="Z158" s="24">
        <f t="shared" si="83"/>
        <v>33865.834200223682</v>
      </c>
      <c r="AB158" s="58">
        <v>693.01424837294655</v>
      </c>
      <c r="AC158" s="55">
        <v>0</v>
      </c>
      <c r="AD158" s="55">
        <v>0</v>
      </c>
      <c r="AE158" s="55">
        <v>0</v>
      </c>
      <c r="AF158" s="55">
        <v>0</v>
      </c>
      <c r="AG158" s="55">
        <v>458.65289791990784</v>
      </c>
      <c r="AH158" s="55">
        <v>0</v>
      </c>
      <c r="AI158" s="59">
        <v>343.98967343993087</v>
      </c>
      <c r="AJ158" s="60"/>
      <c r="AK158" s="24">
        <f t="shared" si="88"/>
        <v>1495.6568197327852</v>
      </c>
      <c r="AM158" s="58">
        <v>700.4880622776775</v>
      </c>
      <c r="AN158" s="55">
        <v>0</v>
      </c>
      <c r="AO158" s="55">
        <v>2026.1216570612694</v>
      </c>
      <c r="AP158" s="59">
        <v>630.43925604990966</v>
      </c>
      <c r="AQ158" s="60"/>
      <c r="AR158" s="24">
        <f t="shared" si="84"/>
        <v>3357.0489753888564</v>
      </c>
      <c r="AT158" s="58">
        <v>400.2788927301014</v>
      </c>
      <c r="AU158" s="55">
        <v>0</v>
      </c>
      <c r="AV158" s="55">
        <v>1149.1436263929588</v>
      </c>
      <c r="AW158" s="55">
        <v>353.57968857825625</v>
      </c>
      <c r="AX158" s="59">
        <v>305.76859861327193</v>
      </c>
      <c r="AY158" s="60"/>
      <c r="AZ158" s="24">
        <f t="shared" si="85"/>
        <v>2208.7708063145883</v>
      </c>
      <c r="BA158" s="34"/>
      <c r="BB158" s="54">
        <v>92.580733601565953</v>
      </c>
      <c r="BC158" s="55">
        <v>98.470537839507443</v>
      </c>
      <c r="BD158" s="55">
        <v>55.97846634256247</v>
      </c>
      <c r="BE158" s="55">
        <v>132.11550583190743</v>
      </c>
      <c r="BF158" s="55">
        <v>0</v>
      </c>
      <c r="BG158" s="55">
        <v>1381.1875885967381</v>
      </c>
      <c r="BH158" s="55">
        <v>241.43396007080176</v>
      </c>
      <c r="BI158" s="55">
        <v>105.82577596377155</v>
      </c>
      <c r="BJ158" s="55">
        <v>0</v>
      </c>
      <c r="BK158" s="55">
        <v>0</v>
      </c>
      <c r="BL158" s="55">
        <v>0</v>
      </c>
      <c r="BM158" s="55">
        <v>0</v>
      </c>
      <c r="BN158" s="55">
        <v>140.87773838944437</v>
      </c>
      <c r="BO158" s="55">
        <v>531.78180105833155</v>
      </c>
      <c r="BP158" s="55">
        <v>2049.1859047939674</v>
      </c>
      <c r="BQ158" s="55">
        <v>0</v>
      </c>
      <c r="BR158" s="56">
        <v>784.8233724909685</v>
      </c>
      <c r="BS158" s="57">
        <v>438.14498704284608</v>
      </c>
      <c r="BU158" s="24">
        <f t="shared" si="86"/>
        <v>6052.4063720224131</v>
      </c>
      <c r="BW158" s="48">
        <f t="shared" si="87"/>
        <v>46979.717173682329</v>
      </c>
      <c r="BX158" s="49"/>
      <c r="BY158" s="48">
        <f t="shared" si="89"/>
        <v>9802.5444167152018</v>
      </c>
      <c r="BZ158" s="48">
        <f t="shared" ref="BZ158:BZ221" si="101">SUM(BG158,AB158,L158)</f>
        <v>9802.5444167152018</v>
      </c>
      <c r="CA158" s="48">
        <f t="shared" ref="CA158:CA221" si="102">SUM(BF158,K158)</f>
        <v>0</v>
      </c>
      <c r="CB158" s="48">
        <f t="shared" ref="CB158:CB221" si="103">SUM(BR158,BQ158,AH158,W158,V158)</f>
        <v>5176.2499515291929</v>
      </c>
      <c r="CC158" s="48">
        <f t="shared" si="90"/>
        <v>0</v>
      </c>
      <c r="CD158" s="48">
        <f t="shared" si="91"/>
        <v>5176.2499515291929</v>
      </c>
      <c r="CE158" s="48">
        <f t="shared" si="92"/>
        <v>13515.268291128958</v>
      </c>
      <c r="CF158" s="48">
        <f t="shared" si="93"/>
        <v>0</v>
      </c>
      <c r="CG158" s="48">
        <f t="shared" si="100"/>
        <v>0</v>
      </c>
      <c r="CH158" s="48">
        <f t="shared" si="94"/>
        <v>0</v>
      </c>
      <c r="CI158" s="48">
        <f t="shared" si="95"/>
        <v>13515.268291128958</v>
      </c>
      <c r="CJ158" s="48">
        <f t="shared" si="96"/>
        <v>0</v>
      </c>
      <c r="CK158" s="48">
        <f t="shared" si="97"/>
        <v>0</v>
      </c>
      <c r="CL158" s="48">
        <f t="shared" si="98"/>
        <v>18485.654514308979</v>
      </c>
      <c r="CM158" s="48">
        <f t="shared" ref="CM158:CM221" si="104">SUM(G158,BB158)</f>
        <v>610.61002336950355</v>
      </c>
      <c r="CN158" s="48">
        <f t="shared" ref="CN158:CN221" si="105">SUM(H158,BC158)</f>
        <v>649.4558324646091</v>
      </c>
      <c r="CO158" s="48">
        <f t="shared" ref="CO158:CO221" si="106">SUM(I158,BD158)</f>
        <v>369.20222288066731</v>
      </c>
      <c r="CP158" s="48">
        <f t="shared" ref="CP158:CP221" si="107">SUM(J158,BE158)</f>
        <v>871.35896384958289</v>
      </c>
      <c r="CQ158" s="48">
        <f t="shared" ref="CQ158:CQ221" si="108">SUM(M158,BH158)</f>
        <v>1592.3615018592861</v>
      </c>
      <c r="CR158" s="48">
        <f t="shared" ref="CR158:CR221" si="109">SUM(N158,BI158)</f>
        <v>697.96681253821259</v>
      </c>
      <c r="CS158" s="48">
        <f t="shared" ref="CS158:CS221" si="110">SUM(S158,BN158)</f>
        <v>929.149681405921</v>
      </c>
      <c r="CT158" s="48">
        <f t="shared" ref="CT158:CT221" si="111">SUM(T158,BO158)</f>
        <v>3507.3312269175212</v>
      </c>
      <c r="CU158" s="48">
        <f t="shared" ref="CU158:CU221" si="112">SUM(AG158,AM158:AP158,AT158:AX158)</f>
        <v>6024.4726796233535</v>
      </c>
      <c r="CV158" s="48">
        <f t="shared" si="99"/>
        <v>2795.6005823574715</v>
      </c>
    </row>
    <row r="159" spans="2:100" ht="16" x14ac:dyDescent="0.4">
      <c r="B159" s="51" t="s">
        <v>240</v>
      </c>
      <c r="C159" s="52">
        <v>6</v>
      </c>
      <c r="D159" s="51" t="s">
        <v>325</v>
      </c>
      <c r="E159" s="53">
        <v>0</v>
      </c>
      <c r="G159" s="54">
        <v>0</v>
      </c>
      <c r="H159" s="56">
        <v>0</v>
      </c>
      <c r="I159" s="56">
        <v>0</v>
      </c>
      <c r="J159" s="56">
        <v>0</v>
      </c>
      <c r="K159" s="56">
        <v>0</v>
      </c>
      <c r="L159" s="56">
        <v>0</v>
      </c>
      <c r="M159" s="56">
        <v>0</v>
      </c>
      <c r="N159" s="56">
        <v>0</v>
      </c>
      <c r="O159" s="56">
        <v>0</v>
      </c>
      <c r="P159" s="56">
        <v>0</v>
      </c>
      <c r="Q159" s="56">
        <v>0</v>
      </c>
      <c r="R159" s="56">
        <v>0</v>
      </c>
      <c r="S159" s="56">
        <v>0</v>
      </c>
      <c r="T159" s="56">
        <v>0</v>
      </c>
      <c r="U159" s="56">
        <v>0</v>
      </c>
      <c r="V159" s="56">
        <v>0</v>
      </c>
      <c r="W159" s="56">
        <v>0</v>
      </c>
      <c r="X159" s="57">
        <v>0</v>
      </c>
      <c r="Y159" s="60"/>
      <c r="Z159" s="24">
        <f t="shared" si="83"/>
        <v>0</v>
      </c>
      <c r="AB159" s="58">
        <v>0</v>
      </c>
      <c r="AC159" s="56">
        <v>0</v>
      </c>
      <c r="AD159" s="56">
        <v>0</v>
      </c>
      <c r="AE159" s="56">
        <v>0</v>
      </c>
      <c r="AF159" s="56">
        <v>0</v>
      </c>
      <c r="AG159" s="56">
        <v>0</v>
      </c>
      <c r="AH159" s="56">
        <v>0</v>
      </c>
      <c r="AI159" s="59">
        <v>0</v>
      </c>
      <c r="AJ159" s="60"/>
      <c r="AK159" s="24">
        <f t="shared" si="88"/>
        <v>0</v>
      </c>
      <c r="AM159" s="58">
        <v>0</v>
      </c>
      <c r="AN159" s="56">
        <v>0</v>
      </c>
      <c r="AO159" s="56">
        <v>0</v>
      </c>
      <c r="AP159" s="59">
        <v>0</v>
      </c>
      <c r="AQ159" s="60"/>
      <c r="AR159" s="24">
        <f t="shared" si="84"/>
        <v>0</v>
      </c>
      <c r="AT159" s="58">
        <v>0</v>
      </c>
      <c r="AU159" s="56">
        <v>0</v>
      </c>
      <c r="AV159" s="56">
        <v>0</v>
      </c>
      <c r="AW159" s="56">
        <v>0</v>
      </c>
      <c r="AX159" s="59">
        <v>0</v>
      </c>
      <c r="AY159" s="60"/>
      <c r="AZ159" s="24">
        <f t="shared" si="85"/>
        <v>0</v>
      </c>
      <c r="BA159" s="34"/>
      <c r="BB159" s="54">
        <v>0</v>
      </c>
      <c r="BC159" s="56">
        <v>0</v>
      </c>
      <c r="BD159" s="56">
        <v>0</v>
      </c>
      <c r="BE159" s="56">
        <v>0</v>
      </c>
      <c r="BF159" s="56">
        <v>0</v>
      </c>
      <c r="BG159" s="56">
        <v>0</v>
      </c>
      <c r="BH159" s="56">
        <v>0</v>
      </c>
      <c r="BI159" s="56">
        <v>0</v>
      </c>
      <c r="BJ159" s="56">
        <v>0</v>
      </c>
      <c r="BK159" s="56">
        <v>0</v>
      </c>
      <c r="BL159" s="56">
        <v>0</v>
      </c>
      <c r="BM159" s="56">
        <v>0</v>
      </c>
      <c r="BN159" s="56">
        <v>0</v>
      </c>
      <c r="BO159" s="56">
        <v>0</v>
      </c>
      <c r="BP159" s="56">
        <v>0</v>
      </c>
      <c r="BQ159" s="56">
        <v>0</v>
      </c>
      <c r="BR159" s="56">
        <v>0</v>
      </c>
      <c r="BS159" s="57">
        <v>0</v>
      </c>
      <c r="BU159" s="24">
        <f t="shared" si="86"/>
        <v>0</v>
      </c>
      <c r="BW159" s="48">
        <f t="shared" si="87"/>
        <v>0</v>
      </c>
      <c r="BX159" s="49"/>
      <c r="BY159" s="48">
        <f t="shared" si="89"/>
        <v>0</v>
      </c>
      <c r="BZ159" s="48">
        <f t="shared" si="101"/>
        <v>0</v>
      </c>
      <c r="CA159" s="48">
        <f t="shared" si="102"/>
        <v>0</v>
      </c>
      <c r="CB159" s="48">
        <f t="shared" si="103"/>
        <v>0</v>
      </c>
      <c r="CC159" s="48">
        <f t="shared" si="90"/>
        <v>0</v>
      </c>
      <c r="CD159" s="48">
        <f t="shared" si="91"/>
        <v>0</v>
      </c>
      <c r="CE159" s="48">
        <f t="shared" si="92"/>
        <v>0</v>
      </c>
      <c r="CF159" s="48">
        <f t="shared" si="93"/>
        <v>0</v>
      </c>
      <c r="CG159" s="48">
        <f t="shared" si="100"/>
        <v>0</v>
      </c>
      <c r="CH159" s="48">
        <f t="shared" si="94"/>
        <v>0</v>
      </c>
      <c r="CI159" s="48">
        <f t="shared" si="95"/>
        <v>0</v>
      </c>
      <c r="CJ159" s="48">
        <f t="shared" si="96"/>
        <v>0</v>
      </c>
      <c r="CK159" s="48">
        <f t="shared" si="97"/>
        <v>0</v>
      </c>
      <c r="CL159" s="48">
        <f t="shared" si="98"/>
        <v>0</v>
      </c>
      <c r="CM159" s="48">
        <f t="shared" si="104"/>
        <v>0</v>
      </c>
      <c r="CN159" s="48">
        <f t="shared" si="105"/>
        <v>0</v>
      </c>
      <c r="CO159" s="48">
        <f t="shared" si="106"/>
        <v>0</v>
      </c>
      <c r="CP159" s="48">
        <f t="shared" si="107"/>
        <v>0</v>
      </c>
      <c r="CQ159" s="48">
        <f t="shared" si="108"/>
        <v>0</v>
      </c>
      <c r="CR159" s="48">
        <f t="shared" si="109"/>
        <v>0</v>
      </c>
      <c r="CS159" s="48">
        <f t="shared" si="110"/>
        <v>0</v>
      </c>
      <c r="CT159" s="48">
        <f t="shared" si="111"/>
        <v>0</v>
      </c>
      <c r="CU159" s="48">
        <f t="shared" si="112"/>
        <v>0</v>
      </c>
      <c r="CV159" s="48">
        <f t="shared" si="99"/>
        <v>0</v>
      </c>
    </row>
    <row r="160" spans="2:100" ht="16" x14ac:dyDescent="0.4">
      <c r="B160" s="51" t="s">
        <v>240</v>
      </c>
      <c r="C160" s="52">
        <v>6</v>
      </c>
      <c r="D160" s="51" t="s">
        <v>326</v>
      </c>
      <c r="E160" s="53">
        <v>0</v>
      </c>
      <c r="G160" s="62">
        <v>0</v>
      </c>
      <c r="H160" s="63">
        <v>0</v>
      </c>
      <c r="I160" s="63">
        <v>0</v>
      </c>
      <c r="J160" s="63">
        <v>0</v>
      </c>
      <c r="K160" s="63">
        <v>0</v>
      </c>
      <c r="L160" s="63">
        <v>0</v>
      </c>
      <c r="M160" s="63">
        <v>0</v>
      </c>
      <c r="N160" s="63">
        <v>0</v>
      </c>
      <c r="O160" s="63">
        <v>0</v>
      </c>
      <c r="P160" s="63">
        <v>0</v>
      </c>
      <c r="Q160" s="63">
        <v>0</v>
      </c>
      <c r="R160" s="63">
        <v>0</v>
      </c>
      <c r="S160" s="63">
        <v>0</v>
      </c>
      <c r="T160" s="63">
        <v>0</v>
      </c>
      <c r="U160" s="63">
        <v>0</v>
      </c>
      <c r="V160" s="63">
        <v>0</v>
      </c>
      <c r="W160" s="63">
        <v>0</v>
      </c>
      <c r="X160" s="64">
        <v>0</v>
      </c>
      <c r="Y160" s="60"/>
      <c r="Z160" s="24">
        <f t="shared" si="83"/>
        <v>0</v>
      </c>
      <c r="AB160" s="65">
        <v>0</v>
      </c>
      <c r="AC160" s="63">
        <v>0</v>
      </c>
      <c r="AD160" s="63">
        <v>0</v>
      </c>
      <c r="AE160" s="63">
        <v>0</v>
      </c>
      <c r="AF160" s="63">
        <v>0</v>
      </c>
      <c r="AG160" s="63">
        <v>0</v>
      </c>
      <c r="AH160" s="63">
        <v>0</v>
      </c>
      <c r="AI160" s="66">
        <v>0</v>
      </c>
      <c r="AJ160" s="60"/>
      <c r="AK160" s="24">
        <f t="shared" si="88"/>
        <v>0</v>
      </c>
      <c r="AM160" s="65">
        <v>0</v>
      </c>
      <c r="AN160" s="63">
        <v>0</v>
      </c>
      <c r="AO160" s="63">
        <v>0</v>
      </c>
      <c r="AP160" s="66">
        <v>0</v>
      </c>
      <c r="AQ160" s="60"/>
      <c r="AR160" s="24">
        <f t="shared" si="84"/>
        <v>0</v>
      </c>
      <c r="AT160" s="65">
        <v>0</v>
      </c>
      <c r="AU160" s="63">
        <v>0</v>
      </c>
      <c r="AV160" s="63">
        <v>0</v>
      </c>
      <c r="AW160" s="63">
        <v>0</v>
      </c>
      <c r="AX160" s="66">
        <v>0</v>
      </c>
      <c r="AY160" s="60"/>
      <c r="AZ160" s="24">
        <f t="shared" si="85"/>
        <v>0</v>
      </c>
      <c r="BA160" s="34"/>
      <c r="BB160" s="62">
        <v>0</v>
      </c>
      <c r="BC160" s="63">
        <v>0</v>
      </c>
      <c r="BD160" s="63">
        <v>0</v>
      </c>
      <c r="BE160" s="63">
        <v>0</v>
      </c>
      <c r="BF160" s="63">
        <v>0</v>
      </c>
      <c r="BG160" s="63">
        <v>0</v>
      </c>
      <c r="BH160" s="63">
        <v>0</v>
      </c>
      <c r="BI160" s="63">
        <v>0</v>
      </c>
      <c r="BJ160" s="63">
        <v>0</v>
      </c>
      <c r="BK160" s="63">
        <v>0</v>
      </c>
      <c r="BL160" s="63">
        <v>0</v>
      </c>
      <c r="BM160" s="63">
        <v>0</v>
      </c>
      <c r="BN160" s="63">
        <v>0</v>
      </c>
      <c r="BO160" s="63">
        <v>0</v>
      </c>
      <c r="BP160" s="63">
        <v>0</v>
      </c>
      <c r="BQ160" s="63">
        <v>0</v>
      </c>
      <c r="BR160" s="63">
        <v>0</v>
      </c>
      <c r="BS160" s="64">
        <v>0</v>
      </c>
      <c r="BU160" s="24">
        <f t="shared" si="86"/>
        <v>0</v>
      </c>
      <c r="BW160" s="48">
        <f t="shared" si="87"/>
        <v>0</v>
      </c>
      <c r="BX160" s="49"/>
      <c r="BY160" s="48">
        <f t="shared" si="89"/>
        <v>0</v>
      </c>
      <c r="BZ160" s="48">
        <f t="shared" si="101"/>
        <v>0</v>
      </c>
      <c r="CA160" s="48">
        <f t="shared" si="102"/>
        <v>0</v>
      </c>
      <c r="CB160" s="48">
        <f t="shared" si="103"/>
        <v>0</v>
      </c>
      <c r="CC160" s="48">
        <f t="shared" si="90"/>
        <v>0</v>
      </c>
      <c r="CD160" s="48">
        <f t="shared" si="91"/>
        <v>0</v>
      </c>
      <c r="CE160" s="48">
        <f t="shared" si="92"/>
        <v>0</v>
      </c>
      <c r="CF160" s="48">
        <f t="shared" si="93"/>
        <v>0</v>
      </c>
      <c r="CG160" s="48">
        <f t="shared" si="100"/>
        <v>0</v>
      </c>
      <c r="CH160" s="48">
        <f t="shared" si="94"/>
        <v>0</v>
      </c>
      <c r="CI160" s="48">
        <f t="shared" si="95"/>
        <v>0</v>
      </c>
      <c r="CJ160" s="48">
        <f t="shared" si="96"/>
        <v>0</v>
      </c>
      <c r="CK160" s="48">
        <f t="shared" si="97"/>
        <v>0</v>
      </c>
      <c r="CL160" s="48">
        <f t="shared" si="98"/>
        <v>0</v>
      </c>
      <c r="CM160" s="48">
        <f t="shared" si="104"/>
        <v>0</v>
      </c>
      <c r="CN160" s="48">
        <f t="shared" si="105"/>
        <v>0</v>
      </c>
      <c r="CO160" s="48">
        <f t="shared" si="106"/>
        <v>0</v>
      </c>
      <c r="CP160" s="48">
        <f t="shared" si="107"/>
        <v>0</v>
      </c>
      <c r="CQ160" s="48">
        <f t="shared" si="108"/>
        <v>0</v>
      </c>
      <c r="CR160" s="48">
        <f t="shared" si="109"/>
        <v>0</v>
      </c>
      <c r="CS160" s="48">
        <f t="shared" si="110"/>
        <v>0</v>
      </c>
      <c r="CT160" s="48">
        <f t="shared" si="111"/>
        <v>0</v>
      </c>
      <c r="CU160" s="48">
        <f t="shared" si="112"/>
        <v>0</v>
      </c>
      <c r="CV160" s="48">
        <f t="shared" si="99"/>
        <v>0</v>
      </c>
    </row>
    <row r="161" spans="2:100" ht="16" x14ac:dyDescent="0.4">
      <c r="B161" s="67" t="s">
        <v>259</v>
      </c>
      <c r="C161" s="68">
        <v>6</v>
      </c>
      <c r="D161" s="67" t="s">
        <v>327</v>
      </c>
      <c r="E161" s="69">
        <v>0</v>
      </c>
      <c r="G161" s="62">
        <v>0</v>
      </c>
      <c r="H161" s="63">
        <v>0</v>
      </c>
      <c r="I161" s="63">
        <v>0</v>
      </c>
      <c r="J161" s="63">
        <v>0</v>
      </c>
      <c r="K161" s="63">
        <v>0</v>
      </c>
      <c r="L161" s="63">
        <v>0</v>
      </c>
      <c r="M161" s="63">
        <v>0</v>
      </c>
      <c r="N161" s="63">
        <v>0</v>
      </c>
      <c r="O161" s="63">
        <v>0</v>
      </c>
      <c r="P161" s="63">
        <v>0</v>
      </c>
      <c r="Q161" s="63">
        <v>0</v>
      </c>
      <c r="R161" s="63">
        <v>0</v>
      </c>
      <c r="S161" s="63">
        <v>0</v>
      </c>
      <c r="T161" s="63">
        <v>0</v>
      </c>
      <c r="U161" s="63">
        <v>0</v>
      </c>
      <c r="V161" s="63">
        <v>0</v>
      </c>
      <c r="W161" s="63">
        <v>0</v>
      </c>
      <c r="X161" s="64">
        <v>0</v>
      </c>
      <c r="Y161" s="60"/>
      <c r="Z161" s="24">
        <f t="shared" si="83"/>
        <v>0</v>
      </c>
      <c r="AB161" s="65">
        <v>0</v>
      </c>
      <c r="AC161" s="63">
        <v>0</v>
      </c>
      <c r="AD161" s="63">
        <v>0</v>
      </c>
      <c r="AE161" s="63">
        <v>0</v>
      </c>
      <c r="AF161" s="63">
        <v>0</v>
      </c>
      <c r="AG161" s="63">
        <v>0</v>
      </c>
      <c r="AH161" s="63">
        <v>0</v>
      </c>
      <c r="AI161" s="66">
        <v>0</v>
      </c>
      <c r="AJ161" s="60"/>
      <c r="AK161" s="24">
        <f t="shared" si="88"/>
        <v>0</v>
      </c>
      <c r="AM161" s="65">
        <v>0</v>
      </c>
      <c r="AN161" s="63">
        <v>0</v>
      </c>
      <c r="AO161" s="63">
        <v>0</v>
      </c>
      <c r="AP161" s="66">
        <v>0</v>
      </c>
      <c r="AQ161" s="60"/>
      <c r="AR161" s="24">
        <f t="shared" si="84"/>
        <v>0</v>
      </c>
      <c r="AT161" s="65">
        <v>0</v>
      </c>
      <c r="AU161" s="63">
        <v>0</v>
      </c>
      <c r="AV161" s="63">
        <v>0</v>
      </c>
      <c r="AW161" s="63">
        <v>0</v>
      </c>
      <c r="AX161" s="66">
        <v>0</v>
      </c>
      <c r="AY161" s="60"/>
      <c r="AZ161" s="24">
        <f t="shared" si="85"/>
        <v>0</v>
      </c>
      <c r="BA161" s="34"/>
      <c r="BB161" s="62">
        <v>0</v>
      </c>
      <c r="BC161" s="63">
        <v>0</v>
      </c>
      <c r="BD161" s="63">
        <v>0</v>
      </c>
      <c r="BE161" s="63">
        <v>0</v>
      </c>
      <c r="BF161" s="63">
        <v>0</v>
      </c>
      <c r="BG161" s="63">
        <v>0</v>
      </c>
      <c r="BH161" s="63">
        <v>0</v>
      </c>
      <c r="BI161" s="63">
        <v>0</v>
      </c>
      <c r="BJ161" s="63">
        <v>0</v>
      </c>
      <c r="BK161" s="63">
        <v>0</v>
      </c>
      <c r="BL161" s="63">
        <v>0</v>
      </c>
      <c r="BM161" s="63">
        <v>0</v>
      </c>
      <c r="BN161" s="63">
        <v>0</v>
      </c>
      <c r="BO161" s="63">
        <v>0</v>
      </c>
      <c r="BP161" s="63">
        <v>0</v>
      </c>
      <c r="BQ161" s="63">
        <v>0</v>
      </c>
      <c r="BR161" s="63">
        <v>0</v>
      </c>
      <c r="BS161" s="64">
        <v>0</v>
      </c>
      <c r="BU161" s="24">
        <f t="shared" si="86"/>
        <v>0</v>
      </c>
      <c r="BW161" s="48">
        <f t="shared" si="87"/>
        <v>0</v>
      </c>
      <c r="BX161" s="49"/>
      <c r="BY161" s="48">
        <f t="shared" si="89"/>
        <v>0</v>
      </c>
      <c r="BZ161" s="48">
        <f t="shared" si="101"/>
        <v>0</v>
      </c>
      <c r="CA161" s="48">
        <f t="shared" si="102"/>
        <v>0</v>
      </c>
      <c r="CB161" s="48">
        <f t="shared" si="103"/>
        <v>0</v>
      </c>
      <c r="CC161" s="48">
        <f t="shared" si="90"/>
        <v>0</v>
      </c>
      <c r="CD161" s="48">
        <f t="shared" si="91"/>
        <v>0</v>
      </c>
      <c r="CE161" s="48">
        <f t="shared" si="92"/>
        <v>0</v>
      </c>
      <c r="CF161" s="48">
        <f t="shared" si="93"/>
        <v>0</v>
      </c>
      <c r="CG161" s="48">
        <f t="shared" si="100"/>
        <v>0</v>
      </c>
      <c r="CH161" s="48">
        <f t="shared" si="94"/>
        <v>0</v>
      </c>
      <c r="CI161" s="48">
        <f t="shared" si="95"/>
        <v>0</v>
      </c>
      <c r="CJ161" s="48">
        <f t="shared" si="96"/>
        <v>0</v>
      </c>
      <c r="CK161" s="48">
        <f t="shared" si="97"/>
        <v>0</v>
      </c>
      <c r="CL161" s="48">
        <f t="shared" si="98"/>
        <v>0</v>
      </c>
      <c r="CM161" s="48">
        <f t="shared" si="104"/>
        <v>0</v>
      </c>
      <c r="CN161" s="48">
        <f t="shared" si="105"/>
        <v>0</v>
      </c>
      <c r="CO161" s="48">
        <f t="shared" si="106"/>
        <v>0</v>
      </c>
      <c r="CP161" s="48">
        <f t="shared" si="107"/>
        <v>0</v>
      </c>
      <c r="CQ161" s="48">
        <f t="shared" si="108"/>
        <v>0</v>
      </c>
      <c r="CR161" s="48">
        <f t="shared" si="109"/>
        <v>0</v>
      </c>
      <c r="CS161" s="48">
        <f t="shared" si="110"/>
        <v>0</v>
      </c>
      <c r="CT161" s="48">
        <f t="shared" si="111"/>
        <v>0</v>
      </c>
      <c r="CU161" s="48">
        <f t="shared" si="112"/>
        <v>0</v>
      </c>
      <c r="CV161" s="48">
        <f t="shared" si="99"/>
        <v>0</v>
      </c>
    </row>
    <row r="162" spans="2:100" ht="16" x14ac:dyDescent="0.4">
      <c r="B162" s="39" t="s">
        <v>208</v>
      </c>
      <c r="C162" s="40">
        <v>7</v>
      </c>
      <c r="D162" s="39" t="s">
        <v>18</v>
      </c>
      <c r="E162" s="41">
        <v>1885000</v>
      </c>
      <c r="G162" s="42">
        <v>7402.9959587506137</v>
      </c>
      <c r="H162" s="43">
        <v>7996.3477163778098</v>
      </c>
      <c r="I162" s="43">
        <v>4580.9675846496875</v>
      </c>
      <c r="J162" s="43">
        <v>10906.104451209945</v>
      </c>
      <c r="K162" s="43">
        <v>23203.67005782315</v>
      </c>
      <c r="L162" s="43">
        <v>0</v>
      </c>
      <c r="M162" s="43">
        <v>20392.807911730193</v>
      </c>
      <c r="N162" s="43">
        <v>8462.1039531079841</v>
      </c>
      <c r="O162" s="43">
        <v>0</v>
      </c>
      <c r="P162" s="43">
        <v>0</v>
      </c>
      <c r="Q162" s="43">
        <v>0</v>
      </c>
      <c r="R162" s="43">
        <v>0</v>
      </c>
      <c r="S162" s="43">
        <v>11264.949924282546</v>
      </c>
      <c r="T162" s="43">
        <v>44210.465465254958</v>
      </c>
      <c r="U162" s="43">
        <v>0</v>
      </c>
      <c r="V162" s="43">
        <v>63873.20706689488</v>
      </c>
      <c r="W162" s="43">
        <v>0</v>
      </c>
      <c r="X162" s="44">
        <v>35988.91930512579</v>
      </c>
      <c r="Z162" s="24">
        <f t="shared" si="83"/>
        <v>238282.53939520754</v>
      </c>
      <c r="AB162" s="45">
        <v>0</v>
      </c>
      <c r="AC162" s="46">
        <v>0</v>
      </c>
      <c r="AD162" s="46">
        <v>231500</v>
      </c>
      <c r="AE162" s="46">
        <v>0</v>
      </c>
      <c r="AF162" s="46">
        <v>0</v>
      </c>
      <c r="AG162" s="46">
        <v>6554.4663532275954</v>
      </c>
      <c r="AH162" s="46">
        <v>7136.9354529229322</v>
      </c>
      <c r="AI162" s="47">
        <v>4915.8497649206965</v>
      </c>
      <c r="AK162" s="24">
        <f t="shared" si="88"/>
        <v>250107.25157107122</v>
      </c>
      <c r="AM162" s="45">
        <v>10010.457703111237</v>
      </c>
      <c r="AN162" s="46">
        <v>15690.119264535366</v>
      </c>
      <c r="AO162" s="46">
        <v>0</v>
      </c>
      <c r="AP162" s="47">
        <v>9009.4119328001125</v>
      </c>
      <c r="AR162" s="24">
        <f t="shared" si="84"/>
        <v>34709.988900446711</v>
      </c>
      <c r="AT162" s="45">
        <v>5720.2615446349928</v>
      </c>
      <c r="AU162" s="46">
        <v>8898.8736127215507</v>
      </c>
      <c r="AV162" s="46">
        <v>0</v>
      </c>
      <c r="AW162" s="46">
        <v>5052.89769776091</v>
      </c>
      <c r="AX162" s="47">
        <v>4369.6442354850633</v>
      </c>
      <c r="AZ162" s="24">
        <f t="shared" si="85"/>
        <v>24041.677090602516</v>
      </c>
      <c r="BA162" s="34"/>
      <c r="BB162" s="42">
        <v>40.222163431202766</v>
      </c>
      <c r="BC162" s="43">
        <v>43.445978694705921</v>
      </c>
      <c r="BD162" s="43">
        <v>24.889440422431136</v>
      </c>
      <c r="BE162" s="43">
        <v>59.255349871671029</v>
      </c>
      <c r="BF162" s="43">
        <v>126.07082517264804</v>
      </c>
      <c r="BG162" s="43">
        <v>0</v>
      </c>
      <c r="BH162" s="43">
        <v>110.79877082428759</v>
      </c>
      <c r="BI162" s="43">
        <v>45.976538427177353</v>
      </c>
      <c r="BJ162" s="43">
        <v>0</v>
      </c>
      <c r="BK162" s="43">
        <v>0</v>
      </c>
      <c r="BL162" s="43">
        <v>0</v>
      </c>
      <c r="BM162" s="43">
        <v>0</v>
      </c>
      <c r="BN162" s="43">
        <v>61.205039071137953</v>
      </c>
      <c r="BO162" s="43">
        <v>240.20552992617601</v>
      </c>
      <c r="BP162" s="43">
        <v>0</v>
      </c>
      <c r="BQ162" s="43">
        <v>347.03768418013362</v>
      </c>
      <c r="BR162" s="43">
        <v>0</v>
      </c>
      <c r="BS162" s="44">
        <v>195.53599678682485</v>
      </c>
      <c r="BU162" s="24">
        <f t="shared" si="86"/>
        <v>1294.6433168083963</v>
      </c>
      <c r="BW162" s="48">
        <f t="shared" si="87"/>
        <v>548436.10027413629</v>
      </c>
      <c r="BX162" s="49"/>
      <c r="BY162" s="48">
        <f t="shared" si="89"/>
        <v>23329.740882995797</v>
      </c>
      <c r="BZ162" s="48">
        <f t="shared" si="101"/>
        <v>0</v>
      </c>
      <c r="CA162" s="48">
        <f t="shared" si="102"/>
        <v>23329.740882995797</v>
      </c>
      <c r="CB162" s="48">
        <f t="shared" si="103"/>
        <v>71357.180203997952</v>
      </c>
      <c r="CC162" s="48">
        <f t="shared" si="90"/>
        <v>71357.180203997952</v>
      </c>
      <c r="CD162" s="48">
        <f t="shared" si="91"/>
        <v>0</v>
      </c>
      <c r="CE162" s="48">
        <f t="shared" si="92"/>
        <v>231500</v>
      </c>
      <c r="CF162" s="48">
        <f t="shared" si="93"/>
        <v>231500</v>
      </c>
      <c r="CG162" s="48">
        <f t="shared" si="100"/>
        <v>0</v>
      </c>
      <c r="CH162" s="48">
        <f t="shared" si="94"/>
        <v>0</v>
      </c>
      <c r="CI162" s="48">
        <f t="shared" si="95"/>
        <v>0</v>
      </c>
      <c r="CJ162" s="48">
        <f t="shared" si="96"/>
        <v>0</v>
      </c>
      <c r="CK162" s="48">
        <f t="shared" si="97"/>
        <v>0</v>
      </c>
      <c r="CL162" s="48">
        <f t="shared" si="98"/>
        <v>222249.17918714261</v>
      </c>
      <c r="CM162" s="48">
        <f t="shared" si="104"/>
        <v>7443.2181221818164</v>
      </c>
      <c r="CN162" s="48">
        <f t="shared" si="105"/>
        <v>8039.7936950725161</v>
      </c>
      <c r="CO162" s="48">
        <f t="shared" si="106"/>
        <v>4605.8570250721186</v>
      </c>
      <c r="CP162" s="48">
        <f t="shared" si="107"/>
        <v>10965.359801081617</v>
      </c>
      <c r="CQ162" s="48">
        <f t="shared" si="108"/>
        <v>20503.60668255448</v>
      </c>
      <c r="CR162" s="48">
        <f t="shared" si="109"/>
        <v>8508.0804915351619</v>
      </c>
      <c r="CS162" s="48">
        <f t="shared" si="110"/>
        <v>11326.154963353683</v>
      </c>
      <c r="CT162" s="48">
        <f t="shared" si="111"/>
        <v>44450.670995181135</v>
      </c>
      <c r="CU162" s="48">
        <f t="shared" si="112"/>
        <v>65306.132344276833</v>
      </c>
      <c r="CV162" s="48">
        <f t="shared" si="99"/>
        <v>40904.769070046488</v>
      </c>
    </row>
    <row r="163" spans="2:100" ht="16" x14ac:dyDescent="0.4">
      <c r="B163" s="51" t="s">
        <v>191</v>
      </c>
      <c r="C163" s="52">
        <v>7</v>
      </c>
      <c r="D163" s="51" t="s">
        <v>192</v>
      </c>
      <c r="E163" s="53">
        <v>5859200</v>
      </c>
      <c r="G163" s="54">
        <v>23010.946377459732</v>
      </c>
      <c r="H163" s="55">
        <v>24855.278800955362</v>
      </c>
      <c r="I163" s="55">
        <v>14239.153990440023</v>
      </c>
      <c r="J163" s="55">
        <v>33899.759788079209</v>
      </c>
      <c r="K163" s="55">
        <v>72124.638516072897</v>
      </c>
      <c r="L163" s="55">
        <v>0</v>
      </c>
      <c r="M163" s="55">
        <v>63387.55443841355</v>
      </c>
      <c r="N163" s="55">
        <v>26303.002377745514</v>
      </c>
      <c r="O163" s="55">
        <v>169963.19855670558</v>
      </c>
      <c r="P163" s="55">
        <v>0</v>
      </c>
      <c r="Q163" s="55">
        <v>0</v>
      </c>
      <c r="R163" s="55">
        <v>0</v>
      </c>
      <c r="S163" s="55">
        <v>35015.169547138612</v>
      </c>
      <c r="T163" s="55">
        <v>137420.6680392689</v>
      </c>
      <c r="U163" s="55">
        <v>0</v>
      </c>
      <c r="V163" s="55">
        <v>198538.93625801089</v>
      </c>
      <c r="W163" s="56">
        <v>0</v>
      </c>
      <c r="X163" s="57">
        <v>111865.39840455864</v>
      </c>
      <c r="Z163" s="24">
        <f t="shared" si="83"/>
        <v>910623.70509484899</v>
      </c>
      <c r="AB163" s="58">
        <v>0</v>
      </c>
      <c r="AC163" s="55">
        <v>42704.156004016717</v>
      </c>
      <c r="AD163" s="55">
        <v>0</v>
      </c>
      <c r="AE163" s="55">
        <v>23724.531113342618</v>
      </c>
      <c r="AF163" s="55">
        <v>0</v>
      </c>
      <c r="AG163" s="55">
        <v>20373.437271528452</v>
      </c>
      <c r="AH163" s="55">
        <v>22183.942814729999</v>
      </c>
      <c r="AI163" s="59">
        <v>15280.077953646338</v>
      </c>
      <c r="AK163" s="24">
        <f t="shared" si="88"/>
        <v>124266.14515726414</v>
      </c>
      <c r="AM163" s="58">
        <v>31115.795105607089</v>
      </c>
      <c r="AN163" s="55">
        <v>48770.051350008282</v>
      </c>
      <c r="AO163" s="55">
        <v>0</v>
      </c>
      <c r="AP163" s="59">
        <v>28004.215595046378</v>
      </c>
      <c r="AR163" s="24">
        <f t="shared" si="84"/>
        <v>107890.06205066174</v>
      </c>
      <c r="AT163" s="58">
        <v>17780.454346061193</v>
      </c>
      <c r="AU163" s="55">
        <v>27660.626138810669</v>
      </c>
      <c r="AV163" s="55">
        <v>0</v>
      </c>
      <c r="AW163" s="55">
        <v>15706.068005687386</v>
      </c>
      <c r="AX163" s="59">
        <v>13582.291514352299</v>
      </c>
      <c r="AZ163" s="24">
        <f t="shared" si="85"/>
        <v>74729.44000491155</v>
      </c>
      <c r="BA163" s="34"/>
      <c r="BB163" s="54">
        <v>125.02371351517414</v>
      </c>
      <c r="BC163" s="55">
        <v>135.04439170717291</v>
      </c>
      <c r="BD163" s="55">
        <v>77.364567280163655</v>
      </c>
      <c r="BE163" s="55">
        <v>184.18511722445351</v>
      </c>
      <c r="BF163" s="55">
        <v>391.86959090269465</v>
      </c>
      <c r="BG163" s="55">
        <v>0</v>
      </c>
      <c r="BH163" s="55">
        <v>344.39902281892091</v>
      </c>
      <c r="BI163" s="55">
        <v>142.91020368833821</v>
      </c>
      <c r="BJ163" s="55">
        <v>923.44877502695817</v>
      </c>
      <c r="BK163" s="55">
        <v>0</v>
      </c>
      <c r="BL163" s="55">
        <v>0</v>
      </c>
      <c r="BM163" s="55">
        <v>0</v>
      </c>
      <c r="BN163" s="55">
        <v>190.2453925334809</v>
      </c>
      <c r="BO163" s="55">
        <v>746.63779360395245</v>
      </c>
      <c r="BP163" s="55">
        <v>0</v>
      </c>
      <c r="BQ163" s="55">
        <v>1078.7072674526464</v>
      </c>
      <c r="BR163" s="56">
        <v>0</v>
      </c>
      <c r="BS163" s="57">
        <v>607.79019224051149</v>
      </c>
      <c r="BU163" s="24">
        <f t="shared" si="86"/>
        <v>4947.6260279944681</v>
      </c>
      <c r="BW163" s="48">
        <f t="shared" si="87"/>
        <v>1222456.9783356809</v>
      </c>
      <c r="BX163" s="49"/>
      <c r="BY163" s="48">
        <f t="shared" si="89"/>
        <v>72516.508106975598</v>
      </c>
      <c r="BZ163" s="48">
        <f t="shared" si="101"/>
        <v>0</v>
      </c>
      <c r="CA163" s="48">
        <f t="shared" si="102"/>
        <v>72516.508106975598</v>
      </c>
      <c r="CB163" s="48">
        <f t="shared" si="103"/>
        <v>221801.58634019352</v>
      </c>
      <c r="CC163" s="48">
        <f t="shared" si="90"/>
        <v>221801.58634019352</v>
      </c>
      <c r="CD163" s="48">
        <f t="shared" si="91"/>
        <v>0</v>
      </c>
      <c r="CE163" s="48">
        <f t="shared" si="92"/>
        <v>237315.33444909187</v>
      </c>
      <c r="CF163" s="48">
        <f t="shared" si="93"/>
        <v>0</v>
      </c>
      <c r="CG163" s="48">
        <f t="shared" si="100"/>
        <v>237315.33444909187</v>
      </c>
      <c r="CH163" s="48">
        <f t="shared" si="94"/>
        <v>42704.156004016717</v>
      </c>
      <c r="CI163" s="48">
        <f t="shared" si="95"/>
        <v>0</v>
      </c>
      <c r="CJ163" s="48">
        <f t="shared" si="96"/>
        <v>0</v>
      </c>
      <c r="CK163" s="48">
        <f t="shared" si="97"/>
        <v>0</v>
      </c>
      <c r="CL163" s="48">
        <f t="shared" si="98"/>
        <v>690823.54943941988</v>
      </c>
      <c r="CM163" s="48">
        <f t="shared" si="104"/>
        <v>23135.970090974904</v>
      </c>
      <c r="CN163" s="48">
        <f t="shared" si="105"/>
        <v>24990.323192662534</v>
      </c>
      <c r="CO163" s="48">
        <f t="shared" si="106"/>
        <v>14316.518557720186</v>
      </c>
      <c r="CP163" s="48">
        <f t="shared" si="107"/>
        <v>34083.944905303666</v>
      </c>
      <c r="CQ163" s="48">
        <f t="shared" si="108"/>
        <v>63731.953461232471</v>
      </c>
      <c r="CR163" s="48">
        <f t="shared" si="109"/>
        <v>26445.912581433851</v>
      </c>
      <c r="CS163" s="48">
        <f t="shared" si="110"/>
        <v>35205.41493967209</v>
      </c>
      <c r="CT163" s="48">
        <f t="shared" si="111"/>
        <v>138167.30583287287</v>
      </c>
      <c r="CU163" s="48">
        <f t="shared" si="112"/>
        <v>202992.93932710175</v>
      </c>
      <c r="CV163" s="48">
        <f t="shared" si="99"/>
        <v>127145.47635820498</v>
      </c>
    </row>
    <row r="164" spans="2:100" ht="16" x14ac:dyDescent="0.4">
      <c r="B164" s="51" t="s">
        <v>191</v>
      </c>
      <c r="C164" s="52">
        <v>7</v>
      </c>
      <c r="D164" s="51" t="s">
        <v>281</v>
      </c>
      <c r="E164" s="53">
        <v>315000</v>
      </c>
      <c r="G164" s="54">
        <v>1237.1054254676092</v>
      </c>
      <c r="H164" s="55">
        <v>1336.2596979623395</v>
      </c>
      <c r="I164" s="55">
        <v>765.51978205021294</v>
      </c>
      <c r="J164" s="55">
        <v>1822.5055183719539</v>
      </c>
      <c r="K164" s="55">
        <v>3877.5363757105001</v>
      </c>
      <c r="L164" s="55">
        <v>0</v>
      </c>
      <c r="M164" s="55">
        <v>3407.8167067347536</v>
      </c>
      <c r="N164" s="55">
        <v>1414.0916420313076</v>
      </c>
      <c r="O164" s="55">
        <v>9137.4944609097238</v>
      </c>
      <c r="P164" s="55">
        <v>0</v>
      </c>
      <c r="Q164" s="55">
        <v>0</v>
      </c>
      <c r="R164" s="55">
        <v>0</v>
      </c>
      <c r="S164" s="55">
        <v>1882.4717380100806</v>
      </c>
      <c r="T164" s="55">
        <v>7387.9557674033495</v>
      </c>
      <c r="U164" s="55">
        <v>0</v>
      </c>
      <c r="V164" s="55">
        <v>10673.77200322116</v>
      </c>
      <c r="W164" s="56">
        <v>0</v>
      </c>
      <c r="X164" s="57">
        <v>6014.0634382570943</v>
      </c>
      <c r="Z164" s="24">
        <f t="shared" si="83"/>
        <v>48956.592556130083</v>
      </c>
      <c r="AB164" s="58">
        <v>0</v>
      </c>
      <c r="AC164" s="55">
        <v>2295.8439959832854</v>
      </c>
      <c r="AD164" s="55">
        <v>0</v>
      </c>
      <c r="AE164" s="55">
        <v>1275.4688866573806</v>
      </c>
      <c r="AF164" s="55">
        <v>0</v>
      </c>
      <c r="AG164" s="55">
        <v>1095.3087009372375</v>
      </c>
      <c r="AH164" s="55">
        <v>1192.6443860322142</v>
      </c>
      <c r="AI164" s="59">
        <v>821.48152570292814</v>
      </c>
      <c r="AK164" s="24">
        <f t="shared" si="88"/>
        <v>6680.7474953130459</v>
      </c>
      <c r="AM164" s="58">
        <v>1672.8351068859627</v>
      </c>
      <c r="AN164" s="55">
        <v>2621.9562696703661</v>
      </c>
      <c r="AO164" s="55">
        <v>0</v>
      </c>
      <c r="AP164" s="59">
        <v>1505.5515961973665</v>
      </c>
      <c r="AR164" s="24">
        <f t="shared" si="84"/>
        <v>5800.342972753695</v>
      </c>
      <c r="AT164" s="58">
        <v>955.9057753634072</v>
      </c>
      <c r="AU164" s="55">
        <v>1487.0796753354316</v>
      </c>
      <c r="AV164" s="55">
        <v>0</v>
      </c>
      <c r="AW164" s="55">
        <v>844.38343490434306</v>
      </c>
      <c r="AX164" s="59">
        <v>730.20580062482497</v>
      </c>
      <c r="AZ164" s="24">
        <f t="shared" si="85"/>
        <v>4017.5746862280066</v>
      </c>
      <c r="BA164" s="34"/>
      <c r="BB164" s="54">
        <v>6.7214755866466165</v>
      </c>
      <c r="BC164" s="55">
        <v>7.2602033362505916</v>
      </c>
      <c r="BD164" s="55">
        <v>4.1592433597166085</v>
      </c>
      <c r="BE164" s="55">
        <v>9.9020876443375982</v>
      </c>
      <c r="BF164" s="55">
        <v>21.067538424076464</v>
      </c>
      <c r="BG164" s="55">
        <v>0</v>
      </c>
      <c r="BH164" s="55">
        <v>18.515444461353098</v>
      </c>
      <c r="BI164" s="55">
        <v>7.6830820183346775</v>
      </c>
      <c r="BJ164" s="55">
        <v>49.646088908638013</v>
      </c>
      <c r="BK164" s="55">
        <v>0</v>
      </c>
      <c r="BL164" s="55">
        <v>0</v>
      </c>
      <c r="BM164" s="55">
        <v>0</v>
      </c>
      <c r="BN164" s="55">
        <v>10.227897775813505</v>
      </c>
      <c r="BO164" s="55">
        <v>40.140446645488296</v>
      </c>
      <c r="BP164" s="55">
        <v>0</v>
      </c>
      <c r="BQ164" s="55">
        <v>57.993034756892357</v>
      </c>
      <c r="BR164" s="56">
        <v>0</v>
      </c>
      <c r="BS164" s="57">
        <v>32.675776651379223</v>
      </c>
      <c r="BU164" s="24">
        <f t="shared" si="86"/>
        <v>265.99231956892709</v>
      </c>
      <c r="BW164" s="48">
        <f t="shared" si="87"/>
        <v>65721.250029993753</v>
      </c>
      <c r="BX164" s="49"/>
      <c r="BY164" s="48">
        <f t="shared" si="89"/>
        <v>3898.6039141345764</v>
      </c>
      <c r="BZ164" s="48">
        <f t="shared" si="101"/>
        <v>0</v>
      </c>
      <c r="CA164" s="48">
        <f t="shared" si="102"/>
        <v>3898.6039141345764</v>
      </c>
      <c r="CB164" s="48">
        <f t="shared" si="103"/>
        <v>11924.409424010266</v>
      </c>
      <c r="CC164" s="48">
        <f t="shared" si="90"/>
        <v>11924.409424010266</v>
      </c>
      <c r="CD164" s="48">
        <f t="shared" si="91"/>
        <v>0</v>
      </c>
      <c r="CE164" s="48">
        <f t="shared" si="92"/>
        <v>12758.453432459028</v>
      </c>
      <c r="CF164" s="48">
        <f t="shared" si="93"/>
        <v>0</v>
      </c>
      <c r="CG164" s="48">
        <f t="shared" si="100"/>
        <v>12758.453432459028</v>
      </c>
      <c r="CH164" s="48">
        <f t="shared" si="94"/>
        <v>2295.8439959832854</v>
      </c>
      <c r="CI164" s="48">
        <f t="shared" si="95"/>
        <v>0</v>
      </c>
      <c r="CJ164" s="48">
        <f t="shared" si="96"/>
        <v>0</v>
      </c>
      <c r="CK164" s="48">
        <f t="shared" si="97"/>
        <v>0</v>
      </c>
      <c r="CL164" s="48">
        <f t="shared" si="98"/>
        <v>37139.783259389886</v>
      </c>
      <c r="CM164" s="48">
        <f t="shared" si="104"/>
        <v>1243.8269010542558</v>
      </c>
      <c r="CN164" s="48">
        <f t="shared" si="105"/>
        <v>1343.5199012985902</v>
      </c>
      <c r="CO164" s="48">
        <f t="shared" si="106"/>
        <v>769.67902540992952</v>
      </c>
      <c r="CP164" s="48">
        <f t="shared" si="107"/>
        <v>1832.4076060162915</v>
      </c>
      <c r="CQ164" s="48">
        <f t="shared" si="108"/>
        <v>3426.3321511961067</v>
      </c>
      <c r="CR164" s="48">
        <f t="shared" si="109"/>
        <v>1421.7747240496424</v>
      </c>
      <c r="CS164" s="48">
        <f t="shared" si="110"/>
        <v>1892.6996357858941</v>
      </c>
      <c r="CT164" s="48">
        <f t="shared" si="111"/>
        <v>7428.0962140488382</v>
      </c>
      <c r="CU164" s="48">
        <f t="shared" si="112"/>
        <v>10913.226359918937</v>
      </c>
      <c r="CV164" s="48">
        <f t="shared" si="99"/>
        <v>6835.5449639600229</v>
      </c>
    </row>
    <row r="165" spans="2:100" ht="16" x14ac:dyDescent="0.4">
      <c r="B165" s="51" t="s">
        <v>232</v>
      </c>
      <c r="C165" s="52">
        <v>7</v>
      </c>
      <c r="D165" s="51" t="s">
        <v>233</v>
      </c>
      <c r="E165" s="53">
        <v>1600000</v>
      </c>
      <c r="G165" s="54">
        <v>6283.7100976132533</v>
      </c>
      <c r="H165" s="55">
        <v>6787.3508467928359</v>
      </c>
      <c r="I165" s="55">
        <v>3888.3544485090179</v>
      </c>
      <c r="J165" s="55">
        <v>9257.1708869686536</v>
      </c>
      <c r="K165" s="55">
        <v>19695.422860751747</v>
      </c>
      <c r="L165" s="55">
        <v>0</v>
      </c>
      <c r="M165" s="55">
        <v>0</v>
      </c>
      <c r="N165" s="55">
        <v>7182.687705555848</v>
      </c>
      <c r="O165" s="55">
        <v>0</v>
      </c>
      <c r="P165" s="55">
        <v>0</v>
      </c>
      <c r="Q165" s="55">
        <v>19349.90871180758</v>
      </c>
      <c r="R165" s="55">
        <v>0</v>
      </c>
      <c r="S165" s="55">
        <v>9561.7612089400918</v>
      </c>
      <c r="T165" s="55">
        <v>37526.124532842412</v>
      </c>
      <c r="U165" s="55">
        <v>0</v>
      </c>
      <c r="V165" s="55">
        <v>54215.984778266211</v>
      </c>
      <c r="W165" s="56">
        <v>0</v>
      </c>
      <c r="X165" s="57">
        <v>30547.62381336937</v>
      </c>
      <c r="Y165" s="60"/>
      <c r="Z165" s="24">
        <f t="shared" si="83"/>
        <v>204296.09989141702</v>
      </c>
      <c r="AB165" s="58">
        <v>0</v>
      </c>
      <c r="AC165" s="55">
        <v>0</v>
      </c>
      <c r="AD165" s="55">
        <v>0</v>
      </c>
      <c r="AE165" s="55">
        <v>0</v>
      </c>
      <c r="AF165" s="55">
        <v>57400.765307466339</v>
      </c>
      <c r="AG165" s="55">
        <v>5563.4727666653334</v>
      </c>
      <c r="AH165" s="55">
        <v>6057.8762465128339</v>
      </c>
      <c r="AI165" s="59">
        <v>4172.6045749989999</v>
      </c>
      <c r="AJ165" s="60"/>
      <c r="AK165" s="24">
        <f t="shared" si="88"/>
        <v>73194.718895643513</v>
      </c>
      <c r="AM165" s="58">
        <v>8496.9402254525085</v>
      </c>
      <c r="AN165" s="55">
        <v>13317.873115785986</v>
      </c>
      <c r="AO165" s="55">
        <v>0</v>
      </c>
      <c r="AP165" s="59">
        <v>7647.2462029072576</v>
      </c>
      <c r="AQ165" s="60"/>
      <c r="AR165" s="24">
        <f t="shared" si="84"/>
        <v>29462.059544145748</v>
      </c>
      <c r="AT165" s="58">
        <v>4855.3944145442911</v>
      </c>
      <c r="AU165" s="55">
        <v>7553.4205731323509</v>
      </c>
      <c r="AV165" s="55">
        <v>0</v>
      </c>
      <c r="AW165" s="55">
        <v>4288.9317328474572</v>
      </c>
      <c r="AX165" s="59">
        <v>3708.9818444435555</v>
      </c>
      <c r="AY165" s="60"/>
      <c r="AZ165" s="24">
        <f t="shared" si="85"/>
        <v>20406.728564967652</v>
      </c>
      <c r="BA165" s="34"/>
      <c r="BB165" s="54">
        <v>34.140828376617733</v>
      </c>
      <c r="BC165" s="55">
        <v>36.877223295241102</v>
      </c>
      <c r="BD165" s="55">
        <v>21.126315477925633</v>
      </c>
      <c r="BE165" s="55">
        <v>50.296318193460813</v>
      </c>
      <c r="BF165" s="55">
        <v>107.00971897943602</v>
      </c>
      <c r="BG165" s="55">
        <v>0</v>
      </c>
      <c r="BH165" s="55">
        <v>0</v>
      </c>
      <c r="BI165" s="55">
        <v>39.025178505826936</v>
      </c>
      <c r="BJ165" s="55">
        <v>0</v>
      </c>
      <c r="BK165" s="55">
        <v>0</v>
      </c>
      <c r="BL165" s="55">
        <v>105.1324619008072</v>
      </c>
      <c r="BM165" s="55">
        <v>0</v>
      </c>
      <c r="BN165" s="55">
        <v>51.95122679778288</v>
      </c>
      <c r="BO165" s="55">
        <v>203.88798296121041</v>
      </c>
      <c r="BP165" s="55">
        <v>0</v>
      </c>
      <c r="BQ165" s="55">
        <v>294.56779559056434</v>
      </c>
      <c r="BR165" s="56">
        <v>0</v>
      </c>
      <c r="BS165" s="57">
        <v>165.97219886414842</v>
      </c>
      <c r="BU165" s="24">
        <f t="shared" si="86"/>
        <v>1109.9872489430215</v>
      </c>
      <c r="BW165" s="48">
        <f t="shared" si="87"/>
        <v>328469.59414511698</v>
      </c>
      <c r="BX165" s="49"/>
      <c r="BY165" s="48">
        <f t="shared" si="89"/>
        <v>19802.432579731183</v>
      </c>
      <c r="BZ165" s="48">
        <f t="shared" si="101"/>
        <v>0</v>
      </c>
      <c r="CA165" s="48">
        <f t="shared" si="102"/>
        <v>19802.432579731183</v>
      </c>
      <c r="CB165" s="48">
        <f t="shared" si="103"/>
        <v>60568.428820369605</v>
      </c>
      <c r="CC165" s="48">
        <f t="shared" si="90"/>
        <v>60568.428820369605</v>
      </c>
      <c r="CD165" s="48">
        <f t="shared" si="91"/>
        <v>0</v>
      </c>
      <c r="CE165" s="48">
        <f t="shared" si="92"/>
        <v>76855.806481174732</v>
      </c>
      <c r="CF165" s="48">
        <f t="shared" si="93"/>
        <v>0</v>
      </c>
      <c r="CG165" s="48">
        <f t="shared" si="100"/>
        <v>0</v>
      </c>
      <c r="CH165" s="48">
        <f t="shared" si="94"/>
        <v>0</v>
      </c>
      <c r="CI165" s="48">
        <f t="shared" si="95"/>
        <v>0</v>
      </c>
      <c r="CJ165" s="48">
        <f t="shared" si="96"/>
        <v>0</v>
      </c>
      <c r="CK165" s="48">
        <f t="shared" si="97"/>
        <v>76855.806481174732</v>
      </c>
      <c r="CL165" s="48">
        <f t="shared" si="98"/>
        <v>171242.92626384139</v>
      </c>
      <c r="CM165" s="48">
        <f t="shared" si="104"/>
        <v>6317.850925989871</v>
      </c>
      <c r="CN165" s="48">
        <f t="shared" si="105"/>
        <v>6824.2280700880774</v>
      </c>
      <c r="CO165" s="48">
        <f t="shared" si="106"/>
        <v>3909.4807639869437</v>
      </c>
      <c r="CP165" s="48">
        <f t="shared" si="107"/>
        <v>9307.4672051621146</v>
      </c>
      <c r="CQ165" s="48">
        <f t="shared" si="108"/>
        <v>0</v>
      </c>
      <c r="CR165" s="48">
        <f t="shared" si="109"/>
        <v>7221.7128840616751</v>
      </c>
      <c r="CS165" s="48">
        <f t="shared" si="110"/>
        <v>9613.7124357378743</v>
      </c>
      <c r="CT165" s="48">
        <f t="shared" si="111"/>
        <v>37730.012515803624</v>
      </c>
      <c r="CU165" s="48">
        <f t="shared" si="112"/>
        <v>55432.260875778738</v>
      </c>
      <c r="CV165" s="48">
        <f t="shared" si="99"/>
        <v>34720.22838836837</v>
      </c>
    </row>
    <row r="166" spans="2:100" ht="16" x14ac:dyDescent="0.4">
      <c r="B166" s="51" t="s">
        <v>230</v>
      </c>
      <c r="C166" s="52">
        <v>7</v>
      </c>
      <c r="D166" s="51" t="s">
        <v>319</v>
      </c>
      <c r="E166" s="53">
        <v>0</v>
      </c>
      <c r="G166" s="54">
        <v>0</v>
      </c>
      <c r="H166" s="55">
        <v>0</v>
      </c>
      <c r="I166" s="55">
        <v>0</v>
      </c>
      <c r="J166" s="55">
        <v>0</v>
      </c>
      <c r="K166" s="55">
        <v>0</v>
      </c>
      <c r="L166" s="55">
        <v>0</v>
      </c>
      <c r="M166" s="55">
        <v>0</v>
      </c>
      <c r="N166" s="55">
        <v>0</v>
      </c>
      <c r="O166" s="55">
        <v>0</v>
      </c>
      <c r="P166" s="55">
        <v>0</v>
      </c>
      <c r="Q166" s="55">
        <v>0</v>
      </c>
      <c r="R166" s="55">
        <v>0</v>
      </c>
      <c r="S166" s="55">
        <v>0</v>
      </c>
      <c r="T166" s="55">
        <v>0</v>
      </c>
      <c r="U166" s="55">
        <v>0</v>
      </c>
      <c r="V166" s="55">
        <v>0</v>
      </c>
      <c r="W166" s="56">
        <v>0</v>
      </c>
      <c r="X166" s="57">
        <v>0</v>
      </c>
      <c r="Y166" s="60"/>
      <c r="Z166" s="24">
        <f t="shared" si="83"/>
        <v>0</v>
      </c>
      <c r="AB166" s="58">
        <v>0</v>
      </c>
      <c r="AC166" s="55">
        <v>0</v>
      </c>
      <c r="AD166" s="55">
        <v>0</v>
      </c>
      <c r="AE166" s="55">
        <v>0</v>
      </c>
      <c r="AF166" s="55">
        <v>0</v>
      </c>
      <c r="AG166" s="55">
        <v>0</v>
      </c>
      <c r="AH166" s="55">
        <v>0</v>
      </c>
      <c r="AI166" s="59">
        <v>0</v>
      </c>
      <c r="AJ166" s="60"/>
      <c r="AK166" s="24">
        <f t="shared" si="88"/>
        <v>0</v>
      </c>
      <c r="AM166" s="58">
        <v>0</v>
      </c>
      <c r="AN166" s="55">
        <v>0</v>
      </c>
      <c r="AO166" s="55">
        <v>0</v>
      </c>
      <c r="AP166" s="59">
        <v>0</v>
      </c>
      <c r="AQ166" s="60"/>
      <c r="AR166" s="24">
        <f t="shared" si="84"/>
        <v>0</v>
      </c>
      <c r="AT166" s="58">
        <v>0</v>
      </c>
      <c r="AU166" s="55">
        <v>0</v>
      </c>
      <c r="AV166" s="55">
        <v>0</v>
      </c>
      <c r="AW166" s="55">
        <v>0</v>
      </c>
      <c r="AX166" s="59">
        <v>0</v>
      </c>
      <c r="AY166" s="60"/>
      <c r="AZ166" s="24">
        <f t="shared" si="85"/>
        <v>0</v>
      </c>
      <c r="BA166" s="34"/>
      <c r="BB166" s="54">
        <v>0</v>
      </c>
      <c r="BC166" s="55">
        <v>0</v>
      </c>
      <c r="BD166" s="55">
        <v>0</v>
      </c>
      <c r="BE166" s="55">
        <v>0</v>
      </c>
      <c r="BF166" s="55">
        <v>0</v>
      </c>
      <c r="BG166" s="55">
        <v>0</v>
      </c>
      <c r="BH166" s="55">
        <v>0</v>
      </c>
      <c r="BI166" s="55">
        <v>0</v>
      </c>
      <c r="BJ166" s="55">
        <v>0</v>
      </c>
      <c r="BK166" s="55">
        <v>0</v>
      </c>
      <c r="BL166" s="55">
        <v>0</v>
      </c>
      <c r="BM166" s="55">
        <v>0</v>
      </c>
      <c r="BN166" s="55">
        <v>0</v>
      </c>
      <c r="BO166" s="55">
        <v>0</v>
      </c>
      <c r="BP166" s="55">
        <v>0</v>
      </c>
      <c r="BQ166" s="55">
        <v>0</v>
      </c>
      <c r="BR166" s="56">
        <v>0</v>
      </c>
      <c r="BS166" s="57">
        <v>0</v>
      </c>
      <c r="BU166" s="24">
        <f t="shared" si="86"/>
        <v>0</v>
      </c>
      <c r="BW166" s="48">
        <f t="shared" si="87"/>
        <v>0</v>
      </c>
      <c r="BX166" s="49"/>
      <c r="BY166" s="48">
        <f t="shared" si="89"/>
        <v>0</v>
      </c>
      <c r="BZ166" s="48">
        <f t="shared" si="101"/>
        <v>0</v>
      </c>
      <c r="CA166" s="48">
        <f t="shared" si="102"/>
        <v>0</v>
      </c>
      <c r="CB166" s="48">
        <f t="shared" si="103"/>
        <v>0</v>
      </c>
      <c r="CC166" s="48">
        <f t="shared" si="90"/>
        <v>0</v>
      </c>
      <c r="CD166" s="48">
        <f t="shared" si="91"/>
        <v>0</v>
      </c>
      <c r="CE166" s="48">
        <f t="shared" si="92"/>
        <v>0</v>
      </c>
      <c r="CF166" s="48">
        <f t="shared" si="93"/>
        <v>0</v>
      </c>
      <c r="CG166" s="48">
        <f t="shared" si="100"/>
        <v>0</v>
      </c>
      <c r="CH166" s="48">
        <f t="shared" si="94"/>
        <v>0</v>
      </c>
      <c r="CI166" s="48">
        <f t="shared" si="95"/>
        <v>0</v>
      </c>
      <c r="CJ166" s="48">
        <f t="shared" si="96"/>
        <v>0</v>
      </c>
      <c r="CK166" s="48">
        <f t="shared" si="97"/>
        <v>0</v>
      </c>
      <c r="CL166" s="48">
        <f t="shared" si="98"/>
        <v>0</v>
      </c>
      <c r="CM166" s="48">
        <f t="shared" si="104"/>
        <v>0</v>
      </c>
      <c r="CN166" s="48">
        <f t="shared" si="105"/>
        <v>0</v>
      </c>
      <c r="CO166" s="48">
        <f t="shared" si="106"/>
        <v>0</v>
      </c>
      <c r="CP166" s="48">
        <f t="shared" si="107"/>
        <v>0</v>
      </c>
      <c r="CQ166" s="48">
        <f t="shared" si="108"/>
        <v>0</v>
      </c>
      <c r="CR166" s="48">
        <f t="shared" si="109"/>
        <v>0</v>
      </c>
      <c r="CS166" s="48">
        <f t="shared" si="110"/>
        <v>0</v>
      </c>
      <c r="CT166" s="48">
        <f t="shared" si="111"/>
        <v>0</v>
      </c>
      <c r="CU166" s="48">
        <f t="shared" si="112"/>
        <v>0</v>
      </c>
      <c r="CV166" s="48">
        <f t="shared" si="99"/>
        <v>0</v>
      </c>
    </row>
    <row r="167" spans="2:100" ht="16" x14ac:dyDescent="0.4">
      <c r="B167" s="51" t="s">
        <v>230</v>
      </c>
      <c r="C167" s="52">
        <v>7</v>
      </c>
      <c r="D167" s="51" t="s">
        <v>320</v>
      </c>
      <c r="E167" s="53">
        <v>0</v>
      </c>
      <c r="G167" s="54">
        <v>0</v>
      </c>
      <c r="H167" s="55">
        <v>0</v>
      </c>
      <c r="I167" s="55">
        <v>0</v>
      </c>
      <c r="J167" s="55">
        <v>0</v>
      </c>
      <c r="K167" s="55">
        <v>0</v>
      </c>
      <c r="L167" s="55">
        <v>0</v>
      </c>
      <c r="M167" s="55">
        <v>0</v>
      </c>
      <c r="N167" s="55">
        <v>0</v>
      </c>
      <c r="O167" s="55">
        <v>0</v>
      </c>
      <c r="P167" s="55">
        <v>0</v>
      </c>
      <c r="Q167" s="55">
        <v>0</v>
      </c>
      <c r="R167" s="55">
        <v>0</v>
      </c>
      <c r="S167" s="55">
        <v>0</v>
      </c>
      <c r="T167" s="55">
        <v>0</v>
      </c>
      <c r="U167" s="55">
        <v>0</v>
      </c>
      <c r="V167" s="55">
        <v>0</v>
      </c>
      <c r="W167" s="56">
        <v>0</v>
      </c>
      <c r="X167" s="57">
        <v>0</v>
      </c>
      <c r="Y167" s="60"/>
      <c r="Z167" s="24">
        <f t="shared" si="83"/>
        <v>0</v>
      </c>
      <c r="AB167" s="58">
        <v>0</v>
      </c>
      <c r="AC167" s="55">
        <v>0</v>
      </c>
      <c r="AD167" s="55">
        <v>0</v>
      </c>
      <c r="AE167" s="55">
        <v>0</v>
      </c>
      <c r="AF167" s="55">
        <v>0</v>
      </c>
      <c r="AG167" s="55">
        <v>0</v>
      </c>
      <c r="AH167" s="55">
        <v>0</v>
      </c>
      <c r="AI167" s="59">
        <v>0</v>
      </c>
      <c r="AJ167" s="60"/>
      <c r="AK167" s="24">
        <f t="shared" si="88"/>
        <v>0</v>
      </c>
      <c r="AM167" s="58">
        <v>0</v>
      </c>
      <c r="AN167" s="55">
        <v>0</v>
      </c>
      <c r="AO167" s="55">
        <v>0</v>
      </c>
      <c r="AP167" s="59">
        <v>0</v>
      </c>
      <c r="AQ167" s="60"/>
      <c r="AR167" s="24">
        <f t="shared" si="84"/>
        <v>0</v>
      </c>
      <c r="AT167" s="58">
        <v>0</v>
      </c>
      <c r="AU167" s="55">
        <v>0</v>
      </c>
      <c r="AV167" s="55">
        <v>0</v>
      </c>
      <c r="AW167" s="55">
        <v>0</v>
      </c>
      <c r="AX167" s="59">
        <v>0</v>
      </c>
      <c r="AY167" s="60"/>
      <c r="AZ167" s="24">
        <f t="shared" si="85"/>
        <v>0</v>
      </c>
      <c r="BA167" s="34"/>
      <c r="BB167" s="54">
        <v>0</v>
      </c>
      <c r="BC167" s="55">
        <v>0</v>
      </c>
      <c r="BD167" s="55">
        <v>0</v>
      </c>
      <c r="BE167" s="55">
        <v>0</v>
      </c>
      <c r="BF167" s="55">
        <v>0</v>
      </c>
      <c r="BG167" s="55">
        <v>0</v>
      </c>
      <c r="BH167" s="55">
        <v>0</v>
      </c>
      <c r="BI167" s="55">
        <v>0</v>
      </c>
      <c r="BJ167" s="55">
        <v>0</v>
      </c>
      <c r="BK167" s="55">
        <v>0</v>
      </c>
      <c r="BL167" s="55">
        <v>0</v>
      </c>
      <c r="BM167" s="55">
        <v>0</v>
      </c>
      <c r="BN167" s="55">
        <v>0</v>
      </c>
      <c r="BO167" s="55">
        <v>0</v>
      </c>
      <c r="BP167" s="55">
        <v>0</v>
      </c>
      <c r="BQ167" s="55">
        <v>0</v>
      </c>
      <c r="BR167" s="56">
        <v>0</v>
      </c>
      <c r="BS167" s="57">
        <v>0</v>
      </c>
      <c r="BU167" s="24">
        <f t="shared" si="86"/>
        <v>0</v>
      </c>
      <c r="BW167" s="48">
        <f t="shared" si="87"/>
        <v>0</v>
      </c>
      <c r="BX167" s="49"/>
      <c r="BY167" s="48">
        <f t="shared" si="89"/>
        <v>0</v>
      </c>
      <c r="BZ167" s="48">
        <f t="shared" si="101"/>
        <v>0</v>
      </c>
      <c r="CA167" s="48">
        <f t="shared" si="102"/>
        <v>0</v>
      </c>
      <c r="CB167" s="48">
        <f t="shared" si="103"/>
        <v>0</v>
      </c>
      <c r="CC167" s="48">
        <f t="shared" si="90"/>
        <v>0</v>
      </c>
      <c r="CD167" s="48">
        <f t="shared" si="91"/>
        <v>0</v>
      </c>
      <c r="CE167" s="48">
        <f t="shared" si="92"/>
        <v>0</v>
      </c>
      <c r="CF167" s="48">
        <f t="shared" si="93"/>
        <v>0</v>
      </c>
      <c r="CG167" s="48">
        <f t="shared" si="100"/>
        <v>0</v>
      </c>
      <c r="CH167" s="48">
        <f t="shared" si="94"/>
        <v>0</v>
      </c>
      <c r="CI167" s="48">
        <f t="shared" si="95"/>
        <v>0</v>
      </c>
      <c r="CJ167" s="48">
        <f t="shared" si="96"/>
        <v>0</v>
      </c>
      <c r="CK167" s="48">
        <f t="shared" si="97"/>
        <v>0</v>
      </c>
      <c r="CL167" s="48">
        <f t="shared" si="98"/>
        <v>0</v>
      </c>
      <c r="CM167" s="48">
        <f t="shared" si="104"/>
        <v>0</v>
      </c>
      <c r="CN167" s="48">
        <f t="shared" si="105"/>
        <v>0</v>
      </c>
      <c r="CO167" s="48">
        <f t="shared" si="106"/>
        <v>0</v>
      </c>
      <c r="CP167" s="48">
        <f t="shared" si="107"/>
        <v>0</v>
      </c>
      <c r="CQ167" s="48">
        <f t="shared" si="108"/>
        <v>0</v>
      </c>
      <c r="CR167" s="48">
        <f t="shared" si="109"/>
        <v>0</v>
      </c>
      <c r="CS167" s="48">
        <f t="shared" si="110"/>
        <v>0</v>
      </c>
      <c r="CT167" s="48">
        <f t="shared" si="111"/>
        <v>0</v>
      </c>
      <c r="CU167" s="48">
        <f t="shared" si="112"/>
        <v>0</v>
      </c>
      <c r="CV167" s="48">
        <f t="shared" si="99"/>
        <v>0</v>
      </c>
    </row>
    <row r="168" spans="2:100" ht="16" x14ac:dyDescent="0.4">
      <c r="B168" s="51" t="s">
        <v>184</v>
      </c>
      <c r="C168" s="52">
        <v>7</v>
      </c>
      <c r="D168" s="51" t="s">
        <v>185</v>
      </c>
      <c r="E168" s="53">
        <v>1414901.4285714286</v>
      </c>
      <c r="G168" s="54">
        <v>5556.768996151065</v>
      </c>
      <c r="H168" s="55">
        <v>6002.1452558391748</v>
      </c>
      <c r="I168" s="55">
        <v>3438.5239149921745</v>
      </c>
      <c r="J168" s="55">
        <v>8186.2401953136177</v>
      </c>
      <c r="K168" s="55">
        <v>0</v>
      </c>
      <c r="L168" s="55">
        <v>70460.409070241847</v>
      </c>
      <c r="M168" s="55">
        <v>0</v>
      </c>
      <c r="N168" s="55">
        <v>6351.746934733379</v>
      </c>
      <c r="O168" s="55">
        <v>0</v>
      </c>
      <c r="P168" s="55">
        <v>0</v>
      </c>
      <c r="Q168" s="55">
        <v>17111.383424414544</v>
      </c>
      <c r="R168" s="55">
        <v>0</v>
      </c>
      <c r="S168" s="55">
        <v>8455.59349636763</v>
      </c>
      <c r="T168" s="55">
        <v>33184.854506417534</v>
      </c>
      <c r="U168" s="55">
        <v>0</v>
      </c>
      <c r="V168" s="55">
        <v>9738.5946729253319</v>
      </c>
      <c r="W168" s="56">
        <v>86429.403201874433</v>
      </c>
      <c r="X168" s="57">
        <v>27013.672858124319</v>
      </c>
      <c r="Y168" s="60"/>
      <c r="Z168" s="24">
        <f t="shared" si="83"/>
        <v>281929.33652739506</v>
      </c>
      <c r="AB168" s="58">
        <v>6318.3104175322296</v>
      </c>
      <c r="AC168" s="55">
        <v>0</v>
      </c>
      <c r="AD168" s="55">
        <v>0</v>
      </c>
      <c r="AE168" s="55">
        <v>0</v>
      </c>
      <c r="AF168" s="55">
        <v>50760.265521642134</v>
      </c>
      <c r="AG168" s="55">
        <v>4919.8534783581363</v>
      </c>
      <c r="AH168" s="55">
        <v>1088.1514295979448</v>
      </c>
      <c r="AI168" s="59">
        <v>3689.8901087686027</v>
      </c>
      <c r="AJ168" s="60"/>
      <c r="AK168" s="24">
        <f t="shared" si="88"/>
        <v>66776.470955899043</v>
      </c>
      <c r="AM168" s="58">
        <v>7513.9580396742449</v>
      </c>
      <c r="AN168" s="55">
        <v>0</v>
      </c>
      <c r="AO168" s="55">
        <v>18472.442093439684</v>
      </c>
      <c r="AP168" s="59">
        <v>6762.5622357068196</v>
      </c>
      <c r="AQ168" s="60"/>
      <c r="AR168" s="24">
        <f t="shared" si="84"/>
        <v>32748.96236882075</v>
      </c>
      <c r="AT168" s="58">
        <v>4293.6903083852831</v>
      </c>
      <c r="AU168" s="55">
        <v>0</v>
      </c>
      <c r="AV168" s="55">
        <v>10476.907455980716</v>
      </c>
      <c r="AW168" s="55">
        <v>3792.7597724069997</v>
      </c>
      <c r="AX168" s="59">
        <v>3279.9023189054242</v>
      </c>
      <c r="AY168" s="60"/>
      <c r="AZ168" s="24">
        <f t="shared" si="85"/>
        <v>21843.259855678421</v>
      </c>
      <c r="BA168" s="34"/>
      <c r="BB168" s="54">
        <v>30.191191776680249</v>
      </c>
      <c r="BC168" s="55">
        <v>32.61102245136513</v>
      </c>
      <c r="BD168" s="55">
        <v>18.682283718854787</v>
      </c>
      <c r="BE168" s="55">
        <v>44.477707789881777</v>
      </c>
      <c r="BF168" s="55">
        <v>0</v>
      </c>
      <c r="BG168" s="55">
        <v>382.82745321543683</v>
      </c>
      <c r="BH168" s="55">
        <v>0</v>
      </c>
      <c r="BI168" s="55">
        <v>34.510488011343462</v>
      </c>
      <c r="BJ168" s="55">
        <v>0</v>
      </c>
      <c r="BK168" s="55">
        <v>0</v>
      </c>
      <c r="BL168" s="55">
        <v>92.970044082927117</v>
      </c>
      <c r="BM168" s="55">
        <v>0</v>
      </c>
      <c r="BN168" s="55">
        <v>45.941165632638295</v>
      </c>
      <c r="BO168" s="55">
        <v>180.30087397522729</v>
      </c>
      <c r="BP168" s="55">
        <v>0</v>
      </c>
      <c r="BQ168" s="55">
        <v>52.912003289915454</v>
      </c>
      <c r="BR168" s="56">
        <v>469.5906360367394</v>
      </c>
      <c r="BS168" s="57">
        <v>146.77143829751554</v>
      </c>
      <c r="BU168" s="24">
        <f t="shared" si="86"/>
        <v>1531.7863082785252</v>
      </c>
      <c r="BW168" s="48">
        <f t="shared" si="87"/>
        <v>404829.81601607177</v>
      </c>
      <c r="BX168" s="49"/>
      <c r="BY168" s="48">
        <f t="shared" si="89"/>
        <v>77161.546940989501</v>
      </c>
      <c r="BZ168" s="48">
        <f t="shared" si="101"/>
        <v>77161.546940989516</v>
      </c>
      <c r="CA168" s="48">
        <f t="shared" si="102"/>
        <v>0</v>
      </c>
      <c r="CB168" s="48">
        <f t="shared" si="103"/>
        <v>97778.65194372437</v>
      </c>
      <c r="CC168" s="48">
        <f t="shared" si="90"/>
        <v>10879.658105813192</v>
      </c>
      <c r="CD168" s="48">
        <f t="shared" si="91"/>
        <v>86898.99383791117</v>
      </c>
      <c r="CE168" s="48">
        <f t="shared" si="92"/>
        <v>67964.618990139614</v>
      </c>
      <c r="CF168" s="48">
        <f t="shared" si="93"/>
        <v>0</v>
      </c>
      <c r="CG168" s="48">
        <f t="shared" si="100"/>
        <v>0</v>
      </c>
      <c r="CH168" s="48">
        <f t="shared" si="94"/>
        <v>0</v>
      </c>
      <c r="CI168" s="48">
        <f t="shared" si="95"/>
        <v>0</v>
      </c>
      <c r="CJ168" s="48">
        <f t="shared" si="96"/>
        <v>0</v>
      </c>
      <c r="CK168" s="48">
        <f t="shared" si="97"/>
        <v>67964.618990139599</v>
      </c>
      <c r="CL168" s="48">
        <f t="shared" si="98"/>
        <v>161924.99814121838</v>
      </c>
      <c r="CM168" s="48">
        <f t="shared" si="104"/>
        <v>5586.9601879277452</v>
      </c>
      <c r="CN168" s="48">
        <f t="shared" si="105"/>
        <v>6034.7562782905397</v>
      </c>
      <c r="CO168" s="48">
        <f t="shared" si="106"/>
        <v>3457.2061987110292</v>
      </c>
      <c r="CP168" s="48">
        <f t="shared" si="107"/>
        <v>8230.7179031034993</v>
      </c>
      <c r="CQ168" s="48">
        <f t="shared" si="108"/>
        <v>0</v>
      </c>
      <c r="CR168" s="48">
        <f t="shared" si="109"/>
        <v>6386.2574227447221</v>
      </c>
      <c r="CS168" s="48">
        <f t="shared" si="110"/>
        <v>8501.5346620002674</v>
      </c>
      <c r="CT168" s="48">
        <f t="shared" si="111"/>
        <v>33365.15538039276</v>
      </c>
      <c r="CU168" s="48">
        <f t="shared" si="112"/>
        <v>59512.075702857299</v>
      </c>
      <c r="CV168" s="48">
        <f t="shared" si="99"/>
        <v>30703.562966892921</v>
      </c>
    </row>
    <row r="169" spans="2:100" ht="16" x14ac:dyDescent="0.4">
      <c r="B169" s="51" t="s">
        <v>184</v>
      </c>
      <c r="C169" s="52">
        <v>7</v>
      </c>
      <c r="D169" s="51" t="s">
        <v>253</v>
      </c>
      <c r="E169" s="53">
        <v>0</v>
      </c>
      <c r="G169" s="54">
        <v>0</v>
      </c>
      <c r="H169" s="55">
        <v>0</v>
      </c>
      <c r="I169" s="55">
        <v>0</v>
      </c>
      <c r="J169" s="55">
        <v>0</v>
      </c>
      <c r="K169" s="55">
        <v>0</v>
      </c>
      <c r="L169" s="55">
        <v>0</v>
      </c>
      <c r="M169" s="55">
        <v>0</v>
      </c>
      <c r="N169" s="55">
        <v>0</v>
      </c>
      <c r="O169" s="55">
        <v>0</v>
      </c>
      <c r="P169" s="55">
        <v>0</v>
      </c>
      <c r="Q169" s="55">
        <v>0</v>
      </c>
      <c r="R169" s="55">
        <v>0</v>
      </c>
      <c r="S169" s="55">
        <v>0</v>
      </c>
      <c r="T169" s="55">
        <v>0</v>
      </c>
      <c r="U169" s="55">
        <v>0</v>
      </c>
      <c r="V169" s="55">
        <v>0</v>
      </c>
      <c r="W169" s="56">
        <v>0</v>
      </c>
      <c r="X169" s="57">
        <v>0</v>
      </c>
      <c r="Y169" s="60"/>
      <c r="Z169" s="24">
        <f t="shared" si="83"/>
        <v>0</v>
      </c>
      <c r="AB169" s="58">
        <v>0</v>
      </c>
      <c r="AC169" s="55">
        <v>0</v>
      </c>
      <c r="AD169" s="55">
        <v>0</v>
      </c>
      <c r="AE169" s="55">
        <v>0</v>
      </c>
      <c r="AF169" s="55">
        <v>0</v>
      </c>
      <c r="AG169" s="55">
        <v>0</v>
      </c>
      <c r="AH169" s="55">
        <v>0</v>
      </c>
      <c r="AI169" s="59">
        <v>0</v>
      </c>
      <c r="AJ169" s="60"/>
      <c r="AK169" s="24">
        <f t="shared" si="88"/>
        <v>0</v>
      </c>
      <c r="AM169" s="58">
        <v>0</v>
      </c>
      <c r="AN169" s="55">
        <v>0</v>
      </c>
      <c r="AO169" s="55">
        <v>0</v>
      </c>
      <c r="AP169" s="59">
        <v>0</v>
      </c>
      <c r="AQ169" s="60"/>
      <c r="AR169" s="24">
        <f t="shared" si="84"/>
        <v>0</v>
      </c>
      <c r="AT169" s="58">
        <v>0</v>
      </c>
      <c r="AU169" s="55">
        <v>0</v>
      </c>
      <c r="AV169" s="55">
        <v>0</v>
      </c>
      <c r="AW169" s="55">
        <v>0</v>
      </c>
      <c r="AX169" s="59">
        <v>0</v>
      </c>
      <c r="AY169" s="60"/>
      <c r="AZ169" s="24">
        <f t="shared" si="85"/>
        <v>0</v>
      </c>
      <c r="BA169" s="34"/>
      <c r="BB169" s="54">
        <v>0</v>
      </c>
      <c r="BC169" s="55">
        <v>0</v>
      </c>
      <c r="BD169" s="55">
        <v>0</v>
      </c>
      <c r="BE169" s="55">
        <v>0</v>
      </c>
      <c r="BF169" s="55">
        <v>0</v>
      </c>
      <c r="BG169" s="55">
        <v>0</v>
      </c>
      <c r="BH169" s="55">
        <v>0</v>
      </c>
      <c r="BI169" s="55">
        <v>0</v>
      </c>
      <c r="BJ169" s="55">
        <v>0</v>
      </c>
      <c r="BK169" s="55">
        <v>0</v>
      </c>
      <c r="BL169" s="55">
        <v>0</v>
      </c>
      <c r="BM169" s="55">
        <v>0</v>
      </c>
      <c r="BN169" s="55">
        <v>0</v>
      </c>
      <c r="BO169" s="55">
        <v>0</v>
      </c>
      <c r="BP169" s="55">
        <v>0</v>
      </c>
      <c r="BQ169" s="55">
        <v>0</v>
      </c>
      <c r="BR169" s="56">
        <v>0</v>
      </c>
      <c r="BS169" s="57">
        <v>0</v>
      </c>
      <c r="BU169" s="24">
        <f t="shared" si="86"/>
        <v>0</v>
      </c>
      <c r="BW169" s="48">
        <f t="shared" si="87"/>
        <v>0</v>
      </c>
      <c r="BX169" s="49"/>
      <c r="BY169" s="48">
        <f t="shared" si="89"/>
        <v>0</v>
      </c>
      <c r="BZ169" s="48">
        <f t="shared" si="101"/>
        <v>0</v>
      </c>
      <c r="CA169" s="48">
        <f t="shared" si="102"/>
        <v>0</v>
      </c>
      <c r="CB169" s="48">
        <f t="shared" si="103"/>
        <v>0</v>
      </c>
      <c r="CC169" s="48">
        <f t="shared" si="90"/>
        <v>0</v>
      </c>
      <c r="CD169" s="48">
        <f t="shared" si="91"/>
        <v>0</v>
      </c>
      <c r="CE169" s="48">
        <f t="shared" si="92"/>
        <v>0</v>
      </c>
      <c r="CF169" s="48">
        <f t="shared" si="93"/>
        <v>0</v>
      </c>
      <c r="CG169" s="48">
        <f t="shared" si="100"/>
        <v>0</v>
      </c>
      <c r="CH169" s="48">
        <f t="shared" si="94"/>
        <v>0</v>
      </c>
      <c r="CI169" s="48">
        <f t="shared" si="95"/>
        <v>0</v>
      </c>
      <c r="CJ169" s="48">
        <f t="shared" si="96"/>
        <v>0</v>
      </c>
      <c r="CK169" s="48">
        <f t="shared" si="97"/>
        <v>0</v>
      </c>
      <c r="CL169" s="48">
        <f t="shared" si="98"/>
        <v>0</v>
      </c>
      <c r="CM169" s="48">
        <f t="shared" si="104"/>
        <v>0</v>
      </c>
      <c r="CN169" s="48">
        <f t="shared" si="105"/>
        <v>0</v>
      </c>
      <c r="CO169" s="48">
        <f t="shared" si="106"/>
        <v>0</v>
      </c>
      <c r="CP169" s="48">
        <f t="shared" si="107"/>
        <v>0</v>
      </c>
      <c r="CQ169" s="48">
        <f t="shared" si="108"/>
        <v>0</v>
      </c>
      <c r="CR169" s="48">
        <f t="shared" si="109"/>
        <v>0</v>
      </c>
      <c r="CS169" s="48">
        <f t="shared" si="110"/>
        <v>0</v>
      </c>
      <c r="CT169" s="48">
        <f t="shared" si="111"/>
        <v>0</v>
      </c>
      <c r="CU169" s="48">
        <f t="shared" si="112"/>
        <v>0</v>
      </c>
      <c r="CV169" s="48">
        <f t="shared" si="99"/>
        <v>0</v>
      </c>
    </row>
    <row r="170" spans="2:100" ht="16" x14ac:dyDescent="0.4">
      <c r="B170" s="51" t="s">
        <v>184</v>
      </c>
      <c r="C170" s="52">
        <v>7</v>
      </c>
      <c r="D170" s="51" t="s">
        <v>248</v>
      </c>
      <c r="E170" s="53">
        <v>0</v>
      </c>
      <c r="G170" s="54">
        <v>0</v>
      </c>
      <c r="H170" s="55">
        <v>0</v>
      </c>
      <c r="I170" s="55">
        <v>0</v>
      </c>
      <c r="J170" s="55">
        <v>0</v>
      </c>
      <c r="K170" s="55">
        <v>0</v>
      </c>
      <c r="L170" s="55">
        <v>0</v>
      </c>
      <c r="M170" s="55">
        <v>0</v>
      </c>
      <c r="N170" s="55">
        <v>0</v>
      </c>
      <c r="O170" s="55">
        <v>0</v>
      </c>
      <c r="P170" s="55">
        <v>0</v>
      </c>
      <c r="Q170" s="55">
        <v>0</v>
      </c>
      <c r="R170" s="55">
        <v>0</v>
      </c>
      <c r="S170" s="55">
        <v>0</v>
      </c>
      <c r="T170" s="55">
        <v>0</v>
      </c>
      <c r="U170" s="55">
        <v>0</v>
      </c>
      <c r="V170" s="55">
        <v>0</v>
      </c>
      <c r="W170" s="56">
        <v>0</v>
      </c>
      <c r="X170" s="57">
        <v>0</v>
      </c>
      <c r="Y170" s="60"/>
      <c r="Z170" s="24">
        <f t="shared" si="83"/>
        <v>0</v>
      </c>
      <c r="AB170" s="58">
        <v>0</v>
      </c>
      <c r="AC170" s="55">
        <v>0</v>
      </c>
      <c r="AD170" s="55">
        <v>0</v>
      </c>
      <c r="AE170" s="55">
        <v>0</v>
      </c>
      <c r="AF170" s="55">
        <v>0</v>
      </c>
      <c r="AG170" s="55">
        <v>0</v>
      </c>
      <c r="AH170" s="55">
        <v>0</v>
      </c>
      <c r="AI170" s="59">
        <v>0</v>
      </c>
      <c r="AJ170" s="60"/>
      <c r="AK170" s="24">
        <f t="shared" si="88"/>
        <v>0</v>
      </c>
      <c r="AM170" s="58">
        <v>0</v>
      </c>
      <c r="AN170" s="55">
        <v>0</v>
      </c>
      <c r="AO170" s="55">
        <v>0</v>
      </c>
      <c r="AP170" s="59">
        <v>0</v>
      </c>
      <c r="AQ170" s="60"/>
      <c r="AR170" s="24">
        <f t="shared" si="84"/>
        <v>0</v>
      </c>
      <c r="AT170" s="58">
        <v>0</v>
      </c>
      <c r="AU170" s="55">
        <v>0</v>
      </c>
      <c r="AV170" s="55">
        <v>0</v>
      </c>
      <c r="AW170" s="55">
        <v>0</v>
      </c>
      <c r="AX170" s="59">
        <v>0</v>
      </c>
      <c r="AY170" s="60"/>
      <c r="AZ170" s="24">
        <f t="shared" si="85"/>
        <v>0</v>
      </c>
      <c r="BA170" s="34"/>
      <c r="BB170" s="54">
        <v>0</v>
      </c>
      <c r="BC170" s="55">
        <v>0</v>
      </c>
      <c r="BD170" s="55">
        <v>0</v>
      </c>
      <c r="BE170" s="55">
        <v>0</v>
      </c>
      <c r="BF170" s="55">
        <v>0</v>
      </c>
      <c r="BG170" s="55">
        <v>0</v>
      </c>
      <c r="BH170" s="55">
        <v>0</v>
      </c>
      <c r="BI170" s="55">
        <v>0</v>
      </c>
      <c r="BJ170" s="55">
        <v>0</v>
      </c>
      <c r="BK170" s="55">
        <v>0</v>
      </c>
      <c r="BL170" s="55">
        <v>0</v>
      </c>
      <c r="BM170" s="55">
        <v>0</v>
      </c>
      <c r="BN170" s="55">
        <v>0</v>
      </c>
      <c r="BO170" s="55">
        <v>0</v>
      </c>
      <c r="BP170" s="55">
        <v>0</v>
      </c>
      <c r="BQ170" s="55">
        <v>0</v>
      </c>
      <c r="BR170" s="56">
        <v>0</v>
      </c>
      <c r="BS170" s="57">
        <v>0</v>
      </c>
      <c r="BU170" s="24">
        <f t="shared" si="86"/>
        <v>0</v>
      </c>
      <c r="BW170" s="48">
        <f t="shared" si="87"/>
        <v>0</v>
      </c>
      <c r="BX170" s="49"/>
      <c r="BY170" s="48">
        <f t="shared" si="89"/>
        <v>0</v>
      </c>
      <c r="BZ170" s="48">
        <f t="shared" si="101"/>
        <v>0</v>
      </c>
      <c r="CA170" s="48">
        <f t="shared" si="102"/>
        <v>0</v>
      </c>
      <c r="CB170" s="48">
        <f t="shared" si="103"/>
        <v>0</v>
      </c>
      <c r="CC170" s="48">
        <f t="shared" si="90"/>
        <v>0</v>
      </c>
      <c r="CD170" s="48">
        <f t="shared" si="91"/>
        <v>0</v>
      </c>
      <c r="CE170" s="48">
        <f t="shared" si="92"/>
        <v>0</v>
      </c>
      <c r="CF170" s="48">
        <f t="shared" si="93"/>
        <v>0</v>
      </c>
      <c r="CG170" s="48">
        <f t="shared" si="100"/>
        <v>0</v>
      </c>
      <c r="CH170" s="48">
        <f t="shared" si="94"/>
        <v>0</v>
      </c>
      <c r="CI170" s="48">
        <f t="shared" si="95"/>
        <v>0</v>
      </c>
      <c r="CJ170" s="48">
        <f t="shared" si="96"/>
        <v>0</v>
      </c>
      <c r="CK170" s="48">
        <f t="shared" si="97"/>
        <v>0</v>
      </c>
      <c r="CL170" s="48">
        <f t="shared" si="98"/>
        <v>0</v>
      </c>
      <c r="CM170" s="48">
        <f t="shared" si="104"/>
        <v>0</v>
      </c>
      <c r="CN170" s="48">
        <f t="shared" si="105"/>
        <v>0</v>
      </c>
      <c r="CO170" s="48">
        <f t="shared" si="106"/>
        <v>0</v>
      </c>
      <c r="CP170" s="48">
        <f t="shared" si="107"/>
        <v>0</v>
      </c>
      <c r="CQ170" s="48">
        <f t="shared" si="108"/>
        <v>0</v>
      </c>
      <c r="CR170" s="48">
        <f t="shared" si="109"/>
        <v>0</v>
      </c>
      <c r="CS170" s="48">
        <f t="shared" si="110"/>
        <v>0</v>
      </c>
      <c r="CT170" s="48">
        <f t="shared" si="111"/>
        <v>0</v>
      </c>
      <c r="CU170" s="48">
        <f t="shared" si="112"/>
        <v>0</v>
      </c>
      <c r="CV170" s="48">
        <f t="shared" si="99"/>
        <v>0</v>
      </c>
    </row>
    <row r="171" spans="2:100" ht="16" x14ac:dyDescent="0.4">
      <c r="B171" s="51" t="s">
        <v>184</v>
      </c>
      <c r="C171" s="52">
        <v>7</v>
      </c>
      <c r="D171" s="51" t="s">
        <v>242</v>
      </c>
      <c r="E171" s="53">
        <v>906500</v>
      </c>
      <c r="G171" s="54">
        <v>3560.1145021790089</v>
      </c>
      <c r="H171" s="55">
        <v>3845.4584641360661</v>
      </c>
      <c r="I171" s="55">
        <v>2202.9958172333904</v>
      </c>
      <c r="J171" s="55">
        <v>5244.7658806481786</v>
      </c>
      <c r="K171" s="55">
        <v>0</v>
      </c>
      <c r="L171" s="55">
        <v>45142.622328584184</v>
      </c>
      <c r="M171" s="55">
        <v>0</v>
      </c>
      <c r="N171" s="55">
        <v>4069.4415031789849</v>
      </c>
      <c r="O171" s="55">
        <v>0</v>
      </c>
      <c r="P171" s="55">
        <v>0</v>
      </c>
      <c r="Q171" s="55">
        <v>10962.932654533481</v>
      </c>
      <c r="R171" s="55">
        <v>0</v>
      </c>
      <c r="S171" s="55">
        <v>5417.3353349401204</v>
      </c>
      <c r="T171" s="55">
        <v>21260.894930638526</v>
      </c>
      <c r="U171" s="55">
        <v>0</v>
      </c>
      <c r="V171" s="55">
        <v>6143.348775187289</v>
      </c>
      <c r="W171" s="56">
        <v>55590.778893125796</v>
      </c>
      <c r="X171" s="57">
        <v>17307.138116762082</v>
      </c>
      <c r="Y171" s="60"/>
      <c r="Z171" s="24">
        <f t="shared" si="83"/>
        <v>180747.82720114707</v>
      </c>
      <c r="AB171" s="58">
        <v>4048.0193728236254</v>
      </c>
      <c r="AC171" s="55">
        <v>0</v>
      </c>
      <c r="AD171" s="55">
        <v>0</v>
      </c>
      <c r="AE171" s="55">
        <v>0</v>
      </c>
      <c r="AF171" s="55">
        <v>32521.121094511396</v>
      </c>
      <c r="AG171" s="55">
        <v>3152.0550393638277</v>
      </c>
      <c r="AH171" s="55">
        <v>686.43310218298541</v>
      </c>
      <c r="AI171" s="59">
        <v>2364.0412795228708</v>
      </c>
      <c r="AJ171" s="60"/>
      <c r="AK171" s="24">
        <f t="shared" si="88"/>
        <v>42771.6698884047</v>
      </c>
      <c r="AM171" s="58">
        <v>4814.0476964829368</v>
      </c>
      <c r="AN171" s="55">
        <v>0</v>
      </c>
      <c r="AO171" s="55">
        <v>11834.936639091618</v>
      </c>
      <c r="AP171" s="59">
        <v>4332.6429268346437</v>
      </c>
      <c r="AQ171" s="60"/>
      <c r="AR171" s="24">
        <f t="shared" si="84"/>
        <v>20981.627262409198</v>
      </c>
      <c r="AT171" s="58">
        <v>2750.8843979902499</v>
      </c>
      <c r="AU171" s="55">
        <v>0</v>
      </c>
      <c r="AV171" s="55">
        <v>6712.3521236639026</v>
      </c>
      <c r="AW171" s="55">
        <v>2429.9478848913873</v>
      </c>
      <c r="AX171" s="59">
        <v>2101.3700262425518</v>
      </c>
      <c r="AY171" s="60"/>
      <c r="AZ171" s="24">
        <f t="shared" si="85"/>
        <v>13994.554432788093</v>
      </c>
      <c r="BA171" s="34"/>
      <c r="BB171" s="54">
        <v>19.342913077127484</v>
      </c>
      <c r="BC171" s="55">
        <v>20.893251823210036</v>
      </c>
      <c r="BD171" s="55">
        <v>11.969378112962239</v>
      </c>
      <c r="BE171" s="55">
        <v>28.496007776482642</v>
      </c>
      <c r="BF171" s="55">
        <v>0</v>
      </c>
      <c r="BG171" s="55">
        <v>245.27015050806716</v>
      </c>
      <c r="BH171" s="55">
        <v>0</v>
      </c>
      <c r="BI171" s="55">
        <v>22.110202697207569</v>
      </c>
      <c r="BJ171" s="55">
        <v>0</v>
      </c>
      <c r="BK171" s="55">
        <v>0</v>
      </c>
      <c r="BL171" s="55">
        <v>59.564110445676079</v>
      </c>
      <c r="BM171" s="55">
        <v>0</v>
      </c>
      <c r="BN171" s="55">
        <v>29.433616932618861</v>
      </c>
      <c r="BO171" s="55">
        <v>115.51528534646077</v>
      </c>
      <c r="BP171" s="55">
        <v>0</v>
      </c>
      <c r="BQ171" s="55">
        <v>33.378213337855811</v>
      </c>
      <c r="BR171" s="56">
        <v>302.03736519187885</v>
      </c>
      <c r="BS171" s="57">
        <v>94.033623918969084</v>
      </c>
      <c r="BU171" s="24">
        <f t="shared" si="86"/>
        <v>982.04411916851654</v>
      </c>
      <c r="BW171" s="48">
        <f t="shared" si="87"/>
        <v>259477.72290391757</v>
      </c>
      <c r="BX171" s="49"/>
      <c r="BY171" s="48">
        <f t="shared" si="89"/>
        <v>49435.91185191588</v>
      </c>
      <c r="BZ171" s="48">
        <f t="shared" si="101"/>
        <v>49435.91185191588</v>
      </c>
      <c r="CA171" s="48">
        <f t="shared" si="102"/>
        <v>0</v>
      </c>
      <c r="CB171" s="48">
        <f t="shared" si="103"/>
        <v>62755.976349025805</v>
      </c>
      <c r="CC171" s="48">
        <f t="shared" si="90"/>
        <v>6863.1600907081302</v>
      </c>
      <c r="CD171" s="48">
        <f t="shared" si="91"/>
        <v>55892.816258317675</v>
      </c>
      <c r="CE171" s="48">
        <f t="shared" si="92"/>
        <v>43543.61785949055</v>
      </c>
      <c r="CF171" s="48">
        <f t="shared" si="93"/>
        <v>0</v>
      </c>
      <c r="CG171" s="48">
        <f t="shared" si="100"/>
        <v>0</v>
      </c>
      <c r="CH171" s="48">
        <f t="shared" si="94"/>
        <v>0</v>
      </c>
      <c r="CI171" s="48">
        <f t="shared" si="95"/>
        <v>0</v>
      </c>
      <c r="CJ171" s="48">
        <f t="shared" si="96"/>
        <v>0</v>
      </c>
      <c r="CK171" s="48">
        <f t="shared" si="97"/>
        <v>43543.61785949055</v>
      </c>
      <c r="CL171" s="48">
        <f t="shared" si="98"/>
        <v>103742.2168434854</v>
      </c>
      <c r="CM171" s="48">
        <f t="shared" si="104"/>
        <v>3579.4574152561363</v>
      </c>
      <c r="CN171" s="48">
        <f t="shared" si="105"/>
        <v>3866.3517159592761</v>
      </c>
      <c r="CO171" s="48">
        <f t="shared" si="106"/>
        <v>2214.9651953463526</v>
      </c>
      <c r="CP171" s="48">
        <f t="shared" si="107"/>
        <v>5273.2618884246613</v>
      </c>
      <c r="CQ171" s="48">
        <f t="shared" si="108"/>
        <v>0</v>
      </c>
      <c r="CR171" s="48">
        <f t="shared" si="109"/>
        <v>4091.5517058761925</v>
      </c>
      <c r="CS171" s="48">
        <f t="shared" si="110"/>
        <v>5446.7689518727393</v>
      </c>
      <c r="CT171" s="48">
        <f t="shared" si="111"/>
        <v>21376.410215984986</v>
      </c>
      <c r="CU171" s="48">
        <f t="shared" si="112"/>
        <v>38128.236734561113</v>
      </c>
      <c r="CV171" s="48">
        <f t="shared" si="99"/>
        <v>19671.179396284952</v>
      </c>
    </row>
    <row r="172" spans="2:100" ht="16" x14ac:dyDescent="0.4">
      <c r="B172" s="51" t="s">
        <v>234</v>
      </c>
      <c r="C172" s="52">
        <v>7</v>
      </c>
      <c r="D172" s="51" t="s">
        <v>246</v>
      </c>
      <c r="E172" s="53">
        <v>105000</v>
      </c>
      <c r="G172" s="54">
        <v>412.36847515586976</v>
      </c>
      <c r="H172" s="55">
        <v>445.41989932077985</v>
      </c>
      <c r="I172" s="55">
        <v>255.17326068340429</v>
      </c>
      <c r="J172" s="55">
        <v>607.50183945731794</v>
      </c>
      <c r="K172" s="55">
        <v>0</v>
      </c>
      <c r="L172" s="55">
        <v>5228.8751731950797</v>
      </c>
      <c r="M172" s="55">
        <v>1135.9389022449179</v>
      </c>
      <c r="N172" s="55">
        <v>471.36388067710254</v>
      </c>
      <c r="O172" s="55">
        <v>0</v>
      </c>
      <c r="P172" s="55">
        <v>0</v>
      </c>
      <c r="Q172" s="55">
        <v>0</v>
      </c>
      <c r="R172" s="55">
        <v>5939.5598292342984</v>
      </c>
      <c r="S172" s="55">
        <v>627.49057933669349</v>
      </c>
      <c r="T172" s="55">
        <v>2462.6519224677832</v>
      </c>
      <c r="U172" s="55">
        <v>0</v>
      </c>
      <c r="V172" s="55">
        <v>0</v>
      </c>
      <c r="W172" s="56">
        <v>8048.8579478463989</v>
      </c>
      <c r="X172" s="57">
        <v>2004.6878127523648</v>
      </c>
      <c r="Y172" s="60"/>
      <c r="Z172" s="24">
        <f t="shared" si="83"/>
        <v>27639.88952237201</v>
      </c>
      <c r="AB172" s="58">
        <v>468.88255283671339</v>
      </c>
      <c r="AC172" s="55">
        <v>0</v>
      </c>
      <c r="AD172" s="55">
        <v>0</v>
      </c>
      <c r="AE172" s="55">
        <v>0</v>
      </c>
      <c r="AF172" s="55">
        <v>0</v>
      </c>
      <c r="AG172" s="55">
        <v>365.10290031241249</v>
      </c>
      <c r="AH172" s="55">
        <v>0</v>
      </c>
      <c r="AI172" s="59">
        <v>273.82717523430938</v>
      </c>
      <c r="AJ172" s="60"/>
      <c r="AK172" s="24">
        <f t="shared" si="88"/>
        <v>1107.8126283834354</v>
      </c>
      <c r="AM172" s="58">
        <v>557.61170229532092</v>
      </c>
      <c r="AN172" s="55">
        <v>0</v>
      </c>
      <c r="AO172" s="55">
        <v>1370.8420817480639</v>
      </c>
      <c r="AP172" s="59">
        <v>501.8505320657888</v>
      </c>
      <c r="AQ172" s="60"/>
      <c r="AR172" s="24">
        <f t="shared" si="84"/>
        <v>2430.3043161091737</v>
      </c>
      <c r="AT172" s="58">
        <v>318.63525845446907</v>
      </c>
      <c r="AU172" s="55">
        <v>0</v>
      </c>
      <c r="AV172" s="55">
        <v>777.49252397651378</v>
      </c>
      <c r="AW172" s="55">
        <v>281.46114496811435</v>
      </c>
      <c r="AX172" s="59">
        <v>243.40193354160829</v>
      </c>
      <c r="AY172" s="60"/>
      <c r="AZ172" s="24">
        <f t="shared" si="85"/>
        <v>1620.9908609407053</v>
      </c>
      <c r="BA172" s="34"/>
      <c r="BB172" s="54">
        <v>2.2404918622155385</v>
      </c>
      <c r="BC172" s="55">
        <v>2.4200677787501972</v>
      </c>
      <c r="BD172" s="55">
        <v>1.3864144532388696</v>
      </c>
      <c r="BE172" s="55">
        <v>3.3006958814458658</v>
      </c>
      <c r="BF172" s="55">
        <v>0</v>
      </c>
      <c r="BG172" s="55">
        <v>28.40966994301936</v>
      </c>
      <c r="BH172" s="55">
        <v>6.1718148204510337</v>
      </c>
      <c r="BI172" s="55">
        <v>2.5610273394448924</v>
      </c>
      <c r="BJ172" s="55">
        <v>0</v>
      </c>
      <c r="BK172" s="55">
        <v>0</v>
      </c>
      <c r="BL172" s="55">
        <v>0</v>
      </c>
      <c r="BM172" s="55">
        <v>32.270981571788894</v>
      </c>
      <c r="BN172" s="55">
        <v>3.4092992586045017</v>
      </c>
      <c r="BO172" s="55">
        <v>13.380148881829431</v>
      </c>
      <c r="BP172" s="55">
        <v>0</v>
      </c>
      <c r="BQ172" s="55">
        <v>0</v>
      </c>
      <c r="BR172" s="56">
        <v>43.731278743997905</v>
      </c>
      <c r="BS172" s="57">
        <v>10.891925550459741</v>
      </c>
      <c r="BU172" s="24">
        <f t="shared" si="86"/>
        <v>150.17381608524624</v>
      </c>
      <c r="BW172" s="48">
        <f t="shared" si="87"/>
        <v>32949.17114389057</v>
      </c>
      <c r="BX172" s="49"/>
      <c r="BY172" s="48">
        <f t="shared" si="89"/>
        <v>5726.1673959748123</v>
      </c>
      <c r="BZ172" s="48">
        <f t="shared" si="101"/>
        <v>5726.1673959748123</v>
      </c>
      <c r="CA172" s="48">
        <f t="shared" si="102"/>
        <v>0</v>
      </c>
      <c r="CB172" s="48">
        <f t="shared" si="103"/>
        <v>8092.5892265903967</v>
      </c>
      <c r="CC172" s="48">
        <f t="shared" si="90"/>
        <v>0</v>
      </c>
      <c r="CD172" s="48">
        <f t="shared" si="91"/>
        <v>8092.5892265903967</v>
      </c>
      <c r="CE172" s="48">
        <f t="shared" si="92"/>
        <v>5971.8308108060874</v>
      </c>
      <c r="CF172" s="48">
        <f t="shared" si="93"/>
        <v>0</v>
      </c>
      <c r="CG172" s="48">
        <f t="shared" si="100"/>
        <v>0</v>
      </c>
      <c r="CH172" s="48">
        <f t="shared" si="94"/>
        <v>0</v>
      </c>
      <c r="CI172" s="48">
        <f t="shared" si="95"/>
        <v>0</v>
      </c>
      <c r="CJ172" s="48">
        <f t="shared" si="96"/>
        <v>5971.8308108060874</v>
      </c>
      <c r="CK172" s="48">
        <f t="shared" si="97"/>
        <v>0</v>
      </c>
      <c r="CL172" s="48">
        <f t="shared" si="98"/>
        <v>13158.583710519277</v>
      </c>
      <c r="CM172" s="48">
        <f t="shared" si="104"/>
        <v>414.60896701808531</v>
      </c>
      <c r="CN172" s="48">
        <f t="shared" si="105"/>
        <v>447.83996709953004</v>
      </c>
      <c r="CO172" s="48">
        <f t="shared" si="106"/>
        <v>256.55967513664314</v>
      </c>
      <c r="CP172" s="48">
        <f t="shared" si="107"/>
        <v>610.80253533876385</v>
      </c>
      <c r="CQ172" s="48">
        <f t="shared" si="108"/>
        <v>1142.110717065369</v>
      </c>
      <c r="CR172" s="48">
        <f t="shared" si="109"/>
        <v>473.92490801654742</v>
      </c>
      <c r="CS172" s="48">
        <f t="shared" si="110"/>
        <v>630.89987859529799</v>
      </c>
      <c r="CT172" s="48">
        <f t="shared" si="111"/>
        <v>2476.0320713496126</v>
      </c>
      <c r="CU172" s="48">
        <f t="shared" si="112"/>
        <v>4416.3980773622916</v>
      </c>
      <c r="CV172" s="48">
        <f t="shared" si="99"/>
        <v>2278.514987986674</v>
      </c>
    </row>
    <row r="173" spans="2:100" ht="16" x14ac:dyDescent="0.4">
      <c r="B173" s="51" t="s">
        <v>234</v>
      </c>
      <c r="C173" s="52">
        <v>7</v>
      </c>
      <c r="D173" s="51" t="s">
        <v>235</v>
      </c>
      <c r="E173" s="53">
        <v>921857.14285714284</v>
      </c>
      <c r="G173" s="54">
        <v>3620.4268982052076</v>
      </c>
      <c r="H173" s="55">
        <v>3910.604911995908</v>
      </c>
      <c r="I173" s="55">
        <v>2240.3170764489905</v>
      </c>
      <c r="J173" s="55">
        <v>5333.6181905007788</v>
      </c>
      <c r="K173" s="55">
        <v>0</v>
      </c>
      <c r="L173" s="55">
        <v>45907.389785888226</v>
      </c>
      <c r="M173" s="55">
        <v>9973.0799131788499</v>
      </c>
      <c r="N173" s="55">
        <v>4138.3824789242753</v>
      </c>
      <c r="O173" s="55">
        <v>0</v>
      </c>
      <c r="P173" s="55">
        <v>0</v>
      </c>
      <c r="Q173" s="55">
        <v>0</v>
      </c>
      <c r="R173" s="55">
        <v>52146.910990542754</v>
      </c>
      <c r="S173" s="55">
        <v>5509.1111679723581</v>
      </c>
      <c r="T173" s="55">
        <v>21621.078715217151</v>
      </c>
      <c r="U173" s="55">
        <v>0</v>
      </c>
      <c r="V173" s="55">
        <v>1960.4887352855192</v>
      </c>
      <c r="W173" s="56">
        <v>66230.602542278939</v>
      </c>
      <c r="X173" s="57">
        <v>17600.340756042191</v>
      </c>
      <c r="Y173" s="60"/>
      <c r="Z173" s="24">
        <f t="shared" si="83"/>
        <v>240192.35216248117</v>
      </c>
      <c r="AB173" s="58">
        <v>4116.5974332725327</v>
      </c>
      <c r="AC173" s="55">
        <v>0</v>
      </c>
      <c r="AD173" s="55">
        <v>0</v>
      </c>
      <c r="AE173" s="55">
        <v>0</v>
      </c>
      <c r="AF173" s="55">
        <v>0</v>
      </c>
      <c r="AG173" s="55">
        <v>3205.4544431510171</v>
      </c>
      <c r="AH173" s="55">
        <v>219.05713212836585</v>
      </c>
      <c r="AI173" s="59">
        <v>2404.090832363263</v>
      </c>
      <c r="AJ173" s="60"/>
      <c r="AK173" s="24">
        <f t="shared" si="88"/>
        <v>9945.1998409151784</v>
      </c>
      <c r="AM173" s="58">
        <v>4895.6031495397356</v>
      </c>
      <c r="AN173" s="55">
        <v>0</v>
      </c>
      <c r="AO173" s="55">
        <v>12035.433950367695</v>
      </c>
      <c r="AP173" s="59">
        <v>4406.0428345857617</v>
      </c>
      <c r="AQ173" s="60"/>
      <c r="AR173" s="24">
        <f t="shared" si="84"/>
        <v>21337.079934493191</v>
      </c>
      <c r="AT173" s="58">
        <v>2797.4875140227059</v>
      </c>
      <c r="AU173" s="55">
        <v>0</v>
      </c>
      <c r="AV173" s="55">
        <v>6826.0670166264536</v>
      </c>
      <c r="AW173" s="55">
        <v>2471.1139707200568</v>
      </c>
      <c r="AX173" s="59">
        <v>2136.9696287673451</v>
      </c>
      <c r="AY173" s="60"/>
      <c r="AZ173" s="24">
        <f t="shared" si="85"/>
        <v>14231.63813013656</v>
      </c>
      <c r="BA173" s="34"/>
      <c r="BB173" s="54">
        <v>19.670604063778057</v>
      </c>
      <c r="BC173" s="55">
        <v>21.247207314659896</v>
      </c>
      <c r="BD173" s="55">
        <v>12.172153015986973</v>
      </c>
      <c r="BE173" s="55">
        <v>28.978762616285948</v>
      </c>
      <c r="BF173" s="55">
        <v>0</v>
      </c>
      <c r="BG173" s="55">
        <v>249.42530631605976</v>
      </c>
      <c r="BH173" s="55">
        <v>54.18601501547009</v>
      </c>
      <c r="BI173" s="55">
        <v>22.484774723044747</v>
      </c>
      <c r="BJ173" s="55">
        <v>0</v>
      </c>
      <c r="BK173" s="55">
        <v>0</v>
      </c>
      <c r="BL173" s="55">
        <v>0</v>
      </c>
      <c r="BM173" s="55">
        <v>283.32604637109353</v>
      </c>
      <c r="BN173" s="55">
        <v>29.932255939829727</v>
      </c>
      <c r="BO173" s="55">
        <v>117.47224589720453</v>
      </c>
      <c r="BP173" s="55">
        <v>0</v>
      </c>
      <c r="BQ173" s="55">
        <v>10.651781894123085</v>
      </c>
      <c r="BR173" s="56">
        <v>359.84595080775421</v>
      </c>
      <c r="BS173" s="57">
        <v>95.626660649138373</v>
      </c>
      <c r="BU173" s="24">
        <f t="shared" si="86"/>
        <v>1305.0197646244289</v>
      </c>
      <c r="BW173" s="48">
        <f t="shared" si="87"/>
        <v>287011.28983265051</v>
      </c>
      <c r="BX173" s="49"/>
      <c r="BY173" s="48">
        <f t="shared" si="89"/>
        <v>50273.412525476815</v>
      </c>
      <c r="BZ173" s="48">
        <f t="shared" si="101"/>
        <v>50273.412525476815</v>
      </c>
      <c r="CA173" s="48">
        <f t="shared" si="102"/>
        <v>0</v>
      </c>
      <c r="CB173" s="48">
        <f t="shared" si="103"/>
        <v>68780.646142394704</v>
      </c>
      <c r="CC173" s="48">
        <f t="shared" si="90"/>
        <v>2190.1976493080083</v>
      </c>
      <c r="CD173" s="48">
        <f t="shared" si="91"/>
        <v>66590.448493086689</v>
      </c>
      <c r="CE173" s="48">
        <f t="shared" si="92"/>
        <v>52430.237036913844</v>
      </c>
      <c r="CF173" s="48">
        <f t="shared" si="93"/>
        <v>0</v>
      </c>
      <c r="CG173" s="48">
        <f t="shared" si="100"/>
        <v>0</v>
      </c>
      <c r="CH173" s="48">
        <f t="shared" si="94"/>
        <v>0</v>
      </c>
      <c r="CI173" s="48">
        <f t="shared" si="95"/>
        <v>0</v>
      </c>
      <c r="CJ173" s="48">
        <f t="shared" si="96"/>
        <v>52430.237036913844</v>
      </c>
      <c r="CK173" s="48">
        <f t="shared" si="97"/>
        <v>0</v>
      </c>
      <c r="CL173" s="48">
        <f t="shared" si="98"/>
        <v>115526.99412786515</v>
      </c>
      <c r="CM173" s="48">
        <f t="shared" si="104"/>
        <v>3640.0975022689859</v>
      </c>
      <c r="CN173" s="48">
        <f t="shared" si="105"/>
        <v>3931.852119310568</v>
      </c>
      <c r="CO173" s="48">
        <f t="shared" si="106"/>
        <v>2252.4892294649776</v>
      </c>
      <c r="CP173" s="48">
        <f t="shared" si="107"/>
        <v>5362.5969531170649</v>
      </c>
      <c r="CQ173" s="48">
        <f t="shared" si="108"/>
        <v>10027.26592819432</v>
      </c>
      <c r="CR173" s="48">
        <f t="shared" si="109"/>
        <v>4160.8672536473205</v>
      </c>
      <c r="CS173" s="48">
        <f t="shared" si="110"/>
        <v>5539.0434239121878</v>
      </c>
      <c r="CT173" s="48">
        <f t="shared" si="111"/>
        <v>21738.550961114353</v>
      </c>
      <c r="CU173" s="48">
        <f t="shared" si="112"/>
        <v>38774.172507780771</v>
      </c>
      <c r="CV173" s="48">
        <f t="shared" si="99"/>
        <v>20004.431588405452</v>
      </c>
    </row>
    <row r="174" spans="2:100" ht="16" x14ac:dyDescent="0.4">
      <c r="B174" s="51" t="s">
        <v>234</v>
      </c>
      <c r="C174" s="52">
        <v>7</v>
      </c>
      <c r="D174" s="51" t="s">
        <v>244</v>
      </c>
      <c r="E174" s="53">
        <v>649000</v>
      </c>
      <c r="G174" s="54">
        <v>2548.8299083443758</v>
      </c>
      <c r="H174" s="55">
        <v>2753.1191872303443</v>
      </c>
      <c r="I174" s="55">
        <v>1577.2137731764703</v>
      </c>
      <c r="J174" s="55">
        <v>3754.9399410266601</v>
      </c>
      <c r="K174" s="55">
        <v>0</v>
      </c>
      <c r="L174" s="55">
        <v>32319.428451462922</v>
      </c>
      <c r="M174" s="55">
        <v>7021.1842624471592</v>
      </c>
      <c r="N174" s="55">
        <v>2913.4777005660908</v>
      </c>
      <c r="O174" s="55">
        <v>0</v>
      </c>
      <c r="P174" s="55">
        <v>0</v>
      </c>
      <c r="Q174" s="55">
        <v>0</v>
      </c>
      <c r="R174" s="55">
        <v>36712.136468314849</v>
      </c>
      <c r="S174" s="55">
        <v>3878.4893903763245</v>
      </c>
      <c r="T174" s="55">
        <v>15221.534263634201</v>
      </c>
      <c r="U174" s="55">
        <v>0</v>
      </c>
      <c r="V174" s="55">
        <v>7759.6628213893518</v>
      </c>
      <c r="W174" s="56">
        <v>32195.431791385596</v>
      </c>
      <c r="X174" s="57">
        <v>12390.879909297952</v>
      </c>
      <c r="Y174" s="60"/>
      <c r="Z174" s="24">
        <f t="shared" si="83"/>
        <v>161046.3278686523</v>
      </c>
      <c r="AB174" s="58">
        <v>2898.1407313431141</v>
      </c>
      <c r="AC174" s="55">
        <v>0</v>
      </c>
      <c r="AD174" s="55">
        <v>0</v>
      </c>
      <c r="AE174" s="55">
        <v>0</v>
      </c>
      <c r="AF174" s="55">
        <v>0</v>
      </c>
      <c r="AG174" s="55">
        <v>2256.6836409786256</v>
      </c>
      <c r="AH174" s="55">
        <v>867.03353778214932</v>
      </c>
      <c r="AI174" s="59">
        <v>1692.5127307339694</v>
      </c>
      <c r="AJ174" s="60"/>
      <c r="AK174" s="24">
        <f t="shared" si="88"/>
        <v>7714.3706408378584</v>
      </c>
      <c r="AM174" s="58">
        <v>3446.5713789491738</v>
      </c>
      <c r="AN174" s="55">
        <v>0</v>
      </c>
      <c r="AO174" s="55">
        <v>8473.1096290904134</v>
      </c>
      <c r="AP174" s="59">
        <v>3101.9142410542563</v>
      </c>
      <c r="AQ174" s="60"/>
      <c r="AR174" s="24">
        <f t="shared" si="84"/>
        <v>15021.595249093843</v>
      </c>
      <c r="AT174" s="58">
        <v>1969.469359399528</v>
      </c>
      <c r="AU174" s="55">
        <v>0</v>
      </c>
      <c r="AV174" s="55">
        <v>4805.6442672453095</v>
      </c>
      <c r="AW174" s="55">
        <v>1739.6979341362496</v>
      </c>
      <c r="AX174" s="59">
        <v>1504.455760652417</v>
      </c>
      <c r="AY174" s="60"/>
      <c r="AZ174" s="24">
        <f t="shared" si="85"/>
        <v>10019.267321433505</v>
      </c>
      <c r="BA174" s="34"/>
      <c r="BB174" s="54">
        <v>13.848373510265569</v>
      </c>
      <c r="BC174" s="55">
        <v>14.958323699132171</v>
      </c>
      <c r="BD174" s="55">
        <v>8.5693617157335833</v>
      </c>
      <c r="BE174" s="55">
        <v>20.401444067222545</v>
      </c>
      <c r="BF174" s="55">
        <v>0</v>
      </c>
      <c r="BG174" s="55">
        <v>175.5988170763768</v>
      </c>
      <c r="BH174" s="55">
        <v>38.147693509264009</v>
      </c>
      <c r="BI174" s="55">
        <v>15.829588031426049</v>
      </c>
      <c r="BJ174" s="55">
        <v>0</v>
      </c>
      <c r="BK174" s="55">
        <v>0</v>
      </c>
      <c r="BL174" s="55">
        <v>0</v>
      </c>
      <c r="BM174" s="55">
        <v>199.46540038181897</v>
      </c>
      <c r="BN174" s="55">
        <v>21.072716369850681</v>
      </c>
      <c r="BO174" s="55">
        <v>82.702063088640969</v>
      </c>
      <c r="BP174" s="55">
        <v>0</v>
      </c>
      <c r="BQ174" s="55">
        <v>42.160015743899521</v>
      </c>
      <c r="BR174" s="56">
        <v>174.92511497599162</v>
      </c>
      <c r="BS174" s="57">
        <v>67.322473164270207</v>
      </c>
      <c r="BU174" s="24">
        <f t="shared" si="86"/>
        <v>875.00138533389281</v>
      </c>
      <c r="BW174" s="48">
        <f t="shared" si="87"/>
        <v>194676.56246535137</v>
      </c>
      <c r="BX174" s="49"/>
      <c r="BY174" s="48">
        <f t="shared" si="89"/>
        <v>35393.167999882411</v>
      </c>
      <c r="BZ174" s="48">
        <f t="shared" si="101"/>
        <v>35393.167999882411</v>
      </c>
      <c r="CA174" s="48">
        <f t="shared" si="102"/>
        <v>0</v>
      </c>
      <c r="CB174" s="48">
        <f t="shared" si="103"/>
        <v>41039.213281276985</v>
      </c>
      <c r="CC174" s="48">
        <f t="shared" si="90"/>
        <v>8668.8563749154018</v>
      </c>
      <c r="CD174" s="48">
        <f t="shared" si="91"/>
        <v>32370.356906361587</v>
      </c>
      <c r="CE174" s="48">
        <f t="shared" si="92"/>
        <v>36911.601868696671</v>
      </c>
      <c r="CF174" s="48">
        <f t="shared" si="93"/>
        <v>0</v>
      </c>
      <c r="CG174" s="48">
        <f t="shared" si="100"/>
        <v>0</v>
      </c>
      <c r="CH174" s="48">
        <f t="shared" si="94"/>
        <v>0</v>
      </c>
      <c r="CI174" s="48">
        <f t="shared" si="95"/>
        <v>0</v>
      </c>
      <c r="CJ174" s="48">
        <f t="shared" si="96"/>
        <v>36911.601868696671</v>
      </c>
      <c r="CK174" s="48">
        <f t="shared" si="97"/>
        <v>0</v>
      </c>
      <c r="CL174" s="48">
        <f t="shared" si="98"/>
        <v>81332.579315495328</v>
      </c>
      <c r="CM174" s="48">
        <f t="shared" si="104"/>
        <v>2562.6782818546412</v>
      </c>
      <c r="CN174" s="48">
        <f t="shared" si="105"/>
        <v>2768.0775109294764</v>
      </c>
      <c r="CO174" s="48">
        <f t="shared" si="106"/>
        <v>1585.7831348922039</v>
      </c>
      <c r="CP174" s="48">
        <f t="shared" si="107"/>
        <v>3775.3413850938828</v>
      </c>
      <c r="CQ174" s="48">
        <f t="shared" si="108"/>
        <v>7059.3319559564234</v>
      </c>
      <c r="CR174" s="48">
        <f t="shared" si="109"/>
        <v>2929.3072885975166</v>
      </c>
      <c r="CS174" s="48">
        <f t="shared" si="110"/>
        <v>3899.5621067461752</v>
      </c>
      <c r="CT174" s="48">
        <f t="shared" si="111"/>
        <v>15304.236326722843</v>
      </c>
      <c r="CU174" s="48">
        <f t="shared" si="112"/>
        <v>27297.546211505974</v>
      </c>
      <c r="CV174" s="48">
        <f t="shared" si="99"/>
        <v>14083.392640031921</v>
      </c>
    </row>
    <row r="175" spans="2:100" ht="16" x14ac:dyDescent="0.4">
      <c r="B175" s="51" t="s">
        <v>234</v>
      </c>
      <c r="C175" s="52">
        <v>7</v>
      </c>
      <c r="D175" s="51" t="s">
        <v>321</v>
      </c>
      <c r="E175" s="53">
        <v>150000</v>
      </c>
      <c r="G175" s="54">
        <v>589.0978216512425</v>
      </c>
      <c r="H175" s="55">
        <v>636.31414188682845</v>
      </c>
      <c r="I175" s="55">
        <v>364.53322954772045</v>
      </c>
      <c r="J175" s="55">
        <v>867.85977065331122</v>
      </c>
      <c r="K175" s="55">
        <v>0</v>
      </c>
      <c r="L175" s="55">
        <v>7469.821675992971</v>
      </c>
      <c r="M175" s="55">
        <v>1622.7698603498827</v>
      </c>
      <c r="N175" s="55">
        <v>673.37697239586078</v>
      </c>
      <c r="O175" s="55">
        <v>0</v>
      </c>
      <c r="P175" s="55">
        <v>0</v>
      </c>
      <c r="Q175" s="55">
        <v>0</v>
      </c>
      <c r="R175" s="55">
        <v>8485.0854703347122</v>
      </c>
      <c r="S175" s="55">
        <v>896.41511333813366</v>
      </c>
      <c r="T175" s="55">
        <v>3518.0741749539761</v>
      </c>
      <c r="U175" s="55">
        <v>0</v>
      </c>
      <c r="V175" s="55">
        <v>0</v>
      </c>
      <c r="W175" s="56">
        <v>11498.368496923427</v>
      </c>
      <c r="X175" s="57">
        <v>2863.8397325033784</v>
      </c>
      <c r="Y175" s="60"/>
      <c r="Z175" s="24">
        <f t="shared" si="83"/>
        <v>39485.55646053145</v>
      </c>
      <c r="AB175" s="58">
        <v>669.83221833816197</v>
      </c>
      <c r="AC175" s="55">
        <v>0</v>
      </c>
      <c r="AD175" s="55">
        <v>0</v>
      </c>
      <c r="AE175" s="55">
        <v>0</v>
      </c>
      <c r="AF175" s="55">
        <v>0</v>
      </c>
      <c r="AG175" s="55">
        <v>521.57557187487498</v>
      </c>
      <c r="AH175" s="55">
        <v>0</v>
      </c>
      <c r="AI175" s="59">
        <v>391.18167890615626</v>
      </c>
      <c r="AJ175" s="60"/>
      <c r="AK175" s="24">
        <f t="shared" si="88"/>
        <v>1582.5894691191934</v>
      </c>
      <c r="AM175" s="58">
        <v>796.58814613617267</v>
      </c>
      <c r="AN175" s="55">
        <v>0</v>
      </c>
      <c r="AO175" s="55">
        <v>1958.3458310686626</v>
      </c>
      <c r="AP175" s="59">
        <v>716.92933152255546</v>
      </c>
      <c r="AQ175" s="60"/>
      <c r="AR175" s="24">
        <f t="shared" si="84"/>
        <v>3471.8633087273906</v>
      </c>
      <c r="AT175" s="58">
        <v>455.19322636352729</v>
      </c>
      <c r="AU175" s="55">
        <v>0</v>
      </c>
      <c r="AV175" s="55">
        <v>1110.703605680734</v>
      </c>
      <c r="AW175" s="55">
        <v>402.08734995444905</v>
      </c>
      <c r="AX175" s="59">
        <v>347.71704791658334</v>
      </c>
      <c r="AY175" s="60"/>
      <c r="AZ175" s="24">
        <f t="shared" si="85"/>
        <v>2315.7012299152939</v>
      </c>
      <c r="BA175" s="34"/>
      <c r="BB175" s="54">
        <v>3.2007026603079125</v>
      </c>
      <c r="BC175" s="55">
        <v>3.4572396839288531</v>
      </c>
      <c r="BD175" s="55">
        <v>1.980592076055528</v>
      </c>
      <c r="BE175" s="55">
        <v>4.7152798306369519</v>
      </c>
      <c r="BF175" s="55">
        <v>0</v>
      </c>
      <c r="BG175" s="55">
        <v>40.585242775741939</v>
      </c>
      <c r="BH175" s="55">
        <v>8.8168783149300474</v>
      </c>
      <c r="BI175" s="55">
        <v>3.6586104849212746</v>
      </c>
      <c r="BJ175" s="55">
        <v>0</v>
      </c>
      <c r="BK175" s="55">
        <v>0</v>
      </c>
      <c r="BL175" s="55">
        <v>0</v>
      </c>
      <c r="BM175" s="55">
        <v>46.1014022454127</v>
      </c>
      <c r="BN175" s="55">
        <v>4.870427512292145</v>
      </c>
      <c r="BO175" s="55">
        <v>19.114498402613474</v>
      </c>
      <c r="BP175" s="55">
        <v>0</v>
      </c>
      <c r="BQ175" s="55">
        <v>0</v>
      </c>
      <c r="BR175" s="56">
        <v>62.473255348568429</v>
      </c>
      <c r="BS175" s="57">
        <v>15.559893643513915</v>
      </c>
      <c r="BU175" s="24">
        <f t="shared" si="86"/>
        <v>214.53402297892316</v>
      </c>
      <c r="BW175" s="48">
        <f t="shared" si="87"/>
        <v>47070.244491272249</v>
      </c>
      <c r="BX175" s="49"/>
      <c r="BY175" s="48">
        <f t="shared" si="89"/>
        <v>8180.2391371068752</v>
      </c>
      <c r="BZ175" s="48">
        <f t="shared" si="101"/>
        <v>8180.2391371068752</v>
      </c>
      <c r="CA175" s="48">
        <f t="shared" si="102"/>
        <v>0</v>
      </c>
      <c r="CB175" s="48">
        <f t="shared" si="103"/>
        <v>11560.841752271996</v>
      </c>
      <c r="CC175" s="48">
        <f t="shared" si="90"/>
        <v>0</v>
      </c>
      <c r="CD175" s="48">
        <f t="shared" si="91"/>
        <v>11560.841752271996</v>
      </c>
      <c r="CE175" s="48">
        <f t="shared" si="92"/>
        <v>8531.1868725801251</v>
      </c>
      <c r="CF175" s="48">
        <f t="shared" si="93"/>
        <v>0</v>
      </c>
      <c r="CG175" s="48">
        <f t="shared" si="100"/>
        <v>0</v>
      </c>
      <c r="CH175" s="48">
        <f t="shared" si="94"/>
        <v>0</v>
      </c>
      <c r="CI175" s="48">
        <f t="shared" si="95"/>
        <v>0</v>
      </c>
      <c r="CJ175" s="48">
        <f t="shared" si="96"/>
        <v>8531.1868725801251</v>
      </c>
      <c r="CK175" s="48">
        <f t="shared" si="97"/>
        <v>0</v>
      </c>
      <c r="CL175" s="48">
        <f t="shared" si="98"/>
        <v>18797.976729313254</v>
      </c>
      <c r="CM175" s="48">
        <f t="shared" si="104"/>
        <v>592.29852431155041</v>
      </c>
      <c r="CN175" s="48">
        <f t="shared" si="105"/>
        <v>639.77138157075728</v>
      </c>
      <c r="CO175" s="48">
        <f t="shared" si="106"/>
        <v>366.51382162377598</v>
      </c>
      <c r="CP175" s="48">
        <f t="shared" si="107"/>
        <v>872.57505048394819</v>
      </c>
      <c r="CQ175" s="48">
        <f t="shared" si="108"/>
        <v>1631.5867386648129</v>
      </c>
      <c r="CR175" s="48">
        <f t="shared" si="109"/>
        <v>677.03558288078204</v>
      </c>
      <c r="CS175" s="48">
        <f t="shared" si="110"/>
        <v>901.28554085042583</v>
      </c>
      <c r="CT175" s="48">
        <f t="shared" si="111"/>
        <v>3537.1886733565898</v>
      </c>
      <c r="CU175" s="48">
        <f t="shared" si="112"/>
        <v>6309.1401105175592</v>
      </c>
      <c r="CV175" s="48">
        <f t="shared" si="99"/>
        <v>3255.0214114095347</v>
      </c>
    </row>
    <row r="176" spans="2:100" ht="16" x14ac:dyDescent="0.4">
      <c r="B176" s="51" t="s">
        <v>234</v>
      </c>
      <c r="C176" s="52">
        <v>7</v>
      </c>
      <c r="D176" s="51" t="s">
        <v>322</v>
      </c>
      <c r="E176" s="53">
        <v>609000</v>
      </c>
      <c r="G176" s="54">
        <v>2391.7371559040444</v>
      </c>
      <c r="H176" s="55">
        <v>2583.435416060523</v>
      </c>
      <c r="I176" s="55">
        <v>1480.0049119637449</v>
      </c>
      <c r="J176" s="55">
        <v>3523.5106688524438</v>
      </c>
      <c r="K176" s="55">
        <v>0</v>
      </c>
      <c r="L176" s="55">
        <v>30327.476004531458</v>
      </c>
      <c r="M176" s="55">
        <v>6588.4456330205239</v>
      </c>
      <c r="N176" s="55">
        <v>2733.9105079271949</v>
      </c>
      <c r="O176" s="55">
        <v>0</v>
      </c>
      <c r="P176" s="55">
        <v>0</v>
      </c>
      <c r="Q176" s="55">
        <v>0</v>
      </c>
      <c r="R176" s="55">
        <v>0</v>
      </c>
      <c r="S176" s="55">
        <v>3639.4453601528226</v>
      </c>
      <c r="T176" s="55">
        <v>14283.381150313142</v>
      </c>
      <c r="U176" s="55">
        <v>45225.388232315221</v>
      </c>
      <c r="V176" s="55">
        <v>5082.7485729624577</v>
      </c>
      <c r="W176" s="56">
        <v>14074.003040234275</v>
      </c>
      <c r="X176" s="57">
        <v>11627.189313963716</v>
      </c>
      <c r="Y176" s="60"/>
      <c r="Z176" s="24">
        <f t="shared" si="83"/>
        <v>143560.67596820157</v>
      </c>
      <c r="AB176" s="58">
        <v>2719.5188064529375</v>
      </c>
      <c r="AC176" s="55">
        <v>0</v>
      </c>
      <c r="AD176" s="55">
        <v>0</v>
      </c>
      <c r="AE176" s="55">
        <v>0</v>
      </c>
      <c r="AF176" s="55">
        <v>0</v>
      </c>
      <c r="AG176" s="55">
        <v>2117.5968218119924</v>
      </c>
      <c r="AH176" s="55">
        <v>567.92589811057815</v>
      </c>
      <c r="AI176" s="59">
        <v>1588.1976163589943</v>
      </c>
      <c r="AJ176" s="60"/>
      <c r="AK176" s="24">
        <f t="shared" si="88"/>
        <v>6993.2391427345019</v>
      </c>
      <c r="AM176" s="58">
        <v>3234.1478733128611</v>
      </c>
      <c r="AN176" s="55">
        <v>0</v>
      </c>
      <c r="AO176" s="55">
        <v>7950.8840741387703</v>
      </c>
      <c r="AP176" s="59">
        <v>2910.7330859815752</v>
      </c>
      <c r="AQ176" s="60"/>
      <c r="AR176" s="24">
        <f t="shared" si="84"/>
        <v>14095.765033433207</v>
      </c>
      <c r="AT176" s="58">
        <v>1848.0844990359208</v>
      </c>
      <c r="AU176" s="55">
        <v>0</v>
      </c>
      <c r="AV176" s="55">
        <v>4509.4566390637801</v>
      </c>
      <c r="AW176" s="55">
        <v>1632.4746408150634</v>
      </c>
      <c r="AX176" s="59">
        <v>1411.7312145413282</v>
      </c>
      <c r="AY176" s="60"/>
      <c r="AZ176" s="24">
        <f t="shared" si="85"/>
        <v>9401.7469934560922</v>
      </c>
      <c r="BA176" s="34"/>
      <c r="BB176" s="54">
        <v>12.994852800850124</v>
      </c>
      <c r="BC176" s="55">
        <v>14.036393116751144</v>
      </c>
      <c r="BD176" s="55">
        <v>8.0412038287854433</v>
      </c>
      <c r="BE176" s="55">
        <v>19.144036112386022</v>
      </c>
      <c r="BF176" s="55">
        <v>0</v>
      </c>
      <c r="BG176" s="55">
        <v>164.7760856695123</v>
      </c>
      <c r="BH176" s="55">
        <v>35.796525958615995</v>
      </c>
      <c r="BI176" s="55">
        <v>14.853958568780376</v>
      </c>
      <c r="BJ176" s="55">
        <v>0</v>
      </c>
      <c r="BK176" s="55">
        <v>0</v>
      </c>
      <c r="BL176" s="55">
        <v>0</v>
      </c>
      <c r="BM176" s="55">
        <v>0</v>
      </c>
      <c r="BN176" s="55">
        <v>19.773935699906108</v>
      </c>
      <c r="BO176" s="55">
        <v>77.604863514610713</v>
      </c>
      <c r="BP176" s="55">
        <v>245.71983651694114</v>
      </c>
      <c r="BQ176" s="55">
        <v>27.615730836615402</v>
      </c>
      <c r="BR176" s="56">
        <v>76.467264546647769</v>
      </c>
      <c r="BS176" s="57">
        <v>63.173168192666495</v>
      </c>
      <c r="BU176" s="24">
        <f t="shared" si="86"/>
        <v>779.99785536306911</v>
      </c>
      <c r="BW176" s="48">
        <f t="shared" si="87"/>
        <v>174831.42499318844</v>
      </c>
      <c r="BX176" s="49"/>
      <c r="BY176" s="48">
        <f t="shared" si="89"/>
        <v>33211.770896653907</v>
      </c>
      <c r="BZ176" s="48">
        <f t="shared" si="101"/>
        <v>33211.770896653907</v>
      </c>
      <c r="CA176" s="48">
        <f t="shared" si="102"/>
        <v>0</v>
      </c>
      <c r="CB176" s="48">
        <f t="shared" si="103"/>
        <v>19828.760506690574</v>
      </c>
      <c r="CC176" s="48">
        <f t="shared" si="90"/>
        <v>5678.2902019096509</v>
      </c>
      <c r="CD176" s="48">
        <f t="shared" si="91"/>
        <v>14150.470304780922</v>
      </c>
      <c r="CE176" s="48">
        <f t="shared" si="92"/>
        <v>45471.10806883216</v>
      </c>
      <c r="CF176" s="48">
        <f t="shared" si="93"/>
        <v>0</v>
      </c>
      <c r="CG176" s="48">
        <f t="shared" si="100"/>
        <v>0</v>
      </c>
      <c r="CH176" s="48">
        <f t="shared" si="94"/>
        <v>0</v>
      </c>
      <c r="CI176" s="48">
        <f t="shared" si="95"/>
        <v>45471.10806883216</v>
      </c>
      <c r="CJ176" s="48">
        <f t="shared" si="96"/>
        <v>0</v>
      </c>
      <c r="CK176" s="48">
        <f t="shared" si="97"/>
        <v>0</v>
      </c>
      <c r="CL176" s="48">
        <f t="shared" si="98"/>
        <v>76319.785521011814</v>
      </c>
      <c r="CM176" s="48">
        <f t="shared" si="104"/>
        <v>2404.7320087048943</v>
      </c>
      <c r="CN176" s="48">
        <f t="shared" si="105"/>
        <v>2597.4718091772743</v>
      </c>
      <c r="CO176" s="48">
        <f t="shared" si="106"/>
        <v>1488.0461157925304</v>
      </c>
      <c r="CP176" s="48">
        <f t="shared" si="107"/>
        <v>3542.6547049648298</v>
      </c>
      <c r="CQ176" s="48">
        <f t="shared" si="108"/>
        <v>6624.2421589791402</v>
      </c>
      <c r="CR176" s="48">
        <f t="shared" si="109"/>
        <v>2748.7644664959753</v>
      </c>
      <c r="CS176" s="48">
        <f t="shared" si="110"/>
        <v>3659.2192958527285</v>
      </c>
      <c r="CT176" s="48">
        <f t="shared" si="111"/>
        <v>14360.986013827753</v>
      </c>
      <c r="CU176" s="48">
        <f t="shared" si="112"/>
        <v>25615.108848701293</v>
      </c>
      <c r="CV176" s="48">
        <f t="shared" si="99"/>
        <v>13215.386930322711</v>
      </c>
    </row>
    <row r="177" spans="2:100" ht="16" x14ac:dyDescent="0.4">
      <c r="B177" s="51" t="s">
        <v>234</v>
      </c>
      <c r="C177" s="52">
        <v>7</v>
      </c>
      <c r="D177" s="51" t="s">
        <v>323</v>
      </c>
      <c r="E177" s="53">
        <v>225000</v>
      </c>
      <c r="G177" s="54">
        <v>883.6467324768638</v>
      </c>
      <c r="H177" s="55">
        <v>954.47121283024251</v>
      </c>
      <c r="I177" s="55">
        <v>546.79984432158074</v>
      </c>
      <c r="J177" s="55">
        <v>1301.7896559799669</v>
      </c>
      <c r="K177" s="55">
        <v>0</v>
      </c>
      <c r="L177" s="55">
        <v>11204.732513989456</v>
      </c>
      <c r="M177" s="55">
        <v>2434.1547905248244</v>
      </c>
      <c r="N177" s="55">
        <v>1010.0654585937912</v>
      </c>
      <c r="O177" s="55">
        <v>0</v>
      </c>
      <c r="P177" s="55">
        <v>0</v>
      </c>
      <c r="Q177" s="55">
        <v>0</v>
      </c>
      <c r="R177" s="55">
        <v>0</v>
      </c>
      <c r="S177" s="55">
        <v>1344.6226700072004</v>
      </c>
      <c r="T177" s="55">
        <v>5277.1112624309635</v>
      </c>
      <c r="U177" s="55">
        <v>16708.887277948972</v>
      </c>
      <c r="V177" s="55">
        <v>0</v>
      </c>
      <c r="W177" s="56">
        <v>6899.0210981540567</v>
      </c>
      <c r="X177" s="57">
        <v>4295.7595987550676</v>
      </c>
      <c r="Y177" s="60"/>
      <c r="Z177" s="24">
        <f t="shared" si="83"/>
        <v>52861.062116012989</v>
      </c>
      <c r="AB177" s="58">
        <v>1004.7483275072429</v>
      </c>
      <c r="AC177" s="55">
        <v>0</v>
      </c>
      <c r="AD177" s="55">
        <v>0</v>
      </c>
      <c r="AE177" s="55">
        <v>0</v>
      </c>
      <c r="AF177" s="55">
        <v>0</v>
      </c>
      <c r="AG177" s="55">
        <v>782.36335781231253</v>
      </c>
      <c r="AH177" s="55">
        <v>0</v>
      </c>
      <c r="AI177" s="59">
        <v>586.77251835923437</v>
      </c>
      <c r="AJ177" s="60"/>
      <c r="AK177" s="24">
        <f t="shared" si="88"/>
        <v>2373.8842036787896</v>
      </c>
      <c r="AM177" s="58">
        <v>1194.8822192042592</v>
      </c>
      <c r="AN177" s="55">
        <v>0</v>
      </c>
      <c r="AO177" s="55">
        <v>2937.5187466029938</v>
      </c>
      <c r="AP177" s="59">
        <v>1075.3939972838332</v>
      </c>
      <c r="AQ177" s="60"/>
      <c r="AR177" s="24">
        <f t="shared" si="84"/>
        <v>5207.7949630910862</v>
      </c>
      <c r="AT177" s="58">
        <v>682.78983954529087</v>
      </c>
      <c r="AU177" s="55">
        <v>0</v>
      </c>
      <c r="AV177" s="55">
        <v>1666.0554085211011</v>
      </c>
      <c r="AW177" s="55">
        <v>603.13102493167366</v>
      </c>
      <c r="AX177" s="59">
        <v>521.57557187487498</v>
      </c>
      <c r="AY177" s="60"/>
      <c r="AZ177" s="24">
        <f t="shared" si="85"/>
        <v>3473.5518448729408</v>
      </c>
      <c r="BA177" s="34"/>
      <c r="BB177" s="54">
        <v>4.8010539904618685</v>
      </c>
      <c r="BC177" s="55">
        <v>5.1858595258932798</v>
      </c>
      <c r="BD177" s="55">
        <v>2.9708881140832921</v>
      </c>
      <c r="BE177" s="55">
        <v>7.0729197459554269</v>
      </c>
      <c r="BF177" s="55">
        <v>0</v>
      </c>
      <c r="BG177" s="55">
        <v>60.877864163612919</v>
      </c>
      <c r="BH177" s="55">
        <v>13.225317472395073</v>
      </c>
      <c r="BI177" s="55">
        <v>5.4879157273819121</v>
      </c>
      <c r="BJ177" s="55">
        <v>0</v>
      </c>
      <c r="BK177" s="55">
        <v>0</v>
      </c>
      <c r="BL177" s="55">
        <v>0</v>
      </c>
      <c r="BM177" s="55">
        <v>0</v>
      </c>
      <c r="BN177" s="55">
        <v>7.3056412684382179</v>
      </c>
      <c r="BO177" s="55">
        <v>28.671747603920213</v>
      </c>
      <c r="BP177" s="55">
        <v>90.783190831382186</v>
      </c>
      <c r="BQ177" s="55">
        <v>0</v>
      </c>
      <c r="BR177" s="56">
        <v>37.483953209141056</v>
      </c>
      <c r="BS177" s="57">
        <v>23.339840465270875</v>
      </c>
      <c r="BU177" s="24">
        <f t="shared" si="86"/>
        <v>287.20619211793633</v>
      </c>
      <c r="BW177" s="48">
        <f t="shared" si="87"/>
        <v>64203.499319773742</v>
      </c>
      <c r="BX177" s="49"/>
      <c r="BY177" s="48">
        <f t="shared" si="89"/>
        <v>12270.358705660312</v>
      </c>
      <c r="BZ177" s="48">
        <f t="shared" si="101"/>
        <v>12270.358705660312</v>
      </c>
      <c r="CA177" s="48">
        <f t="shared" si="102"/>
        <v>0</v>
      </c>
      <c r="CB177" s="48">
        <f t="shared" si="103"/>
        <v>6936.5050513631977</v>
      </c>
      <c r="CC177" s="48">
        <f t="shared" si="90"/>
        <v>0</v>
      </c>
      <c r="CD177" s="48">
        <f t="shared" si="91"/>
        <v>6936.5050513631977</v>
      </c>
      <c r="CE177" s="48">
        <f t="shared" si="92"/>
        <v>16799.670468780354</v>
      </c>
      <c r="CF177" s="48">
        <f t="shared" si="93"/>
        <v>0</v>
      </c>
      <c r="CG177" s="48">
        <f t="shared" si="100"/>
        <v>0</v>
      </c>
      <c r="CH177" s="48">
        <f t="shared" si="94"/>
        <v>0</v>
      </c>
      <c r="CI177" s="48">
        <f t="shared" si="95"/>
        <v>16799.670468780354</v>
      </c>
      <c r="CJ177" s="48">
        <f t="shared" si="96"/>
        <v>0</v>
      </c>
      <c r="CK177" s="48">
        <f t="shared" si="97"/>
        <v>0</v>
      </c>
      <c r="CL177" s="48">
        <f t="shared" si="98"/>
        <v>28196.965093969873</v>
      </c>
      <c r="CM177" s="48">
        <f t="shared" si="104"/>
        <v>888.44778646732573</v>
      </c>
      <c r="CN177" s="48">
        <f t="shared" si="105"/>
        <v>959.65707235613581</v>
      </c>
      <c r="CO177" s="48">
        <f t="shared" si="106"/>
        <v>549.77073243566406</v>
      </c>
      <c r="CP177" s="48">
        <f t="shared" si="107"/>
        <v>1308.8625757259224</v>
      </c>
      <c r="CQ177" s="48">
        <f t="shared" si="108"/>
        <v>2447.3801079972195</v>
      </c>
      <c r="CR177" s="48">
        <f t="shared" si="109"/>
        <v>1015.5533743211731</v>
      </c>
      <c r="CS177" s="48">
        <f t="shared" si="110"/>
        <v>1351.9283112756386</v>
      </c>
      <c r="CT177" s="48">
        <f t="shared" si="111"/>
        <v>5305.7830100348838</v>
      </c>
      <c r="CU177" s="48">
        <f t="shared" si="112"/>
        <v>9463.7101657763396</v>
      </c>
      <c r="CV177" s="48">
        <f t="shared" si="99"/>
        <v>4882.5321171143023</v>
      </c>
    </row>
    <row r="178" spans="2:100" ht="16" x14ac:dyDescent="0.4">
      <c r="B178" s="51" t="s">
        <v>234</v>
      </c>
      <c r="C178" s="52">
        <v>7</v>
      </c>
      <c r="D178" s="51" t="s">
        <v>324</v>
      </c>
      <c r="E178" s="53">
        <v>327000</v>
      </c>
      <c r="G178" s="54">
        <v>1284.2332511997085</v>
      </c>
      <c r="H178" s="55">
        <v>1387.164829313286</v>
      </c>
      <c r="I178" s="55">
        <v>794.68244041403057</v>
      </c>
      <c r="J178" s="55">
        <v>1891.9343000242186</v>
      </c>
      <c r="K178" s="55">
        <v>0</v>
      </c>
      <c r="L178" s="55">
        <v>16284.211253664676</v>
      </c>
      <c r="M178" s="55">
        <v>0</v>
      </c>
      <c r="N178" s="55">
        <v>1467.9617998229764</v>
      </c>
      <c r="O178" s="55">
        <v>0</v>
      </c>
      <c r="P178" s="55">
        <v>0</v>
      </c>
      <c r="Q178" s="55">
        <v>3954.6375929756737</v>
      </c>
      <c r="R178" s="55">
        <v>0</v>
      </c>
      <c r="S178" s="55">
        <v>1954.1849470771313</v>
      </c>
      <c r="T178" s="55">
        <v>7669.4017013996672</v>
      </c>
      <c r="U178" s="55">
        <v>0</v>
      </c>
      <c r="V178" s="55">
        <v>0</v>
      </c>
      <c r="W178" s="56">
        <v>25066.443323293071</v>
      </c>
      <c r="X178" s="57">
        <v>6243.1706168573646</v>
      </c>
      <c r="Y178" s="60"/>
      <c r="Z178" s="24">
        <f t="shared" si="83"/>
        <v>67998.026056041796</v>
      </c>
      <c r="AB178" s="58">
        <v>1460.2342359771931</v>
      </c>
      <c r="AC178" s="55">
        <v>0</v>
      </c>
      <c r="AD178" s="55">
        <v>0</v>
      </c>
      <c r="AE178" s="55">
        <v>0</v>
      </c>
      <c r="AF178" s="55">
        <v>11731.281409713432</v>
      </c>
      <c r="AG178" s="55">
        <v>1137.0347466872274</v>
      </c>
      <c r="AH178" s="55">
        <v>0</v>
      </c>
      <c r="AI178" s="59">
        <v>852.77606001542063</v>
      </c>
      <c r="AJ178" s="60"/>
      <c r="AK178" s="24">
        <f t="shared" si="88"/>
        <v>15181.326452393274</v>
      </c>
      <c r="AM178" s="58">
        <v>1736.5621585768565</v>
      </c>
      <c r="AN178" s="55">
        <v>0</v>
      </c>
      <c r="AO178" s="55">
        <v>4269.1939117296843</v>
      </c>
      <c r="AP178" s="59">
        <v>1562.9059427191708</v>
      </c>
      <c r="AQ178" s="60"/>
      <c r="AR178" s="24">
        <f t="shared" si="84"/>
        <v>7568.6620130257115</v>
      </c>
      <c r="AT178" s="58">
        <v>992.32123347248944</v>
      </c>
      <c r="AU178" s="55">
        <v>0</v>
      </c>
      <c r="AV178" s="55">
        <v>2421.3338603840002</v>
      </c>
      <c r="AW178" s="55">
        <v>876.550422900699</v>
      </c>
      <c r="AX178" s="59">
        <v>758.02316445815165</v>
      </c>
      <c r="AY178" s="60"/>
      <c r="AZ178" s="24">
        <f t="shared" si="85"/>
        <v>5048.2286812153407</v>
      </c>
      <c r="BA178" s="34"/>
      <c r="BB178" s="54">
        <v>6.9775317994712491</v>
      </c>
      <c r="BC178" s="55">
        <v>7.5367825109649003</v>
      </c>
      <c r="BD178" s="55">
        <v>4.3176907258010511</v>
      </c>
      <c r="BE178" s="55">
        <v>10.279310030788555</v>
      </c>
      <c r="BF178" s="55">
        <v>0</v>
      </c>
      <c r="BG178" s="55">
        <v>88.475829251117432</v>
      </c>
      <c r="BH178" s="55">
        <v>0</v>
      </c>
      <c r="BI178" s="55">
        <v>7.9757708571283796</v>
      </c>
      <c r="BJ178" s="55">
        <v>0</v>
      </c>
      <c r="BK178" s="55">
        <v>0</v>
      </c>
      <c r="BL178" s="55">
        <v>21.486446900977469</v>
      </c>
      <c r="BM178" s="55">
        <v>0</v>
      </c>
      <c r="BN178" s="55">
        <v>10.617531976796876</v>
      </c>
      <c r="BO178" s="55">
        <v>41.669606517697375</v>
      </c>
      <c r="BP178" s="55">
        <v>0</v>
      </c>
      <c r="BQ178" s="55">
        <v>0</v>
      </c>
      <c r="BR178" s="56">
        <v>136.1916966598792</v>
      </c>
      <c r="BS178" s="57">
        <v>33.920568142860333</v>
      </c>
      <c r="BU178" s="24">
        <f t="shared" si="86"/>
        <v>369.44876537348284</v>
      </c>
      <c r="BW178" s="48">
        <f t="shared" si="87"/>
        <v>96165.691968049607</v>
      </c>
      <c r="BX178" s="49"/>
      <c r="BY178" s="48">
        <f t="shared" si="89"/>
        <v>17832.921318892986</v>
      </c>
      <c r="BZ178" s="48">
        <f t="shared" si="101"/>
        <v>17832.921318892986</v>
      </c>
      <c r="CA178" s="48">
        <f t="shared" si="102"/>
        <v>0</v>
      </c>
      <c r="CB178" s="48">
        <f t="shared" si="103"/>
        <v>25202.635019952952</v>
      </c>
      <c r="CC178" s="48">
        <f t="shared" si="90"/>
        <v>0</v>
      </c>
      <c r="CD178" s="48">
        <f t="shared" si="91"/>
        <v>25202.635019952952</v>
      </c>
      <c r="CE178" s="48">
        <f t="shared" si="92"/>
        <v>15707.405449590084</v>
      </c>
      <c r="CF178" s="48">
        <f t="shared" si="93"/>
        <v>0</v>
      </c>
      <c r="CG178" s="48">
        <f t="shared" si="100"/>
        <v>0</v>
      </c>
      <c r="CH178" s="48">
        <f t="shared" si="94"/>
        <v>0</v>
      </c>
      <c r="CI178" s="48">
        <f t="shared" si="95"/>
        <v>0</v>
      </c>
      <c r="CJ178" s="48">
        <f t="shared" si="96"/>
        <v>0</v>
      </c>
      <c r="CK178" s="48">
        <f t="shared" si="97"/>
        <v>15707.405449590084</v>
      </c>
      <c r="CL178" s="48">
        <f t="shared" si="98"/>
        <v>37422.730179613587</v>
      </c>
      <c r="CM178" s="48">
        <f t="shared" si="104"/>
        <v>1291.2107829991799</v>
      </c>
      <c r="CN178" s="48">
        <f t="shared" si="105"/>
        <v>1394.7016118242509</v>
      </c>
      <c r="CO178" s="48">
        <f t="shared" si="106"/>
        <v>799.00013113983164</v>
      </c>
      <c r="CP178" s="48">
        <f t="shared" si="107"/>
        <v>1902.2136100550072</v>
      </c>
      <c r="CQ178" s="48">
        <f t="shared" si="108"/>
        <v>0</v>
      </c>
      <c r="CR178" s="48">
        <f t="shared" si="109"/>
        <v>1475.9375706801047</v>
      </c>
      <c r="CS178" s="48">
        <f t="shared" si="110"/>
        <v>1964.8024790539282</v>
      </c>
      <c r="CT178" s="48">
        <f t="shared" si="111"/>
        <v>7711.0713079173647</v>
      </c>
      <c r="CU178" s="48">
        <f t="shared" si="112"/>
        <v>13753.925440928278</v>
      </c>
      <c r="CV178" s="48">
        <f t="shared" si="99"/>
        <v>7095.9466768727852</v>
      </c>
    </row>
    <row r="179" spans="2:100" ht="16" x14ac:dyDescent="0.4">
      <c r="B179" s="51" t="s">
        <v>240</v>
      </c>
      <c r="C179" s="52">
        <v>7</v>
      </c>
      <c r="D179" s="51" t="s">
        <v>241</v>
      </c>
      <c r="E179" s="53">
        <v>260000</v>
      </c>
      <c r="G179" s="54">
        <v>1021.1028908621537</v>
      </c>
      <c r="H179" s="55">
        <v>1102.9445126038358</v>
      </c>
      <c r="I179" s="55">
        <v>631.85759788271548</v>
      </c>
      <c r="J179" s="55">
        <v>1504.2902691324064</v>
      </c>
      <c r="K179" s="55">
        <v>0</v>
      </c>
      <c r="L179" s="55">
        <v>12947.690905054484</v>
      </c>
      <c r="M179" s="55">
        <v>2812.8010912731302</v>
      </c>
      <c r="N179" s="55">
        <v>1167.1867521528252</v>
      </c>
      <c r="O179" s="55">
        <v>0</v>
      </c>
      <c r="P179" s="55">
        <v>0</v>
      </c>
      <c r="Q179" s="55">
        <v>0</v>
      </c>
      <c r="R179" s="55">
        <v>0</v>
      </c>
      <c r="S179" s="55">
        <v>1553.7861964527649</v>
      </c>
      <c r="T179" s="55">
        <v>6097.9952365868912</v>
      </c>
      <c r="U179" s="55">
        <v>19308.047521185479</v>
      </c>
      <c r="V179" s="55">
        <v>0</v>
      </c>
      <c r="W179" s="56">
        <v>19930.505394667274</v>
      </c>
      <c r="X179" s="57">
        <v>4963.9888696725229</v>
      </c>
      <c r="Y179" s="60"/>
      <c r="Z179" s="24">
        <f t="shared" si="83"/>
        <v>73042.197237526489</v>
      </c>
      <c r="AB179" s="58">
        <v>1161.0425117861475</v>
      </c>
      <c r="AC179" s="55">
        <v>0</v>
      </c>
      <c r="AD179" s="55">
        <v>0</v>
      </c>
      <c r="AE179" s="55">
        <v>0</v>
      </c>
      <c r="AF179" s="55">
        <v>0</v>
      </c>
      <c r="AG179" s="55">
        <v>904.06432458311667</v>
      </c>
      <c r="AH179" s="55">
        <v>0</v>
      </c>
      <c r="AI179" s="59">
        <v>678.04824343733753</v>
      </c>
      <c r="AJ179" s="60"/>
      <c r="AK179" s="24">
        <f t="shared" si="88"/>
        <v>2743.1550798066019</v>
      </c>
      <c r="AM179" s="58">
        <v>1380.7527866360326</v>
      </c>
      <c r="AN179" s="55">
        <v>0</v>
      </c>
      <c r="AO179" s="55">
        <v>3394.4661071856822</v>
      </c>
      <c r="AP179" s="59">
        <v>1242.6775079724293</v>
      </c>
      <c r="AQ179" s="60"/>
      <c r="AR179" s="24">
        <f t="shared" si="84"/>
        <v>6017.8964017941444</v>
      </c>
      <c r="AT179" s="58">
        <v>789.00159236344723</v>
      </c>
      <c r="AU179" s="55">
        <v>0</v>
      </c>
      <c r="AV179" s="55">
        <v>1925.219583179939</v>
      </c>
      <c r="AW179" s="55">
        <v>696.95140658771174</v>
      </c>
      <c r="AX179" s="59">
        <v>602.70954972207767</v>
      </c>
      <c r="AY179" s="60"/>
      <c r="AZ179" s="24">
        <f t="shared" si="85"/>
        <v>4013.8821318531759</v>
      </c>
      <c r="BA179" s="34"/>
      <c r="BB179" s="54">
        <v>5.5478846112003817</v>
      </c>
      <c r="BC179" s="55">
        <v>5.9925487854766786</v>
      </c>
      <c r="BD179" s="55">
        <v>3.4330262651629151</v>
      </c>
      <c r="BE179" s="55">
        <v>8.1731517064373822</v>
      </c>
      <c r="BF179" s="55">
        <v>0</v>
      </c>
      <c r="BG179" s="55">
        <v>70.347754144619358</v>
      </c>
      <c r="BH179" s="55">
        <v>15.282589079212084</v>
      </c>
      <c r="BI179" s="55">
        <v>6.3415915071968767</v>
      </c>
      <c r="BJ179" s="55">
        <v>0</v>
      </c>
      <c r="BK179" s="55">
        <v>0</v>
      </c>
      <c r="BL179" s="55">
        <v>0</v>
      </c>
      <c r="BM179" s="55">
        <v>0</v>
      </c>
      <c r="BN179" s="55">
        <v>8.4420743546397183</v>
      </c>
      <c r="BO179" s="55">
        <v>33.131797231196693</v>
      </c>
      <c r="BP179" s="55">
        <v>104.90502051626386</v>
      </c>
      <c r="BQ179" s="55">
        <v>0</v>
      </c>
      <c r="BR179" s="56">
        <v>108.28697593751862</v>
      </c>
      <c r="BS179" s="57">
        <v>26.970482315424121</v>
      </c>
      <c r="BU179" s="24">
        <f t="shared" si="86"/>
        <v>396.8548964543487</v>
      </c>
      <c r="BW179" s="48">
        <f t="shared" si="87"/>
        <v>86213.985747434752</v>
      </c>
      <c r="BX179" s="49"/>
      <c r="BY179" s="48">
        <f t="shared" si="89"/>
        <v>14179.08117098525</v>
      </c>
      <c r="BZ179" s="48">
        <f t="shared" si="101"/>
        <v>14179.08117098525</v>
      </c>
      <c r="CA179" s="48">
        <f t="shared" si="102"/>
        <v>0</v>
      </c>
      <c r="CB179" s="48">
        <f t="shared" si="103"/>
        <v>20038.792370604791</v>
      </c>
      <c r="CC179" s="48">
        <f t="shared" si="90"/>
        <v>0</v>
      </c>
      <c r="CD179" s="48">
        <f t="shared" si="91"/>
        <v>20038.792370604791</v>
      </c>
      <c r="CE179" s="48">
        <f t="shared" si="92"/>
        <v>19412.952541701743</v>
      </c>
      <c r="CF179" s="48">
        <f t="shared" si="93"/>
        <v>0</v>
      </c>
      <c r="CG179" s="48">
        <f t="shared" si="100"/>
        <v>0</v>
      </c>
      <c r="CH179" s="48">
        <f t="shared" si="94"/>
        <v>0</v>
      </c>
      <c r="CI179" s="48">
        <f t="shared" si="95"/>
        <v>19412.952541701743</v>
      </c>
      <c r="CJ179" s="48">
        <f t="shared" si="96"/>
        <v>0</v>
      </c>
      <c r="CK179" s="48">
        <f t="shared" si="97"/>
        <v>0</v>
      </c>
      <c r="CL179" s="48">
        <f t="shared" si="98"/>
        <v>32583.159664142964</v>
      </c>
      <c r="CM179" s="48">
        <f t="shared" si="104"/>
        <v>1026.6507754733541</v>
      </c>
      <c r="CN179" s="48">
        <f t="shared" si="105"/>
        <v>1108.9370613893125</v>
      </c>
      <c r="CO179" s="48">
        <f t="shared" si="106"/>
        <v>635.29062414787836</v>
      </c>
      <c r="CP179" s="48">
        <f t="shared" si="107"/>
        <v>1512.4634208388438</v>
      </c>
      <c r="CQ179" s="48">
        <f t="shared" si="108"/>
        <v>2828.0836803523421</v>
      </c>
      <c r="CR179" s="48">
        <f t="shared" si="109"/>
        <v>1173.5283436600221</v>
      </c>
      <c r="CS179" s="48">
        <f t="shared" si="110"/>
        <v>1562.2282708074047</v>
      </c>
      <c r="CT179" s="48">
        <f t="shared" si="111"/>
        <v>6131.1270338180875</v>
      </c>
      <c r="CU179" s="48">
        <f t="shared" si="112"/>
        <v>10935.842858230437</v>
      </c>
      <c r="CV179" s="48">
        <f t="shared" si="99"/>
        <v>5642.03711310986</v>
      </c>
    </row>
    <row r="180" spans="2:100" ht="16" x14ac:dyDescent="0.4">
      <c r="B180" s="51" t="s">
        <v>240</v>
      </c>
      <c r="C180" s="52">
        <v>7</v>
      </c>
      <c r="D180" s="51" t="s">
        <v>243</v>
      </c>
      <c r="E180" s="53">
        <v>440000</v>
      </c>
      <c r="G180" s="54">
        <v>1728.0202768436448</v>
      </c>
      <c r="H180" s="55">
        <v>1866.52148286803</v>
      </c>
      <c r="I180" s="55">
        <v>1069.2974733399799</v>
      </c>
      <c r="J180" s="55">
        <v>2545.7219939163797</v>
      </c>
      <c r="K180" s="55">
        <v>0</v>
      </c>
      <c r="L180" s="55">
        <v>21911.476916246047</v>
      </c>
      <c r="M180" s="55">
        <v>4760.1249236929898</v>
      </c>
      <c r="N180" s="55">
        <v>1975.2391190278581</v>
      </c>
      <c r="O180" s="55">
        <v>0</v>
      </c>
      <c r="P180" s="55">
        <v>0</v>
      </c>
      <c r="Q180" s="55">
        <v>0</v>
      </c>
      <c r="R180" s="55">
        <v>0</v>
      </c>
      <c r="S180" s="55">
        <v>2629.4843324585249</v>
      </c>
      <c r="T180" s="55">
        <v>10319.684246531662</v>
      </c>
      <c r="U180" s="55">
        <v>32675.157343544659</v>
      </c>
      <c r="V180" s="55">
        <v>0</v>
      </c>
      <c r="W180" s="56">
        <v>13491.419036390154</v>
      </c>
      <c r="X180" s="57">
        <v>8400.5965486765763</v>
      </c>
      <c r="Y180" s="60"/>
      <c r="Z180" s="24">
        <f t="shared" si="83"/>
        <v>103372.74369353651</v>
      </c>
      <c r="AB180" s="58">
        <v>1964.8411737919419</v>
      </c>
      <c r="AC180" s="55">
        <v>0</v>
      </c>
      <c r="AD180" s="55">
        <v>0</v>
      </c>
      <c r="AE180" s="55">
        <v>0</v>
      </c>
      <c r="AF180" s="55">
        <v>0</v>
      </c>
      <c r="AG180" s="55">
        <v>1529.9550108329665</v>
      </c>
      <c r="AH180" s="55">
        <v>0</v>
      </c>
      <c r="AI180" s="59">
        <v>1147.4662581247251</v>
      </c>
      <c r="AJ180" s="60"/>
      <c r="AK180" s="24">
        <f t="shared" si="88"/>
        <v>4642.262442749633</v>
      </c>
      <c r="AM180" s="58">
        <v>2336.6585619994398</v>
      </c>
      <c r="AN180" s="55">
        <v>0</v>
      </c>
      <c r="AO180" s="55">
        <v>5744.4811044680773</v>
      </c>
      <c r="AP180" s="59">
        <v>2102.992705799496</v>
      </c>
      <c r="AQ180" s="60"/>
      <c r="AR180" s="24">
        <f t="shared" si="84"/>
        <v>10184.132372267013</v>
      </c>
      <c r="AT180" s="58">
        <v>1335.23346399968</v>
      </c>
      <c r="AU180" s="55">
        <v>0</v>
      </c>
      <c r="AV180" s="55">
        <v>3258.0639099968198</v>
      </c>
      <c r="AW180" s="55">
        <v>1179.4562265330505</v>
      </c>
      <c r="AX180" s="59">
        <v>1019.9700072219777</v>
      </c>
      <c r="AY180" s="60"/>
      <c r="AZ180" s="24">
        <f t="shared" si="85"/>
        <v>6792.7236077515281</v>
      </c>
      <c r="BA180" s="34"/>
      <c r="BB180" s="54">
        <v>9.3887278035698767</v>
      </c>
      <c r="BC180" s="55">
        <v>10.141236406191302</v>
      </c>
      <c r="BD180" s="55">
        <v>5.8097367564295483</v>
      </c>
      <c r="BE180" s="55">
        <v>13.831487503201725</v>
      </c>
      <c r="BF180" s="55">
        <v>0</v>
      </c>
      <c r="BG180" s="55">
        <v>119.05004547550969</v>
      </c>
      <c r="BH180" s="55">
        <v>25.862843057128138</v>
      </c>
      <c r="BI180" s="55">
        <v>10.731924089102407</v>
      </c>
      <c r="BJ180" s="55">
        <v>0</v>
      </c>
      <c r="BK180" s="55">
        <v>0</v>
      </c>
      <c r="BL180" s="55">
        <v>0</v>
      </c>
      <c r="BM180" s="55">
        <v>0</v>
      </c>
      <c r="BN180" s="55">
        <v>14.286587369390293</v>
      </c>
      <c r="BO180" s="55">
        <v>56.069195314332859</v>
      </c>
      <c r="BP180" s="55">
        <v>177.53157318136962</v>
      </c>
      <c r="BQ180" s="55">
        <v>0</v>
      </c>
      <c r="BR180" s="56">
        <v>73.301952942320298</v>
      </c>
      <c r="BS180" s="57">
        <v>45.642354687640818</v>
      </c>
      <c r="BU180" s="24">
        <f t="shared" si="86"/>
        <v>561.64766458618658</v>
      </c>
      <c r="BW180" s="48">
        <f t="shared" si="87"/>
        <v>125553.50978089086</v>
      </c>
      <c r="BX180" s="49"/>
      <c r="BY180" s="48">
        <f t="shared" si="89"/>
        <v>23995.368135513498</v>
      </c>
      <c r="BZ180" s="48">
        <f t="shared" si="101"/>
        <v>23995.368135513498</v>
      </c>
      <c r="CA180" s="48">
        <f t="shared" si="102"/>
        <v>0</v>
      </c>
      <c r="CB180" s="48">
        <f t="shared" si="103"/>
        <v>13564.720989332474</v>
      </c>
      <c r="CC180" s="48">
        <f t="shared" si="90"/>
        <v>0</v>
      </c>
      <c r="CD180" s="48">
        <f t="shared" si="91"/>
        <v>13564.720989332474</v>
      </c>
      <c r="CE180" s="48">
        <f t="shared" si="92"/>
        <v>32852.688916726031</v>
      </c>
      <c r="CF180" s="48">
        <f t="shared" si="93"/>
        <v>0</v>
      </c>
      <c r="CG180" s="48">
        <f t="shared" si="100"/>
        <v>0</v>
      </c>
      <c r="CH180" s="48">
        <f t="shared" si="94"/>
        <v>0</v>
      </c>
      <c r="CI180" s="48">
        <f t="shared" si="95"/>
        <v>32852.688916726031</v>
      </c>
      <c r="CJ180" s="48">
        <f t="shared" si="96"/>
        <v>0</v>
      </c>
      <c r="CK180" s="48">
        <f t="shared" si="97"/>
        <v>0</v>
      </c>
      <c r="CL180" s="48">
        <f t="shared" si="98"/>
        <v>55140.731739318842</v>
      </c>
      <c r="CM180" s="48">
        <f t="shared" si="104"/>
        <v>1737.4090046472147</v>
      </c>
      <c r="CN180" s="48">
        <f t="shared" si="105"/>
        <v>1876.6627192742214</v>
      </c>
      <c r="CO180" s="48">
        <f t="shared" si="106"/>
        <v>1075.1072100964095</v>
      </c>
      <c r="CP180" s="48">
        <f t="shared" si="107"/>
        <v>2559.5534814195812</v>
      </c>
      <c r="CQ180" s="48">
        <f t="shared" si="108"/>
        <v>4785.9877667501178</v>
      </c>
      <c r="CR180" s="48">
        <f t="shared" si="109"/>
        <v>1985.9710431169606</v>
      </c>
      <c r="CS180" s="48">
        <f t="shared" si="110"/>
        <v>2643.7709198279153</v>
      </c>
      <c r="CT180" s="48">
        <f t="shared" si="111"/>
        <v>10375.753441845995</v>
      </c>
      <c r="CU180" s="48">
        <f t="shared" si="112"/>
        <v>18506.810990851507</v>
      </c>
      <c r="CV180" s="48">
        <f t="shared" si="99"/>
        <v>9548.0628068013011</v>
      </c>
    </row>
    <row r="181" spans="2:100" ht="16" x14ac:dyDescent="0.4">
      <c r="B181" s="51" t="s">
        <v>240</v>
      </c>
      <c r="C181" s="52">
        <v>7</v>
      </c>
      <c r="D181" s="51" t="s">
        <v>251</v>
      </c>
      <c r="E181" s="53">
        <v>150000</v>
      </c>
      <c r="G181" s="54">
        <v>589.0978216512425</v>
      </c>
      <c r="H181" s="55">
        <v>636.31414188682845</v>
      </c>
      <c r="I181" s="55">
        <v>364.53322954772045</v>
      </c>
      <c r="J181" s="55">
        <v>867.85977065331122</v>
      </c>
      <c r="K181" s="55">
        <v>0</v>
      </c>
      <c r="L181" s="55">
        <v>7469.821675992971</v>
      </c>
      <c r="M181" s="55">
        <v>1622.7698603498827</v>
      </c>
      <c r="N181" s="55">
        <v>673.37697239586078</v>
      </c>
      <c r="O181" s="55">
        <v>0</v>
      </c>
      <c r="P181" s="55">
        <v>0</v>
      </c>
      <c r="Q181" s="55">
        <v>0</v>
      </c>
      <c r="R181" s="55">
        <v>0</v>
      </c>
      <c r="S181" s="55">
        <v>896.41511333813366</v>
      </c>
      <c r="T181" s="55">
        <v>3518.0741749539761</v>
      </c>
      <c r="U181" s="55">
        <v>11139.258185299313</v>
      </c>
      <c r="V181" s="55">
        <v>0</v>
      </c>
      <c r="W181" s="56">
        <v>4599.3473987693715</v>
      </c>
      <c r="X181" s="57">
        <v>2863.8397325033784</v>
      </c>
      <c r="Y181" s="60"/>
      <c r="Z181" s="24">
        <f t="shared" si="83"/>
        <v>35240.708077341988</v>
      </c>
      <c r="AB181" s="58">
        <v>669.83221833816197</v>
      </c>
      <c r="AC181" s="55">
        <v>0</v>
      </c>
      <c r="AD181" s="55">
        <v>0</v>
      </c>
      <c r="AE181" s="55">
        <v>0</v>
      </c>
      <c r="AF181" s="55">
        <v>0</v>
      </c>
      <c r="AG181" s="55">
        <v>521.57557187487498</v>
      </c>
      <c r="AH181" s="55">
        <v>0</v>
      </c>
      <c r="AI181" s="59">
        <v>391.18167890615626</v>
      </c>
      <c r="AJ181" s="60"/>
      <c r="AK181" s="24">
        <f t="shared" si="88"/>
        <v>1582.5894691191934</v>
      </c>
      <c r="AM181" s="58">
        <v>796.58814613617267</v>
      </c>
      <c r="AN181" s="55">
        <v>0</v>
      </c>
      <c r="AO181" s="55">
        <v>1958.3458310686626</v>
      </c>
      <c r="AP181" s="59">
        <v>716.92933152255546</v>
      </c>
      <c r="AQ181" s="60"/>
      <c r="AR181" s="24">
        <f t="shared" si="84"/>
        <v>3471.8633087273906</v>
      </c>
      <c r="AT181" s="58">
        <v>455.19322636352729</v>
      </c>
      <c r="AU181" s="55">
        <v>0</v>
      </c>
      <c r="AV181" s="55">
        <v>1110.703605680734</v>
      </c>
      <c r="AW181" s="55">
        <v>402.08734995444905</v>
      </c>
      <c r="AX181" s="59">
        <v>347.71704791658334</v>
      </c>
      <c r="AY181" s="60"/>
      <c r="AZ181" s="24">
        <f t="shared" si="85"/>
        <v>2315.7012299152939</v>
      </c>
      <c r="BA181" s="34"/>
      <c r="BB181" s="54">
        <v>3.2007026603079125</v>
      </c>
      <c r="BC181" s="55">
        <v>3.4572396839288531</v>
      </c>
      <c r="BD181" s="55">
        <v>1.980592076055528</v>
      </c>
      <c r="BE181" s="55">
        <v>4.7152798306369519</v>
      </c>
      <c r="BF181" s="55">
        <v>0</v>
      </c>
      <c r="BG181" s="55">
        <v>40.585242775741939</v>
      </c>
      <c r="BH181" s="55">
        <v>8.8168783149300474</v>
      </c>
      <c r="BI181" s="55">
        <v>3.6586104849212746</v>
      </c>
      <c r="BJ181" s="55">
        <v>0</v>
      </c>
      <c r="BK181" s="55">
        <v>0</v>
      </c>
      <c r="BL181" s="55">
        <v>0</v>
      </c>
      <c r="BM181" s="55">
        <v>0</v>
      </c>
      <c r="BN181" s="55">
        <v>4.870427512292145</v>
      </c>
      <c r="BO181" s="55">
        <v>19.114498402613474</v>
      </c>
      <c r="BP181" s="55">
        <v>60.522127220921469</v>
      </c>
      <c r="BQ181" s="55">
        <v>0</v>
      </c>
      <c r="BR181" s="56">
        <v>24.989302139427373</v>
      </c>
      <c r="BS181" s="57">
        <v>15.559893643513915</v>
      </c>
      <c r="BU181" s="24">
        <f t="shared" si="86"/>
        <v>191.47079474529085</v>
      </c>
      <c r="BW181" s="48">
        <f t="shared" si="87"/>
        <v>42802.332879849157</v>
      </c>
      <c r="BX181" s="49"/>
      <c r="BY181" s="48">
        <f t="shared" si="89"/>
        <v>8180.2391371068752</v>
      </c>
      <c r="BZ181" s="48">
        <f t="shared" si="101"/>
        <v>8180.2391371068752</v>
      </c>
      <c r="CA181" s="48">
        <f t="shared" si="102"/>
        <v>0</v>
      </c>
      <c r="CB181" s="48">
        <f t="shared" si="103"/>
        <v>4624.3367009087988</v>
      </c>
      <c r="CC181" s="48">
        <f t="shared" si="90"/>
        <v>0</v>
      </c>
      <c r="CD181" s="48">
        <f t="shared" si="91"/>
        <v>4624.3367009087988</v>
      </c>
      <c r="CE181" s="48">
        <f t="shared" si="92"/>
        <v>11199.780312520235</v>
      </c>
      <c r="CF181" s="48">
        <f t="shared" si="93"/>
        <v>0</v>
      </c>
      <c r="CG181" s="48">
        <f t="shared" si="100"/>
        <v>0</v>
      </c>
      <c r="CH181" s="48">
        <f t="shared" si="94"/>
        <v>0</v>
      </c>
      <c r="CI181" s="48">
        <f t="shared" si="95"/>
        <v>11199.780312520235</v>
      </c>
      <c r="CJ181" s="48">
        <f t="shared" si="96"/>
        <v>0</v>
      </c>
      <c r="CK181" s="48">
        <f t="shared" si="97"/>
        <v>0</v>
      </c>
      <c r="CL181" s="48">
        <f t="shared" si="98"/>
        <v>18797.976729313254</v>
      </c>
      <c r="CM181" s="48">
        <f t="shared" si="104"/>
        <v>592.29852431155041</v>
      </c>
      <c r="CN181" s="48">
        <f t="shared" si="105"/>
        <v>639.77138157075728</v>
      </c>
      <c r="CO181" s="48">
        <f t="shared" si="106"/>
        <v>366.51382162377598</v>
      </c>
      <c r="CP181" s="48">
        <f t="shared" si="107"/>
        <v>872.57505048394819</v>
      </c>
      <c r="CQ181" s="48">
        <f t="shared" si="108"/>
        <v>1631.5867386648129</v>
      </c>
      <c r="CR181" s="48">
        <f t="shared" si="109"/>
        <v>677.03558288078204</v>
      </c>
      <c r="CS181" s="48">
        <f t="shared" si="110"/>
        <v>901.28554085042583</v>
      </c>
      <c r="CT181" s="48">
        <f t="shared" si="111"/>
        <v>3537.1886733565898</v>
      </c>
      <c r="CU181" s="48">
        <f t="shared" si="112"/>
        <v>6309.1401105175592</v>
      </c>
      <c r="CV181" s="48">
        <f t="shared" si="99"/>
        <v>3255.0214114095347</v>
      </c>
    </row>
    <row r="182" spans="2:100" ht="16" x14ac:dyDescent="0.4">
      <c r="B182" s="51" t="s">
        <v>240</v>
      </c>
      <c r="C182" s="52">
        <v>7</v>
      </c>
      <c r="D182" s="51" t="s">
        <v>325</v>
      </c>
      <c r="E182" s="53">
        <v>0</v>
      </c>
      <c r="G182" s="54">
        <v>0</v>
      </c>
      <c r="H182" s="56">
        <v>0</v>
      </c>
      <c r="I182" s="56">
        <v>0</v>
      </c>
      <c r="J182" s="56">
        <v>0</v>
      </c>
      <c r="K182" s="56">
        <v>0</v>
      </c>
      <c r="L182" s="56">
        <v>0</v>
      </c>
      <c r="M182" s="56">
        <v>0</v>
      </c>
      <c r="N182" s="56">
        <v>0</v>
      </c>
      <c r="O182" s="56">
        <v>0</v>
      </c>
      <c r="P182" s="56">
        <v>0</v>
      </c>
      <c r="Q182" s="56">
        <v>0</v>
      </c>
      <c r="R182" s="56">
        <v>0</v>
      </c>
      <c r="S182" s="56">
        <v>0</v>
      </c>
      <c r="T182" s="56">
        <v>0</v>
      </c>
      <c r="U182" s="56">
        <v>0</v>
      </c>
      <c r="V182" s="56">
        <v>0</v>
      </c>
      <c r="W182" s="56">
        <v>0</v>
      </c>
      <c r="X182" s="57">
        <v>0</v>
      </c>
      <c r="Y182" s="60"/>
      <c r="Z182" s="24">
        <f t="shared" si="83"/>
        <v>0</v>
      </c>
      <c r="AB182" s="58">
        <v>0</v>
      </c>
      <c r="AC182" s="56">
        <v>0</v>
      </c>
      <c r="AD182" s="56">
        <v>0</v>
      </c>
      <c r="AE182" s="56">
        <v>0</v>
      </c>
      <c r="AF182" s="56">
        <v>0</v>
      </c>
      <c r="AG182" s="56">
        <v>0</v>
      </c>
      <c r="AH182" s="56">
        <v>0</v>
      </c>
      <c r="AI182" s="59">
        <v>0</v>
      </c>
      <c r="AJ182" s="60"/>
      <c r="AK182" s="24">
        <f t="shared" si="88"/>
        <v>0</v>
      </c>
      <c r="AM182" s="58">
        <v>0</v>
      </c>
      <c r="AN182" s="56">
        <v>0</v>
      </c>
      <c r="AO182" s="56">
        <v>0</v>
      </c>
      <c r="AP182" s="59">
        <v>0</v>
      </c>
      <c r="AQ182" s="60"/>
      <c r="AR182" s="24">
        <f t="shared" si="84"/>
        <v>0</v>
      </c>
      <c r="AT182" s="58">
        <v>0</v>
      </c>
      <c r="AU182" s="56">
        <v>0</v>
      </c>
      <c r="AV182" s="56">
        <v>0</v>
      </c>
      <c r="AW182" s="56">
        <v>0</v>
      </c>
      <c r="AX182" s="59">
        <v>0</v>
      </c>
      <c r="AY182" s="60"/>
      <c r="AZ182" s="24">
        <f t="shared" si="85"/>
        <v>0</v>
      </c>
      <c r="BA182" s="34"/>
      <c r="BB182" s="54">
        <v>0</v>
      </c>
      <c r="BC182" s="56">
        <v>0</v>
      </c>
      <c r="BD182" s="56">
        <v>0</v>
      </c>
      <c r="BE182" s="56">
        <v>0</v>
      </c>
      <c r="BF182" s="56">
        <v>0</v>
      </c>
      <c r="BG182" s="56">
        <v>0</v>
      </c>
      <c r="BH182" s="56">
        <v>0</v>
      </c>
      <c r="BI182" s="56">
        <v>0</v>
      </c>
      <c r="BJ182" s="56">
        <v>0</v>
      </c>
      <c r="BK182" s="56">
        <v>0</v>
      </c>
      <c r="BL182" s="56">
        <v>0</v>
      </c>
      <c r="BM182" s="56">
        <v>0</v>
      </c>
      <c r="BN182" s="56">
        <v>0</v>
      </c>
      <c r="BO182" s="56">
        <v>0</v>
      </c>
      <c r="BP182" s="56">
        <v>0</v>
      </c>
      <c r="BQ182" s="56">
        <v>0</v>
      </c>
      <c r="BR182" s="56">
        <v>0</v>
      </c>
      <c r="BS182" s="57">
        <v>0</v>
      </c>
      <c r="BU182" s="24">
        <f t="shared" si="86"/>
        <v>0</v>
      </c>
      <c r="BW182" s="48">
        <f t="shared" si="87"/>
        <v>0</v>
      </c>
      <c r="BX182" s="49"/>
      <c r="BY182" s="48">
        <f t="shared" si="89"/>
        <v>0</v>
      </c>
      <c r="BZ182" s="48">
        <f t="shared" si="101"/>
        <v>0</v>
      </c>
      <c r="CA182" s="48">
        <f t="shared" si="102"/>
        <v>0</v>
      </c>
      <c r="CB182" s="48">
        <f t="shared" si="103"/>
        <v>0</v>
      </c>
      <c r="CC182" s="48">
        <f t="shared" si="90"/>
        <v>0</v>
      </c>
      <c r="CD182" s="48">
        <f t="shared" si="91"/>
        <v>0</v>
      </c>
      <c r="CE182" s="48">
        <f t="shared" si="92"/>
        <v>0</v>
      </c>
      <c r="CF182" s="48">
        <f t="shared" si="93"/>
        <v>0</v>
      </c>
      <c r="CG182" s="48">
        <f t="shared" si="100"/>
        <v>0</v>
      </c>
      <c r="CH182" s="48">
        <f t="shared" si="94"/>
        <v>0</v>
      </c>
      <c r="CI182" s="48">
        <f t="shared" si="95"/>
        <v>0</v>
      </c>
      <c r="CJ182" s="48">
        <f t="shared" si="96"/>
        <v>0</v>
      </c>
      <c r="CK182" s="48">
        <f t="shared" si="97"/>
        <v>0</v>
      </c>
      <c r="CL182" s="48">
        <f t="shared" si="98"/>
        <v>0</v>
      </c>
      <c r="CM182" s="48">
        <f t="shared" si="104"/>
        <v>0</v>
      </c>
      <c r="CN182" s="48">
        <f t="shared" si="105"/>
        <v>0</v>
      </c>
      <c r="CO182" s="48">
        <f t="shared" si="106"/>
        <v>0</v>
      </c>
      <c r="CP182" s="48">
        <f t="shared" si="107"/>
        <v>0</v>
      </c>
      <c r="CQ182" s="48">
        <f t="shared" si="108"/>
        <v>0</v>
      </c>
      <c r="CR182" s="48">
        <f t="shared" si="109"/>
        <v>0</v>
      </c>
      <c r="CS182" s="48">
        <f t="shared" si="110"/>
        <v>0</v>
      </c>
      <c r="CT182" s="48">
        <f t="shared" si="111"/>
        <v>0</v>
      </c>
      <c r="CU182" s="48">
        <f t="shared" si="112"/>
        <v>0</v>
      </c>
      <c r="CV182" s="48">
        <f t="shared" si="99"/>
        <v>0</v>
      </c>
    </row>
    <row r="183" spans="2:100" ht="16" x14ac:dyDescent="0.4">
      <c r="B183" s="51" t="s">
        <v>240</v>
      </c>
      <c r="C183" s="52">
        <v>7</v>
      </c>
      <c r="D183" s="51" t="s">
        <v>326</v>
      </c>
      <c r="E183" s="53">
        <v>0</v>
      </c>
      <c r="G183" s="62">
        <v>0</v>
      </c>
      <c r="H183" s="63"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63">
        <v>0</v>
      </c>
      <c r="O183" s="63">
        <v>0</v>
      </c>
      <c r="P183" s="63">
        <v>0</v>
      </c>
      <c r="Q183" s="63">
        <v>0</v>
      </c>
      <c r="R183" s="63">
        <v>0</v>
      </c>
      <c r="S183" s="63">
        <v>0</v>
      </c>
      <c r="T183" s="63">
        <v>0</v>
      </c>
      <c r="U183" s="63">
        <v>0</v>
      </c>
      <c r="V183" s="63">
        <v>0</v>
      </c>
      <c r="W183" s="63">
        <v>0</v>
      </c>
      <c r="X183" s="64">
        <v>0</v>
      </c>
      <c r="Y183" s="60"/>
      <c r="Z183" s="24">
        <f t="shared" si="83"/>
        <v>0</v>
      </c>
      <c r="AB183" s="65">
        <v>0</v>
      </c>
      <c r="AC183" s="63">
        <v>0</v>
      </c>
      <c r="AD183" s="63">
        <v>0</v>
      </c>
      <c r="AE183" s="63">
        <v>0</v>
      </c>
      <c r="AF183" s="63">
        <v>0</v>
      </c>
      <c r="AG183" s="63">
        <v>0</v>
      </c>
      <c r="AH183" s="63">
        <v>0</v>
      </c>
      <c r="AI183" s="66">
        <v>0</v>
      </c>
      <c r="AJ183" s="60"/>
      <c r="AK183" s="24">
        <f t="shared" si="88"/>
        <v>0</v>
      </c>
      <c r="AM183" s="65">
        <v>0</v>
      </c>
      <c r="AN183" s="63">
        <v>0</v>
      </c>
      <c r="AO183" s="63">
        <v>0</v>
      </c>
      <c r="AP183" s="66">
        <v>0</v>
      </c>
      <c r="AQ183" s="60"/>
      <c r="AR183" s="24">
        <f t="shared" si="84"/>
        <v>0</v>
      </c>
      <c r="AT183" s="65">
        <v>0</v>
      </c>
      <c r="AU183" s="63">
        <v>0</v>
      </c>
      <c r="AV183" s="63">
        <v>0</v>
      </c>
      <c r="AW183" s="63">
        <v>0</v>
      </c>
      <c r="AX183" s="66">
        <v>0</v>
      </c>
      <c r="AY183" s="60"/>
      <c r="AZ183" s="24">
        <f t="shared" si="85"/>
        <v>0</v>
      </c>
      <c r="BA183" s="34"/>
      <c r="BB183" s="62">
        <v>0</v>
      </c>
      <c r="BC183" s="63">
        <v>0</v>
      </c>
      <c r="BD183" s="63">
        <v>0</v>
      </c>
      <c r="BE183" s="63">
        <v>0</v>
      </c>
      <c r="BF183" s="63">
        <v>0</v>
      </c>
      <c r="BG183" s="63">
        <v>0</v>
      </c>
      <c r="BH183" s="63">
        <v>0</v>
      </c>
      <c r="BI183" s="63">
        <v>0</v>
      </c>
      <c r="BJ183" s="63">
        <v>0</v>
      </c>
      <c r="BK183" s="63">
        <v>0</v>
      </c>
      <c r="BL183" s="63">
        <v>0</v>
      </c>
      <c r="BM183" s="63">
        <v>0</v>
      </c>
      <c r="BN183" s="63">
        <v>0</v>
      </c>
      <c r="BO183" s="63">
        <v>0</v>
      </c>
      <c r="BP183" s="63">
        <v>0</v>
      </c>
      <c r="BQ183" s="63">
        <v>0</v>
      </c>
      <c r="BR183" s="63">
        <v>0</v>
      </c>
      <c r="BS183" s="64">
        <v>0</v>
      </c>
      <c r="BU183" s="24">
        <f t="shared" si="86"/>
        <v>0</v>
      </c>
      <c r="BW183" s="48">
        <f t="shared" si="87"/>
        <v>0</v>
      </c>
      <c r="BX183" s="49"/>
      <c r="BY183" s="48">
        <f t="shared" si="89"/>
        <v>0</v>
      </c>
      <c r="BZ183" s="48">
        <f t="shared" si="101"/>
        <v>0</v>
      </c>
      <c r="CA183" s="48">
        <f t="shared" si="102"/>
        <v>0</v>
      </c>
      <c r="CB183" s="48">
        <f t="shared" si="103"/>
        <v>0</v>
      </c>
      <c r="CC183" s="48">
        <f t="shared" si="90"/>
        <v>0</v>
      </c>
      <c r="CD183" s="48">
        <f t="shared" si="91"/>
        <v>0</v>
      </c>
      <c r="CE183" s="48">
        <f t="shared" si="92"/>
        <v>0</v>
      </c>
      <c r="CF183" s="48">
        <f t="shared" si="93"/>
        <v>0</v>
      </c>
      <c r="CG183" s="48">
        <f t="shared" si="100"/>
        <v>0</v>
      </c>
      <c r="CH183" s="48">
        <f t="shared" si="94"/>
        <v>0</v>
      </c>
      <c r="CI183" s="48">
        <f t="shared" si="95"/>
        <v>0</v>
      </c>
      <c r="CJ183" s="48">
        <f t="shared" si="96"/>
        <v>0</v>
      </c>
      <c r="CK183" s="48">
        <f t="shared" si="97"/>
        <v>0</v>
      </c>
      <c r="CL183" s="48">
        <f t="shared" si="98"/>
        <v>0</v>
      </c>
      <c r="CM183" s="48">
        <f t="shared" si="104"/>
        <v>0</v>
      </c>
      <c r="CN183" s="48">
        <f t="shared" si="105"/>
        <v>0</v>
      </c>
      <c r="CO183" s="48">
        <f t="shared" si="106"/>
        <v>0</v>
      </c>
      <c r="CP183" s="48">
        <f t="shared" si="107"/>
        <v>0</v>
      </c>
      <c r="CQ183" s="48">
        <f t="shared" si="108"/>
        <v>0</v>
      </c>
      <c r="CR183" s="48">
        <f t="shared" si="109"/>
        <v>0</v>
      </c>
      <c r="CS183" s="48">
        <f t="shared" si="110"/>
        <v>0</v>
      </c>
      <c r="CT183" s="48">
        <f t="shared" si="111"/>
        <v>0</v>
      </c>
      <c r="CU183" s="48">
        <f t="shared" si="112"/>
        <v>0</v>
      </c>
      <c r="CV183" s="48">
        <f t="shared" si="99"/>
        <v>0</v>
      </c>
    </row>
    <row r="184" spans="2:100" ht="16" x14ac:dyDescent="0.4">
      <c r="B184" s="67" t="s">
        <v>259</v>
      </c>
      <c r="C184" s="68">
        <v>7</v>
      </c>
      <c r="D184" s="67" t="s">
        <v>327</v>
      </c>
      <c r="E184" s="69">
        <v>0</v>
      </c>
      <c r="G184" s="62">
        <v>0</v>
      </c>
      <c r="H184" s="63">
        <v>0</v>
      </c>
      <c r="I184" s="63">
        <v>0</v>
      </c>
      <c r="J184" s="63">
        <v>0</v>
      </c>
      <c r="K184" s="63">
        <v>0</v>
      </c>
      <c r="L184" s="63">
        <v>0</v>
      </c>
      <c r="M184" s="63">
        <v>0</v>
      </c>
      <c r="N184" s="63">
        <v>0</v>
      </c>
      <c r="O184" s="63">
        <v>0</v>
      </c>
      <c r="P184" s="63">
        <v>0</v>
      </c>
      <c r="Q184" s="63">
        <v>0</v>
      </c>
      <c r="R184" s="63">
        <v>0</v>
      </c>
      <c r="S184" s="63">
        <v>0</v>
      </c>
      <c r="T184" s="63">
        <v>0</v>
      </c>
      <c r="U184" s="63">
        <v>0</v>
      </c>
      <c r="V184" s="63">
        <v>0</v>
      </c>
      <c r="W184" s="63">
        <v>0</v>
      </c>
      <c r="X184" s="64">
        <v>0</v>
      </c>
      <c r="Y184" s="60"/>
      <c r="Z184" s="24">
        <f t="shared" si="83"/>
        <v>0</v>
      </c>
      <c r="AB184" s="65">
        <v>0</v>
      </c>
      <c r="AC184" s="63">
        <v>0</v>
      </c>
      <c r="AD184" s="63">
        <v>0</v>
      </c>
      <c r="AE184" s="63">
        <v>0</v>
      </c>
      <c r="AF184" s="63">
        <v>0</v>
      </c>
      <c r="AG184" s="63">
        <v>0</v>
      </c>
      <c r="AH184" s="63">
        <v>0</v>
      </c>
      <c r="AI184" s="66">
        <v>0</v>
      </c>
      <c r="AJ184" s="60"/>
      <c r="AK184" s="24">
        <f t="shared" si="88"/>
        <v>0</v>
      </c>
      <c r="AM184" s="65">
        <v>0</v>
      </c>
      <c r="AN184" s="63">
        <v>0</v>
      </c>
      <c r="AO184" s="63">
        <v>0</v>
      </c>
      <c r="AP184" s="66">
        <v>0</v>
      </c>
      <c r="AQ184" s="60"/>
      <c r="AR184" s="24">
        <f t="shared" si="84"/>
        <v>0</v>
      </c>
      <c r="AT184" s="65">
        <v>0</v>
      </c>
      <c r="AU184" s="63">
        <v>0</v>
      </c>
      <c r="AV184" s="63">
        <v>0</v>
      </c>
      <c r="AW184" s="63">
        <v>0</v>
      </c>
      <c r="AX184" s="66">
        <v>0</v>
      </c>
      <c r="AY184" s="60"/>
      <c r="AZ184" s="24">
        <f t="shared" si="85"/>
        <v>0</v>
      </c>
      <c r="BA184" s="34"/>
      <c r="BB184" s="62">
        <v>0</v>
      </c>
      <c r="BC184" s="63">
        <v>0</v>
      </c>
      <c r="BD184" s="63">
        <v>0</v>
      </c>
      <c r="BE184" s="63">
        <v>0</v>
      </c>
      <c r="BF184" s="63">
        <v>0</v>
      </c>
      <c r="BG184" s="63">
        <v>0</v>
      </c>
      <c r="BH184" s="63">
        <v>0</v>
      </c>
      <c r="BI184" s="63">
        <v>0</v>
      </c>
      <c r="BJ184" s="63">
        <v>0</v>
      </c>
      <c r="BK184" s="63">
        <v>0</v>
      </c>
      <c r="BL184" s="63">
        <v>0</v>
      </c>
      <c r="BM184" s="63">
        <v>0</v>
      </c>
      <c r="BN184" s="63">
        <v>0</v>
      </c>
      <c r="BO184" s="63">
        <v>0</v>
      </c>
      <c r="BP184" s="63">
        <v>0</v>
      </c>
      <c r="BQ184" s="63">
        <v>0</v>
      </c>
      <c r="BR184" s="63">
        <v>0</v>
      </c>
      <c r="BS184" s="64">
        <v>0</v>
      </c>
      <c r="BU184" s="24">
        <f t="shared" si="86"/>
        <v>0</v>
      </c>
      <c r="BW184" s="48">
        <f t="shared" si="87"/>
        <v>0</v>
      </c>
      <c r="BX184" s="49"/>
      <c r="BY184" s="48">
        <f t="shared" si="89"/>
        <v>0</v>
      </c>
      <c r="BZ184" s="48">
        <f t="shared" si="101"/>
        <v>0</v>
      </c>
      <c r="CA184" s="48">
        <f t="shared" si="102"/>
        <v>0</v>
      </c>
      <c r="CB184" s="48">
        <f t="shared" si="103"/>
        <v>0</v>
      </c>
      <c r="CC184" s="48">
        <f t="shared" si="90"/>
        <v>0</v>
      </c>
      <c r="CD184" s="48">
        <f t="shared" si="91"/>
        <v>0</v>
      </c>
      <c r="CE184" s="48">
        <f t="shared" si="92"/>
        <v>0</v>
      </c>
      <c r="CF184" s="48">
        <f t="shared" si="93"/>
        <v>0</v>
      </c>
      <c r="CG184" s="48">
        <f t="shared" si="100"/>
        <v>0</v>
      </c>
      <c r="CH184" s="48">
        <f t="shared" si="94"/>
        <v>0</v>
      </c>
      <c r="CI184" s="48">
        <f t="shared" si="95"/>
        <v>0</v>
      </c>
      <c r="CJ184" s="48">
        <f t="shared" si="96"/>
        <v>0</v>
      </c>
      <c r="CK184" s="48">
        <f t="shared" si="97"/>
        <v>0</v>
      </c>
      <c r="CL184" s="48">
        <f t="shared" si="98"/>
        <v>0</v>
      </c>
      <c r="CM184" s="48">
        <f t="shared" si="104"/>
        <v>0</v>
      </c>
      <c r="CN184" s="48">
        <f t="shared" si="105"/>
        <v>0</v>
      </c>
      <c r="CO184" s="48">
        <f t="shared" si="106"/>
        <v>0</v>
      </c>
      <c r="CP184" s="48">
        <f t="shared" si="107"/>
        <v>0</v>
      </c>
      <c r="CQ184" s="48">
        <f t="shared" si="108"/>
        <v>0</v>
      </c>
      <c r="CR184" s="48">
        <f t="shared" si="109"/>
        <v>0</v>
      </c>
      <c r="CS184" s="48">
        <f t="shared" si="110"/>
        <v>0</v>
      </c>
      <c r="CT184" s="48">
        <f t="shared" si="111"/>
        <v>0</v>
      </c>
      <c r="CU184" s="48">
        <f t="shared" si="112"/>
        <v>0</v>
      </c>
      <c r="CV184" s="48">
        <f t="shared" si="99"/>
        <v>0</v>
      </c>
    </row>
    <row r="185" spans="2:100" ht="16" x14ac:dyDescent="0.4">
      <c r="B185" s="39" t="s">
        <v>208</v>
      </c>
      <c r="C185" s="40">
        <v>8</v>
      </c>
      <c r="D185" s="39" t="s">
        <v>18</v>
      </c>
      <c r="E185" s="41">
        <v>2320000</v>
      </c>
      <c r="G185" s="42">
        <v>8355.6090588902607</v>
      </c>
      <c r="H185" s="43">
        <v>9025.312966438385</v>
      </c>
      <c r="I185" s="43">
        <v>5170.443758453901</v>
      </c>
      <c r="J185" s="43">
        <v>12309.495460688126</v>
      </c>
      <c r="K185" s="43">
        <v>25131.183691704366</v>
      </c>
      <c r="L185" s="43">
        <v>0</v>
      </c>
      <c r="M185" s="43">
        <v>22451.414739121305</v>
      </c>
      <c r="N185" s="43">
        <v>9551.0024376391848</v>
      </c>
      <c r="O185" s="43">
        <v>0</v>
      </c>
      <c r="P185" s="43">
        <v>0</v>
      </c>
      <c r="Q185" s="43">
        <v>0</v>
      </c>
      <c r="R185" s="43">
        <v>0</v>
      </c>
      <c r="S185" s="43">
        <v>13515.346814036891</v>
      </c>
      <c r="T185" s="43">
        <v>49899.441766220152</v>
      </c>
      <c r="U185" s="43">
        <v>0</v>
      </c>
      <c r="V185" s="43">
        <v>74526.376124575225</v>
      </c>
      <c r="W185" s="43">
        <v>0</v>
      </c>
      <c r="X185" s="44">
        <v>41696.3824831089</v>
      </c>
      <c r="Z185" s="24">
        <f t="shared" si="83"/>
        <v>271632.0093008767</v>
      </c>
      <c r="AB185" s="45">
        <v>0</v>
      </c>
      <c r="AC185" s="46">
        <v>0</v>
      </c>
      <c r="AD185" s="46">
        <v>239500</v>
      </c>
      <c r="AE185" s="46">
        <v>0</v>
      </c>
      <c r="AF185" s="46">
        <v>0</v>
      </c>
      <c r="AG185" s="46">
        <v>7397.8911703286585</v>
      </c>
      <c r="AH185" s="46">
        <v>7581.7250081728807</v>
      </c>
      <c r="AI185" s="47">
        <v>5044.0167070422676</v>
      </c>
      <c r="AK185" s="24">
        <f t="shared" si="88"/>
        <v>259523.6328855438</v>
      </c>
      <c r="AM185" s="45">
        <v>11298.59742377468</v>
      </c>
      <c r="AN185" s="46">
        <v>16456.804065499717</v>
      </c>
      <c r="AO185" s="46">
        <v>0</v>
      </c>
      <c r="AP185" s="47">
        <v>10168.737681397211</v>
      </c>
      <c r="AR185" s="24">
        <f t="shared" si="84"/>
        <v>37924.139170671609</v>
      </c>
      <c r="AT185" s="45">
        <v>6456.3413850141023</v>
      </c>
      <c r="AU185" s="46">
        <v>9333.7097684923774</v>
      </c>
      <c r="AV185" s="46">
        <v>0</v>
      </c>
      <c r="AW185" s="46">
        <v>5703.1015567624572</v>
      </c>
      <c r="AX185" s="47">
        <v>4931.927446885772</v>
      </c>
      <c r="AZ185" s="24">
        <f t="shared" si="85"/>
        <v>26425.080157154709</v>
      </c>
      <c r="BA185" s="34"/>
      <c r="BB185" s="42">
        <v>1366.6666304491887</v>
      </c>
      <c r="BC185" s="43">
        <v>1476.2052620769603</v>
      </c>
      <c r="BD185" s="43">
        <v>845.69214517938792</v>
      </c>
      <c r="BE185" s="43">
        <v>2013.3752746472494</v>
      </c>
      <c r="BF185" s="43">
        <v>4110.5262217357531</v>
      </c>
      <c r="BG185" s="43">
        <v>0</v>
      </c>
      <c r="BH185" s="43">
        <v>3672.2157671660339</v>
      </c>
      <c r="BI185" s="43">
        <v>1562.188492408231</v>
      </c>
      <c r="BJ185" s="43">
        <v>0</v>
      </c>
      <c r="BK185" s="43">
        <v>0</v>
      </c>
      <c r="BL185" s="43">
        <v>0</v>
      </c>
      <c r="BM185" s="43">
        <v>0</v>
      </c>
      <c r="BN185" s="43">
        <v>2210.6076719852153</v>
      </c>
      <c r="BO185" s="43">
        <v>8161.6913212778963</v>
      </c>
      <c r="BP185" s="43">
        <v>0</v>
      </c>
      <c r="BQ185" s="43">
        <v>12189.74112119237</v>
      </c>
      <c r="BR185" s="43">
        <v>0</v>
      </c>
      <c r="BS185" s="44">
        <v>6819.9761559547424</v>
      </c>
      <c r="BU185" s="24">
        <f t="shared" si="86"/>
        <v>44428.886064073027</v>
      </c>
      <c r="BW185" s="48">
        <f t="shared" si="87"/>
        <v>639933.74757831986</v>
      </c>
      <c r="BX185" s="49"/>
      <c r="BY185" s="48">
        <f t="shared" si="89"/>
        <v>29241.709913440118</v>
      </c>
      <c r="BZ185" s="48">
        <f t="shared" si="101"/>
        <v>0</v>
      </c>
      <c r="CA185" s="48">
        <f t="shared" si="102"/>
        <v>29241.709913440118</v>
      </c>
      <c r="CB185" s="48">
        <f t="shared" si="103"/>
        <v>94297.842253940471</v>
      </c>
      <c r="CC185" s="48">
        <f t="shared" si="90"/>
        <v>94297.842253940486</v>
      </c>
      <c r="CD185" s="48">
        <f t="shared" si="91"/>
        <v>0</v>
      </c>
      <c r="CE185" s="48">
        <f t="shared" si="92"/>
        <v>239500</v>
      </c>
      <c r="CF185" s="48">
        <f t="shared" si="93"/>
        <v>239500</v>
      </c>
      <c r="CG185" s="48">
        <f t="shared" si="100"/>
        <v>0</v>
      </c>
      <c r="CH185" s="48">
        <f t="shared" si="94"/>
        <v>0</v>
      </c>
      <c r="CI185" s="48">
        <f t="shared" si="95"/>
        <v>0</v>
      </c>
      <c r="CJ185" s="48">
        <f t="shared" si="96"/>
        <v>0</v>
      </c>
      <c r="CK185" s="48">
        <f t="shared" si="97"/>
        <v>0</v>
      </c>
      <c r="CL185" s="48">
        <f t="shared" si="98"/>
        <v>276894.19541093922</v>
      </c>
      <c r="CM185" s="48">
        <f t="shared" si="104"/>
        <v>9722.2756893394489</v>
      </c>
      <c r="CN185" s="48">
        <f t="shared" si="105"/>
        <v>10501.518228515346</v>
      </c>
      <c r="CO185" s="48">
        <f t="shared" si="106"/>
        <v>6016.1359036332888</v>
      </c>
      <c r="CP185" s="48">
        <f t="shared" si="107"/>
        <v>14322.870735335375</v>
      </c>
      <c r="CQ185" s="48">
        <f t="shared" si="108"/>
        <v>26123.63050628734</v>
      </c>
      <c r="CR185" s="48">
        <f t="shared" si="109"/>
        <v>11113.190930047416</v>
      </c>
      <c r="CS185" s="48">
        <f t="shared" si="110"/>
        <v>15725.954486022107</v>
      </c>
      <c r="CT185" s="48">
        <f t="shared" si="111"/>
        <v>58061.133087498049</v>
      </c>
      <c r="CU185" s="48">
        <f t="shared" si="112"/>
        <v>71747.110498154987</v>
      </c>
      <c r="CV185" s="48">
        <f t="shared" si="99"/>
        <v>46740.399190151169</v>
      </c>
    </row>
    <row r="186" spans="2:100" ht="16" x14ac:dyDescent="0.4">
      <c r="B186" s="51" t="s">
        <v>191</v>
      </c>
      <c r="C186" s="52">
        <v>8</v>
      </c>
      <c r="D186" s="51" t="s">
        <v>192</v>
      </c>
      <c r="E186" s="53">
        <v>7099400</v>
      </c>
      <c r="G186" s="54">
        <v>25568.884031329966</v>
      </c>
      <c r="H186" s="55">
        <v>27618.235721522702</v>
      </c>
      <c r="I186" s="55">
        <v>15822.003628779148</v>
      </c>
      <c r="J186" s="55">
        <v>37668.117273107448</v>
      </c>
      <c r="K186" s="55">
        <v>76903.588577968098</v>
      </c>
      <c r="L186" s="55">
        <v>0</v>
      </c>
      <c r="M186" s="55">
        <v>68703.264568499042</v>
      </c>
      <c r="N186" s="55">
        <v>29226.890821455017</v>
      </c>
      <c r="O186" s="55">
        <v>182903.72176673979</v>
      </c>
      <c r="P186" s="55">
        <v>0</v>
      </c>
      <c r="Q186" s="55">
        <v>0</v>
      </c>
      <c r="R186" s="55">
        <v>0</v>
      </c>
      <c r="S186" s="55">
        <v>41358.126367057543</v>
      </c>
      <c r="T186" s="55">
        <v>152696.59348064798</v>
      </c>
      <c r="U186" s="55">
        <v>0</v>
      </c>
      <c r="V186" s="55">
        <v>228057.13562879717</v>
      </c>
      <c r="W186" s="56">
        <v>0</v>
      </c>
      <c r="X186" s="57">
        <v>127594.52491404454</v>
      </c>
      <c r="Z186" s="24">
        <f t="shared" si="83"/>
        <v>1014121.0867799484</v>
      </c>
      <c r="AB186" s="58">
        <v>0</v>
      </c>
      <c r="AC186" s="55">
        <v>43088.179758308157</v>
      </c>
      <c r="AD186" s="55">
        <v>0</v>
      </c>
      <c r="AE186" s="55">
        <v>23937.877643504533</v>
      </c>
      <c r="AF186" s="55">
        <v>0</v>
      </c>
      <c r="AG186" s="55">
        <v>22638.184730444518</v>
      </c>
      <c r="AH186" s="55">
        <v>23200.732121992478</v>
      </c>
      <c r="AI186" s="59">
        <v>15435.125952575807</v>
      </c>
      <c r="AK186" s="24">
        <f t="shared" si="88"/>
        <v>128300.10020682549</v>
      </c>
      <c r="AM186" s="58">
        <v>34574.682133769806</v>
      </c>
      <c r="AN186" s="55">
        <v>50359.239130434784</v>
      </c>
      <c r="AO186" s="55">
        <v>0</v>
      </c>
      <c r="AP186" s="59">
        <v>31117.213920392827</v>
      </c>
      <c r="AR186" s="24">
        <f t="shared" si="84"/>
        <v>116051.13518459741</v>
      </c>
      <c r="AT186" s="58">
        <v>19756.961219297034</v>
      </c>
      <c r="AU186" s="55">
        <v>28561.956521739132</v>
      </c>
      <c r="AV186" s="55">
        <v>0</v>
      </c>
      <c r="AW186" s="55">
        <v>17451.982410379045</v>
      </c>
      <c r="AX186" s="59">
        <v>15092.123153629678</v>
      </c>
      <c r="AZ186" s="24">
        <f t="shared" si="85"/>
        <v>80863.023305044888</v>
      </c>
      <c r="BA186" s="34"/>
      <c r="BB186" s="54">
        <v>4182.1177052633493</v>
      </c>
      <c r="BC186" s="55">
        <v>4517.3153610298159</v>
      </c>
      <c r="BD186" s="55">
        <v>2587.8908687442013</v>
      </c>
      <c r="BE186" s="55">
        <v>6161.1019072546051</v>
      </c>
      <c r="BF186" s="55">
        <v>12578.564594220174</v>
      </c>
      <c r="BG186" s="55">
        <v>0</v>
      </c>
      <c r="BH186" s="55">
        <v>11237.296817852821</v>
      </c>
      <c r="BI186" s="55">
        <v>4780.4314581909466</v>
      </c>
      <c r="BJ186" s="55">
        <v>29916.240858301408</v>
      </c>
      <c r="BK186" s="55">
        <v>0</v>
      </c>
      <c r="BL186" s="55">
        <v>0</v>
      </c>
      <c r="BM186" s="55">
        <v>0</v>
      </c>
      <c r="BN186" s="55">
        <v>6764.6500459016552</v>
      </c>
      <c r="BO186" s="55">
        <v>24975.479037189787</v>
      </c>
      <c r="BP186" s="55">
        <v>0</v>
      </c>
      <c r="BQ186" s="55">
        <v>37301.658670600482</v>
      </c>
      <c r="BR186" s="56">
        <v>0</v>
      </c>
      <c r="BS186" s="57">
        <v>20869.714966200474</v>
      </c>
      <c r="BU186" s="24">
        <f t="shared" si="86"/>
        <v>165872.46229074971</v>
      </c>
      <c r="BW186" s="48">
        <f t="shared" si="87"/>
        <v>1505207.8077671661</v>
      </c>
      <c r="BX186" s="49"/>
      <c r="BY186" s="48">
        <f t="shared" si="89"/>
        <v>89482.153172188264</v>
      </c>
      <c r="BZ186" s="48">
        <f t="shared" si="101"/>
        <v>0</v>
      </c>
      <c r="CA186" s="48">
        <f t="shared" si="102"/>
        <v>89482.153172188264</v>
      </c>
      <c r="CB186" s="48">
        <f t="shared" si="103"/>
        <v>288559.52642139012</v>
      </c>
      <c r="CC186" s="48">
        <f t="shared" si="90"/>
        <v>288559.52642139012</v>
      </c>
      <c r="CD186" s="48">
        <f t="shared" si="91"/>
        <v>0</v>
      </c>
      <c r="CE186" s="48">
        <f t="shared" si="92"/>
        <v>279846.02002685389</v>
      </c>
      <c r="CF186" s="48">
        <f t="shared" si="93"/>
        <v>0</v>
      </c>
      <c r="CG186" s="48">
        <f t="shared" si="100"/>
        <v>279846.02002685389</v>
      </c>
      <c r="CH186" s="48">
        <f t="shared" si="94"/>
        <v>43088.179758308157</v>
      </c>
      <c r="CI186" s="48">
        <f t="shared" si="95"/>
        <v>0</v>
      </c>
      <c r="CJ186" s="48">
        <f t="shared" si="96"/>
        <v>0</v>
      </c>
      <c r="CK186" s="48">
        <f t="shared" si="97"/>
        <v>0</v>
      </c>
      <c r="CL186" s="48">
        <f t="shared" si="98"/>
        <v>847320.10814673372</v>
      </c>
      <c r="CM186" s="48">
        <f t="shared" si="104"/>
        <v>29751.001736593316</v>
      </c>
      <c r="CN186" s="48">
        <f t="shared" si="105"/>
        <v>32135.55108255252</v>
      </c>
      <c r="CO186" s="48">
        <f t="shared" si="106"/>
        <v>18409.89449752335</v>
      </c>
      <c r="CP186" s="48">
        <f t="shared" si="107"/>
        <v>43829.219180362052</v>
      </c>
      <c r="CQ186" s="48">
        <f t="shared" si="108"/>
        <v>79940.561386351867</v>
      </c>
      <c r="CR186" s="48">
        <f t="shared" si="109"/>
        <v>34007.322279645967</v>
      </c>
      <c r="CS186" s="48">
        <f t="shared" si="110"/>
        <v>48122.776412959196</v>
      </c>
      <c r="CT186" s="48">
        <f t="shared" si="111"/>
        <v>177672.07251783778</v>
      </c>
      <c r="CU186" s="48">
        <f t="shared" si="112"/>
        <v>219552.34322008683</v>
      </c>
      <c r="CV186" s="48">
        <f t="shared" si="99"/>
        <v>143029.65086662036</v>
      </c>
    </row>
    <row r="187" spans="2:100" ht="16" x14ac:dyDescent="0.4">
      <c r="B187" s="51" t="s">
        <v>191</v>
      </c>
      <c r="C187" s="52">
        <v>8</v>
      </c>
      <c r="D187" s="51" t="s">
        <v>281</v>
      </c>
      <c r="E187" s="53">
        <v>315000</v>
      </c>
      <c r="G187" s="54">
        <v>1134.4900230820829</v>
      </c>
      <c r="H187" s="55">
        <v>1225.4196484603842</v>
      </c>
      <c r="I187" s="55">
        <v>702.02145858318056</v>
      </c>
      <c r="J187" s="55">
        <v>1671.3323578089482</v>
      </c>
      <c r="K187" s="55">
        <v>3412.2081305546876</v>
      </c>
      <c r="L187" s="55">
        <v>0</v>
      </c>
      <c r="M187" s="55">
        <v>3048.3601908720734</v>
      </c>
      <c r="N187" s="55">
        <v>1296.7955895932514</v>
      </c>
      <c r="O187" s="55">
        <v>8115.4283962761683</v>
      </c>
      <c r="P187" s="55">
        <v>0</v>
      </c>
      <c r="Q187" s="55">
        <v>0</v>
      </c>
      <c r="R187" s="55">
        <v>0</v>
      </c>
      <c r="S187" s="55">
        <v>1835.0578648369055</v>
      </c>
      <c r="T187" s="55">
        <v>6775.1397225686851</v>
      </c>
      <c r="U187" s="55">
        <v>0</v>
      </c>
      <c r="V187" s="55">
        <v>10118.882965190172</v>
      </c>
      <c r="W187" s="56">
        <v>0</v>
      </c>
      <c r="X187" s="57">
        <v>5661.3622768014247</v>
      </c>
      <c r="Z187" s="24">
        <f t="shared" si="83"/>
        <v>44996.498624627966</v>
      </c>
      <c r="AB187" s="58">
        <v>0</v>
      </c>
      <c r="AC187" s="55">
        <v>1911.820241691843</v>
      </c>
      <c r="AD187" s="55">
        <v>0</v>
      </c>
      <c r="AE187" s="55">
        <v>1062.1223564954682</v>
      </c>
      <c r="AF187" s="55">
        <v>0</v>
      </c>
      <c r="AG187" s="55">
        <v>1004.4550511437619</v>
      </c>
      <c r="AH187" s="55">
        <v>1029.4152489545074</v>
      </c>
      <c r="AI187" s="59">
        <v>684.85571668892851</v>
      </c>
      <c r="AK187" s="24">
        <f t="shared" si="88"/>
        <v>5692.6686149745092</v>
      </c>
      <c r="AM187" s="58">
        <v>1534.0768053832001</v>
      </c>
      <c r="AN187" s="55">
        <v>2234.4367588932805</v>
      </c>
      <c r="AO187" s="55">
        <v>0</v>
      </c>
      <c r="AP187" s="59">
        <v>1380.6691248448799</v>
      </c>
      <c r="AR187" s="24">
        <f t="shared" si="84"/>
        <v>5149.1826891213605</v>
      </c>
      <c r="AT187" s="58">
        <v>876.6153173618286</v>
      </c>
      <c r="AU187" s="55">
        <v>1267.292490118577</v>
      </c>
      <c r="AV187" s="55">
        <v>0</v>
      </c>
      <c r="AW187" s="55">
        <v>774.3435303362819</v>
      </c>
      <c r="AX187" s="59">
        <v>669.63670076250787</v>
      </c>
      <c r="AZ187" s="24">
        <f t="shared" si="85"/>
        <v>3587.8880385791954</v>
      </c>
      <c r="BA187" s="34"/>
      <c r="BB187" s="54">
        <v>185.56033991012691</v>
      </c>
      <c r="BC187" s="55">
        <v>200.43304204924246</v>
      </c>
      <c r="BD187" s="55">
        <v>114.82458005668414</v>
      </c>
      <c r="BE187" s="55">
        <v>273.36776358357054</v>
      </c>
      <c r="BF187" s="55">
        <v>558.11024131325962</v>
      </c>
      <c r="BG187" s="55">
        <v>0</v>
      </c>
      <c r="BH187" s="55">
        <v>498.59826149021586</v>
      </c>
      <c r="BI187" s="55">
        <v>212.10748927094519</v>
      </c>
      <c r="BJ187" s="55">
        <v>1327.3820140244163</v>
      </c>
      <c r="BK187" s="55">
        <v>0</v>
      </c>
      <c r="BL187" s="55">
        <v>0</v>
      </c>
      <c r="BM187" s="55">
        <v>0</v>
      </c>
      <c r="BN187" s="55">
        <v>300.1471623600616</v>
      </c>
      <c r="BO187" s="55">
        <v>1108.1606750873007</v>
      </c>
      <c r="BP187" s="55">
        <v>0</v>
      </c>
      <c r="BQ187" s="55">
        <v>1655.0726091274123</v>
      </c>
      <c r="BR187" s="56">
        <v>0</v>
      </c>
      <c r="BS187" s="57">
        <v>925.98814186454479</v>
      </c>
      <c r="BU187" s="24">
        <f t="shared" si="86"/>
        <v>7359.7523201377799</v>
      </c>
      <c r="BW187" s="48">
        <f t="shared" si="87"/>
        <v>66785.990287440814</v>
      </c>
      <c r="BX187" s="49"/>
      <c r="BY187" s="48">
        <f t="shared" si="89"/>
        <v>3970.3183718679475</v>
      </c>
      <c r="BZ187" s="48">
        <f t="shared" si="101"/>
        <v>0</v>
      </c>
      <c r="CA187" s="48">
        <f t="shared" si="102"/>
        <v>3970.3183718679475</v>
      </c>
      <c r="CB187" s="48">
        <f t="shared" si="103"/>
        <v>12803.370823272093</v>
      </c>
      <c r="CC187" s="48">
        <f t="shared" si="90"/>
        <v>12803.370823272091</v>
      </c>
      <c r="CD187" s="48">
        <f t="shared" si="91"/>
        <v>0</v>
      </c>
      <c r="CE187" s="48">
        <f t="shared" si="92"/>
        <v>12416.753008487898</v>
      </c>
      <c r="CF187" s="48">
        <f t="shared" si="93"/>
        <v>0</v>
      </c>
      <c r="CG187" s="48">
        <f t="shared" si="100"/>
        <v>12416.753008487896</v>
      </c>
      <c r="CH187" s="48">
        <f t="shared" si="94"/>
        <v>1911.820241691843</v>
      </c>
      <c r="CI187" s="48">
        <f t="shared" si="95"/>
        <v>0</v>
      </c>
      <c r="CJ187" s="48">
        <f t="shared" si="96"/>
        <v>0</v>
      </c>
      <c r="CK187" s="48">
        <f t="shared" si="97"/>
        <v>0</v>
      </c>
      <c r="CL187" s="48">
        <f t="shared" si="98"/>
        <v>37595.548083812871</v>
      </c>
      <c r="CM187" s="48">
        <f t="shared" si="104"/>
        <v>1320.0503629922098</v>
      </c>
      <c r="CN187" s="48">
        <f t="shared" si="105"/>
        <v>1425.8526905096267</v>
      </c>
      <c r="CO187" s="48">
        <f t="shared" si="106"/>
        <v>816.84603863986467</v>
      </c>
      <c r="CP187" s="48">
        <f t="shared" si="107"/>
        <v>1944.7001213925187</v>
      </c>
      <c r="CQ187" s="48">
        <f t="shared" si="108"/>
        <v>3546.9584523622893</v>
      </c>
      <c r="CR187" s="48">
        <f t="shared" si="109"/>
        <v>1508.9030788641967</v>
      </c>
      <c r="CS187" s="48">
        <f t="shared" si="110"/>
        <v>2135.205027196967</v>
      </c>
      <c r="CT187" s="48">
        <f t="shared" si="111"/>
        <v>7883.3003976559858</v>
      </c>
      <c r="CU187" s="48">
        <f t="shared" si="112"/>
        <v>9741.5257788443196</v>
      </c>
      <c r="CV187" s="48">
        <f t="shared" si="99"/>
        <v>6346.2179934903534</v>
      </c>
    </row>
    <row r="188" spans="2:100" ht="16" x14ac:dyDescent="0.4">
      <c r="B188" s="51" t="s">
        <v>232</v>
      </c>
      <c r="C188" s="52">
        <v>8</v>
      </c>
      <c r="D188" s="51" t="s">
        <v>233</v>
      </c>
      <c r="E188" s="53">
        <v>1600000</v>
      </c>
      <c r="G188" s="54">
        <v>5762.4890061312153</v>
      </c>
      <c r="H188" s="55">
        <v>6224.3537699575072</v>
      </c>
      <c r="I188" s="55">
        <v>3565.8232816923451</v>
      </c>
      <c r="J188" s="55">
        <v>8489.307214267672</v>
      </c>
      <c r="K188" s="55">
        <v>17331.850821865082</v>
      </c>
      <c r="L188" s="55">
        <v>0</v>
      </c>
      <c r="M188" s="55">
        <v>0</v>
      </c>
      <c r="N188" s="55">
        <v>6586.8982328546108</v>
      </c>
      <c r="O188" s="55">
        <v>0</v>
      </c>
      <c r="P188" s="55">
        <v>0</v>
      </c>
      <c r="Q188" s="55">
        <v>19051.693572797736</v>
      </c>
      <c r="R188" s="55">
        <v>0</v>
      </c>
      <c r="S188" s="55">
        <v>9320.9288372668216</v>
      </c>
      <c r="T188" s="55">
        <v>34413.408114634592</v>
      </c>
      <c r="U188" s="55">
        <v>0</v>
      </c>
      <c r="V188" s="55">
        <v>51397.500775569126</v>
      </c>
      <c r="W188" s="56">
        <v>0</v>
      </c>
      <c r="X188" s="57">
        <v>28756.125850419932</v>
      </c>
      <c r="Y188" s="60"/>
      <c r="Z188" s="24">
        <f t="shared" si="83"/>
        <v>190900.37947745662</v>
      </c>
      <c r="AB188" s="58">
        <v>0</v>
      </c>
      <c r="AC188" s="55">
        <v>0</v>
      </c>
      <c r="AD188" s="55">
        <v>0</v>
      </c>
      <c r="AE188" s="55">
        <v>0</v>
      </c>
      <c r="AF188" s="55">
        <v>56516.121485090473</v>
      </c>
      <c r="AG188" s="55">
        <v>5101.9939105714893</v>
      </c>
      <c r="AH188" s="55">
        <v>5228.7758677054344</v>
      </c>
      <c r="AI188" s="59">
        <v>3478.6322117532877</v>
      </c>
      <c r="AJ188" s="60"/>
      <c r="AK188" s="24">
        <f t="shared" si="88"/>
        <v>70325.523475120674</v>
      </c>
      <c r="AM188" s="58">
        <v>7792.1361543273651</v>
      </c>
      <c r="AN188" s="55">
        <v>11349.520045172219</v>
      </c>
      <c r="AO188" s="55">
        <v>0</v>
      </c>
      <c r="AP188" s="59">
        <v>7012.9225388946288</v>
      </c>
      <c r="AQ188" s="60"/>
      <c r="AR188" s="24">
        <f t="shared" si="84"/>
        <v>26154.578738394215</v>
      </c>
      <c r="AT188" s="58">
        <v>4452.6492310442081</v>
      </c>
      <c r="AU188" s="55">
        <v>6437.0412196499155</v>
      </c>
      <c r="AV188" s="55">
        <v>0</v>
      </c>
      <c r="AW188" s="55">
        <v>3933.1734874223844</v>
      </c>
      <c r="AX188" s="59">
        <v>3401.3292737143256</v>
      </c>
      <c r="AY188" s="60"/>
      <c r="AZ188" s="24">
        <f t="shared" si="85"/>
        <v>18224.193211830832</v>
      </c>
      <c r="BA188" s="34"/>
      <c r="BB188" s="54">
        <v>942.52871065461295</v>
      </c>
      <c r="BC188" s="55">
        <v>1018.0725945358347</v>
      </c>
      <c r="BD188" s="55">
        <v>583.23596219268143</v>
      </c>
      <c r="BE188" s="55">
        <v>1388.5346721705168</v>
      </c>
      <c r="BF188" s="55">
        <v>2834.8456701625882</v>
      </c>
      <c r="BG188" s="55">
        <v>0</v>
      </c>
      <c r="BH188" s="55">
        <v>0</v>
      </c>
      <c r="BI188" s="55">
        <v>1077.3713740746421</v>
      </c>
      <c r="BJ188" s="55">
        <v>0</v>
      </c>
      <c r="BK188" s="55">
        <v>0</v>
      </c>
      <c r="BL188" s="55">
        <v>3116.1479284125412</v>
      </c>
      <c r="BM188" s="55">
        <v>0</v>
      </c>
      <c r="BN188" s="55">
        <v>1524.5570151622178</v>
      </c>
      <c r="BO188" s="55">
        <v>5628.7526353640669</v>
      </c>
      <c r="BP188" s="55">
        <v>0</v>
      </c>
      <c r="BQ188" s="55">
        <v>8406.7180146154278</v>
      </c>
      <c r="BR188" s="56">
        <v>0</v>
      </c>
      <c r="BS188" s="57">
        <v>4703.4318316929257</v>
      </c>
      <c r="BU188" s="24">
        <f t="shared" si="86"/>
        <v>31224.196409038057</v>
      </c>
      <c r="BW188" s="48">
        <f t="shared" si="87"/>
        <v>336828.87131184037</v>
      </c>
      <c r="BX188" s="49"/>
      <c r="BY188" s="48">
        <f t="shared" si="89"/>
        <v>20166.69649202767</v>
      </c>
      <c r="BZ188" s="48">
        <f t="shared" si="101"/>
        <v>0</v>
      </c>
      <c r="CA188" s="48">
        <f t="shared" si="102"/>
        <v>20166.69649202767</v>
      </c>
      <c r="CB188" s="48">
        <f t="shared" si="103"/>
        <v>65032.994657889984</v>
      </c>
      <c r="CC188" s="48">
        <f t="shared" si="90"/>
        <v>65032.994657889991</v>
      </c>
      <c r="CD188" s="48">
        <f t="shared" si="91"/>
        <v>0</v>
      </c>
      <c r="CE188" s="48">
        <f t="shared" si="92"/>
        <v>78683.962986300743</v>
      </c>
      <c r="CF188" s="48">
        <f t="shared" si="93"/>
        <v>0</v>
      </c>
      <c r="CG188" s="48">
        <f t="shared" si="100"/>
        <v>0</v>
      </c>
      <c r="CH188" s="48">
        <f t="shared" si="94"/>
        <v>0</v>
      </c>
      <c r="CI188" s="48">
        <f t="shared" si="95"/>
        <v>0</v>
      </c>
      <c r="CJ188" s="48">
        <f t="shared" si="96"/>
        <v>0</v>
      </c>
      <c r="CK188" s="48">
        <f t="shared" si="97"/>
        <v>78683.962986300743</v>
      </c>
      <c r="CL188" s="48">
        <f t="shared" si="98"/>
        <v>172945.21717562203</v>
      </c>
      <c r="CM188" s="48">
        <f t="shared" si="104"/>
        <v>6705.0177167858283</v>
      </c>
      <c r="CN188" s="48">
        <f t="shared" si="105"/>
        <v>7242.4263644933417</v>
      </c>
      <c r="CO188" s="48">
        <f t="shared" si="106"/>
        <v>4149.0592438850263</v>
      </c>
      <c r="CP188" s="48">
        <f t="shared" si="107"/>
        <v>9877.8418864381892</v>
      </c>
      <c r="CQ188" s="48">
        <f t="shared" si="108"/>
        <v>0</v>
      </c>
      <c r="CR188" s="48">
        <f t="shared" si="109"/>
        <v>7664.2696069292524</v>
      </c>
      <c r="CS188" s="48">
        <f t="shared" si="110"/>
        <v>10845.485852429039</v>
      </c>
      <c r="CT188" s="48">
        <f t="shared" si="111"/>
        <v>40042.160749998657</v>
      </c>
      <c r="CU188" s="48">
        <f t="shared" si="112"/>
        <v>49480.765860796535</v>
      </c>
      <c r="CV188" s="48">
        <f t="shared" si="99"/>
        <v>32234.75806217322</v>
      </c>
    </row>
    <row r="189" spans="2:100" ht="16" x14ac:dyDescent="0.4">
      <c r="B189" s="51" t="s">
        <v>230</v>
      </c>
      <c r="C189" s="52">
        <v>8</v>
      </c>
      <c r="D189" s="51" t="s">
        <v>319</v>
      </c>
      <c r="E189" s="53">
        <v>0</v>
      </c>
      <c r="G189" s="54">
        <v>0</v>
      </c>
      <c r="H189" s="55">
        <v>0</v>
      </c>
      <c r="I189" s="55">
        <v>0</v>
      </c>
      <c r="J189" s="55">
        <v>0</v>
      </c>
      <c r="K189" s="55">
        <v>0</v>
      </c>
      <c r="L189" s="55">
        <v>0</v>
      </c>
      <c r="M189" s="55">
        <v>0</v>
      </c>
      <c r="N189" s="55">
        <v>0</v>
      </c>
      <c r="O189" s="55">
        <v>0</v>
      </c>
      <c r="P189" s="55">
        <v>0</v>
      </c>
      <c r="Q189" s="55">
        <v>0</v>
      </c>
      <c r="R189" s="55">
        <v>0</v>
      </c>
      <c r="S189" s="55">
        <v>0</v>
      </c>
      <c r="T189" s="55">
        <v>0</v>
      </c>
      <c r="U189" s="55">
        <v>0</v>
      </c>
      <c r="V189" s="55">
        <v>0</v>
      </c>
      <c r="W189" s="56">
        <v>0</v>
      </c>
      <c r="X189" s="57">
        <v>0</v>
      </c>
      <c r="Y189" s="60"/>
      <c r="Z189" s="24">
        <f t="shared" si="83"/>
        <v>0</v>
      </c>
      <c r="AB189" s="58">
        <v>0</v>
      </c>
      <c r="AC189" s="55">
        <v>0</v>
      </c>
      <c r="AD189" s="55">
        <v>0</v>
      </c>
      <c r="AE189" s="55">
        <v>0</v>
      </c>
      <c r="AF189" s="55">
        <v>0</v>
      </c>
      <c r="AG189" s="55">
        <v>0</v>
      </c>
      <c r="AH189" s="55">
        <v>0</v>
      </c>
      <c r="AI189" s="59">
        <v>0</v>
      </c>
      <c r="AJ189" s="60"/>
      <c r="AK189" s="24">
        <f t="shared" si="88"/>
        <v>0</v>
      </c>
      <c r="AM189" s="58">
        <v>0</v>
      </c>
      <c r="AN189" s="55">
        <v>0</v>
      </c>
      <c r="AO189" s="55">
        <v>0</v>
      </c>
      <c r="AP189" s="59">
        <v>0</v>
      </c>
      <c r="AQ189" s="60"/>
      <c r="AR189" s="24">
        <f t="shared" si="84"/>
        <v>0</v>
      </c>
      <c r="AT189" s="58">
        <v>0</v>
      </c>
      <c r="AU189" s="55">
        <v>0</v>
      </c>
      <c r="AV189" s="55">
        <v>0</v>
      </c>
      <c r="AW189" s="55">
        <v>0</v>
      </c>
      <c r="AX189" s="59">
        <v>0</v>
      </c>
      <c r="AY189" s="60"/>
      <c r="AZ189" s="24">
        <f t="shared" si="85"/>
        <v>0</v>
      </c>
      <c r="BA189" s="34"/>
      <c r="BB189" s="54">
        <v>0</v>
      </c>
      <c r="BC189" s="55">
        <v>0</v>
      </c>
      <c r="BD189" s="55">
        <v>0</v>
      </c>
      <c r="BE189" s="55">
        <v>0</v>
      </c>
      <c r="BF189" s="55">
        <v>0</v>
      </c>
      <c r="BG189" s="55">
        <v>0</v>
      </c>
      <c r="BH189" s="55">
        <v>0</v>
      </c>
      <c r="BI189" s="55">
        <v>0</v>
      </c>
      <c r="BJ189" s="55">
        <v>0</v>
      </c>
      <c r="BK189" s="55">
        <v>0</v>
      </c>
      <c r="BL189" s="55">
        <v>0</v>
      </c>
      <c r="BM189" s="55">
        <v>0</v>
      </c>
      <c r="BN189" s="55">
        <v>0</v>
      </c>
      <c r="BO189" s="55">
        <v>0</v>
      </c>
      <c r="BP189" s="55">
        <v>0</v>
      </c>
      <c r="BQ189" s="55">
        <v>0</v>
      </c>
      <c r="BR189" s="56">
        <v>0</v>
      </c>
      <c r="BS189" s="57">
        <v>0</v>
      </c>
      <c r="BU189" s="24">
        <f t="shared" si="86"/>
        <v>0</v>
      </c>
      <c r="BW189" s="48">
        <f t="shared" si="87"/>
        <v>0</v>
      </c>
      <c r="BX189" s="49"/>
      <c r="BY189" s="48">
        <f t="shared" si="89"/>
        <v>0</v>
      </c>
      <c r="BZ189" s="48">
        <f t="shared" si="101"/>
        <v>0</v>
      </c>
      <c r="CA189" s="48">
        <f t="shared" si="102"/>
        <v>0</v>
      </c>
      <c r="CB189" s="48">
        <f t="shared" si="103"/>
        <v>0</v>
      </c>
      <c r="CC189" s="48">
        <f t="shared" si="90"/>
        <v>0</v>
      </c>
      <c r="CD189" s="48">
        <f t="shared" si="91"/>
        <v>0</v>
      </c>
      <c r="CE189" s="48">
        <f t="shared" si="92"/>
        <v>0</v>
      </c>
      <c r="CF189" s="48">
        <f t="shared" si="93"/>
        <v>0</v>
      </c>
      <c r="CG189" s="48">
        <f t="shared" si="100"/>
        <v>0</v>
      </c>
      <c r="CH189" s="48">
        <f t="shared" si="94"/>
        <v>0</v>
      </c>
      <c r="CI189" s="48">
        <f t="shared" si="95"/>
        <v>0</v>
      </c>
      <c r="CJ189" s="48">
        <f t="shared" si="96"/>
        <v>0</v>
      </c>
      <c r="CK189" s="48">
        <f t="shared" si="97"/>
        <v>0</v>
      </c>
      <c r="CL189" s="48">
        <f t="shared" si="98"/>
        <v>0</v>
      </c>
      <c r="CM189" s="48">
        <f t="shared" si="104"/>
        <v>0</v>
      </c>
      <c r="CN189" s="48">
        <f t="shared" si="105"/>
        <v>0</v>
      </c>
      <c r="CO189" s="48">
        <f t="shared" si="106"/>
        <v>0</v>
      </c>
      <c r="CP189" s="48">
        <f t="shared" si="107"/>
        <v>0</v>
      </c>
      <c r="CQ189" s="48">
        <f t="shared" si="108"/>
        <v>0</v>
      </c>
      <c r="CR189" s="48">
        <f t="shared" si="109"/>
        <v>0</v>
      </c>
      <c r="CS189" s="48">
        <f t="shared" si="110"/>
        <v>0</v>
      </c>
      <c r="CT189" s="48">
        <f t="shared" si="111"/>
        <v>0</v>
      </c>
      <c r="CU189" s="48">
        <f t="shared" si="112"/>
        <v>0</v>
      </c>
      <c r="CV189" s="48">
        <f t="shared" si="99"/>
        <v>0</v>
      </c>
    </row>
    <row r="190" spans="2:100" ht="16" x14ac:dyDescent="0.4">
      <c r="B190" s="51" t="s">
        <v>230</v>
      </c>
      <c r="C190" s="52">
        <v>8</v>
      </c>
      <c r="D190" s="51" t="s">
        <v>320</v>
      </c>
      <c r="E190" s="53">
        <v>0</v>
      </c>
      <c r="G190" s="54">
        <v>0</v>
      </c>
      <c r="H190" s="55">
        <v>0</v>
      </c>
      <c r="I190" s="55">
        <v>0</v>
      </c>
      <c r="J190" s="55">
        <v>0</v>
      </c>
      <c r="K190" s="55">
        <v>0</v>
      </c>
      <c r="L190" s="55">
        <v>0</v>
      </c>
      <c r="M190" s="55">
        <v>0</v>
      </c>
      <c r="N190" s="55">
        <v>0</v>
      </c>
      <c r="O190" s="55">
        <v>0</v>
      </c>
      <c r="P190" s="55">
        <v>0</v>
      </c>
      <c r="Q190" s="55">
        <v>0</v>
      </c>
      <c r="R190" s="55">
        <v>0</v>
      </c>
      <c r="S190" s="55">
        <v>0</v>
      </c>
      <c r="T190" s="55">
        <v>0</v>
      </c>
      <c r="U190" s="55">
        <v>0</v>
      </c>
      <c r="V190" s="55">
        <v>0</v>
      </c>
      <c r="W190" s="56">
        <v>0</v>
      </c>
      <c r="X190" s="57">
        <v>0</v>
      </c>
      <c r="Y190" s="60"/>
      <c r="Z190" s="24">
        <f t="shared" si="83"/>
        <v>0</v>
      </c>
      <c r="AB190" s="58">
        <v>0</v>
      </c>
      <c r="AC190" s="55">
        <v>0</v>
      </c>
      <c r="AD190" s="55">
        <v>0</v>
      </c>
      <c r="AE190" s="55">
        <v>0</v>
      </c>
      <c r="AF190" s="55">
        <v>0</v>
      </c>
      <c r="AG190" s="55">
        <v>0</v>
      </c>
      <c r="AH190" s="55">
        <v>0</v>
      </c>
      <c r="AI190" s="59">
        <v>0</v>
      </c>
      <c r="AJ190" s="60"/>
      <c r="AK190" s="24">
        <f t="shared" si="88"/>
        <v>0</v>
      </c>
      <c r="AM190" s="58">
        <v>0</v>
      </c>
      <c r="AN190" s="55">
        <v>0</v>
      </c>
      <c r="AO190" s="55">
        <v>0</v>
      </c>
      <c r="AP190" s="59">
        <v>0</v>
      </c>
      <c r="AQ190" s="60"/>
      <c r="AR190" s="24">
        <f t="shared" si="84"/>
        <v>0</v>
      </c>
      <c r="AT190" s="58">
        <v>0</v>
      </c>
      <c r="AU190" s="55">
        <v>0</v>
      </c>
      <c r="AV190" s="55">
        <v>0</v>
      </c>
      <c r="AW190" s="55">
        <v>0</v>
      </c>
      <c r="AX190" s="59">
        <v>0</v>
      </c>
      <c r="AY190" s="60"/>
      <c r="AZ190" s="24">
        <f t="shared" si="85"/>
        <v>0</v>
      </c>
      <c r="BA190" s="34"/>
      <c r="BB190" s="54">
        <v>0</v>
      </c>
      <c r="BC190" s="55">
        <v>0</v>
      </c>
      <c r="BD190" s="55">
        <v>0</v>
      </c>
      <c r="BE190" s="55">
        <v>0</v>
      </c>
      <c r="BF190" s="55">
        <v>0</v>
      </c>
      <c r="BG190" s="55">
        <v>0</v>
      </c>
      <c r="BH190" s="55">
        <v>0</v>
      </c>
      <c r="BI190" s="55">
        <v>0</v>
      </c>
      <c r="BJ190" s="55">
        <v>0</v>
      </c>
      <c r="BK190" s="55">
        <v>0</v>
      </c>
      <c r="BL190" s="55">
        <v>0</v>
      </c>
      <c r="BM190" s="55">
        <v>0</v>
      </c>
      <c r="BN190" s="55">
        <v>0</v>
      </c>
      <c r="BO190" s="55">
        <v>0</v>
      </c>
      <c r="BP190" s="55">
        <v>0</v>
      </c>
      <c r="BQ190" s="55">
        <v>0</v>
      </c>
      <c r="BR190" s="56">
        <v>0</v>
      </c>
      <c r="BS190" s="57">
        <v>0</v>
      </c>
      <c r="BU190" s="24">
        <f t="shared" si="86"/>
        <v>0</v>
      </c>
      <c r="BW190" s="48">
        <f t="shared" si="87"/>
        <v>0</v>
      </c>
      <c r="BX190" s="49"/>
      <c r="BY190" s="48">
        <f t="shared" si="89"/>
        <v>0</v>
      </c>
      <c r="BZ190" s="48">
        <f t="shared" si="101"/>
        <v>0</v>
      </c>
      <c r="CA190" s="48">
        <f t="shared" si="102"/>
        <v>0</v>
      </c>
      <c r="CB190" s="48">
        <f t="shared" si="103"/>
        <v>0</v>
      </c>
      <c r="CC190" s="48">
        <f t="shared" si="90"/>
        <v>0</v>
      </c>
      <c r="CD190" s="48">
        <f t="shared" si="91"/>
        <v>0</v>
      </c>
      <c r="CE190" s="48">
        <f t="shared" si="92"/>
        <v>0</v>
      </c>
      <c r="CF190" s="48">
        <f t="shared" si="93"/>
        <v>0</v>
      </c>
      <c r="CG190" s="48">
        <f t="shared" si="100"/>
        <v>0</v>
      </c>
      <c r="CH190" s="48">
        <f t="shared" si="94"/>
        <v>0</v>
      </c>
      <c r="CI190" s="48">
        <f t="shared" si="95"/>
        <v>0</v>
      </c>
      <c r="CJ190" s="48">
        <f t="shared" si="96"/>
        <v>0</v>
      </c>
      <c r="CK190" s="48">
        <f t="shared" si="97"/>
        <v>0</v>
      </c>
      <c r="CL190" s="48">
        <f t="shared" si="98"/>
        <v>0</v>
      </c>
      <c r="CM190" s="48">
        <f t="shared" si="104"/>
        <v>0</v>
      </c>
      <c r="CN190" s="48">
        <f t="shared" si="105"/>
        <v>0</v>
      </c>
      <c r="CO190" s="48">
        <f t="shared" si="106"/>
        <v>0</v>
      </c>
      <c r="CP190" s="48">
        <f t="shared" si="107"/>
        <v>0</v>
      </c>
      <c r="CQ190" s="48">
        <f t="shared" si="108"/>
        <v>0</v>
      </c>
      <c r="CR190" s="48">
        <f t="shared" si="109"/>
        <v>0</v>
      </c>
      <c r="CS190" s="48">
        <f t="shared" si="110"/>
        <v>0</v>
      </c>
      <c r="CT190" s="48">
        <f t="shared" si="111"/>
        <v>0</v>
      </c>
      <c r="CU190" s="48">
        <f t="shared" si="112"/>
        <v>0</v>
      </c>
      <c r="CV190" s="48">
        <f t="shared" si="99"/>
        <v>0</v>
      </c>
    </row>
    <row r="191" spans="2:100" ht="16" x14ac:dyDescent="0.4">
      <c r="B191" s="51" t="s">
        <v>184</v>
      </c>
      <c r="C191" s="52">
        <v>8</v>
      </c>
      <c r="D191" s="51" t="s">
        <v>185</v>
      </c>
      <c r="E191" s="53">
        <v>1414901.4285714286</v>
      </c>
      <c r="G191" s="54">
        <v>5095.8462043138798</v>
      </c>
      <c r="H191" s="55">
        <v>5504.2794006542717</v>
      </c>
      <c r="I191" s="55">
        <v>3153.3052845623492</v>
      </c>
      <c r="J191" s="55">
        <v>7507.2080656556655</v>
      </c>
      <c r="K191" s="55">
        <v>0</v>
      </c>
      <c r="L191" s="55">
        <v>74004.651578884543</v>
      </c>
      <c r="M191" s="55">
        <v>0</v>
      </c>
      <c r="N191" s="55">
        <v>5824.8823247003802</v>
      </c>
      <c r="O191" s="55">
        <v>0</v>
      </c>
      <c r="P191" s="55">
        <v>0</v>
      </c>
      <c r="Q191" s="55">
        <v>16847.667783035384</v>
      </c>
      <c r="R191" s="55">
        <v>0</v>
      </c>
      <c r="S191" s="55">
        <v>8242.6222046634066</v>
      </c>
      <c r="T191" s="55">
        <v>30432.237689630048</v>
      </c>
      <c r="U191" s="55">
        <v>0</v>
      </c>
      <c r="V191" s="55">
        <v>9232.321967437294</v>
      </c>
      <c r="W191" s="56">
        <v>92795.603317191999</v>
      </c>
      <c r="X191" s="57">
        <v>25429.427216211843</v>
      </c>
      <c r="Y191" s="60"/>
      <c r="Z191" s="24">
        <f t="shared" si="83"/>
        <v>284070.05303694104</v>
      </c>
      <c r="AB191" s="58">
        <v>6579.5363161595815</v>
      </c>
      <c r="AC191" s="55">
        <v>0</v>
      </c>
      <c r="AD191" s="55">
        <v>0</v>
      </c>
      <c r="AE191" s="55">
        <v>0</v>
      </c>
      <c r="AF191" s="55">
        <v>49977.963141606822</v>
      </c>
      <c r="AG191" s="55">
        <v>4511.7615453939561</v>
      </c>
      <c r="AH191" s="55">
        <v>939.22353378647051</v>
      </c>
      <c r="AI191" s="59">
        <v>3076.201053677697</v>
      </c>
      <c r="AJ191" s="60"/>
      <c r="AK191" s="24">
        <f t="shared" si="88"/>
        <v>65084.685590624526</v>
      </c>
      <c r="AM191" s="58">
        <v>6890.6903602380416</v>
      </c>
      <c r="AN191" s="55">
        <v>0</v>
      </c>
      <c r="AO191" s="55">
        <v>19236.171629790195</v>
      </c>
      <c r="AP191" s="59">
        <v>6201.6213242142376</v>
      </c>
      <c r="AQ191" s="60"/>
      <c r="AR191" s="24">
        <f t="shared" si="84"/>
        <v>32328.483314242472</v>
      </c>
      <c r="AT191" s="58">
        <v>3937.5373487074521</v>
      </c>
      <c r="AU191" s="55">
        <v>0</v>
      </c>
      <c r="AV191" s="55">
        <v>10910.067491522797</v>
      </c>
      <c r="AW191" s="55">
        <v>3478.1579913582495</v>
      </c>
      <c r="AX191" s="59">
        <v>3007.8410302626371</v>
      </c>
      <c r="AY191" s="60"/>
      <c r="AZ191" s="24">
        <f t="shared" si="85"/>
        <v>21333.603861851134</v>
      </c>
      <c r="BA191" s="34"/>
      <c r="BB191" s="54">
        <v>833.49076198424916</v>
      </c>
      <c r="BC191" s="55">
        <v>900.29523024885839</v>
      </c>
      <c r="BD191" s="55">
        <v>515.76337256291038</v>
      </c>
      <c r="BE191" s="55">
        <v>1227.8998070468906</v>
      </c>
      <c r="BF191" s="55">
        <v>0</v>
      </c>
      <c r="BG191" s="55">
        <v>12104.406405092521</v>
      </c>
      <c r="BH191" s="55">
        <v>0</v>
      </c>
      <c r="BI191" s="55">
        <v>952.73393517510897</v>
      </c>
      <c r="BJ191" s="55">
        <v>0</v>
      </c>
      <c r="BK191" s="55">
        <v>0</v>
      </c>
      <c r="BL191" s="55">
        <v>2755.6513472192514</v>
      </c>
      <c r="BM191" s="55">
        <v>0</v>
      </c>
      <c r="BN191" s="55">
        <v>1348.1861866822594</v>
      </c>
      <c r="BO191" s="55">
        <v>4977.5813405323825</v>
      </c>
      <c r="BP191" s="55">
        <v>0</v>
      </c>
      <c r="BQ191" s="55">
        <v>1510.0642293735232</v>
      </c>
      <c r="BR191" s="56">
        <v>15177.906674687083</v>
      </c>
      <c r="BS191" s="57">
        <v>4159.3077611566578</v>
      </c>
      <c r="BU191" s="24">
        <f t="shared" si="86"/>
        <v>46463.28705176169</v>
      </c>
      <c r="BW191" s="48">
        <f t="shared" si="87"/>
        <v>449280.11285542086</v>
      </c>
      <c r="BX191" s="49"/>
      <c r="BY191" s="48">
        <f t="shared" si="89"/>
        <v>92688.594300136654</v>
      </c>
      <c r="BZ191" s="48">
        <f t="shared" si="101"/>
        <v>92688.59430013664</v>
      </c>
      <c r="CA191" s="48">
        <f t="shared" si="102"/>
        <v>0</v>
      </c>
      <c r="CB191" s="48">
        <f t="shared" si="103"/>
        <v>119655.11972247637</v>
      </c>
      <c r="CC191" s="48">
        <f t="shared" si="90"/>
        <v>11681.609730597289</v>
      </c>
      <c r="CD191" s="48">
        <f t="shared" si="91"/>
        <v>107973.50999187908</v>
      </c>
      <c r="CE191" s="48">
        <f t="shared" si="92"/>
        <v>69581.282271861448</v>
      </c>
      <c r="CF191" s="48">
        <f t="shared" si="93"/>
        <v>0</v>
      </c>
      <c r="CG191" s="48">
        <f t="shared" si="100"/>
        <v>0</v>
      </c>
      <c r="CH191" s="48">
        <f t="shared" si="94"/>
        <v>0</v>
      </c>
      <c r="CI191" s="48">
        <f t="shared" si="95"/>
        <v>0</v>
      </c>
      <c r="CJ191" s="48">
        <f t="shared" si="96"/>
        <v>0</v>
      </c>
      <c r="CK191" s="48">
        <f t="shared" si="97"/>
        <v>69581.282271861463</v>
      </c>
      <c r="CL191" s="48">
        <f t="shared" si="98"/>
        <v>167355.11656094642</v>
      </c>
      <c r="CM191" s="48">
        <f t="shared" si="104"/>
        <v>5929.3369662981286</v>
      </c>
      <c r="CN191" s="48">
        <f t="shared" si="105"/>
        <v>6404.5746309031301</v>
      </c>
      <c r="CO191" s="48">
        <f t="shared" si="106"/>
        <v>3669.0686571252595</v>
      </c>
      <c r="CP191" s="48">
        <f t="shared" si="107"/>
        <v>8735.1078727025561</v>
      </c>
      <c r="CQ191" s="48">
        <f t="shared" si="108"/>
        <v>0</v>
      </c>
      <c r="CR191" s="48">
        <f t="shared" si="109"/>
        <v>6777.616259875489</v>
      </c>
      <c r="CS191" s="48">
        <f t="shared" si="110"/>
        <v>9590.8083913456667</v>
      </c>
      <c r="CT191" s="48">
        <f t="shared" si="111"/>
        <v>35409.819030162427</v>
      </c>
      <c r="CU191" s="48">
        <f t="shared" si="112"/>
        <v>58173.848721487564</v>
      </c>
      <c r="CV191" s="48">
        <f t="shared" si="99"/>
        <v>28505.628269889541</v>
      </c>
    </row>
    <row r="192" spans="2:100" ht="16" x14ac:dyDescent="0.4">
      <c r="B192" s="51" t="s">
        <v>184</v>
      </c>
      <c r="C192" s="52">
        <v>8</v>
      </c>
      <c r="D192" s="51" t="s">
        <v>253</v>
      </c>
      <c r="E192" s="53">
        <v>230000</v>
      </c>
      <c r="G192" s="54">
        <v>828.35779463136203</v>
      </c>
      <c r="H192" s="55">
        <v>894.75085443139164</v>
      </c>
      <c r="I192" s="55">
        <v>512.58709674327463</v>
      </c>
      <c r="J192" s="55">
        <v>1220.337912050978</v>
      </c>
      <c r="K192" s="55">
        <v>0</v>
      </c>
      <c r="L192" s="55">
        <v>12029.862659993893</v>
      </c>
      <c r="M192" s="55">
        <v>0</v>
      </c>
      <c r="N192" s="55">
        <v>946.86662097285034</v>
      </c>
      <c r="O192" s="55">
        <v>0</v>
      </c>
      <c r="P192" s="55">
        <v>0</v>
      </c>
      <c r="Q192" s="55">
        <v>2738.6809510896742</v>
      </c>
      <c r="R192" s="55">
        <v>0</v>
      </c>
      <c r="S192" s="55">
        <v>1339.8835203571057</v>
      </c>
      <c r="T192" s="55">
        <v>4946.9274164787221</v>
      </c>
      <c r="U192" s="55">
        <v>0</v>
      </c>
      <c r="V192" s="55">
        <v>0</v>
      </c>
      <c r="W192" s="56">
        <v>18929.480055835174</v>
      </c>
      <c r="X192" s="57">
        <v>4133.6930909978646</v>
      </c>
      <c r="Y192" s="60"/>
      <c r="Z192" s="24">
        <f t="shared" si="83"/>
        <v>48521.427973582286</v>
      </c>
      <c r="AB192" s="58">
        <v>1069.5397729894285</v>
      </c>
      <c r="AC192" s="55">
        <v>0</v>
      </c>
      <c r="AD192" s="55">
        <v>0</v>
      </c>
      <c r="AE192" s="55">
        <v>0</v>
      </c>
      <c r="AF192" s="55">
        <v>8124.1924634817551</v>
      </c>
      <c r="AG192" s="55">
        <v>733.41162464465151</v>
      </c>
      <c r="AH192" s="55">
        <v>0</v>
      </c>
      <c r="AI192" s="59">
        <v>500.05338043953515</v>
      </c>
      <c r="AJ192" s="60"/>
      <c r="AK192" s="24">
        <f t="shared" si="88"/>
        <v>10427.19724155537</v>
      </c>
      <c r="AM192" s="58">
        <v>1120.1195721845586</v>
      </c>
      <c r="AN192" s="55">
        <v>0</v>
      </c>
      <c r="AO192" s="55">
        <v>3126.9453726672741</v>
      </c>
      <c r="AP192" s="59">
        <v>1008.1076149661028</v>
      </c>
      <c r="AQ192" s="60"/>
      <c r="AR192" s="24">
        <f t="shared" si="84"/>
        <v>5255.1725598179355</v>
      </c>
      <c r="AT192" s="58">
        <v>640.06832696260494</v>
      </c>
      <c r="AU192" s="55">
        <v>0</v>
      </c>
      <c r="AV192" s="55">
        <v>1773.4914053933794</v>
      </c>
      <c r="AW192" s="55">
        <v>565.39368881696771</v>
      </c>
      <c r="AX192" s="59">
        <v>488.94108309643434</v>
      </c>
      <c r="AY192" s="60"/>
      <c r="AZ192" s="24">
        <f t="shared" si="85"/>
        <v>3467.8945042693863</v>
      </c>
      <c r="BA192" s="34"/>
      <c r="BB192" s="54">
        <v>135.48850215660062</v>
      </c>
      <c r="BC192" s="55">
        <v>146.34793546452622</v>
      </c>
      <c r="BD192" s="55">
        <v>83.840169565197954</v>
      </c>
      <c r="BE192" s="55">
        <v>199.6018591245118</v>
      </c>
      <c r="BF192" s="55">
        <v>0</v>
      </c>
      <c r="BG192" s="55">
        <v>1967.6377569158233</v>
      </c>
      <c r="BH192" s="55">
        <v>0</v>
      </c>
      <c r="BI192" s="55">
        <v>154.87213502322982</v>
      </c>
      <c r="BJ192" s="55">
        <v>0</v>
      </c>
      <c r="BK192" s="55">
        <v>0</v>
      </c>
      <c r="BL192" s="55">
        <v>447.9462647093028</v>
      </c>
      <c r="BM192" s="55">
        <v>0</v>
      </c>
      <c r="BN192" s="55">
        <v>219.15507092956878</v>
      </c>
      <c r="BO192" s="55">
        <v>809.13319133358459</v>
      </c>
      <c r="BP192" s="55">
        <v>0</v>
      </c>
      <c r="BQ192" s="55">
        <v>0</v>
      </c>
      <c r="BR192" s="56">
        <v>3096.1583460559018</v>
      </c>
      <c r="BS192" s="57">
        <v>676.11832580585815</v>
      </c>
      <c r="BU192" s="24">
        <f t="shared" si="86"/>
        <v>7936.2995570841058</v>
      </c>
      <c r="BW192" s="48">
        <f t="shared" si="87"/>
        <v>75607.991836309069</v>
      </c>
      <c r="BX192" s="49"/>
      <c r="BY192" s="48">
        <f t="shared" si="89"/>
        <v>15067.040189899144</v>
      </c>
      <c r="BZ192" s="48">
        <f t="shared" si="101"/>
        <v>15067.040189899144</v>
      </c>
      <c r="CA192" s="48">
        <f t="shared" si="102"/>
        <v>0</v>
      </c>
      <c r="CB192" s="48">
        <f t="shared" si="103"/>
        <v>22025.638401891076</v>
      </c>
      <c r="CC192" s="48">
        <f t="shared" si="90"/>
        <v>0</v>
      </c>
      <c r="CD192" s="48">
        <f t="shared" si="91"/>
        <v>22025.638401891076</v>
      </c>
      <c r="CE192" s="48">
        <f t="shared" si="92"/>
        <v>11310.819679280732</v>
      </c>
      <c r="CF192" s="48">
        <f t="shared" si="93"/>
        <v>0</v>
      </c>
      <c r="CG192" s="48">
        <f t="shared" si="100"/>
        <v>0</v>
      </c>
      <c r="CH192" s="48">
        <f t="shared" si="94"/>
        <v>0</v>
      </c>
      <c r="CI192" s="48">
        <f t="shared" si="95"/>
        <v>0</v>
      </c>
      <c r="CJ192" s="48">
        <f t="shared" si="96"/>
        <v>0</v>
      </c>
      <c r="CK192" s="48">
        <f t="shared" si="97"/>
        <v>11310.819679280732</v>
      </c>
      <c r="CL192" s="48">
        <f t="shared" si="98"/>
        <v>27204.493565238139</v>
      </c>
      <c r="CM192" s="48">
        <f t="shared" si="104"/>
        <v>963.84629678796261</v>
      </c>
      <c r="CN192" s="48">
        <f t="shared" si="105"/>
        <v>1041.0987898959179</v>
      </c>
      <c r="CO192" s="48">
        <f t="shared" si="106"/>
        <v>596.42726630847255</v>
      </c>
      <c r="CP192" s="48">
        <f t="shared" si="107"/>
        <v>1419.9397711754898</v>
      </c>
      <c r="CQ192" s="48">
        <f t="shared" si="108"/>
        <v>0</v>
      </c>
      <c r="CR192" s="48">
        <f t="shared" si="109"/>
        <v>1101.7387559960803</v>
      </c>
      <c r="CS192" s="48">
        <f t="shared" si="110"/>
        <v>1559.0385912866745</v>
      </c>
      <c r="CT192" s="48">
        <f t="shared" si="111"/>
        <v>5756.0606078123064</v>
      </c>
      <c r="CU192" s="48">
        <f t="shared" si="112"/>
        <v>9456.4786887319751</v>
      </c>
      <c r="CV192" s="48">
        <f t="shared" si="99"/>
        <v>4633.7464714374</v>
      </c>
    </row>
    <row r="193" spans="2:100" ht="16" x14ac:dyDescent="0.4">
      <c r="B193" s="51" t="s">
        <v>184</v>
      </c>
      <c r="C193" s="52">
        <v>8</v>
      </c>
      <c r="D193" s="51" t="s">
        <v>248</v>
      </c>
      <c r="E193" s="53">
        <v>0</v>
      </c>
      <c r="G193" s="54">
        <v>0</v>
      </c>
      <c r="H193" s="55">
        <v>0</v>
      </c>
      <c r="I193" s="55">
        <v>0</v>
      </c>
      <c r="J193" s="55">
        <v>0</v>
      </c>
      <c r="K193" s="55">
        <v>0</v>
      </c>
      <c r="L193" s="55">
        <v>0</v>
      </c>
      <c r="M193" s="55">
        <v>0</v>
      </c>
      <c r="N193" s="55">
        <v>0</v>
      </c>
      <c r="O193" s="55">
        <v>0</v>
      </c>
      <c r="P193" s="55">
        <v>0</v>
      </c>
      <c r="Q193" s="55">
        <v>0</v>
      </c>
      <c r="R193" s="55">
        <v>0</v>
      </c>
      <c r="S193" s="55">
        <v>0</v>
      </c>
      <c r="T193" s="55">
        <v>0</v>
      </c>
      <c r="U193" s="55">
        <v>0</v>
      </c>
      <c r="V193" s="55">
        <v>0</v>
      </c>
      <c r="W193" s="56">
        <v>0</v>
      </c>
      <c r="X193" s="57">
        <v>0</v>
      </c>
      <c r="Y193" s="60"/>
      <c r="Z193" s="24">
        <f t="shared" si="83"/>
        <v>0</v>
      </c>
      <c r="AB193" s="58">
        <v>0</v>
      </c>
      <c r="AC193" s="55">
        <v>0</v>
      </c>
      <c r="AD193" s="55">
        <v>0</v>
      </c>
      <c r="AE193" s="55">
        <v>0</v>
      </c>
      <c r="AF193" s="55">
        <v>0</v>
      </c>
      <c r="AG193" s="55">
        <v>0</v>
      </c>
      <c r="AH193" s="55">
        <v>0</v>
      </c>
      <c r="AI193" s="59">
        <v>0</v>
      </c>
      <c r="AJ193" s="60"/>
      <c r="AK193" s="24">
        <f t="shared" si="88"/>
        <v>0</v>
      </c>
      <c r="AM193" s="58">
        <v>0</v>
      </c>
      <c r="AN193" s="55">
        <v>0</v>
      </c>
      <c r="AO193" s="55">
        <v>0</v>
      </c>
      <c r="AP193" s="59">
        <v>0</v>
      </c>
      <c r="AQ193" s="60"/>
      <c r="AR193" s="24">
        <f t="shared" si="84"/>
        <v>0</v>
      </c>
      <c r="AT193" s="58">
        <v>0</v>
      </c>
      <c r="AU193" s="55">
        <v>0</v>
      </c>
      <c r="AV193" s="55">
        <v>0</v>
      </c>
      <c r="AW193" s="55">
        <v>0</v>
      </c>
      <c r="AX193" s="59">
        <v>0</v>
      </c>
      <c r="AY193" s="60"/>
      <c r="AZ193" s="24">
        <f t="shared" si="85"/>
        <v>0</v>
      </c>
      <c r="BA193" s="34"/>
      <c r="BB193" s="54">
        <v>0</v>
      </c>
      <c r="BC193" s="55">
        <v>0</v>
      </c>
      <c r="BD193" s="55">
        <v>0</v>
      </c>
      <c r="BE193" s="55">
        <v>0</v>
      </c>
      <c r="BF193" s="55">
        <v>0</v>
      </c>
      <c r="BG193" s="55">
        <v>0</v>
      </c>
      <c r="BH193" s="55">
        <v>0</v>
      </c>
      <c r="BI193" s="55">
        <v>0</v>
      </c>
      <c r="BJ193" s="55">
        <v>0</v>
      </c>
      <c r="BK193" s="55">
        <v>0</v>
      </c>
      <c r="BL193" s="55">
        <v>0</v>
      </c>
      <c r="BM193" s="55">
        <v>0</v>
      </c>
      <c r="BN193" s="55">
        <v>0</v>
      </c>
      <c r="BO193" s="55">
        <v>0</v>
      </c>
      <c r="BP193" s="55">
        <v>0</v>
      </c>
      <c r="BQ193" s="55">
        <v>0</v>
      </c>
      <c r="BR193" s="56">
        <v>0</v>
      </c>
      <c r="BS193" s="57">
        <v>0</v>
      </c>
      <c r="BU193" s="24">
        <f t="shared" si="86"/>
        <v>0</v>
      </c>
      <c r="BW193" s="48">
        <f t="shared" si="87"/>
        <v>0</v>
      </c>
      <c r="BX193" s="49"/>
      <c r="BY193" s="48">
        <f t="shared" si="89"/>
        <v>0</v>
      </c>
      <c r="BZ193" s="48">
        <f t="shared" si="101"/>
        <v>0</v>
      </c>
      <c r="CA193" s="48">
        <f t="shared" si="102"/>
        <v>0</v>
      </c>
      <c r="CB193" s="48">
        <f t="shared" si="103"/>
        <v>0</v>
      </c>
      <c r="CC193" s="48">
        <f t="shared" si="90"/>
        <v>0</v>
      </c>
      <c r="CD193" s="48">
        <f t="shared" si="91"/>
        <v>0</v>
      </c>
      <c r="CE193" s="48">
        <f t="shared" si="92"/>
        <v>0</v>
      </c>
      <c r="CF193" s="48">
        <f t="shared" si="93"/>
        <v>0</v>
      </c>
      <c r="CG193" s="48">
        <f t="shared" si="100"/>
        <v>0</v>
      </c>
      <c r="CH193" s="48">
        <f t="shared" si="94"/>
        <v>0</v>
      </c>
      <c r="CI193" s="48">
        <f t="shared" si="95"/>
        <v>0</v>
      </c>
      <c r="CJ193" s="48">
        <f t="shared" si="96"/>
        <v>0</v>
      </c>
      <c r="CK193" s="48">
        <f t="shared" si="97"/>
        <v>0</v>
      </c>
      <c r="CL193" s="48">
        <f t="shared" si="98"/>
        <v>0</v>
      </c>
      <c r="CM193" s="48">
        <f t="shared" si="104"/>
        <v>0</v>
      </c>
      <c r="CN193" s="48">
        <f t="shared" si="105"/>
        <v>0</v>
      </c>
      <c r="CO193" s="48">
        <f t="shared" si="106"/>
        <v>0</v>
      </c>
      <c r="CP193" s="48">
        <f t="shared" si="107"/>
        <v>0</v>
      </c>
      <c r="CQ193" s="48">
        <f t="shared" si="108"/>
        <v>0</v>
      </c>
      <c r="CR193" s="48">
        <f t="shared" si="109"/>
        <v>0</v>
      </c>
      <c r="CS193" s="48">
        <f t="shared" si="110"/>
        <v>0</v>
      </c>
      <c r="CT193" s="48">
        <f t="shared" si="111"/>
        <v>0</v>
      </c>
      <c r="CU193" s="48">
        <f t="shared" si="112"/>
        <v>0</v>
      </c>
      <c r="CV193" s="48">
        <f t="shared" si="99"/>
        <v>0</v>
      </c>
    </row>
    <row r="194" spans="2:100" ht="16" x14ac:dyDescent="0.4">
      <c r="B194" s="51" t="s">
        <v>184</v>
      </c>
      <c r="C194" s="52">
        <v>8</v>
      </c>
      <c r="D194" s="51" t="s">
        <v>242</v>
      </c>
      <c r="E194" s="53">
        <v>906500</v>
      </c>
      <c r="G194" s="54">
        <v>3264.8101775362161</v>
      </c>
      <c r="H194" s="55">
        <v>3526.48543279155</v>
      </c>
      <c r="I194" s="55">
        <v>2020.2617530338193</v>
      </c>
      <c r="J194" s="55">
        <v>4809.723118583529</v>
      </c>
      <c r="K194" s="55">
        <v>0</v>
      </c>
      <c r="L194" s="55">
        <v>47413.350005584623</v>
      </c>
      <c r="M194" s="55">
        <v>0</v>
      </c>
      <c r="N194" s="55">
        <v>3731.8895300516906</v>
      </c>
      <c r="O194" s="55">
        <v>0</v>
      </c>
      <c r="P194" s="55">
        <v>0</v>
      </c>
      <c r="Q194" s="55">
        <v>10793.975139838216</v>
      </c>
      <c r="R194" s="55">
        <v>0</v>
      </c>
      <c r="S194" s="55">
        <v>5280.8887443639833</v>
      </c>
      <c r="T194" s="55">
        <v>19497.346534947657</v>
      </c>
      <c r="U194" s="55">
        <v>0</v>
      </c>
      <c r="V194" s="55">
        <v>5823.9793066316761</v>
      </c>
      <c r="W194" s="56">
        <v>59685.473636920302</v>
      </c>
      <c r="X194" s="57">
        <v>16292.142552128542</v>
      </c>
      <c r="Y194" s="60"/>
      <c r="Z194" s="24">
        <f t="shared" si="83"/>
        <v>182140.32593241183</v>
      </c>
      <c r="AB194" s="58">
        <v>4215.3817574561599</v>
      </c>
      <c r="AC194" s="55">
        <v>0</v>
      </c>
      <c r="AD194" s="55">
        <v>0</v>
      </c>
      <c r="AE194" s="55">
        <v>0</v>
      </c>
      <c r="AF194" s="55">
        <v>32019.915078896571</v>
      </c>
      <c r="AG194" s="55">
        <v>2890.5984249581593</v>
      </c>
      <c r="AH194" s="55">
        <v>592.48566550937198</v>
      </c>
      <c r="AI194" s="59">
        <v>1970.8625624714721</v>
      </c>
      <c r="AJ194" s="60"/>
      <c r="AK194" s="24">
        <f t="shared" si="88"/>
        <v>41689.243489291737</v>
      </c>
      <c r="AM194" s="58">
        <v>4414.7321399360981</v>
      </c>
      <c r="AN194" s="55">
        <v>0</v>
      </c>
      <c r="AO194" s="55">
        <v>12324.243392708191</v>
      </c>
      <c r="AP194" s="59">
        <v>3973.2589259424881</v>
      </c>
      <c r="AQ194" s="60"/>
      <c r="AR194" s="24">
        <f t="shared" si="84"/>
        <v>20712.23445858678</v>
      </c>
      <c r="AT194" s="58">
        <v>2522.7040799634842</v>
      </c>
      <c r="AU194" s="55">
        <v>0</v>
      </c>
      <c r="AV194" s="55">
        <v>6989.8693869091239</v>
      </c>
      <c r="AW194" s="55">
        <v>2228.3886039677445</v>
      </c>
      <c r="AX194" s="59">
        <v>1927.0656166387728</v>
      </c>
      <c r="AY194" s="60"/>
      <c r="AZ194" s="24">
        <f t="shared" si="85"/>
        <v>13668.027687479125</v>
      </c>
      <c r="BA194" s="34"/>
      <c r="BB194" s="54">
        <v>534.00142263025418</v>
      </c>
      <c r="BC194" s="55">
        <v>576.80175434170883</v>
      </c>
      <c r="BD194" s="55">
        <v>330.43962482979106</v>
      </c>
      <c r="BE194" s="55">
        <v>786.69167520160852</v>
      </c>
      <c r="BF194" s="55">
        <v>0</v>
      </c>
      <c r="BG194" s="55">
        <v>7755.0592462791028</v>
      </c>
      <c r="BH194" s="55">
        <v>0</v>
      </c>
      <c r="BI194" s="55">
        <v>610.39821912416448</v>
      </c>
      <c r="BJ194" s="55">
        <v>0</v>
      </c>
      <c r="BK194" s="55">
        <v>0</v>
      </c>
      <c r="BL194" s="55">
        <v>1765.4925606912304</v>
      </c>
      <c r="BM194" s="55">
        <v>0</v>
      </c>
      <c r="BN194" s="55">
        <v>863.75683390284394</v>
      </c>
      <c r="BO194" s="55">
        <v>3189.040164973454</v>
      </c>
      <c r="BP194" s="55">
        <v>0</v>
      </c>
      <c r="BQ194" s="55">
        <v>952.5862350311105</v>
      </c>
      <c r="BR194" s="56">
        <v>9762.3218806945224</v>
      </c>
      <c r="BS194" s="57">
        <v>2664.7880971435234</v>
      </c>
      <c r="BU194" s="24">
        <f t="shared" si="86"/>
        <v>29791.377714843315</v>
      </c>
      <c r="BW194" s="48">
        <f t="shared" si="87"/>
        <v>288001.20928261278</v>
      </c>
      <c r="BX194" s="49"/>
      <c r="BY194" s="48">
        <f t="shared" si="89"/>
        <v>59383.791009319888</v>
      </c>
      <c r="BZ194" s="48">
        <f t="shared" si="101"/>
        <v>59383.791009319888</v>
      </c>
      <c r="CA194" s="48">
        <f t="shared" si="102"/>
        <v>0</v>
      </c>
      <c r="CB194" s="48">
        <f t="shared" si="103"/>
        <v>76816.846724786985</v>
      </c>
      <c r="CC194" s="48">
        <f t="shared" si="90"/>
        <v>7369.0512071721587</v>
      </c>
      <c r="CD194" s="48">
        <f t="shared" si="91"/>
        <v>69447.795517614824</v>
      </c>
      <c r="CE194" s="48">
        <f t="shared" si="92"/>
        <v>44579.382779426014</v>
      </c>
      <c r="CF194" s="48">
        <f t="shared" si="93"/>
        <v>0</v>
      </c>
      <c r="CG194" s="48">
        <f t="shared" si="100"/>
        <v>0</v>
      </c>
      <c r="CH194" s="48">
        <f t="shared" si="94"/>
        <v>0</v>
      </c>
      <c r="CI194" s="48">
        <f t="shared" si="95"/>
        <v>0</v>
      </c>
      <c r="CJ194" s="48">
        <f t="shared" si="96"/>
        <v>0</v>
      </c>
      <c r="CK194" s="48">
        <f t="shared" si="97"/>
        <v>44579.382779426014</v>
      </c>
      <c r="CL194" s="48">
        <f t="shared" si="98"/>
        <v>107221.18876907988</v>
      </c>
      <c r="CM194" s="48">
        <f t="shared" si="104"/>
        <v>3798.8116001664703</v>
      </c>
      <c r="CN194" s="48">
        <f t="shared" si="105"/>
        <v>4103.2871871332591</v>
      </c>
      <c r="CO194" s="48">
        <f t="shared" si="106"/>
        <v>2350.7013778636106</v>
      </c>
      <c r="CP194" s="48">
        <f t="shared" si="107"/>
        <v>5596.4147937851376</v>
      </c>
      <c r="CQ194" s="48">
        <f t="shared" si="108"/>
        <v>0</v>
      </c>
      <c r="CR194" s="48">
        <f t="shared" si="109"/>
        <v>4342.2877491758554</v>
      </c>
      <c r="CS194" s="48">
        <f t="shared" si="110"/>
        <v>6144.6455782668272</v>
      </c>
      <c r="CT194" s="48">
        <f t="shared" si="111"/>
        <v>22686.38669992111</v>
      </c>
      <c r="CU194" s="48">
        <f t="shared" si="112"/>
        <v>37270.860571024066</v>
      </c>
      <c r="CV194" s="48">
        <f t="shared" si="99"/>
        <v>18263.005114600015</v>
      </c>
    </row>
    <row r="195" spans="2:100" ht="16" x14ac:dyDescent="0.4">
      <c r="B195" s="51" t="s">
        <v>234</v>
      </c>
      <c r="C195" s="52">
        <v>8</v>
      </c>
      <c r="D195" s="51" t="s">
        <v>246</v>
      </c>
      <c r="E195" s="53">
        <v>105000</v>
      </c>
      <c r="G195" s="54">
        <v>378.16334102736096</v>
      </c>
      <c r="H195" s="55">
        <v>408.47321615346141</v>
      </c>
      <c r="I195" s="55">
        <v>234.00715286106015</v>
      </c>
      <c r="J195" s="55">
        <v>557.11078593631601</v>
      </c>
      <c r="K195" s="55">
        <v>0</v>
      </c>
      <c r="L195" s="55">
        <v>5491.8938230406893</v>
      </c>
      <c r="M195" s="55">
        <v>1016.1200636240246</v>
      </c>
      <c r="N195" s="55">
        <v>432.26519653108386</v>
      </c>
      <c r="O195" s="55">
        <v>0</v>
      </c>
      <c r="P195" s="55">
        <v>0</v>
      </c>
      <c r="Q195" s="55">
        <v>0</v>
      </c>
      <c r="R195" s="55">
        <v>7405.3358587758521</v>
      </c>
      <c r="S195" s="55">
        <v>611.6859549456351</v>
      </c>
      <c r="T195" s="55">
        <v>2258.3799075228949</v>
      </c>
      <c r="U195" s="55">
        <v>0</v>
      </c>
      <c r="V195" s="55">
        <v>0</v>
      </c>
      <c r="W195" s="56">
        <v>8641.7191559247531</v>
      </c>
      <c r="X195" s="57">
        <v>1887.120758933808</v>
      </c>
      <c r="Y195" s="60"/>
      <c r="Z195" s="24">
        <f t="shared" si="83"/>
        <v>29322.275215276939</v>
      </c>
      <c r="AB195" s="58">
        <v>488.26815723430428</v>
      </c>
      <c r="AC195" s="55">
        <v>0</v>
      </c>
      <c r="AD195" s="55">
        <v>0</v>
      </c>
      <c r="AE195" s="55">
        <v>0</v>
      </c>
      <c r="AF195" s="55">
        <v>0</v>
      </c>
      <c r="AG195" s="55">
        <v>334.81835038125394</v>
      </c>
      <c r="AH195" s="55">
        <v>0</v>
      </c>
      <c r="AI195" s="59">
        <v>228.28523889630952</v>
      </c>
      <c r="AJ195" s="60"/>
      <c r="AK195" s="24">
        <f t="shared" si="88"/>
        <v>1051.3717465118677</v>
      </c>
      <c r="AM195" s="58">
        <v>511.35893512773333</v>
      </c>
      <c r="AN195" s="55">
        <v>0</v>
      </c>
      <c r="AO195" s="55">
        <v>1427.5185396959296</v>
      </c>
      <c r="AP195" s="59">
        <v>460.22304161495998</v>
      </c>
      <c r="AQ195" s="60"/>
      <c r="AR195" s="24">
        <f t="shared" si="84"/>
        <v>2399.1005164386229</v>
      </c>
      <c r="AT195" s="58">
        <v>292.20510578727618</v>
      </c>
      <c r="AU195" s="55">
        <v>0</v>
      </c>
      <c r="AV195" s="55">
        <v>809.63738072306455</v>
      </c>
      <c r="AW195" s="55">
        <v>258.11451011209397</v>
      </c>
      <c r="AX195" s="59">
        <v>223.21223358750262</v>
      </c>
      <c r="AY195" s="60"/>
      <c r="AZ195" s="24">
        <f t="shared" si="85"/>
        <v>1583.1692302099373</v>
      </c>
      <c r="BA195" s="34"/>
      <c r="BB195" s="54">
        <v>61.853446636708973</v>
      </c>
      <c r="BC195" s="55">
        <v>66.811014016414148</v>
      </c>
      <c r="BD195" s="55">
        <v>38.274860018894721</v>
      </c>
      <c r="BE195" s="55">
        <v>91.122587861190169</v>
      </c>
      <c r="BF195" s="55">
        <v>0</v>
      </c>
      <c r="BG195" s="55">
        <v>898.26941076591936</v>
      </c>
      <c r="BH195" s="55">
        <v>166.19942049673861</v>
      </c>
      <c r="BI195" s="55">
        <v>70.702496423648398</v>
      </c>
      <c r="BJ195" s="55">
        <v>0</v>
      </c>
      <c r="BK195" s="55">
        <v>0</v>
      </c>
      <c r="BL195" s="55">
        <v>0</v>
      </c>
      <c r="BM195" s="55">
        <v>1211.2373058777239</v>
      </c>
      <c r="BN195" s="55">
        <v>100.04905412002053</v>
      </c>
      <c r="BO195" s="55">
        <v>369.38689169576691</v>
      </c>
      <c r="BP195" s="55">
        <v>0</v>
      </c>
      <c r="BQ195" s="55">
        <v>0</v>
      </c>
      <c r="BR195" s="56">
        <v>1413.4635927646507</v>
      </c>
      <c r="BS195" s="57">
        <v>308.66271395484824</v>
      </c>
      <c r="BU195" s="24">
        <f t="shared" si="86"/>
        <v>4796.0327946325242</v>
      </c>
      <c r="BW195" s="48">
        <f t="shared" si="87"/>
        <v>39151.949503069896</v>
      </c>
      <c r="BX195" s="49"/>
      <c r="BY195" s="48">
        <f t="shared" si="89"/>
        <v>6878.4313910409128</v>
      </c>
      <c r="BZ195" s="48">
        <f t="shared" si="101"/>
        <v>6878.4313910409128</v>
      </c>
      <c r="CA195" s="48">
        <f t="shared" si="102"/>
        <v>0</v>
      </c>
      <c r="CB195" s="48">
        <f t="shared" si="103"/>
        <v>10055.182748689404</v>
      </c>
      <c r="CC195" s="48">
        <f t="shared" si="90"/>
        <v>0</v>
      </c>
      <c r="CD195" s="48">
        <f t="shared" si="91"/>
        <v>10055.182748689404</v>
      </c>
      <c r="CE195" s="48">
        <f t="shared" si="92"/>
        <v>8616.5731646535751</v>
      </c>
      <c r="CF195" s="48">
        <f t="shared" si="93"/>
        <v>0</v>
      </c>
      <c r="CG195" s="48">
        <f t="shared" si="100"/>
        <v>0</v>
      </c>
      <c r="CH195" s="48">
        <f t="shared" si="94"/>
        <v>0</v>
      </c>
      <c r="CI195" s="48">
        <f t="shared" si="95"/>
        <v>0</v>
      </c>
      <c r="CJ195" s="48">
        <f t="shared" si="96"/>
        <v>8616.5731646535751</v>
      </c>
      <c r="CK195" s="48">
        <f t="shared" si="97"/>
        <v>0</v>
      </c>
      <c r="CL195" s="48">
        <f t="shared" si="98"/>
        <v>13601.762198685998</v>
      </c>
      <c r="CM195" s="48">
        <f t="shared" si="104"/>
        <v>440.01678766406991</v>
      </c>
      <c r="CN195" s="48">
        <f t="shared" si="105"/>
        <v>475.28423016987557</v>
      </c>
      <c r="CO195" s="48">
        <f t="shared" si="106"/>
        <v>272.28201287995489</v>
      </c>
      <c r="CP195" s="48">
        <f t="shared" si="107"/>
        <v>648.23337379750615</v>
      </c>
      <c r="CQ195" s="48">
        <f t="shared" si="108"/>
        <v>1182.3194841207633</v>
      </c>
      <c r="CR195" s="48">
        <f t="shared" si="109"/>
        <v>502.96769295473223</v>
      </c>
      <c r="CS195" s="48">
        <f t="shared" si="110"/>
        <v>711.73500906565562</v>
      </c>
      <c r="CT195" s="48">
        <f t="shared" si="111"/>
        <v>2627.7667992186616</v>
      </c>
      <c r="CU195" s="48">
        <f t="shared" si="112"/>
        <v>4317.0880970298149</v>
      </c>
      <c r="CV195" s="48">
        <f t="shared" si="99"/>
        <v>2115.4059978301175</v>
      </c>
    </row>
    <row r="196" spans="2:100" ht="16" x14ac:dyDescent="0.4">
      <c r="B196" s="51" t="s">
        <v>234</v>
      </c>
      <c r="C196" s="52">
        <v>8</v>
      </c>
      <c r="D196" s="51" t="s">
        <v>235</v>
      </c>
      <c r="E196" s="53">
        <v>597857.14285714284</v>
      </c>
      <c r="G196" s="54">
        <v>2153.2157580945654</v>
      </c>
      <c r="H196" s="55">
        <v>2325.7964756493006</v>
      </c>
      <c r="I196" s="55">
        <v>1332.4080744537914</v>
      </c>
      <c r="J196" s="55">
        <v>3172.1205974741256</v>
      </c>
      <c r="K196" s="55">
        <v>0</v>
      </c>
      <c r="L196" s="55">
        <v>31270.170951599026</v>
      </c>
      <c r="M196" s="55">
        <v>5785.6632194102622</v>
      </c>
      <c r="N196" s="55">
        <v>2461.2650986157628</v>
      </c>
      <c r="O196" s="55">
        <v>0</v>
      </c>
      <c r="P196" s="55">
        <v>0</v>
      </c>
      <c r="Q196" s="55">
        <v>0</v>
      </c>
      <c r="R196" s="55">
        <v>42165.07560405026</v>
      </c>
      <c r="S196" s="55">
        <v>3482.8649271394329</v>
      </c>
      <c r="T196" s="55">
        <v>12858.938657120156</v>
      </c>
      <c r="U196" s="55">
        <v>0</v>
      </c>
      <c r="V196" s="55">
        <v>1858.5703405451336</v>
      </c>
      <c r="W196" s="56">
        <v>44443.127087613022</v>
      </c>
      <c r="X196" s="57">
        <v>10745.034525357805</v>
      </c>
      <c r="Y196" s="60"/>
      <c r="Z196" s="24">
        <f t="shared" si="83"/>
        <v>164054.25131712266</v>
      </c>
      <c r="AB196" s="58">
        <v>2780.1390993545078</v>
      </c>
      <c r="AC196" s="55">
        <v>0</v>
      </c>
      <c r="AD196" s="55">
        <v>0</v>
      </c>
      <c r="AE196" s="55">
        <v>0</v>
      </c>
      <c r="AF196" s="55">
        <v>0</v>
      </c>
      <c r="AG196" s="55">
        <v>1906.4146889055073</v>
      </c>
      <c r="AH196" s="55">
        <v>189.07627021613402</v>
      </c>
      <c r="AI196" s="59">
        <v>1299.8281969810275</v>
      </c>
      <c r="AJ196" s="60"/>
      <c r="AK196" s="24">
        <f t="shared" si="88"/>
        <v>6175.4582554571762</v>
      </c>
      <c r="AM196" s="58">
        <v>2911.615161237502</v>
      </c>
      <c r="AN196" s="55">
        <v>0</v>
      </c>
      <c r="AO196" s="55">
        <v>8128.1157668400892</v>
      </c>
      <c r="AP196" s="59">
        <v>2620.4536451137519</v>
      </c>
      <c r="AQ196" s="60"/>
      <c r="AR196" s="24">
        <f t="shared" si="84"/>
        <v>13660.184573191344</v>
      </c>
      <c r="AT196" s="58">
        <v>1663.7800921357154</v>
      </c>
      <c r="AU196" s="55">
        <v>0</v>
      </c>
      <c r="AV196" s="55">
        <v>4609.9761065660205</v>
      </c>
      <c r="AW196" s="55">
        <v>1469.672414719882</v>
      </c>
      <c r="AX196" s="59">
        <v>1270.9431259370047</v>
      </c>
      <c r="AY196" s="60"/>
      <c r="AZ196" s="24">
        <f t="shared" si="85"/>
        <v>9014.371739358623</v>
      </c>
      <c r="BA196" s="34"/>
      <c r="BB196" s="54">
        <v>352.18595125799595</v>
      </c>
      <c r="BC196" s="55">
        <v>380.41373286897033</v>
      </c>
      <c r="BD196" s="55">
        <v>217.93236623003315</v>
      </c>
      <c r="BE196" s="55">
        <v>518.84085741371541</v>
      </c>
      <c r="BF196" s="55">
        <v>0</v>
      </c>
      <c r="BG196" s="55">
        <v>5114.6360327283974</v>
      </c>
      <c r="BH196" s="55">
        <v>946.31914935898112</v>
      </c>
      <c r="BI196" s="55">
        <v>402.57135718771224</v>
      </c>
      <c r="BJ196" s="55">
        <v>0</v>
      </c>
      <c r="BK196" s="55">
        <v>0</v>
      </c>
      <c r="BL196" s="55">
        <v>0</v>
      </c>
      <c r="BM196" s="55">
        <v>6896.6369048956112</v>
      </c>
      <c r="BN196" s="55">
        <v>569.66706325481084</v>
      </c>
      <c r="BO196" s="55">
        <v>2103.2437302677336</v>
      </c>
      <c r="BP196" s="55">
        <v>0</v>
      </c>
      <c r="BQ196" s="55">
        <v>303.99292820707569</v>
      </c>
      <c r="BR196" s="56">
        <v>7269.2413342182035</v>
      </c>
      <c r="BS196" s="57">
        <v>1757.4876978245443</v>
      </c>
      <c r="BU196" s="24">
        <f t="shared" si="86"/>
        <v>26833.169105713787</v>
      </c>
      <c r="BW196" s="48">
        <f t="shared" si="87"/>
        <v>219737.43499084355</v>
      </c>
      <c r="BX196" s="49"/>
      <c r="BY196" s="48">
        <f t="shared" si="89"/>
        <v>39164.946083681934</v>
      </c>
      <c r="BZ196" s="48">
        <f t="shared" si="101"/>
        <v>39164.946083681934</v>
      </c>
      <c r="CA196" s="48">
        <f t="shared" si="102"/>
        <v>0</v>
      </c>
      <c r="CB196" s="48">
        <f t="shared" si="103"/>
        <v>54064.007960799572</v>
      </c>
      <c r="CC196" s="48">
        <f t="shared" si="90"/>
        <v>2351.6395389683435</v>
      </c>
      <c r="CD196" s="48">
        <f t="shared" si="91"/>
        <v>51712.368421831226</v>
      </c>
      <c r="CE196" s="48">
        <f t="shared" si="92"/>
        <v>49061.712508945871</v>
      </c>
      <c r="CF196" s="48">
        <f t="shared" si="93"/>
        <v>0</v>
      </c>
      <c r="CG196" s="48">
        <f t="shared" si="100"/>
        <v>0</v>
      </c>
      <c r="CH196" s="48">
        <f t="shared" si="94"/>
        <v>0</v>
      </c>
      <c r="CI196" s="48">
        <f t="shared" si="95"/>
        <v>0</v>
      </c>
      <c r="CJ196" s="48">
        <f t="shared" si="96"/>
        <v>49061.712508945871</v>
      </c>
      <c r="CK196" s="48">
        <f t="shared" si="97"/>
        <v>0</v>
      </c>
      <c r="CL196" s="48">
        <f t="shared" si="98"/>
        <v>77446.768437416191</v>
      </c>
      <c r="CM196" s="48">
        <f t="shared" si="104"/>
        <v>2505.4017093525613</v>
      </c>
      <c r="CN196" s="48">
        <f t="shared" si="105"/>
        <v>2706.210208518271</v>
      </c>
      <c r="CO196" s="48">
        <f t="shared" si="106"/>
        <v>1550.3404406838245</v>
      </c>
      <c r="CP196" s="48">
        <f t="shared" si="107"/>
        <v>3690.9614548878408</v>
      </c>
      <c r="CQ196" s="48">
        <f t="shared" si="108"/>
        <v>6731.9823687692433</v>
      </c>
      <c r="CR196" s="48">
        <f t="shared" si="109"/>
        <v>2863.836455803475</v>
      </c>
      <c r="CS196" s="48">
        <f t="shared" si="110"/>
        <v>4052.5319903942436</v>
      </c>
      <c r="CT196" s="48">
        <f t="shared" si="111"/>
        <v>14962.182387387889</v>
      </c>
      <c r="CU196" s="48">
        <f t="shared" si="112"/>
        <v>24580.971001455473</v>
      </c>
      <c r="CV196" s="48">
        <f t="shared" si="99"/>
        <v>12044.862722338832</v>
      </c>
    </row>
    <row r="197" spans="2:100" ht="16" x14ac:dyDescent="0.4">
      <c r="B197" s="51" t="s">
        <v>234</v>
      </c>
      <c r="C197" s="52">
        <v>8</v>
      </c>
      <c r="D197" s="51" t="s">
        <v>244</v>
      </c>
      <c r="E197" s="53">
        <v>649000</v>
      </c>
      <c r="G197" s="54">
        <v>2337.4096031119739</v>
      </c>
      <c r="H197" s="55">
        <v>2524.7534979390139</v>
      </c>
      <c r="I197" s="55">
        <v>1446.3870686364576</v>
      </c>
      <c r="J197" s="55">
        <v>3443.4752387873245</v>
      </c>
      <c r="K197" s="55">
        <v>0</v>
      </c>
      <c r="L197" s="55">
        <v>33945.13420146102</v>
      </c>
      <c r="M197" s="55">
        <v>6280.5897265903986</v>
      </c>
      <c r="N197" s="55">
        <v>2671.8105957016514</v>
      </c>
      <c r="O197" s="55">
        <v>0</v>
      </c>
      <c r="P197" s="55">
        <v>0</v>
      </c>
      <c r="Q197" s="55">
        <v>0</v>
      </c>
      <c r="R197" s="55">
        <v>45772.02830805265</v>
      </c>
      <c r="S197" s="55">
        <v>3780.8017596163545</v>
      </c>
      <c r="T197" s="55">
        <v>13958.938666498654</v>
      </c>
      <c r="U197" s="55">
        <v>0</v>
      </c>
      <c r="V197" s="55">
        <v>7356.2672985033305</v>
      </c>
      <c r="W197" s="56">
        <v>34566.876623699012</v>
      </c>
      <c r="X197" s="57">
        <v>11664.203548076586</v>
      </c>
      <c r="Y197" s="60"/>
      <c r="Z197" s="24">
        <f t="shared" si="83"/>
        <v>169748.67613667442</v>
      </c>
      <c r="AB197" s="58">
        <v>3017.9622290006046</v>
      </c>
      <c r="AC197" s="55">
        <v>0</v>
      </c>
      <c r="AD197" s="55">
        <v>0</v>
      </c>
      <c r="AE197" s="55">
        <v>0</v>
      </c>
      <c r="AF197" s="55">
        <v>0</v>
      </c>
      <c r="AG197" s="55">
        <v>2069.4962799755604</v>
      </c>
      <c r="AH197" s="55">
        <v>748.36854606534041</v>
      </c>
      <c r="AI197" s="59">
        <v>1411.0201908924273</v>
      </c>
      <c r="AJ197" s="60"/>
      <c r="AK197" s="24">
        <f t="shared" si="88"/>
        <v>7246.8472459339328</v>
      </c>
      <c r="AM197" s="58">
        <v>3160.6852275990373</v>
      </c>
      <c r="AN197" s="55">
        <v>0</v>
      </c>
      <c r="AO197" s="55">
        <v>8823.4241167872224</v>
      </c>
      <c r="AP197" s="59">
        <v>2844.6167048391335</v>
      </c>
      <c r="AQ197" s="60"/>
      <c r="AR197" s="24">
        <f t="shared" si="84"/>
        <v>14828.726049225392</v>
      </c>
      <c r="AT197" s="58">
        <v>1806.1058443423071</v>
      </c>
      <c r="AU197" s="55">
        <v>0</v>
      </c>
      <c r="AV197" s="55">
        <v>5004.3300960882752</v>
      </c>
      <c r="AW197" s="55">
        <v>1595.3934958357045</v>
      </c>
      <c r="AX197" s="59">
        <v>1379.6641866503733</v>
      </c>
      <c r="AY197" s="60"/>
      <c r="AZ197" s="24">
        <f t="shared" si="85"/>
        <v>9785.4936229166597</v>
      </c>
      <c r="BA197" s="34"/>
      <c r="BB197" s="54">
        <v>382.31320825927736</v>
      </c>
      <c r="BC197" s="55">
        <v>412.9556961585979</v>
      </c>
      <c r="BD197" s="55">
        <v>236.5750871644064</v>
      </c>
      <c r="BE197" s="55">
        <v>563.22437639916586</v>
      </c>
      <c r="BF197" s="55">
        <v>0</v>
      </c>
      <c r="BG197" s="55">
        <v>5552.160453210302</v>
      </c>
      <c r="BH197" s="55">
        <v>1027.2707038322226</v>
      </c>
      <c r="BI197" s="55">
        <v>437.00876360902674</v>
      </c>
      <c r="BJ197" s="55">
        <v>0</v>
      </c>
      <c r="BK197" s="55">
        <v>0</v>
      </c>
      <c r="BL197" s="55">
        <v>0</v>
      </c>
      <c r="BM197" s="55">
        <v>7486.6001096632644</v>
      </c>
      <c r="BN197" s="55">
        <v>618.3984392751745</v>
      </c>
      <c r="BO197" s="55">
        <v>2283.1627877195497</v>
      </c>
      <c r="BP197" s="55">
        <v>0</v>
      </c>
      <c r="BQ197" s="55">
        <v>1203.211515841833</v>
      </c>
      <c r="BR197" s="56">
        <v>5653.8543710586027</v>
      </c>
      <c r="BS197" s="57">
        <v>1907.8295367304431</v>
      </c>
      <c r="BU197" s="24">
        <f t="shared" si="86"/>
        <v>27764.565048921864</v>
      </c>
      <c r="BW197" s="48">
        <f t="shared" si="87"/>
        <v>229374.30810367226</v>
      </c>
      <c r="BX197" s="49"/>
      <c r="BY197" s="48">
        <f t="shared" si="89"/>
        <v>42515.256883671922</v>
      </c>
      <c r="BZ197" s="48">
        <f t="shared" si="101"/>
        <v>42515.256883671929</v>
      </c>
      <c r="CA197" s="48">
        <f t="shared" si="102"/>
        <v>0</v>
      </c>
      <c r="CB197" s="48">
        <f t="shared" si="103"/>
        <v>49528.578355168116</v>
      </c>
      <c r="CC197" s="48">
        <f t="shared" si="90"/>
        <v>9307.8473604105038</v>
      </c>
      <c r="CD197" s="48">
        <f t="shared" si="91"/>
        <v>40220.730994757614</v>
      </c>
      <c r="CE197" s="48">
        <f t="shared" si="92"/>
        <v>53258.62841771591</v>
      </c>
      <c r="CF197" s="48">
        <f t="shared" si="93"/>
        <v>0</v>
      </c>
      <c r="CG197" s="48">
        <f t="shared" si="100"/>
        <v>0</v>
      </c>
      <c r="CH197" s="48">
        <f t="shared" si="94"/>
        <v>0</v>
      </c>
      <c r="CI197" s="48">
        <f t="shared" si="95"/>
        <v>0</v>
      </c>
      <c r="CJ197" s="48">
        <f t="shared" si="96"/>
        <v>53258.62841771591</v>
      </c>
      <c r="CK197" s="48">
        <f t="shared" si="97"/>
        <v>0</v>
      </c>
      <c r="CL197" s="48">
        <f t="shared" si="98"/>
        <v>84071.844447116324</v>
      </c>
      <c r="CM197" s="48">
        <f t="shared" si="104"/>
        <v>2719.7228113712513</v>
      </c>
      <c r="CN197" s="48">
        <f t="shared" si="105"/>
        <v>2937.7091940976115</v>
      </c>
      <c r="CO197" s="48">
        <f t="shared" si="106"/>
        <v>1682.9621558008639</v>
      </c>
      <c r="CP197" s="48">
        <f t="shared" si="107"/>
        <v>4006.6996151864905</v>
      </c>
      <c r="CQ197" s="48">
        <f t="shared" si="108"/>
        <v>7307.860430422621</v>
      </c>
      <c r="CR197" s="48">
        <f t="shared" si="109"/>
        <v>3108.819359310678</v>
      </c>
      <c r="CS197" s="48">
        <f t="shared" si="110"/>
        <v>4399.200198891529</v>
      </c>
      <c r="CT197" s="48">
        <f t="shared" si="111"/>
        <v>16242.101454218204</v>
      </c>
      <c r="CU197" s="48">
        <f t="shared" si="112"/>
        <v>26683.715952117618</v>
      </c>
      <c r="CV197" s="48">
        <f t="shared" si="99"/>
        <v>13075.223738969013</v>
      </c>
    </row>
    <row r="198" spans="2:100" ht="16" x14ac:dyDescent="0.4">
      <c r="B198" s="51" t="s">
        <v>234</v>
      </c>
      <c r="C198" s="52">
        <v>8</v>
      </c>
      <c r="D198" s="51" t="s">
        <v>321</v>
      </c>
      <c r="E198" s="53">
        <v>150000</v>
      </c>
      <c r="G198" s="54">
        <v>540.23334432480135</v>
      </c>
      <c r="H198" s="55">
        <v>583.53316593351633</v>
      </c>
      <c r="I198" s="55">
        <v>334.29593265865736</v>
      </c>
      <c r="J198" s="55">
        <v>795.87255133759425</v>
      </c>
      <c r="K198" s="55">
        <v>0</v>
      </c>
      <c r="L198" s="55">
        <v>7845.5626043438424</v>
      </c>
      <c r="M198" s="55">
        <v>1451.6000908914637</v>
      </c>
      <c r="N198" s="55">
        <v>617.52170933011985</v>
      </c>
      <c r="O198" s="55">
        <v>0</v>
      </c>
      <c r="P198" s="55">
        <v>0</v>
      </c>
      <c r="Q198" s="55">
        <v>0</v>
      </c>
      <c r="R198" s="55">
        <v>10579.051226822647</v>
      </c>
      <c r="S198" s="55">
        <v>873.83707849376458</v>
      </c>
      <c r="T198" s="55">
        <v>3226.2570107469928</v>
      </c>
      <c r="U198" s="55">
        <v>0</v>
      </c>
      <c r="V198" s="55">
        <v>0</v>
      </c>
      <c r="W198" s="56">
        <v>12345.313079892505</v>
      </c>
      <c r="X198" s="57">
        <v>2695.8867984768685</v>
      </c>
      <c r="Y198" s="60"/>
      <c r="Z198" s="24">
        <f t="shared" si="83"/>
        <v>41888.964593252771</v>
      </c>
      <c r="AB198" s="58">
        <v>697.52593890614889</v>
      </c>
      <c r="AC198" s="55">
        <v>0</v>
      </c>
      <c r="AD198" s="55">
        <v>0</v>
      </c>
      <c r="AE198" s="55">
        <v>0</v>
      </c>
      <c r="AF198" s="55">
        <v>0</v>
      </c>
      <c r="AG198" s="55">
        <v>478.31192911607707</v>
      </c>
      <c r="AH198" s="55">
        <v>0</v>
      </c>
      <c r="AI198" s="59">
        <v>326.12176985187074</v>
      </c>
      <c r="AJ198" s="60"/>
      <c r="AK198" s="24">
        <f t="shared" si="88"/>
        <v>1501.9596378740966</v>
      </c>
      <c r="AM198" s="58">
        <v>730.51276446819043</v>
      </c>
      <c r="AN198" s="55">
        <v>0</v>
      </c>
      <c r="AO198" s="55">
        <v>2039.3121995656136</v>
      </c>
      <c r="AP198" s="59">
        <v>657.46148802137145</v>
      </c>
      <c r="AQ198" s="60"/>
      <c r="AR198" s="24">
        <f t="shared" si="84"/>
        <v>3427.2864520551757</v>
      </c>
      <c r="AT198" s="58">
        <v>417.43586541039457</v>
      </c>
      <c r="AU198" s="55">
        <v>0</v>
      </c>
      <c r="AV198" s="55">
        <v>1156.624829604378</v>
      </c>
      <c r="AW198" s="55">
        <v>368.73501444584849</v>
      </c>
      <c r="AX198" s="59">
        <v>318.87461941071808</v>
      </c>
      <c r="AY198" s="60"/>
      <c r="AZ198" s="24">
        <f t="shared" si="85"/>
        <v>2261.6703288713393</v>
      </c>
      <c r="BA198" s="34"/>
      <c r="BB198" s="54">
        <v>88.362066623869964</v>
      </c>
      <c r="BC198" s="55">
        <v>95.444305737734496</v>
      </c>
      <c r="BD198" s="55">
        <v>54.678371455563877</v>
      </c>
      <c r="BE198" s="55">
        <v>130.17512551598597</v>
      </c>
      <c r="BF198" s="55">
        <v>0</v>
      </c>
      <c r="BG198" s="55">
        <v>1283.2420153798848</v>
      </c>
      <c r="BH198" s="55">
        <v>237.42774356676944</v>
      </c>
      <c r="BI198" s="55">
        <v>101.00356631949769</v>
      </c>
      <c r="BJ198" s="55">
        <v>0</v>
      </c>
      <c r="BK198" s="55">
        <v>0</v>
      </c>
      <c r="BL198" s="55">
        <v>0</v>
      </c>
      <c r="BM198" s="55">
        <v>1730.3390083967483</v>
      </c>
      <c r="BN198" s="55">
        <v>142.92722017145789</v>
      </c>
      <c r="BO198" s="55">
        <v>527.69555956538136</v>
      </c>
      <c r="BP198" s="55">
        <v>0</v>
      </c>
      <c r="BQ198" s="55">
        <v>0</v>
      </c>
      <c r="BR198" s="56">
        <v>2019.233703949501</v>
      </c>
      <c r="BS198" s="57">
        <v>440.94673422121184</v>
      </c>
      <c r="BU198" s="24">
        <f t="shared" si="86"/>
        <v>6851.4754209036073</v>
      </c>
      <c r="BW198" s="48">
        <f t="shared" si="87"/>
        <v>55931.356432956993</v>
      </c>
      <c r="BX198" s="49"/>
      <c r="BY198" s="48">
        <f t="shared" si="89"/>
        <v>9826.3305586298757</v>
      </c>
      <c r="BZ198" s="48">
        <f t="shared" si="101"/>
        <v>9826.3305586298757</v>
      </c>
      <c r="CA198" s="48">
        <f t="shared" si="102"/>
        <v>0</v>
      </c>
      <c r="CB198" s="48">
        <f t="shared" si="103"/>
        <v>14364.546783842006</v>
      </c>
      <c r="CC198" s="48">
        <f t="shared" si="90"/>
        <v>0</v>
      </c>
      <c r="CD198" s="48">
        <f t="shared" si="91"/>
        <v>14364.546783842006</v>
      </c>
      <c r="CE198" s="48">
        <f t="shared" si="92"/>
        <v>12309.390235219395</v>
      </c>
      <c r="CF198" s="48">
        <f t="shared" si="93"/>
        <v>0</v>
      </c>
      <c r="CG198" s="48">
        <f t="shared" si="100"/>
        <v>0</v>
      </c>
      <c r="CH198" s="48">
        <f t="shared" si="94"/>
        <v>0</v>
      </c>
      <c r="CI198" s="48">
        <f t="shared" si="95"/>
        <v>0</v>
      </c>
      <c r="CJ198" s="48">
        <f t="shared" si="96"/>
        <v>12309.390235219395</v>
      </c>
      <c r="CK198" s="48">
        <f t="shared" si="97"/>
        <v>0</v>
      </c>
      <c r="CL198" s="48">
        <f t="shared" si="98"/>
        <v>19431.088855265716</v>
      </c>
      <c r="CM198" s="48">
        <f t="shared" si="104"/>
        <v>628.59541094867132</v>
      </c>
      <c r="CN198" s="48">
        <f t="shared" si="105"/>
        <v>678.97747167125078</v>
      </c>
      <c r="CO198" s="48">
        <f t="shared" si="106"/>
        <v>388.97430411422124</v>
      </c>
      <c r="CP198" s="48">
        <f t="shared" si="107"/>
        <v>926.04767685358024</v>
      </c>
      <c r="CQ198" s="48">
        <f t="shared" si="108"/>
        <v>1689.027834458233</v>
      </c>
      <c r="CR198" s="48">
        <f t="shared" si="109"/>
        <v>718.52527564961758</v>
      </c>
      <c r="CS198" s="48">
        <f t="shared" si="110"/>
        <v>1016.7642986652224</v>
      </c>
      <c r="CT198" s="48">
        <f t="shared" si="111"/>
        <v>3753.9525703123741</v>
      </c>
      <c r="CU198" s="48">
        <f t="shared" si="112"/>
        <v>6167.268710042591</v>
      </c>
      <c r="CV198" s="48">
        <f t="shared" si="99"/>
        <v>3022.0085683287393</v>
      </c>
    </row>
    <row r="199" spans="2:100" ht="16" x14ac:dyDescent="0.4">
      <c r="B199" s="51" t="s">
        <v>234</v>
      </c>
      <c r="C199" s="52">
        <v>8</v>
      </c>
      <c r="D199" s="51" t="s">
        <v>322</v>
      </c>
      <c r="E199" s="53">
        <v>582000</v>
      </c>
      <c r="G199" s="54">
        <v>2096.1053759802294</v>
      </c>
      <c r="H199" s="55">
        <v>2264.1086838220431</v>
      </c>
      <c r="I199" s="55">
        <v>1297.0682187155905</v>
      </c>
      <c r="J199" s="55">
        <v>3087.985499189866</v>
      </c>
      <c r="K199" s="55">
        <v>0</v>
      </c>
      <c r="L199" s="55">
        <v>30440.78290485411</v>
      </c>
      <c r="M199" s="55">
        <v>5632.2083526588785</v>
      </c>
      <c r="N199" s="55">
        <v>2395.9842322008649</v>
      </c>
      <c r="O199" s="55">
        <v>0</v>
      </c>
      <c r="P199" s="55">
        <v>0</v>
      </c>
      <c r="Q199" s="55">
        <v>0</v>
      </c>
      <c r="R199" s="55">
        <v>0</v>
      </c>
      <c r="S199" s="55">
        <v>3390.4878645558065</v>
      </c>
      <c r="T199" s="55">
        <v>12517.877201698333</v>
      </c>
      <c r="U199" s="55">
        <v>42889.229134997579</v>
      </c>
      <c r="V199" s="55">
        <v>4818.5156977096058</v>
      </c>
      <c r="W199" s="56">
        <v>14221.800668036165</v>
      </c>
      <c r="X199" s="57">
        <v>10460.040778090251</v>
      </c>
      <c r="Y199" s="60"/>
      <c r="Z199" s="24">
        <f t="shared" si="83"/>
        <v>135512.19461250931</v>
      </c>
      <c r="AB199" s="58">
        <v>2706.4006429558581</v>
      </c>
      <c r="AC199" s="55">
        <v>0</v>
      </c>
      <c r="AD199" s="55">
        <v>0</v>
      </c>
      <c r="AE199" s="55">
        <v>0</v>
      </c>
      <c r="AF199" s="55">
        <v>0</v>
      </c>
      <c r="AG199" s="55">
        <v>1855.8502849703791</v>
      </c>
      <c r="AH199" s="55">
        <v>490.1977375973845</v>
      </c>
      <c r="AI199" s="59">
        <v>1265.3524670252584</v>
      </c>
      <c r="AJ199" s="60"/>
      <c r="AK199" s="24">
        <f t="shared" si="88"/>
        <v>6317.8011325488806</v>
      </c>
      <c r="AM199" s="58">
        <v>2834.3895261365788</v>
      </c>
      <c r="AN199" s="55">
        <v>0</v>
      </c>
      <c r="AO199" s="55">
        <v>7912.5313343145808</v>
      </c>
      <c r="AP199" s="59">
        <v>2550.9505735229209</v>
      </c>
      <c r="AQ199" s="60"/>
      <c r="AR199" s="24">
        <f t="shared" si="84"/>
        <v>13297.87143397408</v>
      </c>
      <c r="AT199" s="58">
        <v>1619.6511577923309</v>
      </c>
      <c r="AU199" s="55">
        <v>0</v>
      </c>
      <c r="AV199" s="55">
        <v>4487.7043388649863</v>
      </c>
      <c r="AW199" s="55">
        <v>1430.6918560498923</v>
      </c>
      <c r="AX199" s="59">
        <v>1237.2335233135861</v>
      </c>
      <c r="AY199" s="60"/>
      <c r="AZ199" s="24">
        <f t="shared" si="85"/>
        <v>8775.2808760207954</v>
      </c>
      <c r="BA199" s="34"/>
      <c r="BB199" s="54">
        <v>342.84481850061547</v>
      </c>
      <c r="BC199" s="55">
        <v>370.32390626240988</v>
      </c>
      <c r="BD199" s="55">
        <v>212.15208124758786</v>
      </c>
      <c r="BE199" s="55">
        <v>505.07948700202553</v>
      </c>
      <c r="BF199" s="55">
        <v>0</v>
      </c>
      <c r="BG199" s="55">
        <v>4978.9790196739523</v>
      </c>
      <c r="BH199" s="55">
        <v>921.21964503906543</v>
      </c>
      <c r="BI199" s="55">
        <v>391.89383731965108</v>
      </c>
      <c r="BJ199" s="55">
        <v>0</v>
      </c>
      <c r="BK199" s="55">
        <v>0</v>
      </c>
      <c r="BL199" s="55">
        <v>0</v>
      </c>
      <c r="BM199" s="55">
        <v>0</v>
      </c>
      <c r="BN199" s="55">
        <v>554.55761426525657</v>
      </c>
      <c r="BO199" s="55">
        <v>2047.4587711136794</v>
      </c>
      <c r="BP199" s="55">
        <v>7015.0814681934435</v>
      </c>
      <c r="BQ199" s="55">
        <v>788.12981387019647</v>
      </c>
      <c r="BR199" s="56">
        <v>2326.1572269498251</v>
      </c>
      <c r="BS199" s="57">
        <v>1710.8733287783018</v>
      </c>
      <c r="BU199" s="24">
        <f t="shared" si="86"/>
        <v>22164.751018216011</v>
      </c>
      <c r="BW199" s="48">
        <f t="shared" si="87"/>
        <v>186067.89907326907</v>
      </c>
      <c r="BX199" s="49"/>
      <c r="BY199" s="48">
        <f t="shared" si="89"/>
        <v>38126.162567483916</v>
      </c>
      <c r="BZ199" s="48">
        <f t="shared" si="101"/>
        <v>38126.162567483916</v>
      </c>
      <c r="CA199" s="48">
        <f t="shared" si="102"/>
        <v>0</v>
      </c>
      <c r="CB199" s="48">
        <f t="shared" si="103"/>
        <v>22644.801144163175</v>
      </c>
      <c r="CC199" s="48">
        <f t="shared" si="90"/>
        <v>6096.8432491771873</v>
      </c>
      <c r="CD199" s="48">
        <f t="shared" si="91"/>
        <v>16547.95789498599</v>
      </c>
      <c r="CE199" s="48">
        <f t="shared" si="92"/>
        <v>49904.310603191021</v>
      </c>
      <c r="CF199" s="48">
        <f t="shared" si="93"/>
        <v>0</v>
      </c>
      <c r="CG199" s="48">
        <f t="shared" si="100"/>
        <v>0</v>
      </c>
      <c r="CH199" s="48">
        <f t="shared" si="94"/>
        <v>0</v>
      </c>
      <c r="CI199" s="48">
        <f t="shared" si="95"/>
        <v>49904.310603191021</v>
      </c>
      <c r="CJ199" s="48">
        <f t="shared" si="96"/>
        <v>0</v>
      </c>
      <c r="CK199" s="48">
        <f t="shared" si="97"/>
        <v>0</v>
      </c>
      <c r="CL199" s="48">
        <f t="shared" si="98"/>
        <v>75392.624758430975</v>
      </c>
      <c r="CM199" s="48">
        <f t="shared" si="104"/>
        <v>2438.9501944808449</v>
      </c>
      <c r="CN199" s="48">
        <f t="shared" si="105"/>
        <v>2634.4325900844528</v>
      </c>
      <c r="CO199" s="48">
        <f t="shared" si="106"/>
        <v>1509.2202999631784</v>
      </c>
      <c r="CP199" s="48">
        <f t="shared" si="107"/>
        <v>3593.0649861918914</v>
      </c>
      <c r="CQ199" s="48">
        <f t="shared" si="108"/>
        <v>6553.4279976979442</v>
      </c>
      <c r="CR199" s="48">
        <f t="shared" si="109"/>
        <v>2787.878069520516</v>
      </c>
      <c r="CS199" s="48">
        <f t="shared" si="110"/>
        <v>3945.0454788210632</v>
      </c>
      <c r="CT199" s="48">
        <f t="shared" si="111"/>
        <v>14565.335972812012</v>
      </c>
      <c r="CU199" s="48">
        <f t="shared" si="112"/>
        <v>23929.002594965255</v>
      </c>
      <c r="CV199" s="48">
        <f t="shared" si="99"/>
        <v>11725.393245115511</v>
      </c>
    </row>
    <row r="200" spans="2:100" ht="16" x14ac:dyDescent="0.4">
      <c r="B200" s="51" t="s">
        <v>234</v>
      </c>
      <c r="C200" s="52">
        <v>8</v>
      </c>
      <c r="D200" s="51" t="s">
        <v>323</v>
      </c>
      <c r="E200" s="53">
        <v>225000</v>
      </c>
      <c r="G200" s="54">
        <v>810.35001648720208</v>
      </c>
      <c r="H200" s="55">
        <v>875.29974890027438</v>
      </c>
      <c r="I200" s="55">
        <v>501.44389898798607</v>
      </c>
      <c r="J200" s="55">
        <v>1193.8088270063915</v>
      </c>
      <c r="K200" s="55">
        <v>0</v>
      </c>
      <c r="L200" s="55">
        <v>11768.343906515764</v>
      </c>
      <c r="M200" s="55">
        <v>2177.4001363371954</v>
      </c>
      <c r="N200" s="55">
        <v>926.28256399517966</v>
      </c>
      <c r="O200" s="55">
        <v>0</v>
      </c>
      <c r="P200" s="55">
        <v>0</v>
      </c>
      <c r="Q200" s="55">
        <v>0</v>
      </c>
      <c r="R200" s="55">
        <v>0</v>
      </c>
      <c r="S200" s="55">
        <v>1310.7556177406468</v>
      </c>
      <c r="T200" s="55">
        <v>4839.3855161204892</v>
      </c>
      <c r="U200" s="55">
        <v>16580.88755218979</v>
      </c>
      <c r="V200" s="55">
        <v>0</v>
      </c>
      <c r="W200" s="56">
        <v>7407.1878479355028</v>
      </c>
      <c r="X200" s="57">
        <v>4043.8301977153028</v>
      </c>
      <c r="Y200" s="60"/>
      <c r="Z200" s="24">
        <f t="shared" si="83"/>
        <v>52434.975829931725</v>
      </c>
      <c r="AB200" s="58">
        <v>1046.2889083592233</v>
      </c>
      <c r="AC200" s="55">
        <v>0</v>
      </c>
      <c r="AD200" s="55">
        <v>0</v>
      </c>
      <c r="AE200" s="55">
        <v>0</v>
      </c>
      <c r="AF200" s="55">
        <v>0</v>
      </c>
      <c r="AG200" s="55">
        <v>717.46789367411566</v>
      </c>
      <c r="AH200" s="55">
        <v>0</v>
      </c>
      <c r="AI200" s="59">
        <v>489.18265477780614</v>
      </c>
      <c r="AJ200" s="60"/>
      <c r="AK200" s="24">
        <f t="shared" si="88"/>
        <v>2252.9394568111452</v>
      </c>
      <c r="AM200" s="58">
        <v>1095.7691467022858</v>
      </c>
      <c r="AN200" s="55">
        <v>0</v>
      </c>
      <c r="AO200" s="55">
        <v>3058.9682993484203</v>
      </c>
      <c r="AP200" s="59">
        <v>986.19223203205706</v>
      </c>
      <c r="AQ200" s="60"/>
      <c r="AR200" s="24">
        <f t="shared" si="84"/>
        <v>5140.9296780827635</v>
      </c>
      <c r="AT200" s="58">
        <v>626.15379811559183</v>
      </c>
      <c r="AU200" s="55">
        <v>0</v>
      </c>
      <c r="AV200" s="55">
        <v>1734.9372444065668</v>
      </c>
      <c r="AW200" s="55">
        <v>553.10252166877274</v>
      </c>
      <c r="AX200" s="59">
        <v>478.31192911607701</v>
      </c>
      <c r="AY200" s="60"/>
      <c r="AZ200" s="24">
        <f t="shared" si="85"/>
        <v>3392.5054933070082</v>
      </c>
      <c r="BA200" s="34"/>
      <c r="BB200" s="54">
        <v>132.54309993580495</v>
      </c>
      <c r="BC200" s="55">
        <v>143.16645860660176</v>
      </c>
      <c r="BD200" s="55">
        <v>82.017557183345829</v>
      </c>
      <c r="BE200" s="55">
        <v>195.26268827397894</v>
      </c>
      <c r="BF200" s="55">
        <v>0</v>
      </c>
      <c r="BG200" s="55">
        <v>1924.863023069827</v>
      </c>
      <c r="BH200" s="55">
        <v>356.14161535015421</v>
      </c>
      <c r="BI200" s="55">
        <v>151.50534947924655</v>
      </c>
      <c r="BJ200" s="55">
        <v>0</v>
      </c>
      <c r="BK200" s="55">
        <v>0</v>
      </c>
      <c r="BL200" s="55">
        <v>0</v>
      </c>
      <c r="BM200" s="55">
        <v>0</v>
      </c>
      <c r="BN200" s="55">
        <v>214.39083025718685</v>
      </c>
      <c r="BO200" s="55">
        <v>791.54333934807187</v>
      </c>
      <c r="BP200" s="55">
        <v>2712.0160315180838</v>
      </c>
      <c r="BQ200" s="55">
        <v>0</v>
      </c>
      <c r="BR200" s="56">
        <v>1211.5402223697006</v>
      </c>
      <c r="BS200" s="57">
        <v>661.4201013318177</v>
      </c>
      <c r="BU200" s="24">
        <f t="shared" si="86"/>
        <v>8576.4103167238209</v>
      </c>
      <c r="BW200" s="48">
        <f t="shared" si="87"/>
        <v>71797.760774856462</v>
      </c>
      <c r="BX200" s="49"/>
      <c r="BY200" s="48">
        <f t="shared" si="89"/>
        <v>14739.495837944814</v>
      </c>
      <c r="BZ200" s="48">
        <f t="shared" si="101"/>
        <v>14739.495837944814</v>
      </c>
      <c r="CA200" s="48">
        <f t="shared" si="102"/>
        <v>0</v>
      </c>
      <c r="CB200" s="48">
        <f t="shared" si="103"/>
        <v>8618.7280703052038</v>
      </c>
      <c r="CC200" s="48">
        <f t="shared" si="90"/>
        <v>0</v>
      </c>
      <c r="CD200" s="48">
        <f t="shared" si="91"/>
        <v>8618.7280703052038</v>
      </c>
      <c r="CE200" s="48">
        <f t="shared" si="92"/>
        <v>19292.903583707874</v>
      </c>
      <c r="CF200" s="48">
        <f t="shared" si="93"/>
        <v>0</v>
      </c>
      <c r="CG200" s="48">
        <f t="shared" si="100"/>
        <v>0</v>
      </c>
      <c r="CH200" s="48">
        <f t="shared" si="94"/>
        <v>0</v>
      </c>
      <c r="CI200" s="48">
        <f t="shared" si="95"/>
        <v>19292.903583707874</v>
      </c>
      <c r="CJ200" s="48">
        <f t="shared" si="96"/>
        <v>0</v>
      </c>
      <c r="CK200" s="48">
        <f t="shared" si="97"/>
        <v>0</v>
      </c>
      <c r="CL200" s="48">
        <f t="shared" si="98"/>
        <v>29146.633282898569</v>
      </c>
      <c r="CM200" s="48">
        <f t="shared" si="104"/>
        <v>942.89311642300709</v>
      </c>
      <c r="CN200" s="48">
        <f t="shared" si="105"/>
        <v>1018.4662075068761</v>
      </c>
      <c r="CO200" s="48">
        <f t="shared" si="106"/>
        <v>583.46145617133186</v>
      </c>
      <c r="CP200" s="48">
        <f t="shared" si="107"/>
        <v>1389.0715152803705</v>
      </c>
      <c r="CQ200" s="48">
        <f t="shared" si="108"/>
        <v>2533.5417516873495</v>
      </c>
      <c r="CR200" s="48">
        <f t="shared" si="109"/>
        <v>1077.7879134744262</v>
      </c>
      <c r="CS200" s="48">
        <f t="shared" si="110"/>
        <v>1525.1464479978335</v>
      </c>
      <c r="CT200" s="48">
        <f t="shared" si="111"/>
        <v>5630.9288554685609</v>
      </c>
      <c r="CU200" s="48">
        <f t="shared" si="112"/>
        <v>9250.903065063887</v>
      </c>
      <c r="CV200" s="48">
        <f t="shared" si="99"/>
        <v>4533.0128524931088</v>
      </c>
    </row>
    <row r="201" spans="2:100" ht="16" x14ac:dyDescent="0.4">
      <c r="B201" s="51" t="s">
        <v>234</v>
      </c>
      <c r="C201" s="52">
        <v>8</v>
      </c>
      <c r="D201" s="51" t="s">
        <v>324</v>
      </c>
      <c r="E201" s="53">
        <v>163500</v>
      </c>
      <c r="G201" s="54">
        <v>588.85434531403348</v>
      </c>
      <c r="H201" s="55">
        <v>636.05115086753278</v>
      </c>
      <c r="I201" s="55">
        <v>364.38256659793649</v>
      </c>
      <c r="J201" s="55">
        <v>867.50108095797782</v>
      </c>
      <c r="K201" s="55">
        <v>0</v>
      </c>
      <c r="L201" s="55">
        <v>8551.663238734789</v>
      </c>
      <c r="M201" s="55">
        <v>0</v>
      </c>
      <c r="N201" s="55">
        <v>673.09866316983062</v>
      </c>
      <c r="O201" s="55">
        <v>0</v>
      </c>
      <c r="P201" s="55">
        <v>0</v>
      </c>
      <c r="Q201" s="55">
        <v>1946.8449369702682</v>
      </c>
      <c r="R201" s="55">
        <v>0</v>
      </c>
      <c r="S201" s="55">
        <v>952.48241555820334</v>
      </c>
      <c r="T201" s="55">
        <v>3516.6201417142224</v>
      </c>
      <c r="U201" s="55">
        <v>0</v>
      </c>
      <c r="V201" s="55">
        <v>0</v>
      </c>
      <c r="W201" s="56">
        <v>13456.391257082831</v>
      </c>
      <c r="X201" s="57">
        <v>2938.5166103397869</v>
      </c>
      <c r="Y201" s="60"/>
      <c r="Z201" s="24">
        <f t="shared" si="83"/>
        <v>34492.406407307411</v>
      </c>
      <c r="AB201" s="58">
        <v>760.30327340770236</v>
      </c>
      <c r="AC201" s="55">
        <v>0</v>
      </c>
      <c r="AD201" s="55">
        <v>0</v>
      </c>
      <c r="AE201" s="55">
        <v>0</v>
      </c>
      <c r="AF201" s="55">
        <v>5775.2411642576826</v>
      </c>
      <c r="AG201" s="55">
        <v>521.36000273652405</v>
      </c>
      <c r="AH201" s="55">
        <v>0</v>
      </c>
      <c r="AI201" s="59">
        <v>355.47272913853908</v>
      </c>
      <c r="AJ201" s="60"/>
      <c r="AK201" s="24">
        <f t="shared" si="88"/>
        <v>7412.3771695404475</v>
      </c>
      <c r="AM201" s="58">
        <v>796.25891327032764</v>
      </c>
      <c r="AN201" s="55">
        <v>0</v>
      </c>
      <c r="AO201" s="55">
        <v>2222.8502975265187</v>
      </c>
      <c r="AP201" s="59">
        <v>716.63302194329481</v>
      </c>
      <c r="AQ201" s="60"/>
      <c r="AR201" s="24">
        <f t="shared" si="84"/>
        <v>3735.7422327401409</v>
      </c>
      <c r="AT201" s="58">
        <v>455.00509329733006</v>
      </c>
      <c r="AU201" s="55">
        <v>0</v>
      </c>
      <c r="AV201" s="55">
        <v>1260.7210642687719</v>
      </c>
      <c r="AW201" s="55">
        <v>401.92116574597486</v>
      </c>
      <c r="AX201" s="59">
        <v>347.57333515768266</v>
      </c>
      <c r="AY201" s="60"/>
      <c r="AZ201" s="24">
        <f t="shared" si="85"/>
        <v>2465.2206584697597</v>
      </c>
      <c r="BA201" s="34"/>
      <c r="BB201" s="54">
        <v>96.314652620018265</v>
      </c>
      <c r="BC201" s="55">
        <v>104.0342932541306</v>
      </c>
      <c r="BD201" s="55">
        <v>59.599424886564627</v>
      </c>
      <c r="BE201" s="55">
        <v>141.8908868124247</v>
      </c>
      <c r="BF201" s="55">
        <v>0</v>
      </c>
      <c r="BG201" s="55">
        <v>1398.7337967640742</v>
      </c>
      <c r="BH201" s="55">
        <v>0</v>
      </c>
      <c r="BI201" s="55">
        <v>110.0938872882525</v>
      </c>
      <c r="BJ201" s="55">
        <v>0</v>
      </c>
      <c r="BK201" s="55">
        <v>0</v>
      </c>
      <c r="BL201" s="55">
        <v>318.43136643465652</v>
      </c>
      <c r="BM201" s="55">
        <v>0</v>
      </c>
      <c r="BN201" s="55">
        <v>155.7906699868891</v>
      </c>
      <c r="BO201" s="55">
        <v>575.18815992626548</v>
      </c>
      <c r="BP201" s="55">
        <v>0</v>
      </c>
      <c r="BQ201" s="55">
        <v>0</v>
      </c>
      <c r="BR201" s="56">
        <v>2200.9647373049561</v>
      </c>
      <c r="BS201" s="57">
        <v>480.63194030112089</v>
      </c>
      <c r="BU201" s="24">
        <f t="shared" si="86"/>
        <v>5641.6738155793528</v>
      </c>
      <c r="BW201" s="48">
        <f t="shared" si="87"/>
        <v>53747.420283637119</v>
      </c>
      <c r="BX201" s="49"/>
      <c r="BY201" s="48">
        <f t="shared" si="89"/>
        <v>10710.700308906566</v>
      </c>
      <c r="BZ201" s="48">
        <f t="shared" si="101"/>
        <v>10710.700308906566</v>
      </c>
      <c r="CA201" s="48">
        <f t="shared" si="102"/>
        <v>0</v>
      </c>
      <c r="CB201" s="48">
        <f t="shared" si="103"/>
        <v>15657.355994387786</v>
      </c>
      <c r="CC201" s="48">
        <f t="shared" si="90"/>
        <v>0</v>
      </c>
      <c r="CD201" s="48">
        <f t="shared" si="91"/>
        <v>15657.355994387786</v>
      </c>
      <c r="CE201" s="48">
        <f t="shared" si="92"/>
        <v>8040.5174676626075</v>
      </c>
      <c r="CF201" s="48">
        <f t="shared" si="93"/>
        <v>0</v>
      </c>
      <c r="CG201" s="48">
        <f t="shared" si="100"/>
        <v>0</v>
      </c>
      <c r="CH201" s="48">
        <f t="shared" si="94"/>
        <v>0</v>
      </c>
      <c r="CI201" s="48">
        <f t="shared" si="95"/>
        <v>0</v>
      </c>
      <c r="CJ201" s="48">
        <f t="shared" si="96"/>
        <v>0</v>
      </c>
      <c r="CK201" s="48">
        <f t="shared" si="97"/>
        <v>8040.5174676626075</v>
      </c>
      <c r="CL201" s="48">
        <f t="shared" si="98"/>
        <v>19338.846512680157</v>
      </c>
      <c r="CM201" s="48">
        <f t="shared" si="104"/>
        <v>685.16899793405173</v>
      </c>
      <c r="CN201" s="48">
        <f t="shared" si="105"/>
        <v>740.08544412166339</v>
      </c>
      <c r="CO201" s="48">
        <f t="shared" si="106"/>
        <v>423.98199148450112</v>
      </c>
      <c r="CP201" s="48">
        <f t="shared" si="107"/>
        <v>1009.3919677704025</v>
      </c>
      <c r="CQ201" s="48">
        <f t="shared" si="108"/>
        <v>0</v>
      </c>
      <c r="CR201" s="48">
        <f t="shared" si="109"/>
        <v>783.19255045808313</v>
      </c>
      <c r="CS201" s="48">
        <f t="shared" si="110"/>
        <v>1108.2730855450925</v>
      </c>
      <c r="CT201" s="48">
        <f t="shared" si="111"/>
        <v>4091.808301640488</v>
      </c>
      <c r="CU201" s="48">
        <f t="shared" si="112"/>
        <v>6722.3228939464234</v>
      </c>
      <c r="CV201" s="48">
        <f t="shared" si="99"/>
        <v>3293.9893394783257</v>
      </c>
    </row>
    <row r="202" spans="2:100" ht="16" x14ac:dyDescent="0.4">
      <c r="B202" s="51" t="s">
        <v>240</v>
      </c>
      <c r="C202" s="52">
        <v>8</v>
      </c>
      <c r="D202" s="51" t="s">
        <v>241</v>
      </c>
      <c r="E202" s="53">
        <v>260000</v>
      </c>
      <c r="G202" s="54">
        <v>936.40446349632236</v>
      </c>
      <c r="H202" s="55">
        <v>1011.457487618095</v>
      </c>
      <c r="I202" s="55">
        <v>579.44628327500618</v>
      </c>
      <c r="J202" s="55">
        <v>1379.5124223184969</v>
      </c>
      <c r="K202" s="55">
        <v>0</v>
      </c>
      <c r="L202" s="55">
        <v>13598.975180862661</v>
      </c>
      <c r="M202" s="55">
        <v>2516.1068242118704</v>
      </c>
      <c r="N202" s="55">
        <v>1070.3709628388742</v>
      </c>
      <c r="O202" s="55">
        <v>0</v>
      </c>
      <c r="P202" s="55">
        <v>0</v>
      </c>
      <c r="Q202" s="55">
        <v>0</v>
      </c>
      <c r="R202" s="55">
        <v>0</v>
      </c>
      <c r="S202" s="55">
        <v>1514.6509360558587</v>
      </c>
      <c r="T202" s="55">
        <v>5592.178818628121</v>
      </c>
      <c r="U202" s="55">
        <v>19160.136726974866</v>
      </c>
      <c r="V202" s="55">
        <v>0</v>
      </c>
      <c r="W202" s="56">
        <v>21398.542671813677</v>
      </c>
      <c r="X202" s="57">
        <v>4672.870450693239</v>
      </c>
      <c r="Y202" s="60"/>
      <c r="Z202" s="24">
        <f t="shared" si="83"/>
        <v>73430.653228787094</v>
      </c>
      <c r="AB202" s="58">
        <v>1209.0449607706582</v>
      </c>
      <c r="AC202" s="55">
        <v>0</v>
      </c>
      <c r="AD202" s="55">
        <v>0</v>
      </c>
      <c r="AE202" s="55">
        <v>0</v>
      </c>
      <c r="AF202" s="55">
        <v>0</v>
      </c>
      <c r="AG202" s="55">
        <v>829.07401046786697</v>
      </c>
      <c r="AH202" s="55">
        <v>0</v>
      </c>
      <c r="AI202" s="59">
        <v>565.27773440990927</v>
      </c>
      <c r="AJ202" s="60"/>
      <c r="AK202" s="24">
        <f t="shared" si="88"/>
        <v>2603.3967056484344</v>
      </c>
      <c r="AM202" s="58">
        <v>1266.2221250781968</v>
      </c>
      <c r="AN202" s="55">
        <v>0</v>
      </c>
      <c r="AO202" s="55">
        <v>3534.8078125803968</v>
      </c>
      <c r="AP202" s="59">
        <v>1139.599912570377</v>
      </c>
      <c r="AQ202" s="60"/>
      <c r="AR202" s="24">
        <f t="shared" si="84"/>
        <v>5940.6298502289701</v>
      </c>
      <c r="AT202" s="58">
        <v>723.55550004468387</v>
      </c>
      <c r="AU202" s="55">
        <v>0</v>
      </c>
      <c r="AV202" s="55">
        <v>2004.8163713142551</v>
      </c>
      <c r="AW202" s="55">
        <v>639.14069170613743</v>
      </c>
      <c r="AX202" s="59">
        <v>552.71600697857787</v>
      </c>
      <c r="AY202" s="60"/>
      <c r="AZ202" s="24">
        <f t="shared" si="85"/>
        <v>3920.2285700436541</v>
      </c>
      <c r="BA202" s="34"/>
      <c r="BB202" s="54">
        <v>153.16091548137459</v>
      </c>
      <c r="BC202" s="55">
        <v>165.43679661207315</v>
      </c>
      <c r="BD202" s="55">
        <v>94.775843856310729</v>
      </c>
      <c r="BE202" s="55">
        <v>225.636884227709</v>
      </c>
      <c r="BF202" s="55">
        <v>0</v>
      </c>
      <c r="BG202" s="55">
        <v>2224.2861599918001</v>
      </c>
      <c r="BH202" s="55">
        <v>411.54142218240042</v>
      </c>
      <c r="BI202" s="55">
        <v>175.07284828712935</v>
      </c>
      <c r="BJ202" s="55">
        <v>0</v>
      </c>
      <c r="BK202" s="55">
        <v>0</v>
      </c>
      <c r="BL202" s="55">
        <v>0</v>
      </c>
      <c r="BM202" s="55">
        <v>0</v>
      </c>
      <c r="BN202" s="55">
        <v>247.74051496386036</v>
      </c>
      <c r="BO202" s="55">
        <v>914.67230324666082</v>
      </c>
      <c r="BP202" s="55">
        <v>3133.8851919764525</v>
      </c>
      <c r="BQ202" s="55">
        <v>0</v>
      </c>
      <c r="BR202" s="56">
        <v>3500.005086845802</v>
      </c>
      <c r="BS202" s="57">
        <v>764.30767265010047</v>
      </c>
      <c r="BU202" s="24">
        <f t="shared" si="86"/>
        <v>12010.521640321673</v>
      </c>
      <c r="BW202" s="48">
        <f t="shared" si="87"/>
        <v>97905.42999502983</v>
      </c>
      <c r="BX202" s="49"/>
      <c r="BY202" s="48">
        <f t="shared" si="89"/>
        <v>17032.306301625118</v>
      </c>
      <c r="BZ202" s="48">
        <f t="shared" si="101"/>
        <v>17032.306301625118</v>
      </c>
      <c r="CA202" s="48">
        <f t="shared" si="102"/>
        <v>0</v>
      </c>
      <c r="CB202" s="48">
        <f t="shared" si="103"/>
        <v>24898.547758659479</v>
      </c>
      <c r="CC202" s="48">
        <f t="shared" si="90"/>
        <v>0</v>
      </c>
      <c r="CD202" s="48">
        <f t="shared" si="91"/>
        <v>24898.547758659479</v>
      </c>
      <c r="CE202" s="48">
        <f t="shared" si="92"/>
        <v>22294.021918951319</v>
      </c>
      <c r="CF202" s="48">
        <f t="shared" si="93"/>
        <v>0</v>
      </c>
      <c r="CG202" s="48">
        <f t="shared" si="100"/>
        <v>0</v>
      </c>
      <c r="CH202" s="48">
        <f t="shared" si="94"/>
        <v>0</v>
      </c>
      <c r="CI202" s="48">
        <f t="shared" si="95"/>
        <v>22294.021918951319</v>
      </c>
      <c r="CJ202" s="48">
        <f t="shared" si="96"/>
        <v>0</v>
      </c>
      <c r="CK202" s="48">
        <f t="shared" si="97"/>
        <v>0</v>
      </c>
      <c r="CL202" s="48">
        <f t="shared" si="98"/>
        <v>33680.554015793903</v>
      </c>
      <c r="CM202" s="48">
        <f t="shared" si="104"/>
        <v>1089.565378977697</v>
      </c>
      <c r="CN202" s="48">
        <f t="shared" si="105"/>
        <v>1176.8942842301681</v>
      </c>
      <c r="CO202" s="48">
        <f t="shared" si="106"/>
        <v>674.22212713131694</v>
      </c>
      <c r="CP202" s="48">
        <f t="shared" si="107"/>
        <v>1605.1493065462059</v>
      </c>
      <c r="CQ202" s="48">
        <f t="shared" si="108"/>
        <v>2927.6482463942707</v>
      </c>
      <c r="CR202" s="48">
        <f t="shared" si="109"/>
        <v>1245.4438111260035</v>
      </c>
      <c r="CS202" s="48">
        <f t="shared" si="110"/>
        <v>1762.3914510197189</v>
      </c>
      <c r="CT202" s="48">
        <f t="shared" si="111"/>
        <v>6506.8511218747817</v>
      </c>
      <c r="CU202" s="48">
        <f t="shared" si="112"/>
        <v>10689.932430740493</v>
      </c>
      <c r="CV202" s="48">
        <f t="shared" si="99"/>
        <v>5238.1481851031485</v>
      </c>
    </row>
    <row r="203" spans="2:100" ht="16" x14ac:dyDescent="0.4">
      <c r="B203" s="51" t="s">
        <v>240</v>
      </c>
      <c r="C203" s="52">
        <v>8</v>
      </c>
      <c r="D203" s="51" t="s">
        <v>243</v>
      </c>
      <c r="E203" s="53">
        <v>480000</v>
      </c>
      <c r="G203" s="54">
        <v>1728.7467018393643</v>
      </c>
      <c r="H203" s="55">
        <v>1867.3061309872521</v>
      </c>
      <c r="I203" s="55">
        <v>1069.7469845077035</v>
      </c>
      <c r="J203" s="55">
        <v>2546.7921642803017</v>
      </c>
      <c r="K203" s="55">
        <v>0</v>
      </c>
      <c r="L203" s="55">
        <v>25105.800333900297</v>
      </c>
      <c r="M203" s="55">
        <v>4645.1202908526839</v>
      </c>
      <c r="N203" s="55">
        <v>1976.0694698563834</v>
      </c>
      <c r="O203" s="55">
        <v>0</v>
      </c>
      <c r="P203" s="55">
        <v>0</v>
      </c>
      <c r="Q203" s="55">
        <v>0</v>
      </c>
      <c r="R203" s="55">
        <v>0</v>
      </c>
      <c r="S203" s="55">
        <v>2796.2786511800464</v>
      </c>
      <c r="T203" s="55">
        <v>10324.022434390376</v>
      </c>
      <c r="U203" s="55">
        <v>35372.560111338214</v>
      </c>
      <c r="V203" s="55">
        <v>0</v>
      </c>
      <c r="W203" s="56">
        <v>15802.000742262406</v>
      </c>
      <c r="X203" s="57">
        <v>8626.83775512598</v>
      </c>
      <c r="Y203" s="60"/>
      <c r="Z203" s="24">
        <f t="shared" si="83"/>
        <v>111861.28177052099</v>
      </c>
      <c r="AB203" s="58">
        <v>2232.0830044996765</v>
      </c>
      <c r="AC203" s="55">
        <v>0</v>
      </c>
      <c r="AD203" s="55">
        <v>0</v>
      </c>
      <c r="AE203" s="55">
        <v>0</v>
      </c>
      <c r="AF203" s="55">
        <v>0</v>
      </c>
      <c r="AG203" s="55">
        <v>1530.5981731714467</v>
      </c>
      <c r="AH203" s="55">
        <v>0</v>
      </c>
      <c r="AI203" s="59">
        <v>1043.5896635259865</v>
      </c>
      <c r="AJ203" s="60"/>
      <c r="AK203" s="24">
        <f t="shared" si="88"/>
        <v>4806.2708411971089</v>
      </c>
      <c r="AM203" s="58">
        <v>2337.6408462982095</v>
      </c>
      <c r="AN203" s="55">
        <v>0</v>
      </c>
      <c r="AO203" s="55">
        <v>6525.7990386099636</v>
      </c>
      <c r="AP203" s="59">
        <v>2103.8767616683886</v>
      </c>
      <c r="AQ203" s="60"/>
      <c r="AR203" s="24">
        <f t="shared" si="84"/>
        <v>10967.316646576563</v>
      </c>
      <c r="AT203" s="58">
        <v>1335.7947693132626</v>
      </c>
      <c r="AU203" s="55">
        <v>0</v>
      </c>
      <c r="AV203" s="55">
        <v>3701.1994547340091</v>
      </c>
      <c r="AW203" s="55">
        <v>1179.9520462267153</v>
      </c>
      <c r="AX203" s="59">
        <v>1020.3987821142978</v>
      </c>
      <c r="AY203" s="60"/>
      <c r="AZ203" s="24">
        <f t="shared" si="85"/>
        <v>7237.3450523882857</v>
      </c>
      <c r="BA203" s="34"/>
      <c r="BB203" s="54">
        <v>282.75861319638392</v>
      </c>
      <c r="BC203" s="55">
        <v>305.42177836075041</v>
      </c>
      <c r="BD203" s="55">
        <v>174.97078865780443</v>
      </c>
      <c r="BE203" s="55">
        <v>416.56040165115508</v>
      </c>
      <c r="BF203" s="55">
        <v>0</v>
      </c>
      <c r="BG203" s="55">
        <v>4106.3744492156311</v>
      </c>
      <c r="BH203" s="55">
        <v>759.76877941366217</v>
      </c>
      <c r="BI203" s="55">
        <v>323.21141222239265</v>
      </c>
      <c r="BJ203" s="55">
        <v>0</v>
      </c>
      <c r="BK203" s="55">
        <v>0</v>
      </c>
      <c r="BL203" s="55">
        <v>0</v>
      </c>
      <c r="BM203" s="55">
        <v>0</v>
      </c>
      <c r="BN203" s="55">
        <v>457.36710454866534</v>
      </c>
      <c r="BO203" s="55">
        <v>1688.6257906092201</v>
      </c>
      <c r="BP203" s="55">
        <v>5785.6342005719125</v>
      </c>
      <c r="BQ203" s="55">
        <v>0</v>
      </c>
      <c r="BR203" s="56">
        <v>2584.6191410553615</v>
      </c>
      <c r="BS203" s="57">
        <v>1411.0295495078778</v>
      </c>
      <c r="BU203" s="24">
        <f t="shared" si="86"/>
        <v>18296.342009010816</v>
      </c>
      <c r="BW203" s="48">
        <f t="shared" si="87"/>
        <v>153168.55631969377</v>
      </c>
      <c r="BX203" s="49"/>
      <c r="BY203" s="48">
        <f t="shared" si="89"/>
        <v>31444.257787615607</v>
      </c>
      <c r="BZ203" s="48">
        <f t="shared" si="101"/>
        <v>31444.257787615607</v>
      </c>
      <c r="CA203" s="48">
        <f t="shared" si="102"/>
        <v>0</v>
      </c>
      <c r="CB203" s="48">
        <f t="shared" si="103"/>
        <v>18386.619883317766</v>
      </c>
      <c r="CC203" s="48">
        <f t="shared" si="90"/>
        <v>0</v>
      </c>
      <c r="CD203" s="48">
        <f t="shared" si="91"/>
        <v>18386.619883317766</v>
      </c>
      <c r="CE203" s="48">
        <f t="shared" si="92"/>
        <v>41158.194311910127</v>
      </c>
      <c r="CF203" s="48">
        <f t="shared" si="93"/>
        <v>0</v>
      </c>
      <c r="CG203" s="48">
        <f t="shared" si="100"/>
        <v>0</v>
      </c>
      <c r="CH203" s="48">
        <f t="shared" si="94"/>
        <v>0</v>
      </c>
      <c r="CI203" s="48">
        <f t="shared" si="95"/>
        <v>41158.194311910127</v>
      </c>
      <c r="CJ203" s="48">
        <f t="shared" si="96"/>
        <v>0</v>
      </c>
      <c r="CK203" s="48">
        <f t="shared" si="97"/>
        <v>0</v>
      </c>
      <c r="CL203" s="48">
        <f t="shared" si="98"/>
        <v>62179.484336850284</v>
      </c>
      <c r="CM203" s="48">
        <f t="shared" si="104"/>
        <v>2011.5053150357483</v>
      </c>
      <c r="CN203" s="48">
        <f t="shared" si="105"/>
        <v>2172.7279093480024</v>
      </c>
      <c r="CO203" s="48">
        <f t="shared" si="106"/>
        <v>1244.7177731655079</v>
      </c>
      <c r="CP203" s="48">
        <f t="shared" si="107"/>
        <v>2963.3525659314569</v>
      </c>
      <c r="CQ203" s="48">
        <f t="shared" si="108"/>
        <v>5404.8890702663457</v>
      </c>
      <c r="CR203" s="48">
        <f t="shared" si="109"/>
        <v>2299.2808820787759</v>
      </c>
      <c r="CS203" s="48">
        <f t="shared" si="110"/>
        <v>3253.6457557287117</v>
      </c>
      <c r="CT203" s="48">
        <f t="shared" si="111"/>
        <v>12012.648224999595</v>
      </c>
      <c r="CU203" s="48">
        <f t="shared" si="112"/>
        <v>19735.259872136292</v>
      </c>
      <c r="CV203" s="48">
        <f t="shared" si="99"/>
        <v>9670.4274186519669</v>
      </c>
    </row>
    <row r="204" spans="2:100" ht="16" x14ac:dyDescent="0.4">
      <c r="B204" s="51" t="s">
        <v>240</v>
      </c>
      <c r="C204" s="52">
        <v>8</v>
      </c>
      <c r="D204" s="51" t="s">
        <v>251</v>
      </c>
      <c r="E204" s="53">
        <v>150000</v>
      </c>
      <c r="G204" s="54">
        <v>540.23334432480135</v>
      </c>
      <c r="H204" s="55">
        <v>583.53316593351633</v>
      </c>
      <c r="I204" s="55">
        <v>334.29593265865736</v>
      </c>
      <c r="J204" s="55">
        <v>795.87255133759425</v>
      </c>
      <c r="K204" s="55">
        <v>0</v>
      </c>
      <c r="L204" s="55">
        <v>7845.5626043438424</v>
      </c>
      <c r="M204" s="55">
        <v>1451.6000908914637</v>
      </c>
      <c r="N204" s="55">
        <v>617.52170933011985</v>
      </c>
      <c r="O204" s="55">
        <v>0</v>
      </c>
      <c r="P204" s="55">
        <v>0</v>
      </c>
      <c r="Q204" s="55">
        <v>0</v>
      </c>
      <c r="R204" s="55">
        <v>0</v>
      </c>
      <c r="S204" s="55">
        <v>873.83707849376458</v>
      </c>
      <c r="T204" s="55">
        <v>3226.2570107469928</v>
      </c>
      <c r="U204" s="55">
        <v>11053.92503479319</v>
      </c>
      <c r="V204" s="55">
        <v>0</v>
      </c>
      <c r="W204" s="56">
        <v>4938.1252319570012</v>
      </c>
      <c r="X204" s="57">
        <v>2695.8867984768685</v>
      </c>
      <c r="Y204" s="60"/>
      <c r="Z204" s="24">
        <f t="shared" si="83"/>
        <v>34956.650553287815</v>
      </c>
      <c r="AB204" s="58">
        <v>697.52593890614889</v>
      </c>
      <c r="AC204" s="55">
        <v>0</v>
      </c>
      <c r="AD204" s="55">
        <v>0</v>
      </c>
      <c r="AE204" s="55">
        <v>0</v>
      </c>
      <c r="AF204" s="55">
        <v>0</v>
      </c>
      <c r="AG204" s="55">
        <v>478.31192911607707</v>
      </c>
      <c r="AH204" s="55">
        <v>0</v>
      </c>
      <c r="AI204" s="59">
        <v>326.12176985187074</v>
      </c>
      <c r="AJ204" s="60"/>
      <c r="AK204" s="24">
        <f t="shared" si="88"/>
        <v>1501.9596378740966</v>
      </c>
      <c r="AM204" s="58">
        <v>730.51276446819043</v>
      </c>
      <c r="AN204" s="55">
        <v>0</v>
      </c>
      <c r="AO204" s="55">
        <v>2039.3121995656136</v>
      </c>
      <c r="AP204" s="59">
        <v>657.46148802137145</v>
      </c>
      <c r="AQ204" s="60"/>
      <c r="AR204" s="24">
        <f t="shared" si="84"/>
        <v>3427.2864520551757</v>
      </c>
      <c r="AT204" s="58">
        <v>417.43586541039457</v>
      </c>
      <c r="AU204" s="55">
        <v>0</v>
      </c>
      <c r="AV204" s="55">
        <v>1156.624829604378</v>
      </c>
      <c r="AW204" s="55">
        <v>368.73501444584849</v>
      </c>
      <c r="AX204" s="59">
        <v>318.87461941071808</v>
      </c>
      <c r="AY204" s="60"/>
      <c r="AZ204" s="24">
        <f t="shared" si="85"/>
        <v>2261.6703288713393</v>
      </c>
      <c r="BA204" s="34"/>
      <c r="BB204" s="54">
        <v>88.362066623869964</v>
      </c>
      <c r="BC204" s="55">
        <v>95.444305737734496</v>
      </c>
      <c r="BD204" s="55">
        <v>54.678371455563877</v>
      </c>
      <c r="BE204" s="55">
        <v>130.17512551598597</v>
      </c>
      <c r="BF204" s="55">
        <v>0</v>
      </c>
      <c r="BG204" s="55">
        <v>1283.2420153798848</v>
      </c>
      <c r="BH204" s="55">
        <v>237.42774356676944</v>
      </c>
      <c r="BI204" s="55">
        <v>101.00356631949769</v>
      </c>
      <c r="BJ204" s="55">
        <v>0</v>
      </c>
      <c r="BK204" s="55">
        <v>0</v>
      </c>
      <c r="BL204" s="55">
        <v>0</v>
      </c>
      <c r="BM204" s="55">
        <v>0</v>
      </c>
      <c r="BN204" s="55">
        <v>142.92722017145789</v>
      </c>
      <c r="BO204" s="55">
        <v>527.69555956538136</v>
      </c>
      <c r="BP204" s="55">
        <v>1808.0106876787224</v>
      </c>
      <c r="BQ204" s="55">
        <v>0</v>
      </c>
      <c r="BR204" s="56">
        <v>807.69348157980039</v>
      </c>
      <c r="BS204" s="57">
        <v>440.94673422121184</v>
      </c>
      <c r="BU204" s="24">
        <f t="shared" si="86"/>
        <v>5717.6068778158806</v>
      </c>
      <c r="BW204" s="48">
        <f t="shared" si="87"/>
        <v>47865.173849904306</v>
      </c>
      <c r="BX204" s="49"/>
      <c r="BY204" s="48">
        <f t="shared" si="89"/>
        <v>9826.3305586298757</v>
      </c>
      <c r="BZ204" s="48">
        <f t="shared" si="101"/>
        <v>9826.3305586298757</v>
      </c>
      <c r="CA204" s="48">
        <f t="shared" si="102"/>
        <v>0</v>
      </c>
      <c r="CB204" s="48">
        <f t="shared" si="103"/>
        <v>5745.8187135368016</v>
      </c>
      <c r="CC204" s="48">
        <f t="shared" si="90"/>
        <v>0</v>
      </c>
      <c r="CD204" s="48">
        <f t="shared" si="91"/>
        <v>5745.8187135368016</v>
      </c>
      <c r="CE204" s="48">
        <f t="shared" si="92"/>
        <v>12861.935722471913</v>
      </c>
      <c r="CF204" s="48">
        <f t="shared" si="93"/>
        <v>0</v>
      </c>
      <c r="CG204" s="48">
        <f t="shared" si="100"/>
        <v>0</v>
      </c>
      <c r="CH204" s="48">
        <f t="shared" si="94"/>
        <v>0</v>
      </c>
      <c r="CI204" s="48">
        <f t="shared" si="95"/>
        <v>12861.935722471913</v>
      </c>
      <c r="CJ204" s="48">
        <f t="shared" si="96"/>
        <v>0</v>
      </c>
      <c r="CK204" s="48">
        <f t="shared" si="97"/>
        <v>0</v>
      </c>
      <c r="CL204" s="48">
        <f t="shared" si="98"/>
        <v>19431.088855265716</v>
      </c>
      <c r="CM204" s="48">
        <f t="shared" si="104"/>
        <v>628.59541094867132</v>
      </c>
      <c r="CN204" s="48">
        <f t="shared" si="105"/>
        <v>678.97747167125078</v>
      </c>
      <c r="CO204" s="48">
        <f t="shared" si="106"/>
        <v>388.97430411422124</v>
      </c>
      <c r="CP204" s="48">
        <f t="shared" si="107"/>
        <v>926.04767685358024</v>
      </c>
      <c r="CQ204" s="48">
        <f t="shared" si="108"/>
        <v>1689.027834458233</v>
      </c>
      <c r="CR204" s="48">
        <f t="shared" si="109"/>
        <v>718.52527564961758</v>
      </c>
      <c r="CS204" s="48">
        <f t="shared" si="110"/>
        <v>1016.7642986652224</v>
      </c>
      <c r="CT204" s="48">
        <f t="shared" si="111"/>
        <v>3753.9525703123741</v>
      </c>
      <c r="CU204" s="48">
        <f t="shared" si="112"/>
        <v>6167.268710042591</v>
      </c>
      <c r="CV204" s="48">
        <f t="shared" si="99"/>
        <v>3022.0085683287393</v>
      </c>
    </row>
    <row r="205" spans="2:100" ht="16" x14ac:dyDescent="0.4">
      <c r="B205" s="51" t="s">
        <v>240</v>
      </c>
      <c r="C205" s="52">
        <v>8</v>
      </c>
      <c r="D205" s="51" t="s">
        <v>325</v>
      </c>
      <c r="E205" s="53">
        <v>0</v>
      </c>
      <c r="G205" s="54">
        <v>0</v>
      </c>
      <c r="H205" s="56">
        <v>0</v>
      </c>
      <c r="I205" s="56">
        <v>0</v>
      </c>
      <c r="J205" s="56">
        <v>0</v>
      </c>
      <c r="K205" s="56">
        <v>0</v>
      </c>
      <c r="L205" s="56">
        <v>0</v>
      </c>
      <c r="M205" s="56">
        <v>0</v>
      </c>
      <c r="N205" s="56">
        <v>0</v>
      </c>
      <c r="O205" s="56">
        <v>0</v>
      </c>
      <c r="P205" s="56">
        <v>0</v>
      </c>
      <c r="Q205" s="56">
        <v>0</v>
      </c>
      <c r="R205" s="56">
        <v>0</v>
      </c>
      <c r="S205" s="56">
        <v>0</v>
      </c>
      <c r="T205" s="56">
        <v>0</v>
      </c>
      <c r="U205" s="56">
        <v>0</v>
      </c>
      <c r="V205" s="56">
        <v>0</v>
      </c>
      <c r="W205" s="56">
        <v>0</v>
      </c>
      <c r="X205" s="57">
        <v>0</v>
      </c>
      <c r="Y205" s="60"/>
      <c r="Z205" s="24">
        <f t="shared" si="83"/>
        <v>0</v>
      </c>
      <c r="AB205" s="58">
        <v>0</v>
      </c>
      <c r="AC205" s="56">
        <v>0</v>
      </c>
      <c r="AD205" s="56">
        <v>0</v>
      </c>
      <c r="AE205" s="56">
        <v>0</v>
      </c>
      <c r="AF205" s="56">
        <v>0</v>
      </c>
      <c r="AG205" s="56">
        <v>0</v>
      </c>
      <c r="AH205" s="56">
        <v>0</v>
      </c>
      <c r="AI205" s="59">
        <v>0</v>
      </c>
      <c r="AJ205" s="60"/>
      <c r="AK205" s="24">
        <f t="shared" si="88"/>
        <v>0</v>
      </c>
      <c r="AM205" s="58">
        <v>0</v>
      </c>
      <c r="AN205" s="56">
        <v>0</v>
      </c>
      <c r="AO205" s="56">
        <v>0</v>
      </c>
      <c r="AP205" s="59">
        <v>0</v>
      </c>
      <c r="AQ205" s="60"/>
      <c r="AR205" s="24">
        <f t="shared" si="84"/>
        <v>0</v>
      </c>
      <c r="AT205" s="58">
        <v>0</v>
      </c>
      <c r="AU205" s="56">
        <v>0</v>
      </c>
      <c r="AV205" s="56">
        <v>0</v>
      </c>
      <c r="AW205" s="56">
        <v>0</v>
      </c>
      <c r="AX205" s="59">
        <v>0</v>
      </c>
      <c r="AY205" s="60"/>
      <c r="AZ205" s="24">
        <f t="shared" si="85"/>
        <v>0</v>
      </c>
      <c r="BA205" s="34"/>
      <c r="BB205" s="54">
        <v>0</v>
      </c>
      <c r="BC205" s="56">
        <v>0</v>
      </c>
      <c r="BD205" s="56">
        <v>0</v>
      </c>
      <c r="BE205" s="56">
        <v>0</v>
      </c>
      <c r="BF205" s="56">
        <v>0</v>
      </c>
      <c r="BG205" s="56">
        <v>0</v>
      </c>
      <c r="BH205" s="56">
        <v>0</v>
      </c>
      <c r="BI205" s="56">
        <v>0</v>
      </c>
      <c r="BJ205" s="56">
        <v>0</v>
      </c>
      <c r="BK205" s="56">
        <v>0</v>
      </c>
      <c r="BL205" s="56">
        <v>0</v>
      </c>
      <c r="BM205" s="56">
        <v>0</v>
      </c>
      <c r="BN205" s="56">
        <v>0</v>
      </c>
      <c r="BO205" s="56">
        <v>0</v>
      </c>
      <c r="BP205" s="56">
        <v>0</v>
      </c>
      <c r="BQ205" s="56">
        <v>0</v>
      </c>
      <c r="BR205" s="56">
        <v>0</v>
      </c>
      <c r="BS205" s="57">
        <v>0</v>
      </c>
      <c r="BU205" s="24">
        <f t="shared" si="86"/>
        <v>0</v>
      </c>
      <c r="BW205" s="48">
        <f t="shared" si="87"/>
        <v>0</v>
      </c>
      <c r="BX205" s="49"/>
      <c r="BY205" s="48">
        <f t="shared" si="89"/>
        <v>0</v>
      </c>
      <c r="BZ205" s="48">
        <f t="shared" si="101"/>
        <v>0</v>
      </c>
      <c r="CA205" s="48">
        <f t="shared" si="102"/>
        <v>0</v>
      </c>
      <c r="CB205" s="48">
        <f t="shared" si="103"/>
        <v>0</v>
      </c>
      <c r="CC205" s="48">
        <f t="shared" si="90"/>
        <v>0</v>
      </c>
      <c r="CD205" s="48">
        <f t="shared" si="91"/>
        <v>0</v>
      </c>
      <c r="CE205" s="48">
        <f t="shared" si="92"/>
        <v>0</v>
      </c>
      <c r="CF205" s="48">
        <f t="shared" si="93"/>
        <v>0</v>
      </c>
      <c r="CG205" s="48">
        <f t="shared" si="100"/>
        <v>0</v>
      </c>
      <c r="CH205" s="48">
        <f t="shared" si="94"/>
        <v>0</v>
      </c>
      <c r="CI205" s="48">
        <f t="shared" si="95"/>
        <v>0</v>
      </c>
      <c r="CJ205" s="48">
        <f t="shared" si="96"/>
        <v>0</v>
      </c>
      <c r="CK205" s="48">
        <f t="shared" si="97"/>
        <v>0</v>
      </c>
      <c r="CL205" s="48">
        <f t="shared" si="98"/>
        <v>0</v>
      </c>
      <c r="CM205" s="48">
        <f t="shared" si="104"/>
        <v>0</v>
      </c>
      <c r="CN205" s="48">
        <f t="shared" si="105"/>
        <v>0</v>
      </c>
      <c r="CO205" s="48">
        <f t="shared" si="106"/>
        <v>0</v>
      </c>
      <c r="CP205" s="48">
        <f t="shared" si="107"/>
        <v>0</v>
      </c>
      <c r="CQ205" s="48">
        <f t="shared" si="108"/>
        <v>0</v>
      </c>
      <c r="CR205" s="48">
        <f t="shared" si="109"/>
        <v>0</v>
      </c>
      <c r="CS205" s="48">
        <f t="shared" si="110"/>
        <v>0</v>
      </c>
      <c r="CT205" s="48">
        <f t="shared" si="111"/>
        <v>0</v>
      </c>
      <c r="CU205" s="48">
        <f t="shared" si="112"/>
        <v>0</v>
      </c>
      <c r="CV205" s="48">
        <f t="shared" si="99"/>
        <v>0</v>
      </c>
    </row>
    <row r="206" spans="2:100" ht="16" x14ac:dyDescent="0.4">
      <c r="B206" s="51" t="s">
        <v>240</v>
      </c>
      <c r="C206" s="52">
        <v>8</v>
      </c>
      <c r="D206" s="51" t="s">
        <v>326</v>
      </c>
      <c r="E206" s="53">
        <v>0</v>
      </c>
      <c r="G206" s="62">
        <v>0</v>
      </c>
      <c r="H206" s="63">
        <v>0</v>
      </c>
      <c r="I206" s="63">
        <v>0</v>
      </c>
      <c r="J206" s="63">
        <v>0</v>
      </c>
      <c r="K206" s="63">
        <v>0</v>
      </c>
      <c r="L206" s="63">
        <v>0</v>
      </c>
      <c r="M206" s="63">
        <v>0</v>
      </c>
      <c r="N206" s="63">
        <v>0</v>
      </c>
      <c r="O206" s="63">
        <v>0</v>
      </c>
      <c r="P206" s="63">
        <v>0</v>
      </c>
      <c r="Q206" s="63">
        <v>0</v>
      </c>
      <c r="R206" s="63">
        <v>0</v>
      </c>
      <c r="S206" s="63">
        <v>0</v>
      </c>
      <c r="T206" s="63">
        <v>0</v>
      </c>
      <c r="U206" s="63">
        <v>0</v>
      </c>
      <c r="V206" s="63">
        <v>0</v>
      </c>
      <c r="W206" s="63">
        <v>0</v>
      </c>
      <c r="X206" s="64">
        <v>0</v>
      </c>
      <c r="Y206" s="60"/>
      <c r="Z206" s="24">
        <f t="shared" si="83"/>
        <v>0</v>
      </c>
      <c r="AB206" s="65">
        <v>0</v>
      </c>
      <c r="AC206" s="63">
        <v>0</v>
      </c>
      <c r="AD206" s="63">
        <v>0</v>
      </c>
      <c r="AE206" s="63">
        <v>0</v>
      </c>
      <c r="AF206" s="63">
        <v>0</v>
      </c>
      <c r="AG206" s="63">
        <v>0</v>
      </c>
      <c r="AH206" s="63">
        <v>0</v>
      </c>
      <c r="AI206" s="66">
        <v>0</v>
      </c>
      <c r="AJ206" s="60"/>
      <c r="AK206" s="24">
        <f t="shared" si="88"/>
        <v>0</v>
      </c>
      <c r="AM206" s="65">
        <v>0</v>
      </c>
      <c r="AN206" s="63">
        <v>0</v>
      </c>
      <c r="AO206" s="63">
        <v>0</v>
      </c>
      <c r="AP206" s="66">
        <v>0</v>
      </c>
      <c r="AQ206" s="60"/>
      <c r="AR206" s="24">
        <f t="shared" si="84"/>
        <v>0</v>
      </c>
      <c r="AT206" s="65">
        <v>0</v>
      </c>
      <c r="AU206" s="63">
        <v>0</v>
      </c>
      <c r="AV206" s="63">
        <v>0</v>
      </c>
      <c r="AW206" s="63">
        <v>0</v>
      </c>
      <c r="AX206" s="66">
        <v>0</v>
      </c>
      <c r="AY206" s="60"/>
      <c r="AZ206" s="24">
        <f t="shared" si="85"/>
        <v>0</v>
      </c>
      <c r="BA206" s="34"/>
      <c r="BB206" s="62">
        <v>0</v>
      </c>
      <c r="BC206" s="63">
        <v>0</v>
      </c>
      <c r="BD206" s="63">
        <v>0</v>
      </c>
      <c r="BE206" s="63">
        <v>0</v>
      </c>
      <c r="BF206" s="63">
        <v>0</v>
      </c>
      <c r="BG206" s="63">
        <v>0</v>
      </c>
      <c r="BH206" s="63">
        <v>0</v>
      </c>
      <c r="BI206" s="63">
        <v>0</v>
      </c>
      <c r="BJ206" s="63">
        <v>0</v>
      </c>
      <c r="BK206" s="63">
        <v>0</v>
      </c>
      <c r="BL206" s="63">
        <v>0</v>
      </c>
      <c r="BM206" s="63">
        <v>0</v>
      </c>
      <c r="BN206" s="63">
        <v>0</v>
      </c>
      <c r="BO206" s="63">
        <v>0</v>
      </c>
      <c r="BP206" s="63">
        <v>0</v>
      </c>
      <c r="BQ206" s="63">
        <v>0</v>
      </c>
      <c r="BR206" s="63">
        <v>0</v>
      </c>
      <c r="BS206" s="64">
        <v>0</v>
      </c>
      <c r="BU206" s="24">
        <f t="shared" si="86"/>
        <v>0</v>
      </c>
      <c r="BW206" s="48">
        <f t="shared" si="87"/>
        <v>0</v>
      </c>
      <c r="BX206" s="49"/>
      <c r="BY206" s="48">
        <f t="shared" si="89"/>
        <v>0</v>
      </c>
      <c r="BZ206" s="48">
        <f t="shared" si="101"/>
        <v>0</v>
      </c>
      <c r="CA206" s="48">
        <f t="shared" si="102"/>
        <v>0</v>
      </c>
      <c r="CB206" s="48">
        <f t="shared" si="103"/>
        <v>0</v>
      </c>
      <c r="CC206" s="48">
        <f t="shared" si="90"/>
        <v>0</v>
      </c>
      <c r="CD206" s="48">
        <f t="shared" si="91"/>
        <v>0</v>
      </c>
      <c r="CE206" s="48">
        <f t="shared" si="92"/>
        <v>0</v>
      </c>
      <c r="CF206" s="48">
        <f t="shared" si="93"/>
        <v>0</v>
      </c>
      <c r="CG206" s="48">
        <f t="shared" si="100"/>
        <v>0</v>
      </c>
      <c r="CH206" s="48">
        <f t="shared" si="94"/>
        <v>0</v>
      </c>
      <c r="CI206" s="48">
        <f t="shared" si="95"/>
        <v>0</v>
      </c>
      <c r="CJ206" s="48">
        <f t="shared" si="96"/>
        <v>0</v>
      </c>
      <c r="CK206" s="48">
        <f t="shared" si="97"/>
        <v>0</v>
      </c>
      <c r="CL206" s="48">
        <f t="shared" si="98"/>
        <v>0</v>
      </c>
      <c r="CM206" s="48">
        <f t="shared" si="104"/>
        <v>0</v>
      </c>
      <c r="CN206" s="48">
        <f t="shared" si="105"/>
        <v>0</v>
      </c>
      <c r="CO206" s="48">
        <f t="shared" si="106"/>
        <v>0</v>
      </c>
      <c r="CP206" s="48">
        <f t="shared" si="107"/>
        <v>0</v>
      </c>
      <c r="CQ206" s="48">
        <f t="shared" si="108"/>
        <v>0</v>
      </c>
      <c r="CR206" s="48">
        <f t="shared" si="109"/>
        <v>0</v>
      </c>
      <c r="CS206" s="48">
        <f t="shared" si="110"/>
        <v>0</v>
      </c>
      <c r="CT206" s="48">
        <f t="shared" si="111"/>
        <v>0</v>
      </c>
      <c r="CU206" s="48">
        <f t="shared" si="112"/>
        <v>0</v>
      </c>
      <c r="CV206" s="48">
        <f t="shared" si="99"/>
        <v>0</v>
      </c>
    </row>
    <row r="207" spans="2:100" ht="16" x14ac:dyDescent="0.4">
      <c r="B207" s="67" t="s">
        <v>259</v>
      </c>
      <c r="C207" s="68">
        <v>8</v>
      </c>
      <c r="D207" s="67" t="s">
        <v>327</v>
      </c>
      <c r="E207" s="69">
        <v>0</v>
      </c>
      <c r="G207" s="62">
        <v>0</v>
      </c>
      <c r="H207" s="63">
        <v>0</v>
      </c>
      <c r="I207" s="63">
        <v>0</v>
      </c>
      <c r="J207" s="63">
        <v>0</v>
      </c>
      <c r="K207" s="63">
        <v>0</v>
      </c>
      <c r="L207" s="63">
        <v>0</v>
      </c>
      <c r="M207" s="63">
        <v>0</v>
      </c>
      <c r="N207" s="63">
        <v>0</v>
      </c>
      <c r="O207" s="63">
        <v>0</v>
      </c>
      <c r="P207" s="63">
        <v>0</v>
      </c>
      <c r="Q207" s="63">
        <v>0</v>
      </c>
      <c r="R207" s="63">
        <v>0</v>
      </c>
      <c r="S207" s="63">
        <v>0</v>
      </c>
      <c r="T207" s="63">
        <v>0</v>
      </c>
      <c r="U207" s="63">
        <v>0</v>
      </c>
      <c r="V207" s="63">
        <v>0</v>
      </c>
      <c r="W207" s="63">
        <v>0</v>
      </c>
      <c r="X207" s="64">
        <v>0</v>
      </c>
      <c r="Y207" s="60"/>
      <c r="Z207" s="24">
        <f t="shared" si="83"/>
        <v>0</v>
      </c>
      <c r="AB207" s="65">
        <v>0</v>
      </c>
      <c r="AC207" s="63">
        <v>0</v>
      </c>
      <c r="AD207" s="63">
        <v>0</v>
      </c>
      <c r="AE207" s="63">
        <v>0</v>
      </c>
      <c r="AF207" s="63">
        <v>0</v>
      </c>
      <c r="AG207" s="63">
        <v>0</v>
      </c>
      <c r="AH207" s="63">
        <v>0</v>
      </c>
      <c r="AI207" s="66">
        <v>0</v>
      </c>
      <c r="AJ207" s="60"/>
      <c r="AK207" s="24">
        <f t="shared" si="88"/>
        <v>0</v>
      </c>
      <c r="AM207" s="65">
        <v>0</v>
      </c>
      <c r="AN207" s="63">
        <v>0</v>
      </c>
      <c r="AO207" s="63">
        <v>0</v>
      </c>
      <c r="AP207" s="66">
        <v>0</v>
      </c>
      <c r="AQ207" s="60"/>
      <c r="AR207" s="24">
        <f t="shared" si="84"/>
        <v>0</v>
      </c>
      <c r="AT207" s="65">
        <v>0</v>
      </c>
      <c r="AU207" s="63">
        <v>0</v>
      </c>
      <c r="AV207" s="63">
        <v>0</v>
      </c>
      <c r="AW207" s="63">
        <v>0</v>
      </c>
      <c r="AX207" s="66">
        <v>0</v>
      </c>
      <c r="AY207" s="60"/>
      <c r="AZ207" s="24">
        <f t="shared" si="85"/>
        <v>0</v>
      </c>
      <c r="BA207" s="34"/>
      <c r="BB207" s="62">
        <v>0</v>
      </c>
      <c r="BC207" s="63">
        <v>0</v>
      </c>
      <c r="BD207" s="63">
        <v>0</v>
      </c>
      <c r="BE207" s="63">
        <v>0</v>
      </c>
      <c r="BF207" s="63">
        <v>0</v>
      </c>
      <c r="BG207" s="63">
        <v>0</v>
      </c>
      <c r="BH207" s="63">
        <v>0</v>
      </c>
      <c r="BI207" s="63">
        <v>0</v>
      </c>
      <c r="BJ207" s="63">
        <v>0</v>
      </c>
      <c r="BK207" s="63">
        <v>0</v>
      </c>
      <c r="BL207" s="63">
        <v>0</v>
      </c>
      <c r="BM207" s="63">
        <v>0</v>
      </c>
      <c r="BN207" s="63">
        <v>0</v>
      </c>
      <c r="BO207" s="63">
        <v>0</v>
      </c>
      <c r="BP207" s="63">
        <v>0</v>
      </c>
      <c r="BQ207" s="63">
        <v>0</v>
      </c>
      <c r="BR207" s="63">
        <v>0</v>
      </c>
      <c r="BS207" s="64">
        <v>0</v>
      </c>
      <c r="BU207" s="24">
        <f t="shared" si="86"/>
        <v>0</v>
      </c>
      <c r="BW207" s="48">
        <f t="shared" si="87"/>
        <v>0</v>
      </c>
      <c r="BX207" s="49"/>
      <c r="BY207" s="48">
        <f t="shared" si="89"/>
        <v>0</v>
      </c>
      <c r="BZ207" s="48">
        <f t="shared" si="101"/>
        <v>0</v>
      </c>
      <c r="CA207" s="48">
        <f t="shared" si="102"/>
        <v>0</v>
      </c>
      <c r="CB207" s="48">
        <f t="shared" si="103"/>
        <v>0</v>
      </c>
      <c r="CC207" s="48">
        <f t="shared" si="90"/>
        <v>0</v>
      </c>
      <c r="CD207" s="48">
        <f t="shared" si="91"/>
        <v>0</v>
      </c>
      <c r="CE207" s="48">
        <f t="shared" si="92"/>
        <v>0</v>
      </c>
      <c r="CF207" s="48">
        <f t="shared" si="93"/>
        <v>0</v>
      </c>
      <c r="CG207" s="48">
        <f t="shared" si="100"/>
        <v>0</v>
      </c>
      <c r="CH207" s="48">
        <f t="shared" si="94"/>
        <v>0</v>
      </c>
      <c r="CI207" s="48">
        <f t="shared" si="95"/>
        <v>0</v>
      </c>
      <c r="CJ207" s="48">
        <f t="shared" si="96"/>
        <v>0</v>
      </c>
      <c r="CK207" s="48">
        <f t="shared" si="97"/>
        <v>0</v>
      </c>
      <c r="CL207" s="48">
        <f t="shared" si="98"/>
        <v>0</v>
      </c>
      <c r="CM207" s="48">
        <f t="shared" si="104"/>
        <v>0</v>
      </c>
      <c r="CN207" s="48">
        <f t="shared" si="105"/>
        <v>0</v>
      </c>
      <c r="CO207" s="48">
        <f t="shared" si="106"/>
        <v>0</v>
      </c>
      <c r="CP207" s="48">
        <f t="shared" si="107"/>
        <v>0</v>
      </c>
      <c r="CQ207" s="48">
        <f t="shared" si="108"/>
        <v>0</v>
      </c>
      <c r="CR207" s="48">
        <f t="shared" si="109"/>
        <v>0</v>
      </c>
      <c r="CS207" s="48">
        <f t="shared" si="110"/>
        <v>0</v>
      </c>
      <c r="CT207" s="48">
        <f t="shared" si="111"/>
        <v>0</v>
      </c>
      <c r="CU207" s="48">
        <f t="shared" si="112"/>
        <v>0</v>
      </c>
      <c r="CV207" s="48">
        <f t="shared" si="99"/>
        <v>0</v>
      </c>
    </row>
    <row r="208" spans="2:100" ht="16" x14ac:dyDescent="0.4">
      <c r="B208" s="39" t="s">
        <v>208</v>
      </c>
      <c r="C208" s="40">
        <v>9</v>
      </c>
      <c r="D208" s="39" t="s">
        <v>18</v>
      </c>
      <c r="E208" s="41">
        <v>2545000</v>
      </c>
      <c r="G208" s="42">
        <v>9243.6677664580675</v>
      </c>
      <c r="H208" s="43">
        <v>9984.549775135456</v>
      </c>
      <c r="I208" s="43">
        <v>5719.9737291984202</v>
      </c>
      <c r="J208" s="43">
        <v>13617.784844811409</v>
      </c>
      <c r="K208" s="43">
        <v>28083.847916686864</v>
      </c>
      <c r="L208" s="43">
        <v>0</v>
      </c>
      <c r="M208" s="43">
        <v>25084.607464206667</v>
      </c>
      <c r="N208" s="43">
        <v>10566.111069573353</v>
      </c>
      <c r="O208" s="43">
        <v>0</v>
      </c>
      <c r="P208" s="43">
        <v>0</v>
      </c>
      <c r="Q208" s="43">
        <v>0</v>
      </c>
      <c r="R208" s="43">
        <v>0</v>
      </c>
      <c r="S208" s="43">
        <v>14951.797626827592</v>
      </c>
      <c r="T208" s="43">
        <v>55202.901208966025</v>
      </c>
      <c r="U208" s="43">
        <v>0</v>
      </c>
      <c r="V208" s="43">
        <v>83167.457656755316</v>
      </c>
      <c r="W208" s="43">
        <v>0</v>
      </c>
      <c r="X208" s="44">
        <v>47318.833388245315</v>
      </c>
      <c r="Z208" s="24">
        <f t="shared" si="83"/>
        <v>302941.53244686453</v>
      </c>
      <c r="AB208" s="45">
        <v>0</v>
      </c>
      <c r="AC208" s="46">
        <v>0</v>
      </c>
      <c r="AD208" s="46">
        <v>239500</v>
      </c>
      <c r="AE208" s="46">
        <v>0</v>
      </c>
      <c r="AF208" s="46">
        <v>0</v>
      </c>
      <c r="AG208" s="46">
        <v>8184.1608037145352</v>
      </c>
      <c r="AH208" s="46">
        <v>8460.8004088159978</v>
      </c>
      <c r="AI208" s="47">
        <v>16740.328916688824</v>
      </c>
      <c r="AK208" s="24">
        <f t="shared" si="88"/>
        <v>272885.29012921936</v>
      </c>
      <c r="AM208" s="45">
        <v>12499.445591127655</v>
      </c>
      <c r="AN208" s="46">
        <v>18390.314926660914</v>
      </c>
      <c r="AO208" s="46">
        <v>0</v>
      </c>
      <c r="AP208" s="47">
        <v>11249.501032014889</v>
      </c>
      <c r="AR208" s="24">
        <f t="shared" si="84"/>
        <v>42139.261549803457</v>
      </c>
      <c r="AT208" s="45">
        <v>7142.5403377872308</v>
      </c>
      <c r="AU208" s="46">
        <v>10430.327868852459</v>
      </c>
      <c r="AV208" s="46">
        <v>0</v>
      </c>
      <c r="AW208" s="46">
        <v>6309.2439650453871</v>
      </c>
      <c r="AX208" s="47">
        <v>5456.1072024763562</v>
      </c>
      <c r="AZ208" s="24">
        <f t="shared" si="85"/>
        <v>29338.219374161432</v>
      </c>
      <c r="BA208" s="34"/>
      <c r="BB208" s="42">
        <v>1044.6864080678156</v>
      </c>
      <c r="BC208" s="43">
        <v>1128.4182539110616</v>
      </c>
      <c r="BD208" s="43">
        <v>646.4510582132541</v>
      </c>
      <c r="BE208" s="43">
        <v>1539.0335411002684</v>
      </c>
      <c r="BF208" s="43">
        <v>3173.9364661359177</v>
      </c>
      <c r="BG208" s="43">
        <v>0</v>
      </c>
      <c r="BH208" s="43">
        <v>2834.9729925023544</v>
      </c>
      <c r="BI208" s="43">
        <v>1194.1442400788221</v>
      </c>
      <c r="BJ208" s="43">
        <v>0</v>
      </c>
      <c r="BK208" s="43">
        <v>0</v>
      </c>
      <c r="BL208" s="43">
        <v>0</v>
      </c>
      <c r="BM208" s="43">
        <v>0</v>
      </c>
      <c r="BN208" s="43">
        <v>1689.7989144099847</v>
      </c>
      <c r="BO208" s="43">
        <v>6238.835280101669</v>
      </c>
      <c r="BP208" s="43">
        <v>0</v>
      </c>
      <c r="BQ208" s="43">
        <v>9399.2898492996701</v>
      </c>
      <c r="BR208" s="43">
        <v>0</v>
      </c>
      <c r="BS208" s="44">
        <v>5347.8060154542954</v>
      </c>
      <c r="BU208" s="24">
        <f t="shared" si="86"/>
        <v>34237.373019275117</v>
      </c>
      <c r="BW208" s="48">
        <f t="shared" si="87"/>
        <v>681541.67651932396</v>
      </c>
      <c r="BX208" s="49"/>
      <c r="BY208" s="48">
        <f t="shared" si="89"/>
        <v>31257.784382822781</v>
      </c>
      <c r="BZ208" s="48">
        <f t="shared" si="101"/>
        <v>0</v>
      </c>
      <c r="CA208" s="48">
        <f t="shared" si="102"/>
        <v>31257.784382822781</v>
      </c>
      <c r="CB208" s="48">
        <f t="shared" si="103"/>
        <v>101027.54791487099</v>
      </c>
      <c r="CC208" s="48">
        <f t="shared" si="90"/>
        <v>101027.54791487099</v>
      </c>
      <c r="CD208" s="48">
        <f t="shared" si="91"/>
        <v>0</v>
      </c>
      <c r="CE208" s="48">
        <f t="shared" si="92"/>
        <v>239500</v>
      </c>
      <c r="CF208" s="48">
        <f t="shared" si="93"/>
        <v>239500</v>
      </c>
      <c r="CG208" s="48">
        <f t="shared" si="100"/>
        <v>0</v>
      </c>
      <c r="CH208" s="48">
        <f t="shared" si="94"/>
        <v>0</v>
      </c>
      <c r="CI208" s="48">
        <f t="shared" si="95"/>
        <v>0</v>
      </c>
      <c r="CJ208" s="48">
        <f t="shared" si="96"/>
        <v>0</v>
      </c>
      <c r="CK208" s="48">
        <f t="shared" si="97"/>
        <v>0</v>
      </c>
      <c r="CL208" s="48">
        <f t="shared" si="98"/>
        <v>309756.34422163008</v>
      </c>
      <c r="CM208" s="48">
        <f t="shared" si="104"/>
        <v>10288.354174525883</v>
      </c>
      <c r="CN208" s="48">
        <f t="shared" si="105"/>
        <v>11112.968029046518</v>
      </c>
      <c r="CO208" s="48">
        <f t="shared" si="106"/>
        <v>6366.4247874116745</v>
      </c>
      <c r="CP208" s="48">
        <f t="shared" si="107"/>
        <v>15156.818385911678</v>
      </c>
      <c r="CQ208" s="48">
        <f t="shared" si="108"/>
        <v>27919.58045670902</v>
      </c>
      <c r="CR208" s="48">
        <f t="shared" si="109"/>
        <v>11760.255309652175</v>
      </c>
      <c r="CS208" s="48">
        <f t="shared" si="110"/>
        <v>16641.596541237577</v>
      </c>
      <c r="CT208" s="48">
        <f t="shared" si="111"/>
        <v>61441.736489067691</v>
      </c>
      <c r="CU208" s="48">
        <f t="shared" si="112"/>
        <v>79661.641727679424</v>
      </c>
      <c r="CV208" s="48">
        <f t="shared" si="99"/>
        <v>64059.162304934143</v>
      </c>
    </row>
    <row r="209" spans="2:100" ht="16" x14ac:dyDescent="0.4">
      <c r="B209" s="51" t="s">
        <v>191</v>
      </c>
      <c r="C209" s="52">
        <v>9</v>
      </c>
      <c r="D209" s="51" t="s">
        <v>192</v>
      </c>
      <c r="E209" s="53">
        <v>6666400</v>
      </c>
      <c r="G209" s="54">
        <v>24212.961413876645</v>
      </c>
      <c r="H209" s="55">
        <v>26153.635607451084</v>
      </c>
      <c r="I209" s="55">
        <v>14982.959869677148</v>
      </c>
      <c r="J209" s="55">
        <v>35670.570094086754</v>
      </c>
      <c r="K209" s="55">
        <v>73563.129175560447</v>
      </c>
      <c r="L209" s="55">
        <v>0</v>
      </c>
      <c r="M209" s="55">
        <v>65706.886915279887</v>
      </c>
      <c r="N209" s="55">
        <v>27676.983431907192</v>
      </c>
      <c r="O209" s="55">
        <v>182400.38712102579</v>
      </c>
      <c r="P209" s="55">
        <v>0</v>
      </c>
      <c r="Q209" s="55">
        <v>0</v>
      </c>
      <c r="R209" s="55">
        <v>0</v>
      </c>
      <c r="S209" s="55">
        <v>39164.897327891347</v>
      </c>
      <c r="T209" s="55">
        <v>144599.06507640515</v>
      </c>
      <c r="U209" s="55">
        <v>0</v>
      </c>
      <c r="V209" s="55">
        <v>217849.72091276766</v>
      </c>
      <c r="W209" s="56">
        <v>0</v>
      </c>
      <c r="X209" s="57">
        <v>123947.45418443953</v>
      </c>
      <c r="Z209" s="24">
        <f t="shared" si="83"/>
        <v>975928.6511303687</v>
      </c>
      <c r="AB209" s="58">
        <v>0</v>
      </c>
      <c r="AC209" s="55">
        <v>42969.604950296503</v>
      </c>
      <c r="AD209" s="55">
        <v>0</v>
      </c>
      <c r="AE209" s="55">
        <v>23872.002750164724</v>
      </c>
      <c r="AF209" s="55">
        <v>0</v>
      </c>
      <c r="AG209" s="55">
        <v>21437.677635317319</v>
      </c>
      <c r="AH209" s="55">
        <v>22162.310351799988</v>
      </c>
      <c r="AI209" s="59">
        <v>43849.795163149065</v>
      </c>
      <c r="AK209" s="24">
        <f t="shared" si="88"/>
        <v>154291.39085072759</v>
      </c>
      <c r="AM209" s="58">
        <v>32741.180388484634</v>
      </c>
      <c r="AN209" s="55">
        <v>48171.786022433131</v>
      </c>
      <c r="AO209" s="55">
        <v>0</v>
      </c>
      <c r="AP209" s="59">
        <v>29467.06234963617</v>
      </c>
      <c r="AR209" s="24">
        <f t="shared" si="84"/>
        <v>110380.02876055393</v>
      </c>
      <c r="AT209" s="58">
        <v>18709.245936276933</v>
      </c>
      <c r="AU209" s="55">
        <v>27321.311475409835</v>
      </c>
      <c r="AV209" s="55">
        <v>0</v>
      </c>
      <c r="AW209" s="55">
        <v>16526.500577044626</v>
      </c>
      <c r="AX209" s="59">
        <v>14291.785090211546</v>
      </c>
      <c r="AZ209" s="24">
        <f t="shared" si="85"/>
        <v>76848.84307894294</v>
      </c>
      <c r="BA209" s="34"/>
      <c r="BB209" s="54">
        <v>2736.4626604099353</v>
      </c>
      <c r="BC209" s="55">
        <v>2955.7907457260126</v>
      </c>
      <c r="BD209" s="55">
        <v>1693.3207601072052</v>
      </c>
      <c r="BE209" s="55">
        <v>4031.3607852223295</v>
      </c>
      <c r="BF209" s="55">
        <v>8313.8428518068686</v>
      </c>
      <c r="BG209" s="55">
        <v>0</v>
      </c>
      <c r="BH209" s="55">
        <v>7425.9583328949684</v>
      </c>
      <c r="BI209" s="55">
        <v>3127.9540911832846</v>
      </c>
      <c r="BJ209" s="55">
        <v>20614.242102370339</v>
      </c>
      <c r="BK209" s="55">
        <v>0</v>
      </c>
      <c r="BL209" s="55">
        <v>0</v>
      </c>
      <c r="BM209" s="55">
        <v>0</v>
      </c>
      <c r="BN209" s="55">
        <v>4426.2772035452736</v>
      </c>
      <c r="BO209" s="55">
        <v>16342.07132073468</v>
      </c>
      <c r="BP209" s="55">
        <v>0</v>
      </c>
      <c r="BQ209" s="55">
        <v>24620.599548672424</v>
      </c>
      <c r="BR209" s="56">
        <v>0</v>
      </c>
      <c r="BS209" s="57">
        <v>14008.099811954626</v>
      </c>
      <c r="BU209" s="24">
        <f t="shared" si="86"/>
        <v>110295.98021462795</v>
      </c>
      <c r="BW209" s="48">
        <f t="shared" si="87"/>
        <v>1427744.8940352213</v>
      </c>
      <c r="BX209" s="49"/>
      <c r="BY209" s="48">
        <f t="shared" si="89"/>
        <v>81876.972027367316</v>
      </c>
      <c r="BZ209" s="48">
        <f t="shared" si="101"/>
        <v>0</v>
      </c>
      <c r="CA209" s="48">
        <f t="shared" si="102"/>
        <v>81876.972027367316</v>
      </c>
      <c r="CB209" s="48">
        <f t="shared" si="103"/>
        <v>264632.63081324007</v>
      </c>
      <c r="CC209" s="48">
        <f t="shared" si="90"/>
        <v>264632.63081324007</v>
      </c>
      <c r="CD209" s="48">
        <f t="shared" si="91"/>
        <v>0</v>
      </c>
      <c r="CE209" s="48">
        <f t="shared" si="92"/>
        <v>269856.23692385736</v>
      </c>
      <c r="CF209" s="48">
        <f t="shared" si="93"/>
        <v>0</v>
      </c>
      <c r="CG209" s="48">
        <f t="shared" si="100"/>
        <v>269856.23692385736</v>
      </c>
      <c r="CH209" s="48">
        <f t="shared" si="94"/>
        <v>42969.604950296503</v>
      </c>
      <c r="CI209" s="48">
        <f t="shared" si="95"/>
        <v>0</v>
      </c>
      <c r="CJ209" s="48">
        <f t="shared" si="96"/>
        <v>0</v>
      </c>
      <c r="CK209" s="48">
        <f t="shared" si="97"/>
        <v>0</v>
      </c>
      <c r="CL209" s="48">
        <f t="shared" si="98"/>
        <v>811379.05427075655</v>
      </c>
      <c r="CM209" s="48">
        <f t="shared" si="104"/>
        <v>26949.42407428658</v>
      </c>
      <c r="CN209" s="48">
        <f t="shared" si="105"/>
        <v>29109.426353177096</v>
      </c>
      <c r="CO209" s="48">
        <f t="shared" si="106"/>
        <v>16676.280629784353</v>
      </c>
      <c r="CP209" s="48">
        <f t="shared" si="107"/>
        <v>39701.930879309082</v>
      </c>
      <c r="CQ209" s="48">
        <f t="shared" si="108"/>
        <v>73132.845248174854</v>
      </c>
      <c r="CR209" s="48">
        <f t="shared" si="109"/>
        <v>30804.937523090477</v>
      </c>
      <c r="CS209" s="48">
        <f t="shared" si="110"/>
        <v>43591.17453143662</v>
      </c>
      <c r="CT209" s="48">
        <f t="shared" si="111"/>
        <v>160941.13639713984</v>
      </c>
      <c r="CU209" s="48">
        <f t="shared" si="112"/>
        <v>208666.54947481418</v>
      </c>
      <c r="CV209" s="48">
        <f t="shared" si="99"/>
        <v>167797.2493475886</v>
      </c>
    </row>
    <row r="210" spans="2:100" ht="16" x14ac:dyDescent="0.4">
      <c r="B210" s="51" t="s">
        <v>191</v>
      </c>
      <c r="C210" s="52">
        <v>9</v>
      </c>
      <c r="D210" s="51" t="s">
        <v>281</v>
      </c>
      <c r="E210" s="53">
        <v>315000</v>
      </c>
      <c r="G210" s="54">
        <v>1144.1081911333167</v>
      </c>
      <c r="H210" s="55">
        <v>1235.8087148006557</v>
      </c>
      <c r="I210" s="55">
        <v>707.97317276915612</v>
      </c>
      <c r="J210" s="55">
        <v>1685.5018570198799</v>
      </c>
      <c r="K210" s="55">
        <v>3475.9968934209674</v>
      </c>
      <c r="L210" s="55">
        <v>0</v>
      </c>
      <c r="M210" s="55">
        <v>3104.7745977308837</v>
      </c>
      <c r="N210" s="55">
        <v>1307.7897787487645</v>
      </c>
      <c r="O210" s="55">
        <v>8618.7630419901488</v>
      </c>
      <c r="P210" s="55">
        <v>0</v>
      </c>
      <c r="Q210" s="55">
        <v>0</v>
      </c>
      <c r="R210" s="55">
        <v>0</v>
      </c>
      <c r="S210" s="55">
        <v>1850.6154233598004</v>
      </c>
      <c r="T210" s="55">
        <v>6832.5791280252643</v>
      </c>
      <c r="U210" s="55">
        <v>0</v>
      </c>
      <c r="V210" s="55">
        <v>10293.811065570895</v>
      </c>
      <c r="W210" s="56">
        <v>0</v>
      </c>
      <c r="X210" s="57">
        <v>5856.7514802739779</v>
      </c>
      <c r="Z210" s="24">
        <f t="shared" si="83"/>
        <v>46114.473344843704</v>
      </c>
      <c r="AB210" s="58">
        <v>0</v>
      </c>
      <c r="AC210" s="55">
        <v>2030.3950497034978</v>
      </c>
      <c r="AD210" s="55">
        <v>0</v>
      </c>
      <c r="AE210" s="55">
        <v>1127.9972498352765</v>
      </c>
      <c r="AF210" s="55">
        <v>0</v>
      </c>
      <c r="AG210" s="55">
        <v>1012.9707871002274</v>
      </c>
      <c r="AH210" s="55">
        <v>1047.2110525646519</v>
      </c>
      <c r="AI210" s="59">
        <v>2071.9857008868289</v>
      </c>
      <c r="AK210" s="24">
        <f t="shared" si="88"/>
        <v>7290.5598400904819</v>
      </c>
      <c r="AM210" s="58">
        <v>1547.0826566621654</v>
      </c>
      <c r="AN210" s="55">
        <v>2276.2079378774806</v>
      </c>
      <c r="AO210" s="55">
        <v>0</v>
      </c>
      <c r="AP210" s="59">
        <v>1392.3743909959489</v>
      </c>
      <c r="AR210" s="24">
        <f t="shared" si="84"/>
        <v>5215.6649855355954</v>
      </c>
      <c r="AT210" s="58">
        <v>884.04723237838027</v>
      </c>
      <c r="AU210" s="55">
        <v>1290.983606557377</v>
      </c>
      <c r="AV210" s="55">
        <v>0</v>
      </c>
      <c r="AW210" s="55">
        <v>780.90838860090253</v>
      </c>
      <c r="AX210" s="59">
        <v>675.31385806681828</v>
      </c>
      <c r="AZ210" s="24">
        <f t="shared" si="85"/>
        <v>3631.2530856034782</v>
      </c>
      <c r="BA210" s="34"/>
      <c r="BB210" s="54">
        <v>129.30303282568249</v>
      </c>
      <c r="BC210" s="55">
        <v>139.66669940353023</v>
      </c>
      <c r="BD210" s="55">
        <v>80.012606419322211</v>
      </c>
      <c r="BE210" s="55">
        <v>190.4894166784222</v>
      </c>
      <c r="BF210" s="55">
        <v>392.84478853941613</v>
      </c>
      <c r="BG210" s="55">
        <v>0</v>
      </c>
      <c r="BH210" s="55">
        <v>350.89056685196135</v>
      </c>
      <c r="BI210" s="55">
        <v>147.80174287812531</v>
      </c>
      <c r="BJ210" s="55">
        <v>974.06190181307102</v>
      </c>
      <c r="BK210" s="55">
        <v>0</v>
      </c>
      <c r="BL210" s="55">
        <v>0</v>
      </c>
      <c r="BM210" s="55">
        <v>0</v>
      </c>
      <c r="BN210" s="55">
        <v>209.14996386606882</v>
      </c>
      <c r="BO210" s="55">
        <v>772.19375765501991</v>
      </c>
      <c r="BP210" s="55">
        <v>0</v>
      </c>
      <c r="BQ210" s="55">
        <v>1163.3698634693108</v>
      </c>
      <c r="BR210" s="56">
        <v>0</v>
      </c>
      <c r="BS210" s="57">
        <v>661.90919248255534</v>
      </c>
      <c r="BU210" s="24">
        <f t="shared" si="86"/>
        <v>5211.6935328824857</v>
      </c>
      <c r="BW210" s="48">
        <f t="shared" si="87"/>
        <v>67463.644788955746</v>
      </c>
      <c r="BX210" s="49"/>
      <c r="BY210" s="48">
        <f t="shared" si="89"/>
        <v>3868.8416819603835</v>
      </c>
      <c r="BZ210" s="48">
        <f t="shared" si="101"/>
        <v>0</v>
      </c>
      <c r="CA210" s="48">
        <f t="shared" si="102"/>
        <v>3868.8416819603835</v>
      </c>
      <c r="CB210" s="48">
        <f t="shared" si="103"/>
        <v>12504.391981604858</v>
      </c>
      <c r="CC210" s="48">
        <f t="shared" si="90"/>
        <v>12504.391981604856</v>
      </c>
      <c r="CD210" s="48">
        <f t="shared" si="91"/>
        <v>0</v>
      </c>
      <c r="CE210" s="48">
        <f t="shared" si="92"/>
        <v>12751.217243341995</v>
      </c>
      <c r="CF210" s="48">
        <f t="shared" si="93"/>
        <v>0</v>
      </c>
      <c r="CG210" s="48">
        <f t="shared" si="100"/>
        <v>12751.217243341995</v>
      </c>
      <c r="CH210" s="48">
        <f t="shared" si="94"/>
        <v>2030.3950497034978</v>
      </c>
      <c r="CI210" s="48">
        <f t="shared" si="95"/>
        <v>0</v>
      </c>
      <c r="CJ210" s="48">
        <f t="shared" si="96"/>
        <v>0</v>
      </c>
      <c r="CK210" s="48">
        <f t="shared" si="97"/>
        <v>0</v>
      </c>
      <c r="CL210" s="48">
        <f t="shared" si="98"/>
        <v>38339.193882048508</v>
      </c>
      <c r="CM210" s="48">
        <f t="shared" si="104"/>
        <v>1273.4112239589992</v>
      </c>
      <c r="CN210" s="48">
        <f t="shared" si="105"/>
        <v>1375.4754142041859</v>
      </c>
      <c r="CO210" s="48">
        <f t="shared" si="106"/>
        <v>787.98577918847832</v>
      </c>
      <c r="CP210" s="48">
        <f t="shared" si="107"/>
        <v>1875.9912736983022</v>
      </c>
      <c r="CQ210" s="48">
        <f t="shared" si="108"/>
        <v>3455.6651645828451</v>
      </c>
      <c r="CR210" s="48">
        <f t="shared" si="109"/>
        <v>1455.59152162689</v>
      </c>
      <c r="CS210" s="48">
        <f t="shared" si="110"/>
        <v>2059.7653872258693</v>
      </c>
      <c r="CT210" s="48">
        <f t="shared" si="111"/>
        <v>7604.7728856802842</v>
      </c>
      <c r="CU210" s="48">
        <f t="shared" si="112"/>
        <v>9859.888858239301</v>
      </c>
      <c r="CV210" s="48">
        <f t="shared" si="99"/>
        <v>7928.7371811608064</v>
      </c>
    </row>
    <row r="211" spans="2:100" ht="16" x14ac:dyDescent="0.4">
      <c r="B211" s="51" t="s">
        <v>232</v>
      </c>
      <c r="C211" s="52">
        <v>9</v>
      </c>
      <c r="D211" s="51" t="s">
        <v>233</v>
      </c>
      <c r="E211" s="53">
        <v>1600000</v>
      </c>
      <c r="G211" s="54">
        <v>5811.3431930581173</v>
      </c>
      <c r="H211" s="55">
        <v>6277.1236307334893</v>
      </c>
      <c r="I211" s="55">
        <v>3596.0542108909513</v>
      </c>
      <c r="J211" s="55">
        <v>8561.2792737517702</v>
      </c>
      <c r="K211" s="55">
        <v>17655.857236423963</v>
      </c>
      <c r="L211" s="55">
        <v>0</v>
      </c>
      <c r="M211" s="55">
        <v>0</v>
      </c>
      <c r="N211" s="55">
        <v>6642.7417333270587</v>
      </c>
      <c r="O211" s="55">
        <v>0</v>
      </c>
      <c r="P211" s="55">
        <v>0</v>
      </c>
      <c r="Q211" s="55">
        <v>18662.433461225188</v>
      </c>
      <c r="R211" s="55">
        <v>0</v>
      </c>
      <c r="S211" s="55">
        <v>9399.9513567481918</v>
      </c>
      <c r="T211" s="55">
        <v>34705.163824890231</v>
      </c>
      <c r="U211" s="55">
        <v>0</v>
      </c>
      <c r="V211" s="55">
        <v>52286.024460042638</v>
      </c>
      <c r="W211" s="56">
        <v>0</v>
      </c>
      <c r="X211" s="57">
        <v>29748.578947423382</v>
      </c>
      <c r="Y211" s="60"/>
      <c r="Z211" s="24">
        <f t="shared" si="83"/>
        <v>193346.55132851496</v>
      </c>
      <c r="AB211" s="58">
        <v>0</v>
      </c>
      <c r="AC211" s="55">
        <v>0</v>
      </c>
      <c r="AD211" s="55">
        <v>0</v>
      </c>
      <c r="AE211" s="55">
        <v>0</v>
      </c>
      <c r="AF211" s="55">
        <v>55361.396228205951</v>
      </c>
      <c r="AG211" s="55">
        <v>5145.2484424138538</v>
      </c>
      <c r="AH211" s="55">
        <v>5319.1672511220413</v>
      </c>
      <c r="AI211" s="59">
        <v>10524.371814028336</v>
      </c>
      <c r="AJ211" s="60"/>
      <c r="AK211" s="24">
        <f t="shared" si="88"/>
        <v>76350.183735770173</v>
      </c>
      <c r="AM211" s="58">
        <v>7858.1976211411575</v>
      </c>
      <c r="AN211" s="55">
        <v>11561.691113028473</v>
      </c>
      <c r="AO211" s="55">
        <v>0</v>
      </c>
      <c r="AP211" s="59">
        <v>7072.3778590270422</v>
      </c>
      <c r="AQ211" s="60"/>
      <c r="AR211" s="24">
        <f t="shared" si="84"/>
        <v>26492.266593196673</v>
      </c>
      <c r="AT211" s="58">
        <v>4490.3986406520899</v>
      </c>
      <c r="AU211" s="55">
        <v>6557.377049180328</v>
      </c>
      <c r="AV211" s="55">
        <v>0</v>
      </c>
      <c r="AW211" s="55">
        <v>3966.5187992426795</v>
      </c>
      <c r="AX211" s="59">
        <v>3430.1656282759022</v>
      </c>
      <c r="AY211" s="60"/>
      <c r="AZ211" s="24">
        <f t="shared" si="85"/>
        <v>18444.460117351002</v>
      </c>
      <c r="BA211" s="34"/>
      <c r="BB211" s="54">
        <v>656.77730959076814</v>
      </c>
      <c r="BC211" s="55">
        <v>709.41815570047106</v>
      </c>
      <c r="BD211" s="55">
        <v>406.41323895528745</v>
      </c>
      <c r="BE211" s="55">
        <v>967.5652910650017</v>
      </c>
      <c r="BF211" s="55">
        <v>1995.4021005176692</v>
      </c>
      <c r="BG211" s="55">
        <v>0</v>
      </c>
      <c r="BH211" s="55">
        <v>0</v>
      </c>
      <c r="BI211" s="55">
        <v>750.73901144444608</v>
      </c>
      <c r="BJ211" s="55">
        <v>0</v>
      </c>
      <c r="BK211" s="55">
        <v>0</v>
      </c>
      <c r="BL211" s="55">
        <v>2109.1617603520226</v>
      </c>
      <c r="BM211" s="55">
        <v>0</v>
      </c>
      <c r="BN211" s="55">
        <v>1062.349022811778</v>
      </c>
      <c r="BO211" s="55">
        <v>3922.2540071366088</v>
      </c>
      <c r="BP211" s="55">
        <v>0</v>
      </c>
      <c r="BQ211" s="55">
        <v>5909.1802588917371</v>
      </c>
      <c r="BR211" s="56">
        <v>0</v>
      </c>
      <c r="BS211" s="57">
        <v>3362.0784380066302</v>
      </c>
      <c r="BU211" s="24">
        <f t="shared" si="86"/>
        <v>21851.338594472421</v>
      </c>
      <c r="BW211" s="48">
        <f t="shared" si="87"/>
        <v>336484.80036930525</v>
      </c>
      <c r="BX211" s="49"/>
      <c r="BY211" s="48">
        <f t="shared" si="89"/>
        <v>19651.259336941632</v>
      </c>
      <c r="BZ211" s="48">
        <f t="shared" si="101"/>
        <v>0</v>
      </c>
      <c r="CA211" s="48">
        <f t="shared" si="102"/>
        <v>19651.259336941632</v>
      </c>
      <c r="CB211" s="48">
        <f t="shared" si="103"/>
        <v>63514.371970056418</v>
      </c>
      <c r="CC211" s="48">
        <f t="shared" si="90"/>
        <v>63514.371970056411</v>
      </c>
      <c r="CD211" s="48">
        <f t="shared" si="91"/>
        <v>0</v>
      </c>
      <c r="CE211" s="48">
        <f t="shared" si="92"/>
        <v>76132.991449783163</v>
      </c>
      <c r="CF211" s="48">
        <f t="shared" si="93"/>
        <v>0</v>
      </c>
      <c r="CG211" s="48">
        <f t="shared" si="100"/>
        <v>0</v>
      </c>
      <c r="CH211" s="48">
        <f t="shared" si="94"/>
        <v>0</v>
      </c>
      <c r="CI211" s="48">
        <f t="shared" si="95"/>
        <v>0</v>
      </c>
      <c r="CJ211" s="48">
        <f t="shared" si="96"/>
        <v>0</v>
      </c>
      <c r="CK211" s="48">
        <f t="shared" si="97"/>
        <v>76132.991449783163</v>
      </c>
      <c r="CL211" s="48">
        <f t="shared" si="98"/>
        <v>177186.17761252401</v>
      </c>
      <c r="CM211" s="48">
        <f t="shared" si="104"/>
        <v>6468.1205026488851</v>
      </c>
      <c r="CN211" s="48">
        <f t="shared" si="105"/>
        <v>6986.5417864339606</v>
      </c>
      <c r="CO211" s="48">
        <f t="shared" si="106"/>
        <v>4002.4674498462387</v>
      </c>
      <c r="CP211" s="48">
        <f t="shared" si="107"/>
        <v>9528.8445648167726</v>
      </c>
      <c r="CQ211" s="48">
        <f t="shared" si="108"/>
        <v>0</v>
      </c>
      <c r="CR211" s="48">
        <f t="shared" si="109"/>
        <v>7393.4807447715048</v>
      </c>
      <c r="CS211" s="48">
        <f t="shared" si="110"/>
        <v>10462.300379559969</v>
      </c>
      <c r="CT211" s="48">
        <f t="shared" si="111"/>
        <v>38627.41783202684</v>
      </c>
      <c r="CU211" s="48">
        <f t="shared" si="112"/>
        <v>50081.975152961524</v>
      </c>
      <c r="CV211" s="48">
        <f t="shared" si="99"/>
        <v>40272.950761451721</v>
      </c>
    </row>
    <row r="212" spans="2:100" ht="16" x14ac:dyDescent="0.4">
      <c r="B212" s="51" t="s">
        <v>230</v>
      </c>
      <c r="C212" s="52">
        <v>9</v>
      </c>
      <c r="D212" s="51" t="s">
        <v>319</v>
      </c>
      <c r="E212" s="53">
        <v>0</v>
      </c>
      <c r="G212" s="54">
        <v>0</v>
      </c>
      <c r="H212" s="55">
        <v>0</v>
      </c>
      <c r="I212" s="55">
        <v>0</v>
      </c>
      <c r="J212" s="55">
        <v>0</v>
      </c>
      <c r="K212" s="55">
        <v>0</v>
      </c>
      <c r="L212" s="55">
        <v>0</v>
      </c>
      <c r="M212" s="55">
        <v>0</v>
      </c>
      <c r="N212" s="55">
        <v>0</v>
      </c>
      <c r="O212" s="55">
        <v>0</v>
      </c>
      <c r="P212" s="55">
        <v>0</v>
      </c>
      <c r="Q212" s="55">
        <v>0</v>
      </c>
      <c r="R212" s="55">
        <v>0</v>
      </c>
      <c r="S212" s="55">
        <v>0</v>
      </c>
      <c r="T212" s="55">
        <v>0</v>
      </c>
      <c r="U212" s="55">
        <v>0</v>
      </c>
      <c r="V212" s="55">
        <v>0</v>
      </c>
      <c r="W212" s="56">
        <v>0</v>
      </c>
      <c r="X212" s="57">
        <v>0</v>
      </c>
      <c r="Y212" s="60"/>
      <c r="Z212" s="24">
        <f t="shared" si="83"/>
        <v>0</v>
      </c>
      <c r="AB212" s="58">
        <v>0</v>
      </c>
      <c r="AC212" s="55">
        <v>0</v>
      </c>
      <c r="AD212" s="55">
        <v>0</v>
      </c>
      <c r="AE212" s="55">
        <v>0</v>
      </c>
      <c r="AF212" s="55">
        <v>0</v>
      </c>
      <c r="AG212" s="55">
        <v>0</v>
      </c>
      <c r="AH212" s="55">
        <v>0</v>
      </c>
      <c r="AI212" s="59">
        <v>0</v>
      </c>
      <c r="AJ212" s="60"/>
      <c r="AK212" s="24">
        <f t="shared" si="88"/>
        <v>0</v>
      </c>
      <c r="AM212" s="58">
        <v>0</v>
      </c>
      <c r="AN212" s="55">
        <v>0</v>
      </c>
      <c r="AO212" s="55">
        <v>0</v>
      </c>
      <c r="AP212" s="59">
        <v>0</v>
      </c>
      <c r="AQ212" s="60"/>
      <c r="AR212" s="24">
        <f t="shared" si="84"/>
        <v>0</v>
      </c>
      <c r="AT212" s="58">
        <v>0</v>
      </c>
      <c r="AU212" s="55">
        <v>0</v>
      </c>
      <c r="AV212" s="55">
        <v>0</v>
      </c>
      <c r="AW212" s="55">
        <v>0</v>
      </c>
      <c r="AX212" s="59">
        <v>0</v>
      </c>
      <c r="AY212" s="60"/>
      <c r="AZ212" s="24">
        <f t="shared" si="85"/>
        <v>0</v>
      </c>
      <c r="BA212" s="34"/>
      <c r="BB212" s="54">
        <v>0</v>
      </c>
      <c r="BC212" s="55">
        <v>0</v>
      </c>
      <c r="BD212" s="55">
        <v>0</v>
      </c>
      <c r="BE212" s="55">
        <v>0</v>
      </c>
      <c r="BF212" s="55">
        <v>0</v>
      </c>
      <c r="BG212" s="55">
        <v>0</v>
      </c>
      <c r="BH212" s="55">
        <v>0</v>
      </c>
      <c r="BI212" s="55">
        <v>0</v>
      </c>
      <c r="BJ212" s="55">
        <v>0</v>
      </c>
      <c r="BK212" s="55">
        <v>0</v>
      </c>
      <c r="BL212" s="55">
        <v>0</v>
      </c>
      <c r="BM212" s="55">
        <v>0</v>
      </c>
      <c r="BN212" s="55">
        <v>0</v>
      </c>
      <c r="BO212" s="55">
        <v>0</v>
      </c>
      <c r="BP212" s="55">
        <v>0</v>
      </c>
      <c r="BQ212" s="55">
        <v>0</v>
      </c>
      <c r="BR212" s="56">
        <v>0</v>
      </c>
      <c r="BS212" s="57">
        <v>0</v>
      </c>
      <c r="BU212" s="24">
        <f t="shared" si="86"/>
        <v>0</v>
      </c>
      <c r="BW212" s="48">
        <f t="shared" si="87"/>
        <v>0</v>
      </c>
      <c r="BX212" s="49"/>
      <c r="BY212" s="48">
        <f t="shared" si="89"/>
        <v>0</v>
      </c>
      <c r="BZ212" s="48">
        <f t="shared" si="101"/>
        <v>0</v>
      </c>
      <c r="CA212" s="48">
        <f t="shared" si="102"/>
        <v>0</v>
      </c>
      <c r="CB212" s="48">
        <f t="shared" si="103"/>
        <v>0</v>
      </c>
      <c r="CC212" s="48">
        <f t="shared" si="90"/>
        <v>0</v>
      </c>
      <c r="CD212" s="48">
        <f t="shared" si="91"/>
        <v>0</v>
      </c>
      <c r="CE212" s="48">
        <f t="shared" si="92"/>
        <v>0</v>
      </c>
      <c r="CF212" s="48">
        <f t="shared" si="93"/>
        <v>0</v>
      </c>
      <c r="CG212" s="48">
        <f t="shared" si="100"/>
        <v>0</v>
      </c>
      <c r="CH212" s="48">
        <f t="shared" si="94"/>
        <v>0</v>
      </c>
      <c r="CI212" s="48">
        <f t="shared" si="95"/>
        <v>0</v>
      </c>
      <c r="CJ212" s="48">
        <f t="shared" si="96"/>
        <v>0</v>
      </c>
      <c r="CK212" s="48">
        <f t="shared" si="97"/>
        <v>0</v>
      </c>
      <c r="CL212" s="48">
        <f t="shared" si="98"/>
        <v>0</v>
      </c>
      <c r="CM212" s="48">
        <f t="shared" si="104"/>
        <v>0</v>
      </c>
      <c r="CN212" s="48">
        <f t="shared" si="105"/>
        <v>0</v>
      </c>
      <c r="CO212" s="48">
        <f t="shared" si="106"/>
        <v>0</v>
      </c>
      <c r="CP212" s="48">
        <f t="shared" si="107"/>
        <v>0</v>
      </c>
      <c r="CQ212" s="48">
        <f t="shared" si="108"/>
        <v>0</v>
      </c>
      <c r="CR212" s="48">
        <f t="shared" si="109"/>
        <v>0</v>
      </c>
      <c r="CS212" s="48">
        <f t="shared" si="110"/>
        <v>0</v>
      </c>
      <c r="CT212" s="48">
        <f t="shared" si="111"/>
        <v>0</v>
      </c>
      <c r="CU212" s="48">
        <f t="shared" si="112"/>
        <v>0</v>
      </c>
      <c r="CV212" s="48">
        <f t="shared" si="99"/>
        <v>0</v>
      </c>
    </row>
    <row r="213" spans="2:100" ht="16" x14ac:dyDescent="0.4">
      <c r="B213" s="51" t="s">
        <v>230</v>
      </c>
      <c r="C213" s="52">
        <v>9</v>
      </c>
      <c r="D213" s="51" t="s">
        <v>320</v>
      </c>
      <c r="E213" s="53">
        <v>0</v>
      </c>
      <c r="G213" s="54">
        <v>0</v>
      </c>
      <c r="H213" s="55">
        <v>0</v>
      </c>
      <c r="I213" s="55">
        <v>0</v>
      </c>
      <c r="J213" s="55">
        <v>0</v>
      </c>
      <c r="K213" s="55">
        <v>0</v>
      </c>
      <c r="L213" s="55">
        <v>0</v>
      </c>
      <c r="M213" s="55">
        <v>0</v>
      </c>
      <c r="N213" s="55">
        <v>0</v>
      </c>
      <c r="O213" s="55">
        <v>0</v>
      </c>
      <c r="P213" s="55">
        <v>0</v>
      </c>
      <c r="Q213" s="55">
        <v>0</v>
      </c>
      <c r="R213" s="55">
        <v>0</v>
      </c>
      <c r="S213" s="55">
        <v>0</v>
      </c>
      <c r="T213" s="55">
        <v>0</v>
      </c>
      <c r="U213" s="55">
        <v>0</v>
      </c>
      <c r="V213" s="55">
        <v>0</v>
      </c>
      <c r="W213" s="56">
        <v>0</v>
      </c>
      <c r="X213" s="57">
        <v>0</v>
      </c>
      <c r="Y213" s="60"/>
      <c r="Z213" s="24">
        <f t="shared" si="83"/>
        <v>0</v>
      </c>
      <c r="AB213" s="58">
        <v>0</v>
      </c>
      <c r="AC213" s="55">
        <v>0</v>
      </c>
      <c r="AD213" s="55">
        <v>0</v>
      </c>
      <c r="AE213" s="55">
        <v>0</v>
      </c>
      <c r="AF213" s="55">
        <v>0</v>
      </c>
      <c r="AG213" s="55">
        <v>0</v>
      </c>
      <c r="AH213" s="55">
        <v>0</v>
      </c>
      <c r="AI213" s="59">
        <v>0</v>
      </c>
      <c r="AJ213" s="60"/>
      <c r="AK213" s="24">
        <f t="shared" si="88"/>
        <v>0</v>
      </c>
      <c r="AM213" s="58">
        <v>0</v>
      </c>
      <c r="AN213" s="55">
        <v>0</v>
      </c>
      <c r="AO213" s="55">
        <v>0</v>
      </c>
      <c r="AP213" s="59">
        <v>0</v>
      </c>
      <c r="AQ213" s="60"/>
      <c r="AR213" s="24">
        <f t="shared" si="84"/>
        <v>0</v>
      </c>
      <c r="AT213" s="58">
        <v>0</v>
      </c>
      <c r="AU213" s="55">
        <v>0</v>
      </c>
      <c r="AV213" s="55">
        <v>0</v>
      </c>
      <c r="AW213" s="55">
        <v>0</v>
      </c>
      <c r="AX213" s="59">
        <v>0</v>
      </c>
      <c r="AY213" s="60"/>
      <c r="AZ213" s="24">
        <f t="shared" si="85"/>
        <v>0</v>
      </c>
      <c r="BA213" s="34"/>
      <c r="BB213" s="54">
        <v>0</v>
      </c>
      <c r="BC213" s="55">
        <v>0</v>
      </c>
      <c r="BD213" s="55">
        <v>0</v>
      </c>
      <c r="BE213" s="55">
        <v>0</v>
      </c>
      <c r="BF213" s="55">
        <v>0</v>
      </c>
      <c r="BG213" s="55">
        <v>0</v>
      </c>
      <c r="BH213" s="55">
        <v>0</v>
      </c>
      <c r="BI213" s="55">
        <v>0</v>
      </c>
      <c r="BJ213" s="55">
        <v>0</v>
      </c>
      <c r="BK213" s="55">
        <v>0</v>
      </c>
      <c r="BL213" s="55">
        <v>0</v>
      </c>
      <c r="BM213" s="55">
        <v>0</v>
      </c>
      <c r="BN213" s="55">
        <v>0</v>
      </c>
      <c r="BO213" s="55">
        <v>0</v>
      </c>
      <c r="BP213" s="55">
        <v>0</v>
      </c>
      <c r="BQ213" s="55">
        <v>0</v>
      </c>
      <c r="BR213" s="56">
        <v>0</v>
      </c>
      <c r="BS213" s="57">
        <v>0</v>
      </c>
      <c r="BU213" s="24">
        <f t="shared" si="86"/>
        <v>0</v>
      </c>
      <c r="BW213" s="48">
        <f t="shared" si="87"/>
        <v>0</v>
      </c>
      <c r="BX213" s="49"/>
      <c r="BY213" s="48">
        <f t="shared" si="89"/>
        <v>0</v>
      </c>
      <c r="BZ213" s="48">
        <f t="shared" si="101"/>
        <v>0</v>
      </c>
      <c r="CA213" s="48">
        <f t="shared" si="102"/>
        <v>0</v>
      </c>
      <c r="CB213" s="48">
        <f t="shared" si="103"/>
        <v>0</v>
      </c>
      <c r="CC213" s="48">
        <f t="shared" si="90"/>
        <v>0</v>
      </c>
      <c r="CD213" s="48">
        <f t="shared" si="91"/>
        <v>0</v>
      </c>
      <c r="CE213" s="48">
        <f t="shared" si="92"/>
        <v>0</v>
      </c>
      <c r="CF213" s="48">
        <f t="shared" si="93"/>
        <v>0</v>
      </c>
      <c r="CG213" s="48">
        <f t="shared" si="100"/>
        <v>0</v>
      </c>
      <c r="CH213" s="48">
        <f t="shared" si="94"/>
        <v>0</v>
      </c>
      <c r="CI213" s="48">
        <f t="shared" si="95"/>
        <v>0</v>
      </c>
      <c r="CJ213" s="48">
        <f t="shared" si="96"/>
        <v>0</v>
      </c>
      <c r="CK213" s="48">
        <f t="shared" si="97"/>
        <v>0</v>
      </c>
      <c r="CL213" s="48">
        <f t="shared" si="98"/>
        <v>0</v>
      </c>
      <c r="CM213" s="48">
        <f t="shared" si="104"/>
        <v>0</v>
      </c>
      <c r="CN213" s="48">
        <f t="shared" si="105"/>
        <v>0</v>
      </c>
      <c r="CO213" s="48">
        <f t="shared" si="106"/>
        <v>0</v>
      </c>
      <c r="CP213" s="48">
        <f t="shared" si="107"/>
        <v>0</v>
      </c>
      <c r="CQ213" s="48">
        <f t="shared" si="108"/>
        <v>0</v>
      </c>
      <c r="CR213" s="48">
        <f t="shared" si="109"/>
        <v>0</v>
      </c>
      <c r="CS213" s="48">
        <f t="shared" si="110"/>
        <v>0</v>
      </c>
      <c r="CT213" s="48">
        <f t="shared" si="111"/>
        <v>0</v>
      </c>
      <c r="CU213" s="48">
        <f t="shared" si="112"/>
        <v>0</v>
      </c>
      <c r="CV213" s="48">
        <f t="shared" si="99"/>
        <v>0</v>
      </c>
    </row>
    <row r="214" spans="2:100" ht="16" x14ac:dyDescent="0.4">
      <c r="B214" s="51" t="s">
        <v>184</v>
      </c>
      <c r="C214" s="52">
        <v>9</v>
      </c>
      <c r="D214" s="51" t="s">
        <v>185</v>
      </c>
      <c r="E214" s="53">
        <v>1167401.4285714286</v>
      </c>
      <c r="G214" s="54">
        <v>4240.1064659343083</v>
      </c>
      <c r="H214" s="55">
        <v>4579.9519336485928</v>
      </c>
      <c r="I214" s="55">
        <v>2623.7742643839988</v>
      </c>
      <c r="J214" s="55">
        <v>6246.5310341104878</v>
      </c>
      <c r="K214" s="55">
        <v>0</v>
      </c>
      <c r="L214" s="55">
        <v>60415.85571363652</v>
      </c>
      <c r="M214" s="55">
        <v>0</v>
      </c>
      <c r="N214" s="55">
        <v>4846.716368198161</v>
      </c>
      <c r="O214" s="55">
        <v>0</v>
      </c>
      <c r="P214" s="55">
        <v>0</v>
      </c>
      <c r="Q214" s="55">
        <v>13616.594677033445</v>
      </c>
      <c r="R214" s="55">
        <v>0</v>
      </c>
      <c r="S214" s="55">
        <v>6858.4479014811122</v>
      </c>
      <c r="T214" s="55">
        <v>25321.786142488952</v>
      </c>
      <c r="U214" s="55">
        <v>0</v>
      </c>
      <c r="V214" s="55">
        <v>9391.9238275855678</v>
      </c>
      <c r="W214" s="56">
        <v>71096.552746344227</v>
      </c>
      <c r="X214" s="57">
        <v>21705.333475744992</v>
      </c>
      <c r="Y214" s="60"/>
      <c r="Z214" s="24">
        <f t="shared" si="83"/>
        <v>230943.57455059036</v>
      </c>
      <c r="AB214" s="58">
        <v>5371.396368456768</v>
      </c>
      <c r="AC214" s="55">
        <v>0</v>
      </c>
      <c r="AD214" s="55">
        <v>0</v>
      </c>
      <c r="AE214" s="55">
        <v>0</v>
      </c>
      <c r="AF214" s="55">
        <v>40393.108152822824</v>
      </c>
      <c r="AG214" s="55">
        <v>3754.1064887680313</v>
      </c>
      <c r="AH214" s="55">
        <v>955.4601667392709</v>
      </c>
      <c r="AI214" s="59">
        <v>7678.8541815709732</v>
      </c>
      <c r="AJ214" s="60"/>
      <c r="AK214" s="24">
        <f t="shared" si="88"/>
        <v>58152.925358357876</v>
      </c>
      <c r="AM214" s="58">
        <v>5733.5444555729937</v>
      </c>
      <c r="AN214" s="55">
        <v>0</v>
      </c>
      <c r="AO214" s="55">
        <v>15704.009746324517</v>
      </c>
      <c r="AP214" s="59">
        <v>5160.1900100156936</v>
      </c>
      <c r="AQ214" s="60"/>
      <c r="AR214" s="24">
        <f t="shared" si="84"/>
        <v>26597.744211913203</v>
      </c>
      <c r="AT214" s="58">
        <v>3276.3111174702822</v>
      </c>
      <c r="AU214" s="55">
        <v>0</v>
      </c>
      <c r="AV214" s="55">
        <v>8906.7517964228591</v>
      </c>
      <c r="AW214" s="55">
        <v>2894.0748204320826</v>
      </c>
      <c r="AX214" s="59">
        <v>2502.7376591786879</v>
      </c>
      <c r="AY214" s="60"/>
      <c r="AZ214" s="24">
        <f t="shared" si="85"/>
        <v>17579.875393503913</v>
      </c>
      <c r="BA214" s="34"/>
      <c r="BB214" s="54">
        <v>479.20173091847636</v>
      </c>
      <c r="BC214" s="55">
        <v>517.60985526202376</v>
      </c>
      <c r="BD214" s="55">
        <v>296.52962234171497</v>
      </c>
      <c r="BE214" s="55">
        <v>705.9606893908832</v>
      </c>
      <c r="BF214" s="55">
        <v>0</v>
      </c>
      <c r="BG214" s="55">
        <v>6827.9848313941102</v>
      </c>
      <c r="BH214" s="55">
        <v>0</v>
      </c>
      <c r="BI214" s="55">
        <v>547.75862152784271</v>
      </c>
      <c r="BJ214" s="55">
        <v>0</v>
      </c>
      <c r="BK214" s="55">
        <v>0</v>
      </c>
      <c r="BL214" s="55">
        <v>1538.8990325769878</v>
      </c>
      <c r="BM214" s="55">
        <v>0</v>
      </c>
      <c r="BN214" s="55">
        <v>775.11735429495684</v>
      </c>
      <c r="BO214" s="55">
        <v>2861.7780819695549</v>
      </c>
      <c r="BP214" s="55">
        <v>0</v>
      </c>
      <c r="BQ214" s="55">
        <v>1061.4417800572307</v>
      </c>
      <c r="BR214" s="56">
        <v>8035.0791689089501</v>
      </c>
      <c r="BS214" s="57">
        <v>2453.059482186336</v>
      </c>
      <c r="BU214" s="24">
        <f t="shared" si="86"/>
        <v>26100.420250829069</v>
      </c>
      <c r="BW214" s="48">
        <f t="shared" si="87"/>
        <v>359374.53976519447</v>
      </c>
      <c r="BX214" s="49"/>
      <c r="BY214" s="48">
        <f t="shared" si="89"/>
        <v>72615.236913487388</v>
      </c>
      <c r="BZ214" s="48">
        <f t="shared" si="101"/>
        <v>72615.236913487402</v>
      </c>
      <c r="CA214" s="48">
        <f t="shared" si="102"/>
        <v>0</v>
      </c>
      <c r="CB214" s="48">
        <f t="shared" si="103"/>
        <v>90540.457689635252</v>
      </c>
      <c r="CC214" s="48">
        <f t="shared" si="90"/>
        <v>11408.825774382069</v>
      </c>
      <c r="CD214" s="48">
        <f t="shared" si="91"/>
        <v>79131.63191525318</v>
      </c>
      <c r="CE214" s="48">
        <f t="shared" si="92"/>
        <v>55548.60186243325</v>
      </c>
      <c r="CF214" s="48">
        <f t="shared" si="93"/>
        <v>0</v>
      </c>
      <c r="CG214" s="48">
        <f t="shared" si="100"/>
        <v>0</v>
      </c>
      <c r="CH214" s="48">
        <f t="shared" si="94"/>
        <v>0</v>
      </c>
      <c r="CI214" s="48">
        <f t="shared" si="95"/>
        <v>0</v>
      </c>
      <c r="CJ214" s="48">
        <f t="shared" si="96"/>
        <v>0</v>
      </c>
      <c r="CK214" s="48">
        <f t="shared" si="97"/>
        <v>55548.60186243325</v>
      </c>
      <c r="CL214" s="48">
        <f t="shared" si="98"/>
        <v>140670.2432996385</v>
      </c>
      <c r="CM214" s="48">
        <f t="shared" si="104"/>
        <v>4719.3081968527849</v>
      </c>
      <c r="CN214" s="48">
        <f t="shared" si="105"/>
        <v>5097.5617889106161</v>
      </c>
      <c r="CO214" s="48">
        <f t="shared" si="106"/>
        <v>2920.3038867257137</v>
      </c>
      <c r="CP214" s="48">
        <f t="shared" si="107"/>
        <v>6952.4917235013709</v>
      </c>
      <c r="CQ214" s="48">
        <f t="shared" si="108"/>
        <v>0</v>
      </c>
      <c r="CR214" s="48">
        <f t="shared" si="109"/>
        <v>5394.4749897260035</v>
      </c>
      <c r="CS214" s="48">
        <f t="shared" si="110"/>
        <v>7633.5652557760695</v>
      </c>
      <c r="CT214" s="48">
        <f t="shared" si="111"/>
        <v>28183.564224458507</v>
      </c>
      <c r="CU214" s="48">
        <f t="shared" si="112"/>
        <v>47931.726094185149</v>
      </c>
      <c r="CV214" s="48">
        <f t="shared" si="99"/>
        <v>29384.187657315964</v>
      </c>
    </row>
    <row r="215" spans="2:100" ht="16" x14ac:dyDescent="0.4">
      <c r="B215" s="51" t="s">
        <v>184</v>
      </c>
      <c r="C215" s="52">
        <v>9</v>
      </c>
      <c r="D215" s="51" t="s">
        <v>253</v>
      </c>
      <c r="E215" s="53">
        <v>575000</v>
      </c>
      <c r="G215" s="54">
        <v>2088.4514600052607</v>
      </c>
      <c r="H215" s="55">
        <v>2255.8413047948479</v>
      </c>
      <c r="I215" s="55">
        <v>1292.3319820389356</v>
      </c>
      <c r="J215" s="55">
        <v>3076.7097390045424</v>
      </c>
      <c r="K215" s="55">
        <v>0</v>
      </c>
      <c r="L215" s="55">
        <v>29757.644787065168</v>
      </c>
      <c r="M215" s="55">
        <v>0</v>
      </c>
      <c r="N215" s="55">
        <v>2387.2353104144117</v>
      </c>
      <c r="O215" s="55">
        <v>0</v>
      </c>
      <c r="P215" s="55">
        <v>0</v>
      </c>
      <c r="Q215" s="55">
        <v>6706.8120251278006</v>
      </c>
      <c r="R215" s="55">
        <v>0</v>
      </c>
      <c r="S215" s="55">
        <v>3378.1075188313816</v>
      </c>
      <c r="T215" s="55">
        <v>12472.168249569928</v>
      </c>
      <c r="U215" s="55">
        <v>0</v>
      </c>
      <c r="V215" s="55">
        <v>0</v>
      </c>
      <c r="W215" s="56">
        <v>46455.133896759013</v>
      </c>
      <c r="X215" s="57">
        <v>10690.895559230279</v>
      </c>
      <c r="Y215" s="60"/>
      <c r="Z215" s="24">
        <f t="shared" si="83"/>
        <v>120561.33183284158</v>
      </c>
      <c r="AB215" s="58">
        <v>2645.664838394247</v>
      </c>
      <c r="AC215" s="55">
        <v>0</v>
      </c>
      <c r="AD215" s="55">
        <v>0</v>
      </c>
      <c r="AE215" s="55">
        <v>0</v>
      </c>
      <c r="AF215" s="55">
        <v>19895.501769511513</v>
      </c>
      <c r="AG215" s="55">
        <v>1849.0736589924786</v>
      </c>
      <c r="AH215" s="55">
        <v>0</v>
      </c>
      <c r="AI215" s="59">
        <v>3782.1961206664332</v>
      </c>
      <c r="AJ215" s="60"/>
      <c r="AK215" s="24">
        <f t="shared" si="88"/>
        <v>28172.436387564674</v>
      </c>
      <c r="AM215" s="58">
        <v>2824.0397700976037</v>
      </c>
      <c r="AN215" s="55">
        <v>0</v>
      </c>
      <c r="AO215" s="55">
        <v>7734.9619275235436</v>
      </c>
      <c r="AP215" s="59">
        <v>2541.6357930878435</v>
      </c>
      <c r="AQ215" s="60"/>
      <c r="AR215" s="24">
        <f t="shared" si="84"/>
        <v>13100.637490708992</v>
      </c>
      <c r="AT215" s="58">
        <v>1613.737011484345</v>
      </c>
      <c r="AU215" s="55">
        <v>0</v>
      </c>
      <c r="AV215" s="55">
        <v>4386.9933320282789</v>
      </c>
      <c r="AW215" s="55">
        <v>1425.4676934778381</v>
      </c>
      <c r="AX215" s="59">
        <v>1232.7157726616524</v>
      </c>
      <c r="AY215" s="60"/>
      <c r="AZ215" s="24">
        <f t="shared" si="85"/>
        <v>8658.9138096521147</v>
      </c>
      <c r="BA215" s="34"/>
      <c r="BB215" s="54">
        <v>236.02934563418231</v>
      </c>
      <c r="BC215" s="55">
        <v>254.94714970485674</v>
      </c>
      <c r="BD215" s="55">
        <v>146.05475774955642</v>
      </c>
      <c r="BE215" s="55">
        <v>347.71877647648495</v>
      </c>
      <c r="BF215" s="55">
        <v>0</v>
      </c>
      <c r="BG215" s="55">
        <v>3363.1030269134121</v>
      </c>
      <c r="BH215" s="55">
        <v>0</v>
      </c>
      <c r="BI215" s="55">
        <v>269.79683223784781</v>
      </c>
      <c r="BJ215" s="55">
        <v>0</v>
      </c>
      <c r="BK215" s="55">
        <v>0</v>
      </c>
      <c r="BL215" s="55">
        <v>757.98000762650827</v>
      </c>
      <c r="BM215" s="55">
        <v>0</v>
      </c>
      <c r="BN215" s="55">
        <v>381.78168007298279</v>
      </c>
      <c r="BO215" s="55">
        <v>1409.5600338147187</v>
      </c>
      <c r="BP215" s="55">
        <v>0</v>
      </c>
      <c r="BQ215" s="55">
        <v>0</v>
      </c>
      <c r="BR215" s="56">
        <v>5250.1937751393716</v>
      </c>
      <c r="BS215" s="57">
        <v>1208.2469386586326</v>
      </c>
      <c r="BU215" s="24">
        <f t="shared" si="86"/>
        <v>13625.412324028553</v>
      </c>
      <c r="BW215" s="48">
        <f t="shared" si="87"/>
        <v>184118.73184479593</v>
      </c>
      <c r="BX215" s="49"/>
      <c r="BY215" s="48">
        <f t="shared" si="89"/>
        <v>35766.412652372826</v>
      </c>
      <c r="BZ215" s="48">
        <f t="shared" si="101"/>
        <v>35766.412652372826</v>
      </c>
      <c r="CA215" s="48">
        <f t="shared" si="102"/>
        <v>0</v>
      </c>
      <c r="CB215" s="48">
        <f t="shared" si="103"/>
        <v>51705.327671898383</v>
      </c>
      <c r="CC215" s="48">
        <f t="shared" si="90"/>
        <v>0</v>
      </c>
      <c r="CD215" s="48">
        <f t="shared" si="91"/>
        <v>51705.327671898383</v>
      </c>
      <c r="CE215" s="48">
        <f t="shared" si="92"/>
        <v>27360.293802265824</v>
      </c>
      <c r="CF215" s="48">
        <f t="shared" si="93"/>
        <v>0</v>
      </c>
      <c r="CG215" s="48">
        <f t="shared" si="100"/>
        <v>0</v>
      </c>
      <c r="CH215" s="48">
        <f t="shared" si="94"/>
        <v>0</v>
      </c>
      <c r="CI215" s="48">
        <f t="shared" si="95"/>
        <v>0</v>
      </c>
      <c r="CJ215" s="48">
        <f t="shared" si="96"/>
        <v>0</v>
      </c>
      <c r="CK215" s="48">
        <f t="shared" si="97"/>
        <v>27360.293802265824</v>
      </c>
      <c r="CL215" s="48">
        <f t="shared" si="98"/>
        <v>69286.69771825886</v>
      </c>
      <c r="CM215" s="48">
        <f t="shared" si="104"/>
        <v>2324.4808056394431</v>
      </c>
      <c r="CN215" s="48">
        <f t="shared" si="105"/>
        <v>2510.7884544997046</v>
      </c>
      <c r="CO215" s="48">
        <f t="shared" si="106"/>
        <v>1438.3867397884919</v>
      </c>
      <c r="CP215" s="48">
        <f t="shared" si="107"/>
        <v>3424.4285154810273</v>
      </c>
      <c r="CQ215" s="48">
        <f t="shared" si="108"/>
        <v>0</v>
      </c>
      <c r="CR215" s="48">
        <f t="shared" si="109"/>
        <v>2657.0321426522596</v>
      </c>
      <c r="CS215" s="48">
        <f t="shared" si="110"/>
        <v>3759.8891989043645</v>
      </c>
      <c r="CT215" s="48">
        <f t="shared" si="111"/>
        <v>13881.728283384648</v>
      </c>
      <c r="CU215" s="48">
        <f t="shared" si="112"/>
        <v>23608.624959353587</v>
      </c>
      <c r="CV215" s="48">
        <f t="shared" si="99"/>
        <v>14473.091679896712</v>
      </c>
    </row>
    <row r="216" spans="2:100" ht="16" x14ac:dyDescent="0.4">
      <c r="B216" s="51" t="s">
        <v>184</v>
      </c>
      <c r="C216" s="52">
        <v>9</v>
      </c>
      <c r="D216" s="51" t="s">
        <v>248</v>
      </c>
      <c r="E216" s="53">
        <v>67500</v>
      </c>
      <c r="G216" s="54">
        <v>245.16604095713933</v>
      </c>
      <c r="H216" s="55">
        <v>264.81615317156906</v>
      </c>
      <c r="I216" s="55">
        <v>151.70853702196203</v>
      </c>
      <c r="J216" s="55">
        <v>361.17896936140278</v>
      </c>
      <c r="K216" s="55">
        <v>0</v>
      </c>
      <c r="L216" s="55">
        <v>3493.2887358728672</v>
      </c>
      <c r="M216" s="55">
        <v>0</v>
      </c>
      <c r="N216" s="55">
        <v>280.24066687473533</v>
      </c>
      <c r="O216" s="55">
        <v>0</v>
      </c>
      <c r="P216" s="55">
        <v>0</v>
      </c>
      <c r="Q216" s="55">
        <v>787.32141164543748</v>
      </c>
      <c r="R216" s="55">
        <v>0</v>
      </c>
      <c r="S216" s="55">
        <v>396.56044786281439</v>
      </c>
      <c r="T216" s="55">
        <v>1464.1240988625566</v>
      </c>
      <c r="U216" s="55">
        <v>0</v>
      </c>
      <c r="V216" s="55">
        <v>0</v>
      </c>
      <c r="W216" s="56">
        <v>5453.4287617934497</v>
      </c>
      <c r="X216" s="57">
        <v>1255.0181743444239</v>
      </c>
      <c r="Y216" s="60"/>
      <c r="Z216" s="24">
        <f t="shared" ref="Z216:Z279" si="113">SUM(G216:X216)</f>
        <v>14152.851997768359</v>
      </c>
      <c r="AB216" s="58">
        <v>310.57804624628113</v>
      </c>
      <c r="AC216" s="55">
        <v>0</v>
      </c>
      <c r="AD216" s="55">
        <v>0</v>
      </c>
      <c r="AE216" s="55">
        <v>0</v>
      </c>
      <c r="AF216" s="55">
        <v>2335.5589033774386</v>
      </c>
      <c r="AG216" s="55">
        <v>217.06516866433444</v>
      </c>
      <c r="AH216" s="55">
        <v>0</v>
      </c>
      <c r="AI216" s="59">
        <v>443.99693590432042</v>
      </c>
      <c r="AJ216" s="60"/>
      <c r="AK216" s="24">
        <f t="shared" si="88"/>
        <v>3307.1990541923747</v>
      </c>
      <c r="AM216" s="58">
        <v>331.51771214189262</v>
      </c>
      <c r="AN216" s="55">
        <v>0</v>
      </c>
      <c r="AO216" s="55">
        <v>908.01726975276381</v>
      </c>
      <c r="AP216" s="59">
        <v>298.36594092770332</v>
      </c>
      <c r="AQ216" s="60"/>
      <c r="AR216" s="24">
        <f t="shared" ref="AR216:AR279" si="114">SUM(AM216:AP216)</f>
        <v>1537.9009228223599</v>
      </c>
      <c r="AT216" s="58">
        <v>189.43869265251004</v>
      </c>
      <c r="AU216" s="55">
        <v>0</v>
      </c>
      <c r="AV216" s="55">
        <v>514.9948694120153</v>
      </c>
      <c r="AW216" s="55">
        <v>167.33751184305055</v>
      </c>
      <c r="AX216" s="59">
        <v>144.71011244288962</v>
      </c>
      <c r="AY216" s="60"/>
      <c r="AZ216" s="24">
        <f t="shared" ref="AZ216:AZ279" si="115">SUM(AT216:AX216)</f>
        <v>1016.4811863504656</v>
      </c>
      <c r="BA216" s="34"/>
      <c r="BB216" s="54">
        <v>27.707792748360529</v>
      </c>
      <c r="BC216" s="55">
        <v>29.92857844361362</v>
      </c>
      <c r="BD216" s="55">
        <v>17.145558518426192</v>
      </c>
      <c r="BE216" s="55">
        <v>40.81916071680476</v>
      </c>
      <c r="BF216" s="55">
        <v>0</v>
      </c>
      <c r="BG216" s="55">
        <v>394.79905098548755</v>
      </c>
      <c r="BH216" s="55">
        <v>0</v>
      </c>
      <c r="BI216" s="55">
        <v>31.671802045312567</v>
      </c>
      <c r="BJ216" s="55">
        <v>0</v>
      </c>
      <c r="BK216" s="55">
        <v>0</v>
      </c>
      <c r="BL216" s="55">
        <v>88.980261764850965</v>
      </c>
      <c r="BM216" s="55">
        <v>0</v>
      </c>
      <c r="BN216" s="55">
        <v>44.817849399871889</v>
      </c>
      <c r="BO216" s="55">
        <v>165.4700909260757</v>
      </c>
      <c r="BP216" s="55">
        <v>0</v>
      </c>
      <c r="BQ216" s="55">
        <v>0</v>
      </c>
      <c r="BR216" s="56">
        <v>616.32709534244805</v>
      </c>
      <c r="BS216" s="57">
        <v>141.83768410340471</v>
      </c>
      <c r="BU216" s="24">
        <f t="shared" ref="BU216:BU279" si="116">SUM(BB216:BS216)</f>
        <v>1599.5049249946564</v>
      </c>
      <c r="BW216" s="48">
        <f t="shared" ref="BW216:BW279" si="117">SUM(Z216,AK216,AR216,AZ216,BU216)</f>
        <v>21613.938086128215</v>
      </c>
      <c r="BX216" s="49"/>
      <c r="BY216" s="48">
        <f t="shared" si="89"/>
        <v>4198.6658331046356</v>
      </c>
      <c r="BZ216" s="48">
        <f t="shared" si="101"/>
        <v>4198.6658331046356</v>
      </c>
      <c r="CA216" s="48">
        <f t="shared" si="102"/>
        <v>0</v>
      </c>
      <c r="CB216" s="48">
        <f t="shared" si="103"/>
        <v>6069.7558571358977</v>
      </c>
      <c r="CC216" s="48">
        <f t="shared" si="90"/>
        <v>0</v>
      </c>
      <c r="CD216" s="48">
        <f t="shared" si="91"/>
        <v>6069.7558571358977</v>
      </c>
      <c r="CE216" s="48">
        <f t="shared" si="92"/>
        <v>3211.860576787727</v>
      </c>
      <c r="CF216" s="48">
        <f t="shared" si="93"/>
        <v>0</v>
      </c>
      <c r="CG216" s="48">
        <f t="shared" si="100"/>
        <v>0</v>
      </c>
      <c r="CH216" s="48">
        <f t="shared" si="94"/>
        <v>0</v>
      </c>
      <c r="CI216" s="48">
        <f t="shared" si="95"/>
        <v>0</v>
      </c>
      <c r="CJ216" s="48">
        <f t="shared" si="96"/>
        <v>0</v>
      </c>
      <c r="CK216" s="48">
        <f t="shared" si="97"/>
        <v>3211.860576787727</v>
      </c>
      <c r="CL216" s="48">
        <f t="shared" si="98"/>
        <v>8133.655819099954</v>
      </c>
      <c r="CM216" s="48">
        <f t="shared" si="104"/>
        <v>272.87383370549986</v>
      </c>
      <c r="CN216" s="48">
        <f t="shared" si="105"/>
        <v>294.74473161518267</v>
      </c>
      <c r="CO216" s="48">
        <f t="shared" si="106"/>
        <v>168.85409554038822</v>
      </c>
      <c r="CP216" s="48">
        <f t="shared" si="107"/>
        <v>401.99813007820751</v>
      </c>
      <c r="CQ216" s="48">
        <f t="shared" si="108"/>
        <v>0</v>
      </c>
      <c r="CR216" s="48">
        <f t="shared" si="109"/>
        <v>311.9124689200479</v>
      </c>
      <c r="CS216" s="48">
        <f t="shared" si="110"/>
        <v>441.37829726268626</v>
      </c>
      <c r="CT216" s="48">
        <f t="shared" si="111"/>
        <v>1629.5941897886323</v>
      </c>
      <c r="CU216" s="48">
        <f t="shared" si="112"/>
        <v>2771.4472778371596</v>
      </c>
      <c r="CV216" s="48">
        <f t="shared" si="99"/>
        <v>1699.0151102487443</v>
      </c>
    </row>
    <row r="217" spans="2:100" ht="16" x14ac:dyDescent="0.4">
      <c r="B217" s="51" t="s">
        <v>184</v>
      </c>
      <c r="C217" s="52">
        <v>9</v>
      </c>
      <c r="D217" s="51" t="s">
        <v>242</v>
      </c>
      <c r="E217" s="53">
        <v>777000</v>
      </c>
      <c r="G217" s="54">
        <v>2822.1335381288482</v>
      </c>
      <c r="H217" s="55">
        <v>3048.328163174951</v>
      </c>
      <c r="I217" s="55">
        <v>1746.3338261639183</v>
      </c>
      <c r="J217" s="55">
        <v>4157.5712473157037</v>
      </c>
      <c r="K217" s="55">
        <v>0</v>
      </c>
      <c r="L217" s="55">
        <v>40211.634781825451</v>
      </c>
      <c r="M217" s="55">
        <v>0</v>
      </c>
      <c r="N217" s="55">
        <v>3225.8814542469527</v>
      </c>
      <c r="O217" s="55">
        <v>0</v>
      </c>
      <c r="P217" s="55">
        <v>0</v>
      </c>
      <c r="Q217" s="55">
        <v>9062.9442496074807</v>
      </c>
      <c r="R217" s="55">
        <v>0</v>
      </c>
      <c r="S217" s="55">
        <v>4564.851377620841</v>
      </c>
      <c r="T217" s="55">
        <v>16853.695182462317</v>
      </c>
      <c r="U217" s="55">
        <v>0</v>
      </c>
      <c r="V217" s="55">
        <v>5924.6601466285811</v>
      </c>
      <c r="W217" s="56">
        <v>48127.518717042338</v>
      </c>
      <c r="X217" s="57">
        <v>14446.65365134248</v>
      </c>
      <c r="Y217" s="60"/>
      <c r="Z217" s="24">
        <f t="shared" si="113"/>
        <v>154192.20633555984</v>
      </c>
      <c r="AB217" s="58">
        <v>3575.0983990127474</v>
      </c>
      <c r="AC217" s="55">
        <v>0</v>
      </c>
      <c r="AD217" s="55">
        <v>0</v>
      </c>
      <c r="AE217" s="55">
        <v>0</v>
      </c>
      <c r="AF217" s="55">
        <v>26884.878043322515</v>
      </c>
      <c r="AG217" s="55">
        <v>2498.6612748472276</v>
      </c>
      <c r="AH217" s="55">
        <v>602.72813914276628</v>
      </c>
      <c r="AI217" s="59">
        <v>5110.8980621875107</v>
      </c>
      <c r="AJ217" s="60"/>
      <c r="AK217" s="24">
        <f t="shared" ref="AK217:AK280" si="118">SUM(AB217:AI217)</f>
        <v>38672.263918512763</v>
      </c>
      <c r="AM217" s="58">
        <v>3816.1372197666747</v>
      </c>
      <c r="AN217" s="55">
        <v>0</v>
      </c>
      <c r="AO217" s="55">
        <v>10452.287682931814</v>
      </c>
      <c r="AP217" s="59">
        <v>3434.5234977900072</v>
      </c>
      <c r="AQ217" s="60"/>
      <c r="AR217" s="24">
        <f t="shared" si="114"/>
        <v>17702.948400488494</v>
      </c>
      <c r="AT217" s="58">
        <v>2180.6498398666713</v>
      </c>
      <c r="AU217" s="55">
        <v>0</v>
      </c>
      <c r="AV217" s="55">
        <v>5928.1631634538653</v>
      </c>
      <c r="AW217" s="55">
        <v>1926.2406918822264</v>
      </c>
      <c r="AX217" s="59">
        <v>1665.774183231485</v>
      </c>
      <c r="AY217" s="60"/>
      <c r="AZ217" s="24">
        <f t="shared" si="115"/>
        <v>11700.827878434247</v>
      </c>
      <c r="BA217" s="34"/>
      <c r="BB217" s="54">
        <v>318.94748097001678</v>
      </c>
      <c r="BC217" s="55">
        <v>344.51119186204124</v>
      </c>
      <c r="BD217" s="55">
        <v>197.36442916766146</v>
      </c>
      <c r="BE217" s="55">
        <v>469.8738944734414</v>
      </c>
      <c r="BF217" s="55">
        <v>0</v>
      </c>
      <c r="BG217" s="55">
        <v>4544.5757424551675</v>
      </c>
      <c r="BH217" s="55">
        <v>0</v>
      </c>
      <c r="BI217" s="55">
        <v>364.57763243270915</v>
      </c>
      <c r="BJ217" s="55">
        <v>0</v>
      </c>
      <c r="BK217" s="55">
        <v>0</v>
      </c>
      <c r="BL217" s="55">
        <v>1024.2616798709512</v>
      </c>
      <c r="BM217" s="55">
        <v>0</v>
      </c>
      <c r="BN217" s="55">
        <v>515.90324420296974</v>
      </c>
      <c r="BO217" s="55">
        <v>1904.7446022157155</v>
      </c>
      <c r="BP217" s="55">
        <v>0</v>
      </c>
      <c r="BQ217" s="55">
        <v>669.58398808566983</v>
      </c>
      <c r="BR217" s="56">
        <v>5439.2007510443882</v>
      </c>
      <c r="BS217" s="57">
        <v>1632.7093414569699</v>
      </c>
      <c r="BU217" s="24">
        <f t="shared" si="116"/>
        <v>17426.253978237699</v>
      </c>
      <c r="BW217" s="48">
        <f t="shared" si="117"/>
        <v>239694.50051123305</v>
      </c>
      <c r="BX217" s="49"/>
      <c r="BY217" s="48">
        <f t="shared" ref="BY217:BY280" si="119">SUM(K217,L217,AB217,BF217,BG217)</f>
        <v>48331.308923293371</v>
      </c>
      <c r="BZ217" s="48">
        <f t="shared" si="101"/>
        <v>48331.308923293363</v>
      </c>
      <c r="CA217" s="48">
        <f t="shared" si="102"/>
        <v>0</v>
      </c>
      <c r="CB217" s="48">
        <f t="shared" si="103"/>
        <v>60763.691741943738</v>
      </c>
      <c r="CC217" s="48">
        <f t="shared" ref="CC217:CC280" si="120">SUM(BQ217,V217,AH217)</f>
        <v>7196.9722738570172</v>
      </c>
      <c r="CD217" s="48">
        <f t="shared" ref="CD217:CD280" si="121">SUM(BR217,W217)</f>
        <v>53566.719468086725</v>
      </c>
      <c r="CE217" s="48">
        <f t="shared" ref="CE217:CE280" si="122">SUM(O217:R217,U217,AC217:AD217,AF217,BJ217:BM217,BP217,AE217)</f>
        <v>36972.083972800945</v>
      </c>
      <c r="CF217" s="48">
        <f t="shared" ref="CF217:CF280" si="123">SUM(BK217,AD217,P217)</f>
        <v>0</v>
      </c>
      <c r="CG217" s="48">
        <f t="shared" si="100"/>
        <v>0</v>
      </c>
      <c r="CH217" s="48">
        <f t="shared" ref="CH217:CH280" si="124">AC217</f>
        <v>0</v>
      </c>
      <c r="CI217" s="48">
        <f t="shared" ref="CI217:CI280" si="125">SUM(BP217,U217)</f>
        <v>0</v>
      </c>
      <c r="CJ217" s="48">
        <f t="shared" ref="CJ217:CJ280" si="126">SUM(BM217,R217)</f>
        <v>0</v>
      </c>
      <c r="CK217" s="48">
        <f t="shared" ref="CK217:CK280" si="127">SUM(BL217,AF217,Q217)</f>
        <v>36972.083972800945</v>
      </c>
      <c r="CL217" s="48">
        <f t="shared" ref="CL217:CL280" si="128">SUM(G217:J217,M217:N217,S217:T217,X217,AG217,AI217,AM217:AP217,AT217:AX217,BB217:BE217,BH217:BI217,BN217:BO217,BS217)</f>
        <v>93627.415873195001</v>
      </c>
      <c r="CM217" s="48">
        <f t="shared" si="104"/>
        <v>3141.081019098865</v>
      </c>
      <c r="CN217" s="48">
        <f t="shared" si="105"/>
        <v>3392.8393550369924</v>
      </c>
      <c r="CO217" s="48">
        <f t="shared" si="106"/>
        <v>1943.6982553315797</v>
      </c>
      <c r="CP217" s="48">
        <f t="shared" si="107"/>
        <v>4627.4451417891451</v>
      </c>
      <c r="CQ217" s="48">
        <f t="shared" si="108"/>
        <v>0</v>
      </c>
      <c r="CR217" s="48">
        <f t="shared" si="109"/>
        <v>3590.4590866796616</v>
      </c>
      <c r="CS217" s="48">
        <f t="shared" si="110"/>
        <v>5080.7546218238112</v>
      </c>
      <c r="CT217" s="48">
        <f t="shared" si="111"/>
        <v>18758.439784678034</v>
      </c>
      <c r="CU217" s="48">
        <f t="shared" si="112"/>
        <v>31902.437553769971</v>
      </c>
      <c r="CV217" s="48">
        <f t="shared" ref="CV217:CV280" si="129">SUM(AI217,X217)</f>
        <v>19557.551713529989</v>
      </c>
    </row>
    <row r="218" spans="2:100" ht="16" x14ac:dyDescent="0.4">
      <c r="B218" s="51" t="s">
        <v>234</v>
      </c>
      <c r="C218" s="52">
        <v>9</v>
      </c>
      <c r="D218" s="51" t="s">
        <v>246</v>
      </c>
      <c r="E218" s="53">
        <v>105000</v>
      </c>
      <c r="G218" s="54">
        <v>381.36939704443898</v>
      </c>
      <c r="H218" s="55">
        <v>411.93623826688525</v>
      </c>
      <c r="I218" s="55">
        <v>235.99105758971868</v>
      </c>
      <c r="J218" s="55">
        <v>561.83395233995998</v>
      </c>
      <c r="K218" s="55">
        <v>0</v>
      </c>
      <c r="L218" s="55">
        <v>5434.0047002466818</v>
      </c>
      <c r="M218" s="55">
        <v>1034.9248659102948</v>
      </c>
      <c r="N218" s="55">
        <v>435.92992624958822</v>
      </c>
      <c r="O218" s="55">
        <v>0</v>
      </c>
      <c r="P218" s="55">
        <v>0</v>
      </c>
      <c r="Q218" s="55">
        <v>0</v>
      </c>
      <c r="R218" s="55">
        <v>7405.3358587758521</v>
      </c>
      <c r="S218" s="55">
        <v>616.87180778660013</v>
      </c>
      <c r="T218" s="55">
        <v>2277.5263760084217</v>
      </c>
      <c r="U218" s="55">
        <v>0</v>
      </c>
      <c r="V218" s="55">
        <v>0</v>
      </c>
      <c r="W218" s="56">
        <v>8483.1114072342534</v>
      </c>
      <c r="X218" s="57">
        <v>1952.2504934246597</v>
      </c>
      <c r="Y218" s="60"/>
      <c r="Z218" s="24">
        <f t="shared" si="113"/>
        <v>29231.086080877358</v>
      </c>
      <c r="AB218" s="58">
        <v>483.1214052719929</v>
      </c>
      <c r="AC218" s="55">
        <v>0</v>
      </c>
      <c r="AD218" s="55">
        <v>0</v>
      </c>
      <c r="AE218" s="55">
        <v>0</v>
      </c>
      <c r="AF218" s="55">
        <v>0</v>
      </c>
      <c r="AG218" s="55">
        <v>337.65692903340914</v>
      </c>
      <c r="AH218" s="55">
        <v>0</v>
      </c>
      <c r="AI218" s="59">
        <v>690.6619002956096</v>
      </c>
      <c r="AJ218" s="60"/>
      <c r="AK218" s="24">
        <f t="shared" si="118"/>
        <v>1511.4402346010115</v>
      </c>
      <c r="AM218" s="58">
        <v>515.6942188873885</v>
      </c>
      <c r="AN218" s="55">
        <v>0</v>
      </c>
      <c r="AO218" s="55">
        <v>1412.4713085042993</v>
      </c>
      <c r="AP218" s="59">
        <v>464.12479699864963</v>
      </c>
      <c r="AQ218" s="60"/>
      <c r="AR218" s="24">
        <f t="shared" si="114"/>
        <v>2392.2903243903374</v>
      </c>
      <c r="AT218" s="58">
        <v>294.68241079279341</v>
      </c>
      <c r="AU218" s="55">
        <v>0</v>
      </c>
      <c r="AV218" s="55">
        <v>801.10313019646821</v>
      </c>
      <c r="AW218" s="55">
        <v>260.30279620030086</v>
      </c>
      <c r="AX218" s="59">
        <v>225.10461935560605</v>
      </c>
      <c r="AY218" s="60"/>
      <c r="AZ218" s="24">
        <f t="shared" si="115"/>
        <v>1581.1929565451685</v>
      </c>
      <c r="BA218" s="34"/>
      <c r="BB218" s="54">
        <v>43.10101094189416</v>
      </c>
      <c r="BC218" s="55">
        <v>46.555566467843406</v>
      </c>
      <c r="BD218" s="55">
        <v>26.670868806440737</v>
      </c>
      <c r="BE218" s="55">
        <v>63.496472226140732</v>
      </c>
      <c r="BF218" s="55">
        <v>0</v>
      </c>
      <c r="BG218" s="55">
        <v>614.13185708853609</v>
      </c>
      <c r="BH218" s="55">
        <v>116.9635222839871</v>
      </c>
      <c r="BI218" s="55">
        <v>49.267247626041772</v>
      </c>
      <c r="BJ218" s="55">
        <v>0</v>
      </c>
      <c r="BK218" s="55">
        <v>0</v>
      </c>
      <c r="BL218" s="55">
        <v>0</v>
      </c>
      <c r="BM218" s="55">
        <v>836.92468339379411</v>
      </c>
      <c r="BN218" s="55">
        <v>69.716654622022929</v>
      </c>
      <c r="BO218" s="55">
        <v>257.39791921833995</v>
      </c>
      <c r="BP218" s="55">
        <v>0</v>
      </c>
      <c r="BQ218" s="55">
        <v>0</v>
      </c>
      <c r="BR218" s="56">
        <v>958.73103719936353</v>
      </c>
      <c r="BS218" s="57">
        <v>220.6363974941851</v>
      </c>
      <c r="BU218" s="24">
        <f t="shared" si="116"/>
        <v>3303.5932373685896</v>
      </c>
      <c r="BW218" s="48">
        <f t="shared" si="117"/>
        <v>38019.602833782461</v>
      </c>
      <c r="BX218" s="49"/>
      <c r="BY218" s="48">
        <f t="shared" si="119"/>
        <v>6531.2579626072111</v>
      </c>
      <c r="BZ218" s="48">
        <f t="shared" si="101"/>
        <v>6531.2579626072111</v>
      </c>
      <c r="CA218" s="48">
        <f t="shared" si="102"/>
        <v>0</v>
      </c>
      <c r="CB218" s="48">
        <f t="shared" si="103"/>
        <v>9441.842444433616</v>
      </c>
      <c r="CC218" s="48">
        <f t="shared" si="120"/>
        <v>0</v>
      </c>
      <c r="CD218" s="48">
        <f t="shared" si="121"/>
        <v>9441.842444433616</v>
      </c>
      <c r="CE218" s="48">
        <f t="shared" si="122"/>
        <v>8242.2605421696462</v>
      </c>
      <c r="CF218" s="48">
        <f t="shared" si="123"/>
        <v>0</v>
      </c>
      <c r="CG218" s="48">
        <f t="shared" ref="CG218:CG281" si="130">SUM(BJ218,AC218,AE218,O218)</f>
        <v>0</v>
      </c>
      <c r="CH218" s="48">
        <f t="shared" si="124"/>
        <v>0</v>
      </c>
      <c r="CI218" s="48">
        <f t="shared" si="125"/>
        <v>0</v>
      </c>
      <c r="CJ218" s="48">
        <f t="shared" si="126"/>
        <v>8242.2605421696462</v>
      </c>
      <c r="CK218" s="48">
        <f t="shared" si="127"/>
        <v>0</v>
      </c>
      <c r="CL218" s="48">
        <f t="shared" si="128"/>
        <v>13804.241884571991</v>
      </c>
      <c r="CM218" s="48">
        <f t="shared" si="104"/>
        <v>424.47040798633316</v>
      </c>
      <c r="CN218" s="48">
        <f t="shared" si="105"/>
        <v>458.49180473472865</v>
      </c>
      <c r="CO218" s="48">
        <f t="shared" si="106"/>
        <v>262.6619263961594</v>
      </c>
      <c r="CP218" s="48">
        <f t="shared" si="107"/>
        <v>625.33042456610076</v>
      </c>
      <c r="CQ218" s="48">
        <f t="shared" si="108"/>
        <v>1151.8883881942818</v>
      </c>
      <c r="CR218" s="48">
        <f t="shared" si="109"/>
        <v>485.19717387562997</v>
      </c>
      <c r="CS218" s="48">
        <f t="shared" si="110"/>
        <v>686.58846240862306</v>
      </c>
      <c r="CT218" s="48">
        <f t="shared" si="111"/>
        <v>2534.9242952267618</v>
      </c>
      <c r="CU218" s="48">
        <f t="shared" si="112"/>
        <v>4311.1402099689149</v>
      </c>
      <c r="CV218" s="48">
        <f t="shared" si="129"/>
        <v>2642.9123937202694</v>
      </c>
    </row>
    <row r="219" spans="2:100" ht="16" x14ac:dyDescent="0.4">
      <c r="B219" s="51" t="s">
        <v>234</v>
      </c>
      <c r="C219" s="52">
        <v>9</v>
      </c>
      <c r="D219" s="51" t="s">
        <v>235</v>
      </c>
      <c r="E219" s="53">
        <v>597857.14285714284</v>
      </c>
      <c r="G219" s="54">
        <v>2171.4706484775197</v>
      </c>
      <c r="H219" s="55">
        <v>2345.5144995196119</v>
      </c>
      <c r="I219" s="55">
        <v>1343.7041850516634</v>
      </c>
      <c r="J219" s="55">
        <v>3199.0137286295676</v>
      </c>
      <c r="K219" s="55">
        <v>0</v>
      </c>
      <c r="L219" s="55">
        <v>30940.557374873966</v>
      </c>
      <c r="M219" s="55">
        <v>5892.7354609994327</v>
      </c>
      <c r="N219" s="55">
        <v>2482.1316208905123</v>
      </c>
      <c r="O219" s="55">
        <v>0</v>
      </c>
      <c r="P219" s="55">
        <v>0</v>
      </c>
      <c r="Q219" s="55">
        <v>0</v>
      </c>
      <c r="R219" s="55">
        <v>42165.07560405026</v>
      </c>
      <c r="S219" s="55">
        <v>3512.3925382134985</v>
      </c>
      <c r="T219" s="55">
        <v>12967.956304211215</v>
      </c>
      <c r="U219" s="55">
        <v>0</v>
      </c>
      <c r="V219" s="55">
        <v>1890.6999916354705</v>
      </c>
      <c r="W219" s="56">
        <v>43627.430094347597</v>
      </c>
      <c r="X219" s="57">
        <v>11115.875258479182</v>
      </c>
      <c r="Y219" s="60"/>
      <c r="Z219" s="24">
        <f t="shared" si="113"/>
        <v>163654.55730937948</v>
      </c>
      <c r="AB219" s="58">
        <v>2750.8341238956332</v>
      </c>
      <c r="AC219" s="55">
        <v>0</v>
      </c>
      <c r="AD219" s="55">
        <v>0</v>
      </c>
      <c r="AE219" s="55">
        <v>0</v>
      </c>
      <c r="AF219" s="55">
        <v>0</v>
      </c>
      <c r="AG219" s="55">
        <v>1922.5772081698192</v>
      </c>
      <c r="AH219" s="55">
        <v>192.3448872057524</v>
      </c>
      <c r="AI219" s="59">
        <v>3932.5442894382663</v>
      </c>
      <c r="AJ219" s="60"/>
      <c r="AK219" s="24">
        <f t="shared" si="118"/>
        <v>8798.3005087094716</v>
      </c>
      <c r="AM219" s="58">
        <v>2936.299736113906</v>
      </c>
      <c r="AN219" s="55">
        <v>0</v>
      </c>
      <c r="AO219" s="55">
        <v>8042.4386749530513</v>
      </c>
      <c r="AP219" s="59">
        <v>2642.6697625025154</v>
      </c>
      <c r="AQ219" s="60"/>
      <c r="AR219" s="24">
        <f t="shared" si="114"/>
        <v>13621.408173569473</v>
      </c>
      <c r="AT219" s="58">
        <v>1677.8855634936604</v>
      </c>
      <c r="AU219" s="55">
        <v>0</v>
      </c>
      <c r="AV219" s="55">
        <v>4561.3831290778498</v>
      </c>
      <c r="AW219" s="55">
        <v>1482.1322477527335</v>
      </c>
      <c r="AX219" s="59">
        <v>1281.7181387798794</v>
      </c>
      <c r="AY219" s="60"/>
      <c r="AZ219" s="24">
        <f t="shared" si="115"/>
        <v>9003.1190791041226</v>
      </c>
      <c r="BA219" s="34"/>
      <c r="BB219" s="54">
        <v>245.41187862833613</v>
      </c>
      <c r="BC219" s="55">
        <v>265.08169478629208</v>
      </c>
      <c r="BD219" s="55">
        <v>151.86066116320339</v>
      </c>
      <c r="BE219" s="55">
        <v>361.54113777741361</v>
      </c>
      <c r="BF219" s="55">
        <v>0</v>
      </c>
      <c r="BG219" s="55">
        <v>3496.7915944428896</v>
      </c>
      <c r="BH219" s="55">
        <v>665.97597382106949</v>
      </c>
      <c r="BI219" s="55">
        <v>280.52167525848273</v>
      </c>
      <c r="BJ219" s="55">
        <v>0</v>
      </c>
      <c r="BK219" s="55">
        <v>0</v>
      </c>
      <c r="BL219" s="55">
        <v>0</v>
      </c>
      <c r="BM219" s="55">
        <v>4765.3466666707864</v>
      </c>
      <c r="BN219" s="55">
        <v>396.95809468457958</v>
      </c>
      <c r="BO219" s="55">
        <v>1465.5922339166705</v>
      </c>
      <c r="BP219" s="55">
        <v>0</v>
      </c>
      <c r="BQ219" s="55">
        <v>213.68017900456729</v>
      </c>
      <c r="BR219" s="56">
        <v>4930.6167627395844</v>
      </c>
      <c r="BS219" s="57">
        <v>1256.276630630156</v>
      </c>
      <c r="BU219" s="24">
        <f t="shared" si="116"/>
        <v>18495.655183524032</v>
      </c>
      <c r="BW219" s="48">
        <f t="shared" si="117"/>
        <v>213573.04025428661</v>
      </c>
      <c r="BX219" s="49"/>
      <c r="BY219" s="48">
        <f t="shared" si="119"/>
        <v>37188.183093212487</v>
      </c>
      <c r="BZ219" s="48">
        <f t="shared" si="101"/>
        <v>37188.183093212487</v>
      </c>
      <c r="CA219" s="48">
        <f t="shared" si="102"/>
        <v>0</v>
      </c>
      <c r="CB219" s="48">
        <f t="shared" si="103"/>
        <v>50854.771914932971</v>
      </c>
      <c r="CC219" s="48">
        <f t="shared" si="120"/>
        <v>2296.7250578457902</v>
      </c>
      <c r="CD219" s="48">
        <f t="shared" si="121"/>
        <v>48558.046857087182</v>
      </c>
      <c r="CE219" s="48">
        <f t="shared" si="122"/>
        <v>46930.422270721043</v>
      </c>
      <c r="CF219" s="48">
        <f t="shared" si="123"/>
        <v>0</v>
      </c>
      <c r="CG219" s="48">
        <f t="shared" si="130"/>
        <v>0</v>
      </c>
      <c r="CH219" s="48">
        <f t="shared" si="124"/>
        <v>0</v>
      </c>
      <c r="CI219" s="48">
        <f t="shared" si="125"/>
        <v>0</v>
      </c>
      <c r="CJ219" s="48">
        <f t="shared" si="126"/>
        <v>46930.422270721043</v>
      </c>
      <c r="CK219" s="48">
        <f t="shared" si="127"/>
        <v>0</v>
      </c>
      <c r="CL219" s="48">
        <f t="shared" si="128"/>
        <v>78599.662975420069</v>
      </c>
      <c r="CM219" s="48">
        <f t="shared" si="104"/>
        <v>2416.8825271058558</v>
      </c>
      <c r="CN219" s="48">
        <f t="shared" si="105"/>
        <v>2610.5961943059042</v>
      </c>
      <c r="CO219" s="48">
        <f t="shared" si="106"/>
        <v>1495.5648462148667</v>
      </c>
      <c r="CP219" s="48">
        <f t="shared" si="107"/>
        <v>3560.5548664069811</v>
      </c>
      <c r="CQ219" s="48">
        <f t="shared" si="108"/>
        <v>6558.7114348205023</v>
      </c>
      <c r="CR219" s="48">
        <f t="shared" si="109"/>
        <v>2762.6532961489952</v>
      </c>
      <c r="CS219" s="48">
        <f t="shared" si="110"/>
        <v>3909.3506328980779</v>
      </c>
      <c r="CT219" s="48">
        <f t="shared" si="111"/>
        <v>14433.548538127885</v>
      </c>
      <c r="CU219" s="48">
        <f t="shared" si="112"/>
        <v>24547.104460843417</v>
      </c>
      <c r="CV219" s="48">
        <f t="shared" si="129"/>
        <v>15048.419547917449</v>
      </c>
    </row>
    <row r="220" spans="2:100" ht="16" x14ac:dyDescent="0.4">
      <c r="B220" s="51" t="s">
        <v>234</v>
      </c>
      <c r="C220" s="52">
        <v>9</v>
      </c>
      <c r="D220" s="51" t="s">
        <v>244</v>
      </c>
      <c r="E220" s="53">
        <v>649000</v>
      </c>
      <c r="G220" s="54">
        <v>2357.2260826841989</v>
      </c>
      <c r="H220" s="55">
        <v>2546.1582727162718</v>
      </c>
      <c r="I220" s="55">
        <v>1458.6494892926421</v>
      </c>
      <c r="J220" s="55">
        <v>3472.6689054155618</v>
      </c>
      <c r="K220" s="55">
        <v>0</v>
      </c>
      <c r="L220" s="55">
        <v>33587.324290096156</v>
      </c>
      <c r="M220" s="55">
        <v>6396.8213140550588</v>
      </c>
      <c r="N220" s="55">
        <v>2694.4621155807881</v>
      </c>
      <c r="O220" s="55">
        <v>0</v>
      </c>
      <c r="P220" s="55">
        <v>0</v>
      </c>
      <c r="Q220" s="55">
        <v>0</v>
      </c>
      <c r="R220" s="55">
        <v>45772.02830805265</v>
      </c>
      <c r="S220" s="55">
        <v>3812.8552690809856</v>
      </c>
      <c r="T220" s="55">
        <v>14077.2820764711</v>
      </c>
      <c r="U220" s="55">
        <v>0</v>
      </c>
      <c r="V220" s="55">
        <v>7483.4372508436018</v>
      </c>
      <c r="W220" s="56">
        <v>33932.445628937014</v>
      </c>
      <c r="X220" s="57">
        <v>12066.767335548611</v>
      </c>
      <c r="Y220" s="60"/>
      <c r="Z220" s="24">
        <f t="shared" si="113"/>
        <v>169658.12633877466</v>
      </c>
      <c r="AB220" s="58">
        <v>2986.1504002049846</v>
      </c>
      <c r="AC220" s="55">
        <v>0</v>
      </c>
      <c r="AD220" s="55">
        <v>0</v>
      </c>
      <c r="AE220" s="55">
        <v>0</v>
      </c>
      <c r="AF220" s="55">
        <v>0</v>
      </c>
      <c r="AG220" s="55">
        <v>2087.0413994541191</v>
      </c>
      <c r="AH220" s="55">
        <v>761.30581281684226</v>
      </c>
      <c r="AI220" s="59">
        <v>4268.9483170652438</v>
      </c>
      <c r="AJ220" s="60"/>
      <c r="AK220" s="24">
        <f t="shared" si="118"/>
        <v>10103.445929541191</v>
      </c>
      <c r="AM220" s="58">
        <v>3187.481410075382</v>
      </c>
      <c r="AN220" s="55">
        <v>0</v>
      </c>
      <c r="AO220" s="55">
        <v>8730.4178973265734</v>
      </c>
      <c r="AP220" s="59">
        <v>2868.733269067844</v>
      </c>
      <c r="AQ220" s="60"/>
      <c r="AR220" s="24">
        <f t="shared" si="114"/>
        <v>14786.632576469801</v>
      </c>
      <c r="AT220" s="58">
        <v>1821.417948614504</v>
      </c>
      <c r="AU220" s="55">
        <v>0</v>
      </c>
      <c r="AV220" s="55">
        <v>4951.5802999762655</v>
      </c>
      <c r="AW220" s="55">
        <v>1608.919187942812</v>
      </c>
      <c r="AX220" s="59">
        <v>1391.3609329694127</v>
      </c>
      <c r="AY220" s="60"/>
      <c r="AZ220" s="24">
        <f t="shared" si="115"/>
        <v>9773.2783695029939</v>
      </c>
      <c r="BA220" s="34"/>
      <c r="BB220" s="54">
        <v>266.40529620275532</v>
      </c>
      <c r="BC220" s="55">
        <v>287.75773940600357</v>
      </c>
      <c r="BD220" s="55">
        <v>164.85137005123846</v>
      </c>
      <c r="BE220" s="55">
        <v>392.46867118824127</v>
      </c>
      <c r="BF220" s="55">
        <v>0</v>
      </c>
      <c r="BG220" s="55">
        <v>3795.9197642900949</v>
      </c>
      <c r="BH220" s="55">
        <v>722.94596154578699</v>
      </c>
      <c r="BI220" s="55">
        <v>304.51851151715346</v>
      </c>
      <c r="BJ220" s="55">
        <v>0</v>
      </c>
      <c r="BK220" s="55">
        <v>0</v>
      </c>
      <c r="BL220" s="55">
        <v>0</v>
      </c>
      <c r="BM220" s="55">
        <v>5172.9916145006891</v>
      </c>
      <c r="BN220" s="55">
        <v>430.9153223780275</v>
      </c>
      <c r="BO220" s="55">
        <v>1590.964281644787</v>
      </c>
      <c r="BP220" s="55">
        <v>0</v>
      </c>
      <c r="BQ220" s="55">
        <v>845.75142455387993</v>
      </c>
      <c r="BR220" s="56">
        <v>3834.9241487974541</v>
      </c>
      <c r="BS220" s="57">
        <v>1363.7430664164394</v>
      </c>
      <c r="BU220" s="24">
        <f t="shared" si="116"/>
        <v>19174.157172492549</v>
      </c>
      <c r="BW220" s="48">
        <f t="shared" si="117"/>
        <v>223495.64038678122</v>
      </c>
      <c r="BX220" s="49"/>
      <c r="BY220" s="48">
        <f t="shared" si="119"/>
        <v>40369.394454591238</v>
      </c>
      <c r="BZ220" s="48">
        <f t="shared" si="101"/>
        <v>40369.394454591238</v>
      </c>
      <c r="CA220" s="48">
        <f t="shared" si="102"/>
        <v>0</v>
      </c>
      <c r="CB220" s="48">
        <f t="shared" si="103"/>
        <v>46857.864265948789</v>
      </c>
      <c r="CC220" s="48">
        <f t="shared" si="120"/>
        <v>9090.4944882143245</v>
      </c>
      <c r="CD220" s="48">
        <f t="shared" si="121"/>
        <v>37767.369777734464</v>
      </c>
      <c r="CE220" s="48">
        <f t="shared" si="122"/>
        <v>50945.019922553336</v>
      </c>
      <c r="CF220" s="48">
        <f t="shared" si="123"/>
        <v>0</v>
      </c>
      <c r="CG220" s="48">
        <f t="shared" si="130"/>
        <v>0</v>
      </c>
      <c r="CH220" s="48">
        <f t="shared" si="124"/>
        <v>0</v>
      </c>
      <c r="CI220" s="48">
        <f t="shared" si="125"/>
        <v>0</v>
      </c>
      <c r="CJ220" s="48">
        <f t="shared" si="126"/>
        <v>50945.019922553336</v>
      </c>
      <c r="CK220" s="48">
        <f t="shared" si="127"/>
        <v>0</v>
      </c>
      <c r="CL220" s="48">
        <f t="shared" si="128"/>
        <v>85323.361743687798</v>
      </c>
      <c r="CM220" s="48">
        <f t="shared" si="104"/>
        <v>2623.6313788869543</v>
      </c>
      <c r="CN220" s="48">
        <f t="shared" si="105"/>
        <v>2833.9160121222753</v>
      </c>
      <c r="CO220" s="48">
        <f t="shared" si="106"/>
        <v>1623.5008593438806</v>
      </c>
      <c r="CP220" s="48">
        <f t="shared" si="107"/>
        <v>3865.1375766038032</v>
      </c>
      <c r="CQ220" s="48">
        <f t="shared" si="108"/>
        <v>7119.767275600846</v>
      </c>
      <c r="CR220" s="48">
        <f t="shared" si="109"/>
        <v>2998.9806270979416</v>
      </c>
      <c r="CS220" s="48">
        <f t="shared" si="110"/>
        <v>4243.7705914590133</v>
      </c>
      <c r="CT220" s="48">
        <f t="shared" si="111"/>
        <v>15668.246358115886</v>
      </c>
      <c r="CU220" s="48">
        <f t="shared" si="112"/>
        <v>26646.952345426911</v>
      </c>
      <c r="CV220" s="48">
        <f t="shared" si="129"/>
        <v>16335.715652613855</v>
      </c>
    </row>
    <row r="221" spans="2:100" ht="16" x14ac:dyDescent="0.4">
      <c r="B221" s="51" t="s">
        <v>234</v>
      </c>
      <c r="C221" s="52">
        <v>9</v>
      </c>
      <c r="D221" s="51" t="s">
        <v>321</v>
      </c>
      <c r="E221" s="53">
        <v>150000</v>
      </c>
      <c r="G221" s="54">
        <v>544.8134243491985</v>
      </c>
      <c r="H221" s="55">
        <v>588.48034038126468</v>
      </c>
      <c r="I221" s="55">
        <v>337.13008227102671</v>
      </c>
      <c r="J221" s="55">
        <v>802.61993191422846</v>
      </c>
      <c r="K221" s="55">
        <v>0</v>
      </c>
      <c r="L221" s="55">
        <v>7762.8638574952602</v>
      </c>
      <c r="M221" s="55">
        <v>1478.4640941575637</v>
      </c>
      <c r="N221" s="55">
        <v>622.75703749941181</v>
      </c>
      <c r="O221" s="55">
        <v>0</v>
      </c>
      <c r="P221" s="55">
        <v>0</v>
      </c>
      <c r="Q221" s="55">
        <v>0</v>
      </c>
      <c r="R221" s="55">
        <v>10579.051226822647</v>
      </c>
      <c r="S221" s="55">
        <v>881.24543969514309</v>
      </c>
      <c r="T221" s="55">
        <v>3253.6091085834591</v>
      </c>
      <c r="U221" s="55">
        <v>0</v>
      </c>
      <c r="V221" s="55">
        <v>0</v>
      </c>
      <c r="W221" s="56">
        <v>12118.73058176322</v>
      </c>
      <c r="X221" s="57">
        <v>2788.9292763209423</v>
      </c>
      <c r="Y221" s="60"/>
      <c r="Z221" s="24">
        <f t="shared" si="113"/>
        <v>41758.694401253371</v>
      </c>
      <c r="AB221" s="58">
        <v>690.17343610284706</v>
      </c>
      <c r="AC221" s="55">
        <v>0</v>
      </c>
      <c r="AD221" s="55">
        <v>0</v>
      </c>
      <c r="AE221" s="55">
        <v>0</v>
      </c>
      <c r="AF221" s="55">
        <v>0</v>
      </c>
      <c r="AG221" s="55">
        <v>482.36704147629877</v>
      </c>
      <c r="AH221" s="55">
        <v>0</v>
      </c>
      <c r="AI221" s="59">
        <v>986.65985756515659</v>
      </c>
      <c r="AJ221" s="60"/>
      <c r="AK221" s="24">
        <f t="shared" si="118"/>
        <v>2159.2003351443022</v>
      </c>
      <c r="AM221" s="58">
        <v>736.70602698198354</v>
      </c>
      <c r="AN221" s="55">
        <v>0</v>
      </c>
      <c r="AO221" s="55">
        <v>2017.8161550061418</v>
      </c>
      <c r="AP221" s="59">
        <v>663.03542428378523</v>
      </c>
      <c r="AQ221" s="60"/>
      <c r="AR221" s="24">
        <f t="shared" si="114"/>
        <v>3417.5576062719106</v>
      </c>
      <c r="AT221" s="58">
        <v>420.97487256113345</v>
      </c>
      <c r="AU221" s="55">
        <v>0</v>
      </c>
      <c r="AV221" s="55">
        <v>1144.4330431378119</v>
      </c>
      <c r="AW221" s="55">
        <v>371.86113742900125</v>
      </c>
      <c r="AX221" s="59">
        <v>321.57802765086586</v>
      </c>
      <c r="AY221" s="60"/>
      <c r="AZ221" s="24">
        <f t="shared" si="115"/>
        <v>2258.8470807788126</v>
      </c>
      <c r="BA221" s="34"/>
      <c r="BB221" s="54">
        <v>61.57287277413451</v>
      </c>
      <c r="BC221" s="55">
        <v>66.507952096919155</v>
      </c>
      <c r="BD221" s="55">
        <v>38.101241152058201</v>
      </c>
      <c r="BE221" s="55">
        <v>90.709246037343902</v>
      </c>
      <c r="BF221" s="55">
        <v>0</v>
      </c>
      <c r="BG221" s="55">
        <v>877.33122441219439</v>
      </c>
      <c r="BH221" s="55">
        <v>167.09074611998159</v>
      </c>
      <c r="BI221" s="55">
        <v>70.38178232291682</v>
      </c>
      <c r="BJ221" s="55">
        <v>0</v>
      </c>
      <c r="BK221" s="55">
        <v>0</v>
      </c>
      <c r="BL221" s="55">
        <v>0</v>
      </c>
      <c r="BM221" s="55">
        <v>1195.606690562563</v>
      </c>
      <c r="BN221" s="55">
        <v>99.595220888604203</v>
      </c>
      <c r="BO221" s="55">
        <v>367.71131316905706</v>
      </c>
      <c r="BP221" s="55">
        <v>0</v>
      </c>
      <c r="BQ221" s="55">
        <v>0</v>
      </c>
      <c r="BR221" s="56">
        <v>1369.6157674276621</v>
      </c>
      <c r="BS221" s="57">
        <v>315.19485356312157</v>
      </c>
      <c r="BU221" s="24">
        <f t="shared" si="116"/>
        <v>4719.4189105265568</v>
      </c>
      <c r="BW221" s="48">
        <f t="shared" si="117"/>
        <v>54313.718333974954</v>
      </c>
      <c r="BX221" s="49"/>
      <c r="BY221" s="48">
        <f t="shared" si="119"/>
        <v>9330.3685180103021</v>
      </c>
      <c r="BZ221" s="48">
        <f t="shared" si="101"/>
        <v>9330.3685180103021</v>
      </c>
      <c r="CA221" s="48">
        <f t="shared" si="102"/>
        <v>0</v>
      </c>
      <c r="CB221" s="48">
        <f t="shared" si="103"/>
        <v>13488.346349190882</v>
      </c>
      <c r="CC221" s="48">
        <f t="shared" si="120"/>
        <v>0</v>
      </c>
      <c r="CD221" s="48">
        <f t="shared" si="121"/>
        <v>13488.346349190882</v>
      </c>
      <c r="CE221" s="48">
        <f t="shared" si="122"/>
        <v>11774.65791738521</v>
      </c>
      <c r="CF221" s="48">
        <f t="shared" si="123"/>
        <v>0</v>
      </c>
      <c r="CG221" s="48">
        <f t="shared" si="130"/>
        <v>0</v>
      </c>
      <c r="CH221" s="48">
        <f t="shared" si="124"/>
        <v>0</v>
      </c>
      <c r="CI221" s="48">
        <f t="shared" si="125"/>
        <v>0</v>
      </c>
      <c r="CJ221" s="48">
        <f t="shared" si="126"/>
        <v>11774.65791738521</v>
      </c>
      <c r="CK221" s="48">
        <f t="shared" si="127"/>
        <v>0</v>
      </c>
      <c r="CL221" s="48">
        <f t="shared" si="128"/>
        <v>19720.345549388552</v>
      </c>
      <c r="CM221" s="48">
        <f t="shared" si="104"/>
        <v>606.38629712333295</v>
      </c>
      <c r="CN221" s="48">
        <f t="shared" si="105"/>
        <v>654.98829247818389</v>
      </c>
      <c r="CO221" s="48">
        <f t="shared" si="106"/>
        <v>375.23132342308492</v>
      </c>
      <c r="CP221" s="48">
        <f t="shared" si="107"/>
        <v>893.32917795157232</v>
      </c>
      <c r="CQ221" s="48">
        <f t="shared" si="108"/>
        <v>1645.5548402775453</v>
      </c>
      <c r="CR221" s="48">
        <f t="shared" si="109"/>
        <v>693.13881982232863</v>
      </c>
      <c r="CS221" s="48">
        <f t="shared" si="110"/>
        <v>980.84066058374731</v>
      </c>
      <c r="CT221" s="48">
        <f t="shared" si="111"/>
        <v>3621.3204217525163</v>
      </c>
      <c r="CU221" s="48">
        <f t="shared" si="112"/>
        <v>6158.7717285270219</v>
      </c>
      <c r="CV221" s="48">
        <f t="shared" si="129"/>
        <v>3775.5891338860988</v>
      </c>
    </row>
    <row r="222" spans="2:100" ht="16" x14ac:dyDescent="0.4">
      <c r="B222" s="51" t="s">
        <v>234</v>
      </c>
      <c r="C222" s="52">
        <v>9</v>
      </c>
      <c r="D222" s="51" t="s">
        <v>322</v>
      </c>
      <c r="E222" s="53">
        <v>555000</v>
      </c>
      <c r="G222" s="54">
        <v>2015.8096700920344</v>
      </c>
      <c r="H222" s="55">
        <v>2177.377259410679</v>
      </c>
      <c r="I222" s="55">
        <v>1247.3813044027988</v>
      </c>
      <c r="J222" s="55">
        <v>2969.6937480826455</v>
      </c>
      <c r="K222" s="55">
        <v>0</v>
      </c>
      <c r="L222" s="55">
        <v>28722.596272732466</v>
      </c>
      <c r="M222" s="55">
        <v>5470.3171483829856</v>
      </c>
      <c r="N222" s="55">
        <v>2304.2010387478235</v>
      </c>
      <c r="O222" s="55">
        <v>0</v>
      </c>
      <c r="P222" s="55">
        <v>0</v>
      </c>
      <c r="Q222" s="55">
        <v>0</v>
      </c>
      <c r="R222" s="55">
        <v>0</v>
      </c>
      <c r="S222" s="55">
        <v>3260.6081268720295</v>
      </c>
      <c r="T222" s="55">
        <v>12038.353701758799</v>
      </c>
      <c r="U222" s="55">
        <v>41560.772395786211</v>
      </c>
      <c r="V222" s="55">
        <v>4901.8147931289968</v>
      </c>
      <c r="W222" s="56">
        <v>13088.229028304278</v>
      </c>
      <c r="X222" s="57">
        <v>10319.038322387487</v>
      </c>
      <c r="Y222" s="60"/>
      <c r="Z222" s="24">
        <f t="shared" si="113"/>
        <v>130076.19281008924</v>
      </c>
      <c r="AB222" s="58">
        <v>2553.6417135805341</v>
      </c>
      <c r="AC222" s="55">
        <v>0</v>
      </c>
      <c r="AD222" s="55">
        <v>0</v>
      </c>
      <c r="AE222" s="55">
        <v>0</v>
      </c>
      <c r="AF222" s="55">
        <v>0</v>
      </c>
      <c r="AG222" s="55">
        <v>1784.7580534623055</v>
      </c>
      <c r="AH222" s="55">
        <v>498.6719297926914</v>
      </c>
      <c r="AI222" s="59">
        <v>3650.6414729910794</v>
      </c>
      <c r="AJ222" s="60"/>
      <c r="AK222" s="24">
        <f t="shared" si="118"/>
        <v>8487.7131698266094</v>
      </c>
      <c r="AM222" s="58">
        <v>2725.8122998333392</v>
      </c>
      <c r="AN222" s="55">
        <v>0</v>
      </c>
      <c r="AO222" s="55">
        <v>7465.9197735227244</v>
      </c>
      <c r="AP222" s="59">
        <v>2453.231069850005</v>
      </c>
      <c r="AQ222" s="60"/>
      <c r="AR222" s="24">
        <f t="shared" si="114"/>
        <v>12644.963143206067</v>
      </c>
      <c r="AT222" s="58">
        <v>1557.6070284761938</v>
      </c>
      <c r="AU222" s="55">
        <v>0</v>
      </c>
      <c r="AV222" s="55">
        <v>4234.4022596099039</v>
      </c>
      <c r="AW222" s="55">
        <v>1375.8862084873044</v>
      </c>
      <c r="AX222" s="59">
        <v>1189.8387023082037</v>
      </c>
      <c r="AY222" s="60"/>
      <c r="AZ222" s="24">
        <f t="shared" si="115"/>
        <v>8357.7341988816061</v>
      </c>
      <c r="BA222" s="34"/>
      <c r="BB222" s="54">
        <v>227.8196292642977</v>
      </c>
      <c r="BC222" s="55">
        <v>246.07942275860086</v>
      </c>
      <c r="BD222" s="55">
        <v>140.97459226261535</v>
      </c>
      <c r="BE222" s="55">
        <v>335.62421033817247</v>
      </c>
      <c r="BF222" s="55">
        <v>0</v>
      </c>
      <c r="BG222" s="55">
        <v>3246.1255303251191</v>
      </c>
      <c r="BH222" s="55">
        <v>618.23576064393183</v>
      </c>
      <c r="BI222" s="55">
        <v>260.41259459479221</v>
      </c>
      <c r="BJ222" s="55">
        <v>0</v>
      </c>
      <c r="BK222" s="55">
        <v>0</v>
      </c>
      <c r="BL222" s="55">
        <v>0</v>
      </c>
      <c r="BM222" s="55">
        <v>0</v>
      </c>
      <c r="BN222" s="55">
        <v>368.50231728783552</v>
      </c>
      <c r="BO222" s="55">
        <v>1360.531858725511</v>
      </c>
      <c r="BP222" s="55">
        <v>4697.0504704015939</v>
      </c>
      <c r="BQ222" s="55">
        <v>553.98564927110033</v>
      </c>
      <c r="BR222" s="56">
        <v>1479.185028821875</v>
      </c>
      <c r="BS222" s="57">
        <v>1166.22095818355</v>
      </c>
      <c r="BU222" s="24">
        <f t="shared" si="116"/>
        <v>14700.748022878997</v>
      </c>
      <c r="BW222" s="48">
        <f t="shared" si="117"/>
        <v>174267.35134488251</v>
      </c>
      <c r="BX222" s="49"/>
      <c r="BY222" s="48">
        <f t="shared" si="119"/>
        <v>34522.363516638121</v>
      </c>
      <c r="BZ222" s="48">
        <f t="shared" ref="BZ222:BZ285" si="131">SUM(BG222,AB222,L222)</f>
        <v>34522.363516638121</v>
      </c>
      <c r="CA222" s="48">
        <f t="shared" ref="CA222:CA285" si="132">SUM(BF222,K222)</f>
        <v>0</v>
      </c>
      <c r="CB222" s="48">
        <f t="shared" ref="CB222:CB285" si="133">SUM(BR222,BQ222,AH222,W222,V222)</f>
        <v>20521.88642931894</v>
      </c>
      <c r="CC222" s="48">
        <f t="shared" si="120"/>
        <v>5954.4723721927885</v>
      </c>
      <c r="CD222" s="48">
        <f t="shared" si="121"/>
        <v>14567.414057126154</v>
      </c>
      <c r="CE222" s="48">
        <f t="shared" si="122"/>
        <v>46257.822866187802</v>
      </c>
      <c r="CF222" s="48">
        <f t="shared" si="123"/>
        <v>0</v>
      </c>
      <c r="CG222" s="48">
        <f t="shared" si="130"/>
        <v>0</v>
      </c>
      <c r="CH222" s="48">
        <f t="shared" si="124"/>
        <v>0</v>
      </c>
      <c r="CI222" s="48">
        <f t="shared" si="125"/>
        <v>46257.822866187802</v>
      </c>
      <c r="CJ222" s="48">
        <f t="shared" si="126"/>
        <v>0</v>
      </c>
      <c r="CK222" s="48">
        <f t="shared" si="127"/>
        <v>0</v>
      </c>
      <c r="CL222" s="48">
        <f t="shared" si="128"/>
        <v>72965.278532737662</v>
      </c>
      <c r="CM222" s="48">
        <f t="shared" ref="CM222:CM285" si="134">SUM(G222,BB222)</f>
        <v>2243.629299356332</v>
      </c>
      <c r="CN222" s="48">
        <f t="shared" ref="CN222:CN285" si="135">SUM(H222,BC222)</f>
        <v>2423.4566821692797</v>
      </c>
      <c r="CO222" s="48">
        <f t="shared" ref="CO222:CO285" si="136">SUM(I222,BD222)</f>
        <v>1388.3558966654141</v>
      </c>
      <c r="CP222" s="48">
        <f t="shared" ref="CP222:CP285" si="137">SUM(J222,BE222)</f>
        <v>3305.3179584208178</v>
      </c>
      <c r="CQ222" s="48">
        <f t="shared" ref="CQ222:CQ285" si="138">SUM(M222,BH222)</f>
        <v>6088.5529090269174</v>
      </c>
      <c r="CR222" s="48">
        <f t="shared" ref="CR222:CR285" si="139">SUM(N222,BI222)</f>
        <v>2564.6136333426157</v>
      </c>
      <c r="CS222" s="48">
        <f t="shared" ref="CS222:CS285" si="140">SUM(S222,BN222)</f>
        <v>3629.110444159865</v>
      </c>
      <c r="CT222" s="48">
        <f t="shared" ref="CT222:CT285" si="141">SUM(T222,BO222)</f>
        <v>13398.88556048431</v>
      </c>
      <c r="CU222" s="48">
        <f t="shared" ref="CU222:CU285" si="142">SUM(AG222,AM222:AP222,AT222:AX222)</f>
        <v>22787.45539554998</v>
      </c>
      <c r="CV222" s="48">
        <f t="shared" si="129"/>
        <v>13969.679795378566</v>
      </c>
    </row>
    <row r="223" spans="2:100" ht="16" x14ac:dyDescent="0.4">
      <c r="B223" s="51" t="s">
        <v>234</v>
      </c>
      <c r="C223" s="52">
        <v>9</v>
      </c>
      <c r="D223" s="51" t="s">
        <v>323</v>
      </c>
      <c r="E223" s="53">
        <v>225000</v>
      </c>
      <c r="G223" s="54">
        <v>817.22013652379769</v>
      </c>
      <c r="H223" s="55">
        <v>882.72051057189697</v>
      </c>
      <c r="I223" s="55">
        <v>505.69512340654006</v>
      </c>
      <c r="J223" s="55">
        <v>1203.9298978713427</v>
      </c>
      <c r="K223" s="55">
        <v>0</v>
      </c>
      <c r="L223" s="55">
        <v>11644.29578624289</v>
      </c>
      <c r="M223" s="55">
        <v>2217.6961412363457</v>
      </c>
      <c r="N223" s="55">
        <v>934.13555624911771</v>
      </c>
      <c r="O223" s="55">
        <v>0</v>
      </c>
      <c r="P223" s="55">
        <v>0</v>
      </c>
      <c r="Q223" s="55">
        <v>0</v>
      </c>
      <c r="R223" s="55">
        <v>0</v>
      </c>
      <c r="S223" s="55">
        <v>1321.8681595427145</v>
      </c>
      <c r="T223" s="55">
        <v>4880.4136628751885</v>
      </c>
      <c r="U223" s="55">
        <v>16848.96178207549</v>
      </c>
      <c r="V223" s="55">
        <v>0</v>
      </c>
      <c r="W223" s="56">
        <v>7271.2383490579323</v>
      </c>
      <c r="X223" s="57">
        <v>4183.393914481413</v>
      </c>
      <c r="Y223" s="60"/>
      <c r="Z223" s="24">
        <f t="shared" si="113"/>
        <v>52711.569020134673</v>
      </c>
      <c r="AB223" s="58">
        <v>1035.2601541542706</v>
      </c>
      <c r="AC223" s="55">
        <v>0</v>
      </c>
      <c r="AD223" s="55">
        <v>0</v>
      </c>
      <c r="AE223" s="55">
        <v>0</v>
      </c>
      <c r="AF223" s="55">
        <v>0</v>
      </c>
      <c r="AG223" s="55">
        <v>723.55056221444818</v>
      </c>
      <c r="AH223" s="55">
        <v>0</v>
      </c>
      <c r="AI223" s="59">
        <v>1479.9897863477347</v>
      </c>
      <c r="AJ223" s="60"/>
      <c r="AK223" s="24">
        <f t="shared" si="118"/>
        <v>3238.8005027164536</v>
      </c>
      <c r="AM223" s="58">
        <v>1105.0590404729753</v>
      </c>
      <c r="AN223" s="55">
        <v>0</v>
      </c>
      <c r="AO223" s="55">
        <v>3026.7242325092129</v>
      </c>
      <c r="AP223" s="59">
        <v>994.55313642567785</v>
      </c>
      <c r="AQ223" s="60"/>
      <c r="AR223" s="24">
        <f t="shared" si="114"/>
        <v>5126.3364094078661</v>
      </c>
      <c r="AT223" s="58">
        <v>631.46230884170018</v>
      </c>
      <c r="AU223" s="55">
        <v>0</v>
      </c>
      <c r="AV223" s="55">
        <v>1716.6495647067177</v>
      </c>
      <c r="AW223" s="55">
        <v>557.79170614350187</v>
      </c>
      <c r="AX223" s="59">
        <v>482.36704147629871</v>
      </c>
      <c r="AY223" s="60"/>
      <c r="AZ223" s="24">
        <f t="shared" si="115"/>
        <v>3388.2706211682184</v>
      </c>
      <c r="BA223" s="34"/>
      <c r="BB223" s="54">
        <v>92.359309161201779</v>
      </c>
      <c r="BC223" s="55">
        <v>99.761928145378732</v>
      </c>
      <c r="BD223" s="55">
        <v>57.151861728087297</v>
      </c>
      <c r="BE223" s="55">
        <v>136.06386905601585</v>
      </c>
      <c r="BF223" s="55">
        <v>0</v>
      </c>
      <c r="BG223" s="55">
        <v>1315.9968366182916</v>
      </c>
      <c r="BH223" s="55">
        <v>250.63611917997235</v>
      </c>
      <c r="BI223" s="55">
        <v>105.57267348437524</v>
      </c>
      <c r="BJ223" s="55">
        <v>0</v>
      </c>
      <c r="BK223" s="55">
        <v>0</v>
      </c>
      <c r="BL223" s="55">
        <v>0</v>
      </c>
      <c r="BM223" s="55">
        <v>0</v>
      </c>
      <c r="BN223" s="55">
        <v>149.3928313329063</v>
      </c>
      <c r="BO223" s="55">
        <v>551.56696975358568</v>
      </c>
      <c r="BP223" s="55">
        <v>1904.2096501628084</v>
      </c>
      <c r="BQ223" s="55">
        <v>0</v>
      </c>
      <c r="BR223" s="56">
        <v>821.76946045659724</v>
      </c>
      <c r="BS223" s="57">
        <v>472.79228034468235</v>
      </c>
      <c r="BU223" s="24">
        <f t="shared" si="116"/>
        <v>5957.2737894239026</v>
      </c>
      <c r="BW223" s="48">
        <f t="shared" si="117"/>
        <v>70422.250342851112</v>
      </c>
      <c r="BX223" s="49"/>
      <c r="BY223" s="48">
        <f t="shared" si="119"/>
        <v>13995.552777015451</v>
      </c>
      <c r="BZ223" s="48">
        <f t="shared" si="131"/>
        <v>13995.552777015451</v>
      </c>
      <c r="CA223" s="48">
        <f t="shared" si="132"/>
        <v>0</v>
      </c>
      <c r="CB223" s="48">
        <f t="shared" si="133"/>
        <v>8093.0078095145291</v>
      </c>
      <c r="CC223" s="48">
        <f t="shared" si="120"/>
        <v>0</v>
      </c>
      <c r="CD223" s="48">
        <f t="shared" si="121"/>
        <v>8093.0078095145291</v>
      </c>
      <c r="CE223" s="48">
        <f t="shared" si="122"/>
        <v>18753.171432238298</v>
      </c>
      <c r="CF223" s="48">
        <f t="shared" si="123"/>
        <v>0</v>
      </c>
      <c r="CG223" s="48">
        <f t="shared" si="130"/>
        <v>0</v>
      </c>
      <c r="CH223" s="48">
        <f t="shared" si="124"/>
        <v>0</v>
      </c>
      <c r="CI223" s="48">
        <f t="shared" si="125"/>
        <v>18753.171432238298</v>
      </c>
      <c r="CJ223" s="48">
        <f t="shared" si="126"/>
        <v>0</v>
      </c>
      <c r="CK223" s="48">
        <f t="shared" si="127"/>
        <v>0</v>
      </c>
      <c r="CL223" s="48">
        <f t="shared" si="128"/>
        <v>29580.518324082826</v>
      </c>
      <c r="CM223" s="48">
        <f t="shared" si="134"/>
        <v>909.57944568499943</v>
      </c>
      <c r="CN223" s="48">
        <f t="shared" si="135"/>
        <v>982.48243871727573</v>
      </c>
      <c r="CO223" s="48">
        <f t="shared" si="136"/>
        <v>562.8469851346274</v>
      </c>
      <c r="CP223" s="48">
        <f t="shared" si="137"/>
        <v>1339.9937669273586</v>
      </c>
      <c r="CQ223" s="48">
        <f t="shared" si="138"/>
        <v>2468.3322604163181</v>
      </c>
      <c r="CR223" s="48">
        <f t="shared" si="139"/>
        <v>1039.708229733493</v>
      </c>
      <c r="CS223" s="48">
        <f t="shared" si="140"/>
        <v>1471.2609908756208</v>
      </c>
      <c r="CT223" s="48">
        <f t="shared" si="141"/>
        <v>5431.9806326287744</v>
      </c>
      <c r="CU223" s="48">
        <f t="shared" si="142"/>
        <v>9238.1575927905324</v>
      </c>
      <c r="CV223" s="48">
        <f t="shared" si="129"/>
        <v>5663.3837008291475</v>
      </c>
    </row>
    <row r="224" spans="2:100" ht="16" x14ac:dyDescent="0.4">
      <c r="B224" s="51" t="s">
        <v>234</v>
      </c>
      <c r="C224" s="52">
        <v>9</v>
      </c>
      <c r="D224" s="51" t="s">
        <v>324</v>
      </c>
      <c r="E224" s="53">
        <v>218000</v>
      </c>
      <c r="G224" s="54">
        <v>791.7955100541684</v>
      </c>
      <c r="H224" s="55">
        <v>855.25809468743796</v>
      </c>
      <c r="I224" s="55">
        <v>489.96238623389212</v>
      </c>
      <c r="J224" s="55">
        <v>1166.4743010486786</v>
      </c>
      <c r="K224" s="55">
        <v>0</v>
      </c>
      <c r="L224" s="55">
        <v>11282.028806226446</v>
      </c>
      <c r="M224" s="55">
        <v>0</v>
      </c>
      <c r="N224" s="55">
        <v>905.07356116581173</v>
      </c>
      <c r="O224" s="55">
        <v>0</v>
      </c>
      <c r="P224" s="55">
        <v>0</v>
      </c>
      <c r="Q224" s="55">
        <v>2542.7565590919312</v>
      </c>
      <c r="R224" s="55">
        <v>0</v>
      </c>
      <c r="S224" s="55">
        <v>1280.7433723569413</v>
      </c>
      <c r="T224" s="55">
        <v>4728.5785711412946</v>
      </c>
      <c r="U224" s="55">
        <v>0</v>
      </c>
      <c r="V224" s="55">
        <v>0</v>
      </c>
      <c r="W224" s="56">
        <v>17612.55511216255</v>
      </c>
      <c r="X224" s="57">
        <v>4053.2438815864361</v>
      </c>
      <c r="Y224" s="60"/>
      <c r="Z224" s="24">
        <f t="shared" si="113"/>
        <v>45708.470155755589</v>
      </c>
      <c r="AB224" s="58">
        <v>1003.052060469471</v>
      </c>
      <c r="AC224" s="55">
        <v>0</v>
      </c>
      <c r="AD224" s="55">
        <v>0</v>
      </c>
      <c r="AE224" s="55">
        <v>0</v>
      </c>
      <c r="AF224" s="55">
        <v>7542.990236093061</v>
      </c>
      <c r="AG224" s="55">
        <v>701.04010027888751</v>
      </c>
      <c r="AH224" s="55">
        <v>0</v>
      </c>
      <c r="AI224" s="59">
        <v>1433.9456596613609</v>
      </c>
      <c r="AJ224" s="60"/>
      <c r="AK224" s="24">
        <f t="shared" si="118"/>
        <v>10681.028056502779</v>
      </c>
      <c r="AM224" s="58">
        <v>1070.6794258804828</v>
      </c>
      <c r="AN224" s="55">
        <v>0</v>
      </c>
      <c r="AO224" s="55">
        <v>2932.5594786089259</v>
      </c>
      <c r="AP224" s="59">
        <v>963.61148329243451</v>
      </c>
      <c r="AQ224" s="60"/>
      <c r="AR224" s="24">
        <f t="shared" si="114"/>
        <v>4966.8503877818439</v>
      </c>
      <c r="AT224" s="58">
        <v>611.8168147888473</v>
      </c>
      <c r="AU224" s="55">
        <v>0</v>
      </c>
      <c r="AV224" s="55">
        <v>1663.2426893602865</v>
      </c>
      <c r="AW224" s="55">
        <v>540.43818639681513</v>
      </c>
      <c r="AX224" s="59">
        <v>467.36006685259167</v>
      </c>
      <c r="AY224" s="60"/>
      <c r="AZ224" s="24">
        <f t="shared" si="115"/>
        <v>3282.8577573985403</v>
      </c>
      <c r="BA224" s="34"/>
      <c r="BB224" s="54">
        <v>89.48590843174216</v>
      </c>
      <c r="BC224" s="55">
        <v>96.658223714189177</v>
      </c>
      <c r="BD224" s="55">
        <v>55.373803807657914</v>
      </c>
      <c r="BE224" s="55">
        <v>131.83077090760648</v>
      </c>
      <c r="BF224" s="55">
        <v>0</v>
      </c>
      <c r="BG224" s="55">
        <v>1275.0547128123892</v>
      </c>
      <c r="BH224" s="55">
        <v>0</v>
      </c>
      <c r="BI224" s="55">
        <v>102.28819030930579</v>
      </c>
      <c r="BJ224" s="55">
        <v>0</v>
      </c>
      <c r="BK224" s="55">
        <v>0</v>
      </c>
      <c r="BL224" s="55">
        <v>287.37328984796312</v>
      </c>
      <c r="BM224" s="55">
        <v>0</v>
      </c>
      <c r="BN224" s="55">
        <v>144.74505435810477</v>
      </c>
      <c r="BO224" s="55">
        <v>534.40710847236301</v>
      </c>
      <c r="BP224" s="55">
        <v>0</v>
      </c>
      <c r="BQ224" s="55">
        <v>0</v>
      </c>
      <c r="BR224" s="56">
        <v>1990.5082486615358</v>
      </c>
      <c r="BS224" s="57">
        <v>458.08318717840336</v>
      </c>
      <c r="BU224" s="24">
        <f t="shared" si="116"/>
        <v>5165.8084985012601</v>
      </c>
      <c r="BW224" s="48">
        <f t="shared" si="117"/>
        <v>69805.014855940011</v>
      </c>
      <c r="BX224" s="49"/>
      <c r="BY224" s="48">
        <f t="shared" si="119"/>
        <v>13560.135579508305</v>
      </c>
      <c r="BZ224" s="48">
        <f t="shared" si="131"/>
        <v>13560.135579508307</v>
      </c>
      <c r="CA224" s="48">
        <f t="shared" si="132"/>
        <v>0</v>
      </c>
      <c r="CB224" s="48">
        <f t="shared" si="133"/>
        <v>19603.063360824086</v>
      </c>
      <c r="CC224" s="48">
        <f t="shared" si="120"/>
        <v>0</v>
      </c>
      <c r="CD224" s="48">
        <f t="shared" si="121"/>
        <v>19603.063360824086</v>
      </c>
      <c r="CE224" s="48">
        <f t="shared" si="122"/>
        <v>10373.120085032955</v>
      </c>
      <c r="CF224" s="48">
        <f t="shared" si="123"/>
        <v>0</v>
      </c>
      <c r="CG224" s="48">
        <f t="shared" si="130"/>
        <v>0</v>
      </c>
      <c r="CH224" s="48">
        <f t="shared" si="124"/>
        <v>0</v>
      </c>
      <c r="CI224" s="48">
        <f t="shared" si="125"/>
        <v>0</v>
      </c>
      <c r="CJ224" s="48">
        <f t="shared" si="126"/>
        <v>0</v>
      </c>
      <c r="CK224" s="48">
        <f t="shared" si="127"/>
        <v>10373.120085032955</v>
      </c>
      <c r="CL224" s="48">
        <f t="shared" si="128"/>
        <v>26268.695830574667</v>
      </c>
      <c r="CM224" s="48">
        <f t="shared" si="134"/>
        <v>881.28141848591054</v>
      </c>
      <c r="CN224" s="48">
        <f t="shared" si="135"/>
        <v>951.91631840162711</v>
      </c>
      <c r="CO224" s="48">
        <f t="shared" si="136"/>
        <v>545.33619004155003</v>
      </c>
      <c r="CP224" s="48">
        <f t="shared" si="137"/>
        <v>1298.305071956285</v>
      </c>
      <c r="CQ224" s="48">
        <f t="shared" si="138"/>
        <v>0</v>
      </c>
      <c r="CR224" s="48">
        <f t="shared" si="139"/>
        <v>1007.3617514751176</v>
      </c>
      <c r="CS224" s="48">
        <f t="shared" si="140"/>
        <v>1425.488426715046</v>
      </c>
      <c r="CT224" s="48">
        <f t="shared" si="141"/>
        <v>5262.9856796136573</v>
      </c>
      <c r="CU224" s="48">
        <f t="shared" si="142"/>
        <v>8950.7482454592719</v>
      </c>
      <c r="CV224" s="48">
        <f t="shared" si="129"/>
        <v>5487.189541247797</v>
      </c>
    </row>
    <row r="225" spans="2:100" ht="16" x14ac:dyDescent="0.4">
      <c r="B225" s="51" t="s">
        <v>240</v>
      </c>
      <c r="C225" s="52">
        <v>9</v>
      </c>
      <c r="D225" s="51" t="s">
        <v>241</v>
      </c>
      <c r="E225" s="53">
        <v>260000</v>
      </c>
      <c r="G225" s="54">
        <v>944.34326887194402</v>
      </c>
      <c r="H225" s="55">
        <v>1020.0325899941921</v>
      </c>
      <c r="I225" s="55">
        <v>584.35880926977961</v>
      </c>
      <c r="J225" s="55">
        <v>1391.2078819846627</v>
      </c>
      <c r="K225" s="55">
        <v>0</v>
      </c>
      <c r="L225" s="55">
        <v>13455.630686325119</v>
      </c>
      <c r="M225" s="55">
        <v>2562.6710965397774</v>
      </c>
      <c r="N225" s="55">
        <v>1079.445531665647</v>
      </c>
      <c r="O225" s="55">
        <v>0</v>
      </c>
      <c r="P225" s="55">
        <v>0</v>
      </c>
      <c r="Q225" s="55">
        <v>0</v>
      </c>
      <c r="R225" s="55">
        <v>0</v>
      </c>
      <c r="S225" s="55">
        <v>1527.4920954715815</v>
      </c>
      <c r="T225" s="55">
        <v>5639.5891215446627</v>
      </c>
      <c r="U225" s="55">
        <v>19469.911392620565</v>
      </c>
      <c r="V225" s="55">
        <v>0</v>
      </c>
      <c r="W225" s="56">
        <v>21005.799675056252</v>
      </c>
      <c r="X225" s="57">
        <v>4834.1440789562994</v>
      </c>
      <c r="Y225" s="60"/>
      <c r="Z225" s="24">
        <f t="shared" si="113"/>
        <v>73514.626228300476</v>
      </c>
      <c r="AB225" s="58">
        <v>1196.3006225782681</v>
      </c>
      <c r="AC225" s="55">
        <v>0</v>
      </c>
      <c r="AD225" s="55">
        <v>0</v>
      </c>
      <c r="AE225" s="55">
        <v>0</v>
      </c>
      <c r="AF225" s="55">
        <v>0</v>
      </c>
      <c r="AG225" s="55">
        <v>836.10287189225119</v>
      </c>
      <c r="AH225" s="55">
        <v>0</v>
      </c>
      <c r="AI225" s="59">
        <v>1710.2104197796048</v>
      </c>
      <c r="AJ225" s="60"/>
      <c r="AK225" s="24">
        <f t="shared" si="118"/>
        <v>3742.6139142501243</v>
      </c>
      <c r="AM225" s="58">
        <v>1276.9571134354383</v>
      </c>
      <c r="AN225" s="55">
        <v>0</v>
      </c>
      <c r="AO225" s="55">
        <v>3497.5480020106456</v>
      </c>
      <c r="AP225" s="59">
        <v>1149.2614020918943</v>
      </c>
      <c r="AQ225" s="60"/>
      <c r="AR225" s="24">
        <f t="shared" si="114"/>
        <v>5923.766517537978</v>
      </c>
      <c r="AT225" s="58">
        <v>729.6897791059647</v>
      </c>
      <c r="AU225" s="55">
        <v>0</v>
      </c>
      <c r="AV225" s="55">
        <v>1983.6839414388737</v>
      </c>
      <c r="AW225" s="55">
        <v>644.55930487693547</v>
      </c>
      <c r="AX225" s="59">
        <v>557.40191459483401</v>
      </c>
      <c r="AY225" s="60"/>
      <c r="AZ225" s="24">
        <f t="shared" si="115"/>
        <v>3915.334940016608</v>
      </c>
      <c r="BA225" s="34"/>
      <c r="BB225" s="54">
        <v>106.72631280849983</v>
      </c>
      <c r="BC225" s="55">
        <v>115.28045030132654</v>
      </c>
      <c r="BD225" s="55">
        <v>66.042151330234205</v>
      </c>
      <c r="BE225" s="55">
        <v>157.22935979806277</v>
      </c>
      <c r="BF225" s="55">
        <v>0</v>
      </c>
      <c r="BG225" s="55">
        <v>1520.7074556478037</v>
      </c>
      <c r="BH225" s="55">
        <v>289.62395994130139</v>
      </c>
      <c r="BI225" s="55">
        <v>121.99508935972248</v>
      </c>
      <c r="BJ225" s="55">
        <v>0</v>
      </c>
      <c r="BK225" s="55">
        <v>0</v>
      </c>
      <c r="BL225" s="55">
        <v>0</v>
      </c>
      <c r="BM225" s="55">
        <v>0</v>
      </c>
      <c r="BN225" s="55">
        <v>172.63171620691395</v>
      </c>
      <c r="BO225" s="55">
        <v>637.36627615969894</v>
      </c>
      <c r="BP225" s="55">
        <v>2200.420040188134</v>
      </c>
      <c r="BQ225" s="55">
        <v>0</v>
      </c>
      <c r="BR225" s="56">
        <v>2374.000663541281</v>
      </c>
      <c r="BS225" s="57">
        <v>546.33774617607742</v>
      </c>
      <c r="BU225" s="24">
        <f t="shared" si="116"/>
        <v>8308.3612214590557</v>
      </c>
      <c r="BW225" s="48">
        <f t="shared" si="117"/>
        <v>95404.702821564235</v>
      </c>
      <c r="BX225" s="49"/>
      <c r="BY225" s="48">
        <f t="shared" si="119"/>
        <v>16172.638764551191</v>
      </c>
      <c r="BZ225" s="48">
        <f t="shared" si="131"/>
        <v>16172.638764551191</v>
      </c>
      <c r="CA225" s="48">
        <f t="shared" si="132"/>
        <v>0</v>
      </c>
      <c r="CB225" s="48">
        <f t="shared" si="133"/>
        <v>23379.800338597532</v>
      </c>
      <c r="CC225" s="48">
        <f t="shared" si="120"/>
        <v>0</v>
      </c>
      <c r="CD225" s="48">
        <f t="shared" si="121"/>
        <v>23379.800338597532</v>
      </c>
      <c r="CE225" s="48">
        <f t="shared" si="122"/>
        <v>21670.3314328087</v>
      </c>
      <c r="CF225" s="48">
        <f t="shared" si="123"/>
        <v>0</v>
      </c>
      <c r="CG225" s="48">
        <f t="shared" si="130"/>
        <v>0</v>
      </c>
      <c r="CH225" s="48">
        <f t="shared" si="124"/>
        <v>0</v>
      </c>
      <c r="CI225" s="48">
        <f t="shared" si="125"/>
        <v>21670.3314328087</v>
      </c>
      <c r="CJ225" s="48">
        <f t="shared" si="126"/>
        <v>0</v>
      </c>
      <c r="CK225" s="48">
        <f t="shared" si="127"/>
        <v>0</v>
      </c>
      <c r="CL225" s="48">
        <f t="shared" si="128"/>
        <v>34181.932285606825</v>
      </c>
      <c r="CM225" s="48">
        <f t="shared" si="134"/>
        <v>1051.0695816804439</v>
      </c>
      <c r="CN225" s="48">
        <f t="shared" si="135"/>
        <v>1135.3130402955187</v>
      </c>
      <c r="CO225" s="48">
        <f t="shared" si="136"/>
        <v>650.40096060001383</v>
      </c>
      <c r="CP225" s="48">
        <f t="shared" si="137"/>
        <v>1548.4372417827253</v>
      </c>
      <c r="CQ225" s="48">
        <f t="shared" si="138"/>
        <v>2852.295056481079</v>
      </c>
      <c r="CR225" s="48">
        <f t="shared" si="139"/>
        <v>1201.4406210253694</v>
      </c>
      <c r="CS225" s="48">
        <f t="shared" si="140"/>
        <v>1700.1238116784955</v>
      </c>
      <c r="CT225" s="48">
        <f t="shared" si="141"/>
        <v>6276.9553977043615</v>
      </c>
      <c r="CU225" s="48">
        <f t="shared" si="142"/>
        <v>10675.204329446837</v>
      </c>
      <c r="CV225" s="48">
        <f t="shared" si="129"/>
        <v>6544.3544987359037</v>
      </c>
    </row>
    <row r="226" spans="2:100" ht="16" x14ac:dyDescent="0.4">
      <c r="B226" s="51" t="s">
        <v>240</v>
      </c>
      <c r="C226" s="52">
        <v>9</v>
      </c>
      <c r="D226" s="51" t="s">
        <v>243</v>
      </c>
      <c r="E226" s="53">
        <v>480000</v>
      </c>
      <c r="G226" s="54">
        <v>1743.4029579174351</v>
      </c>
      <c r="H226" s="55">
        <v>1883.1370892200471</v>
      </c>
      <c r="I226" s="55">
        <v>1078.8162632672854</v>
      </c>
      <c r="J226" s="55">
        <v>2568.3837821255311</v>
      </c>
      <c r="K226" s="55">
        <v>0</v>
      </c>
      <c r="L226" s="55">
        <v>24841.164343984834</v>
      </c>
      <c r="M226" s="55">
        <v>4731.0851013042038</v>
      </c>
      <c r="N226" s="55">
        <v>1992.8225199981177</v>
      </c>
      <c r="O226" s="55">
        <v>0</v>
      </c>
      <c r="P226" s="55">
        <v>0</v>
      </c>
      <c r="Q226" s="55">
        <v>0</v>
      </c>
      <c r="R226" s="55">
        <v>0</v>
      </c>
      <c r="S226" s="55">
        <v>2819.9854070244578</v>
      </c>
      <c r="T226" s="55">
        <v>10411.549147467069</v>
      </c>
      <c r="U226" s="55">
        <v>35944.451801761046</v>
      </c>
      <c r="V226" s="55">
        <v>0</v>
      </c>
      <c r="W226" s="56">
        <v>15511.975144656923</v>
      </c>
      <c r="X226" s="57">
        <v>8924.5736842270144</v>
      </c>
      <c r="Y226" s="60"/>
      <c r="Z226" s="24">
        <f t="shared" si="113"/>
        <v>112451.34724295397</v>
      </c>
      <c r="AB226" s="58">
        <v>2208.5549955291103</v>
      </c>
      <c r="AC226" s="55">
        <v>0</v>
      </c>
      <c r="AD226" s="55">
        <v>0</v>
      </c>
      <c r="AE226" s="55">
        <v>0</v>
      </c>
      <c r="AF226" s="55">
        <v>0</v>
      </c>
      <c r="AG226" s="55">
        <v>1543.5745327241559</v>
      </c>
      <c r="AH226" s="55">
        <v>0</v>
      </c>
      <c r="AI226" s="59">
        <v>3157.3115442085009</v>
      </c>
      <c r="AJ226" s="60"/>
      <c r="AK226" s="24">
        <f t="shared" si="118"/>
        <v>6909.4410724617674</v>
      </c>
      <c r="AM226" s="58">
        <v>2357.4592863423472</v>
      </c>
      <c r="AN226" s="55">
        <v>0</v>
      </c>
      <c r="AO226" s="55">
        <v>6457.0116960196538</v>
      </c>
      <c r="AP226" s="59">
        <v>2121.7133577081127</v>
      </c>
      <c r="AQ226" s="60"/>
      <c r="AR226" s="24">
        <f t="shared" si="114"/>
        <v>10936.184340070115</v>
      </c>
      <c r="AT226" s="58">
        <v>1347.1195921956271</v>
      </c>
      <c r="AU226" s="55">
        <v>0</v>
      </c>
      <c r="AV226" s="55">
        <v>3662.1857380409979</v>
      </c>
      <c r="AW226" s="55">
        <v>1189.9556397728038</v>
      </c>
      <c r="AX226" s="59">
        <v>1029.0496884827708</v>
      </c>
      <c r="AY226" s="60"/>
      <c r="AZ226" s="24">
        <f t="shared" si="115"/>
        <v>7228.3106584921998</v>
      </c>
      <c r="BA226" s="34"/>
      <c r="BB226" s="54">
        <v>197.03319287723045</v>
      </c>
      <c r="BC226" s="55">
        <v>212.82544671014131</v>
      </c>
      <c r="BD226" s="55">
        <v>121.92397168658624</v>
      </c>
      <c r="BE226" s="55">
        <v>290.26958731950049</v>
      </c>
      <c r="BF226" s="55">
        <v>0</v>
      </c>
      <c r="BG226" s="55">
        <v>2807.4599181190224</v>
      </c>
      <c r="BH226" s="55">
        <v>534.69038758394106</v>
      </c>
      <c r="BI226" s="55">
        <v>225.22170343333383</v>
      </c>
      <c r="BJ226" s="55">
        <v>0</v>
      </c>
      <c r="BK226" s="55">
        <v>0</v>
      </c>
      <c r="BL226" s="55">
        <v>0</v>
      </c>
      <c r="BM226" s="55">
        <v>0</v>
      </c>
      <c r="BN226" s="55">
        <v>318.70470684353347</v>
      </c>
      <c r="BO226" s="55">
        <v>1176.6762021409827</v>
      </c>
      <c r="BP226" s="55">
        <v>4062.3139203473247</v>
      </c>
      <c r="BQ226" s="55">
        <v>0</v>
      </c>
      <c r="BR226" s="56">
        <v>1753.1081823074076</v>
      </c>
      <c r="BS226" s="57">
        <v>1008.623531401989</v>
      </c>
      <c r="BU226" s="24">
        <f t="shared" si="116"/>
        <v>12708.850750770991</v>
      </c>
      <c r="BW226" s="48">
        <f t="shared" si="117"/>
        <v>150234.13406474906</v>
      </c>
      <c r="BX226" s="49"/>
      <c r="BY226" s="48">
        <f t="shared" si="119"/>
        <v>29857.179257632968</v>
      </c>
      <c r="BZ226" s="48">
        <f t="shared" si="131"/>
        <v>29857.179257632968</v>
      </c>
      <c r="CA226" s="48">
        <f t="shared" si="132"/>
        <v>0</v>
      </c>
      <c r="CB226" s="48">
        <f t="shared" si="133"/>
        <v>17265.08332696433</v>
      </c>
      <c r="CC226" s="48">
        <f t="shared" si="120"/>
        <v>0</v>
      </c>
      <c r="CD226" s="48">
        <f t="shared" si="121"/>
        <v>17265.08332696433</v>
      </c>
      <c r="CE226" s="48">
        <f t="shared" si="122"/>
        <v>40006.765722108372</v>
      </c>
      <c r="CF226" s="48">
        <f t="shared" si="123"/>
        <v>0</v>
      </c>
      <c r="CG226" s="48">
        <f t="shared" si="130"/>
        <v>0</v>
      </c>
      <c r="CH226" s="48">
        <f t="shared" si="124"/>
        <v>0</v>
      </c>
      <c r="CI226" s="48">
        <f t="shared" si="125"/>
        <v>40006.765722108372</v>
      </c>
      <c r="CJ226" s="48">
        <f t="shared" si="126"/>
        <v>0</v>
      </c>
      <c r="CK226" s="48">
        <f t="shared" si="127"/>
        <v>0</v>
      </c>
      <c r="CL226" s="48">
        <f t="shared" si="128"/>
        <v>63105.105758043363</v>
      </c>
      <c r="CM226" s="48">
        <f t="shared" si="134"/>
        <v>1940.4361507946655</v>
      </c>
      <c r="CN226" s="48">
        <f t="shared" si="135"/>
        <v>2095.9625359301886</v>
      </c>
      <c r="CO226" s="48">
        <f t="shared" si="136"/>
        <v>1200.7402349538715</v>
      </c>
      <c r="CP226" s="48">
        <f t="shared" si="137"/>
        <v>2858.6533694450318</v>
      </c>
      <c r="CQ226" s="48">
        <f t="shared" si="138"/>
        <v>5265.7754888881445</v>
      </c>
      <c r="CR226" s="48">
        <f t="shared" si="139"/>
        <v>2218.0442234314514</v>
      </c>
      <c r="CS226" s="48">
        <f t="shared" si="140"/>
        <v>3138.6901138679914</v>
      </c>
      <c r="CT226" s="48">
        <f t="shared" si="141"/>
        <v>11588.225349608052</v>
      </c>
      <c r="CU226" s="48">
        <f t="shared" si="142"/>
        <v>19708.06953128647</v>
      </c>
      <c r="CV226" s="48">
        <f t="shared" si="129"/>
        <v>12081.885228435516</v>
      </c>
    </row>
    <row r="227" spans="2:100" ht="16" x14ac:dyDescent="0.4">
      <c r="B227" s="51" t="s">
        <v>240</v>
      </c>
      <c r="C227" s="52">
        <v>9</v>
      </c>
      <c r="D227" s="51" t="s">
        <v>251</v>
      </c>
      <c r="E227" s="53">
        <v>150000</v>
      </c>
      <c r="G227" s="54">
        <v>544.8134243491985</v>
      </c>
      <c r="H227" s="55">
        <v>588.48034038126468</v>
      </c>
      <c r="I227" s="55">
        <v>337.13008227102671</v>
      </c>
      <c r="J227" s="55">
        <v>802.61993191422846</v>
      </c>
      <c r="K227" s="55">
        <v>0</v>
      </c>
      <c r="L227" s="55">
        <v>7762.8638574952602</v>
      </c>
      <c r="M227" s="55">
        <v>1478.4640941575637</v>
      </c>
      <c r="N227" s="55">
        <v>622.75703749941181</v>
      </c>
      <c r="O227" s="55">
        <v>0</v>
      </c>
      <c r="P227" s="55">
        <v>0</v>
      </c>
      <c r="Q227" s="55">
        <v>0</v>
      </c>
      <c r="R227" s="55">
        <v>0</v>
      </c>
      <c r="S227" s="55">
        <v>881.24543969514309</v>
      </c>
      <c r="T227" s="55">
        <v>3253.6091085834591</v>
      </c>
      <c r="U227" s="55">
        <v>11232.641188050326</v>
      </c>
      <c r="V227" s="55">
        <v>0</v>
      </c>
      <c r="W227" s="56">
        <v>4847.4922327052882</v>
      </c>
      <c r="X227" s="57">
        <v>2788.9292763209423</v>
      </c>
      <c r="Y227" s="60"/>
      <c r="Z227" s="24">
        <f t="shared" si="113"/>
        <v>35141.046013423111</v>
      </c>
      <c r="AB227" s="58">
        <v>690.17343610284706</v>
      </c>
      <c r="AC227" s="55">
        <v>0</v>
      </c>
      <c r="AD227" s="55">
        <v>0</v>
      </c>
      <c r="AE227" s="55">
        <v>0</v>
      </c>
      <c r="AF227" s="55">
        <v>0</v>
      </c>
      <c r="AG227" s="55">
        <v>482.36704147629877</v>
      </c>
      <c r="AH227" s="55">
        <v>0</v>
      </c>
      <c r="AI227" s="59">
        <v>986.65985756515659</v>
      </c>
      <c r="AJ227" s="60"/>
      <c r="AK227" s="24">
        <f t="shared" si="118"/>
        <v>2159.2003351443022</v>
      </c>
      <c r="AM227" s="58">
        <v>736.70602698198354</v>
      </c>
      <c r="AN227" s="55">
        <v>0</v>
      </c>
      <c r="AO227" s="55">
        <v>2017.8161550061418</v>
      </c>
      <c r="AP227" s="59">
        <v>663.03542428378523</v>
      </c>
      <c r="AQ227" s="60"/>
      <c r="AR227" s="24">
        <f t="shared" si="114"/>
        <v>3417.5576062719106</v>
      </c>
      <c r="AT227" s="58">
        <v>420.97487256113345</v>
      </c>
      <c r="AU227" s="55">
        <v>0</v>
      </c>
      <c r="AV227" s="55">
        <v>1144.4330431378119</v>
      </c>
      <c r="AW227" s="55">
        <v>371.86113742900125</v>
      </c>
      <c r="AX227" s="59">
        <v>321.57802765086586</v>
      </c>
      <c r="AY227" s="60"/>
      <c r="AZ227" s="24">
        <f t="shared" si="115"/>
        <v>2258.8470807788126</v>
      </c>
      <c r="BA227" s="34"/>
      <c r="BB227" s="54">
        <v>61.57287277413451</v>
      </c>
      <c r="BC227" s="55">
        <v>66.507952096919155</v>
      </c>
      <c r="BD227" s="55">
        <v>38.101241152058201</v>
      </c>
      <c r="BE227" s="55">
        <v>90.709246037343902</v>
      </c>
      <c r="BF227" s="55">
        <v>0</v>
      </c>
      <c r="BG227" s="55">
        <v>877.33122441219439</v>
      </c>
      <c r="BH227" s="55">
        <v>167.09074611998159</v>
      </c>
      <c r="BI227" s="55">
        <v>70.38178232291682</v>
      </c>
      <c r="BJ227" s="55">
        <v>0</v>
      </c>
      <c r="BK227" s="55">
        <v>0</v>
      </c>
      <c r="BL227" s="55">
        <v>0</v>
      </c>
      <c r="BM227" s="55">
        <v>0</v>
      </c>
      <c r="BN227" s="55">
        <v>99.595220888604203</v>
      </c>
      <c r="BO227" s="55">
        <v>367.71131316905706</v>
      </c>
      <c r="BP227" s="55">
        <v>1269.4731001085388</v>
      </c>
      <c r="BQ227" s="55">
        <v>0</v>
      </c>
      <c r="BR227" s="56">
        <v>547.84630697106479</v>
      </c>
      <c r="BS227" s="57">
        <v>315.19485356312157</v>
      </c>
      <c r="BU227" s="24">
        <f t="shared" si="116"/>
        <v>3971.5158596159345</v>
      </c>
      <c r="BW227" s="48">
        <f t="shared" si="117"/>
        <v>46948.16689523407</v>
      </c>
      <c r="BX227" s="49"/>
      <c r="BY227" s="48">
        <f t="shared" si="119"/>
        <v>9330.3685180103021</v>
      </c>
      <c r="BZ227" s="48">
        <f t="shared" si="131"/>
        <v>9330.3685180103021</v>
      </c>
      <c r="CA227" s="48">
        <f t="shared" si="132"/>
        <v>0</v>
      </c>
      <c r="CB227" s="48">
        <f t="shared" si="133"/>
        <v>5395.3385396763533</v>
      </c>
      <c r="CC227" s="48">
        <f t="shared" si="120"/>
        <v>0</v>
      </c>
      <c r="CD227" s="48">
        <f t="shared" si="121"/>
        <v>5395.3385396763533</v>
      </c>
      <c r="CE227" s="48">
        <f t="shared" si="122"/>
        <v>12502.114288158864</v>
      </c>
      <c r="CF227" s="48">
        <f t="shared" si="123"/>
        <v>0</v>
      </c>
      <c r="CG227" s="48">
        <f t="shared" si="130"/>
        <v>0</v>
      </c>
      <c r="CH227" s="48">
        <f t="shared" si="124"/>
        <v>0</v>
      </c>
      <c r="CI227" s="48">
        <f t="shared" si="125"/>
        <v>12502.114288158864</v>
      </c>
      <c r="CJ227" s="48">
        <f t="shared" si="126"/>
        <v>0</v>
      </c>
      <c r="CK227" s="48">
        <f t="shared" si="127"/>
        <v>0</v>
      </c>
      <c r="CL227" s="48">
        <f t="shared" si="128"/>
        <v>19720.345549388552</v>
      </c>
      <c r="CM227" s="48">
        <f t="shared" si="134"/>
        <v>606.38629712333295</v>
      </c>
      <c r="CN227" s="48">
        <f t="shared" si="135"/>
        <v>654.98829247818389</v>
      </c>
      <c r="CO227" s="48">
        <f t="shared" si="136"/>
        <v>375.23132342308492</v>
      </c>
      <c r="CP227" s="48">
        <f t="shared" si="137"/>
        <v>893.32917795157232</v>
      </c>
      <c r="CQ227" s="48">
        <f t="shared" si="138"/>
        <v>1645.5548402775453</v>
      </c>
      <c r="CR227" s="48">
        <f t="shared" si="139"/>
        <v>693.13881982232863</v>
      </c>
      <c r="CS227" s="48">
        <f t="shared" si="140"/>
        <v>980.84066058374731</v>
      </c>
      <c r="CT227" s="48">
        <f t="shared" si="141"/>
        <v>3621.3204217525163</v>
      </c>
      <c r="CU227" s="48">
        <f t="shared" si="142"/>
        <v>6158.7717285270219</v>
      </c>
      <c r="CV227" s="48">
        <f t="shared" si="129"/>
        <v>3775.5891338860988</v>
      </c>
    </row>
    <row r="228" spans="2:100" ht="16" x14ac:dyDescent="0.4">
      <c r="B228" s="51" t="s">
        <v>240</v>
      </c>
      <c r="C228" s="52">
        <v>9</v>
      </c>
      <c r="D228" s="51" t="s">
        <v>325</v>
      </c>
      <c r="E228" s="53">
        <v>0</v>
      </c>
      <c r="G228" s="54">
        <v>0</v>
      </c>
      <c r="H228" s="56">
        <v>0</v>
      </c>
      <c r="I228" s="56">
        <v>0</v>
      </c>
      <c r="J228" s="56">
        <v>0</v>
      </c>
      <c r="K228" s="56">
        <v>0</v>
      </c>
      <c r="L228" s="56">
        <v>0</v>
      </c>
      <c r="M228" s="56">
        <v>0</v>
      </c>
      <c r="N228" s="56">
        <v>0</v>
      </c>
      <c r="O228" s="56">
        <v>0</v>
      </c>
      <c r="P228" s="56">
        <v>0</v>
      </c>
      <c r="Q228" s="56">
        <v>0</v>
      </c>
      <c r="R228" s="56">
        <v>0</v>
      </c>
      <c r="S228" s="56">
        <v>0</v>
      </c>
      <c r="T228" s="56">
        <v>0</v>
      </c>
      <c r="U228" s="56">
        <v>0</v>
      </c>
      <c r="V228" s="56">
        <v>0</v>
      </c>
      <c r="W228" s="56">
        <v>0</v>
      </c>
      <c r="X228" s="57">
        <v>0</v>
      </c>
      <c r="Y228" s="60"/>
      <c r="Z228" s="24">
        <f t="shared" si="113"/>
        <v>0</v>
      </c>
      <c r="AB228" s="58">
        <v>0</v>
      </c>
      <c r="AC228" s="56">
        <v>0</v>
      </c>
      <c r="AD228" s="56">
        <v>0</v>
      </c>
      <c r="AE228" s="56">
        <v>0</v>
      </c>
      <c r="AF228" s="56">
        <v>0</v>
      </c>
      <c r="AG228" s="56">
        <v>0</v>
      </c>
      <c r="AH228" s="56">
        <v>0</v>
      </c>
      <c r="AI228" s="59">
        <v>0</v>
      </c>
      <c r="AJ228" s="60"/>
      <c r="AK228" s="24">
        <f t="shared" si="118"/>
        <v>0</v>
      </c>
      <c r="AM228" s="58">
        <v>0</v>
      </c>
      <c r="AN228" s="56">
        <v>0</v>
      </c>
      <c r="AO228" s="56">
        <v>0</v>
      </c>
      <c r="AP228" s="59">
        <v>0</v>
      </c>
      <c r="AQ228" s="60"/>
      <c r="AR228" s="24">
        <f t="shared" si="114"/>
        <v>0</v>
      </c>
      <c r="AT228" s="58">
        <v>0</v>
      </c>
      <c r="AU228" s="56">
        <v>0</v>
      </c>
      <c r="AV228" s="56">
        <v>0</v>
      </c>
      <c r="AW228" s="56">
        <v>0</v>
      </c>
      <c r="AX228" s="59">
        <v>0</v>
      </c>
      <c r="AY228" s="60"/>
      <c r="AZ228" s="24">
        <f t="shared" si="115"/>
        <v>0</v>
      </c>
      <c r="BA228" s="34"/>
      <c r="BB228" s="54">
        <v>0</v>
      </c>
      <c r="BC228" s="56">
        <v>0</v>
      </c>
      <c r="BD228" s="56">
        <v>0</v>
      </c>
      <c r="BE228" s="56">
        <v>0</v>
      </c>
      <c r="BF228" s="56">
        <v>0</v>
      </c>
      <c r="BG228" s="56">
        <v>0</v>
      </c>
      <c r="BH228" s="56">
        <v>0</v>
      </c>
      <c r="BI228" s="56">
        <v>0</v>
      </c>
      <c r="BJ228" s="56">
        <v>0</v>
      </c>
      <c r="BK228" s="56">
        <v>0</v>
      </c>
      <c r="BL228" s="56">
        <v>0</v>
      </c>
      <c r="BM228" s="56">
        <v>0</v>
      </c>
      <c r="BN228" s="56">
        <v>0</v>
      </c>
      <c r="BO228" s="56">
        <v>0</v>
      </c>
      <c r="BP228" s="56">
        <v>0</v>
      </c>
      <c r="BQ228" s="56">
        <v>0</v>
      </c>
      <c r="BR228" s="56">
        <v>0</v>
      </c>
      <c r="BS228" s="57">
        <v>0</v>
      </c>
      <c r="BU228" s="24">
        <f t="shared" si="116"/>
        <v>0</v>
      </c>
      <c r="BW228" s="48">
        <f t="shared" si="117"/>
        <v>0</v>
      </c>
      <c r="BX228" s="49"/>
      <c r="BY228" s="48">
        <f t="shared" si="119"/>
        <v>0</v>
      </c>
      <c r="BZ228" s="48">
        <f t="shared" si="131"/>
        <v>0</v>
      </c>
      <c r="CA228" s="48">
        <f t="shared" si="132"/>
        <v>0</v>
      </c>
      <c r="CB228" s="48">
        <f t="shared" si="133"/>
        <v>0</v>
      </c>
      <c r="CC228" s="48">
        <f t="shared" si="120"/>
        <v>0</v>
      </c>
      <c r="CD228" s="48">
        <f t="shared" si="121"/>
        <v>0</v>
      </c>
      <c r="CE228" s="48">
        <f t="shared" si="122"/>
        <v>0</v>
      </c>
      <c r="CF228" s="48">
        <f t="shared" si="123"/>
        <v>0</v>
      </c>
      <c r="CG228" s="48">
        <f t="shared" si="130"/>
        <v>0</v>
      </c>
      <c r="CH228" s="48">
        <f t="shared" si="124"/>
        <v>0</v>
      </c>
      <c r="CI228" s="48">
        <f t="shared" si="125"/>
        <v>0</v>
      </c>
      <c r="CJ228" s="48">
        <f t="shared" si="126"/>
        <v>0</v>
      </c>
      <c r="CK228" s="48">
        <f t="shared" si="127"/>
        <v>0</v>
      </c>
      <c r="CL228" s="48">
        <f t="shared" si="128"/>
        <v>0</v>
      </c>
      <c r="CM228" s="48">
        <f t="shared" si="134"/>
        <v>0</v>
      </c>
      <c r="CN228" s="48">
        <f t="shared" si="135"/>
        <v>0</v>
      </c>
      <c r="CO228" s="48">
        <f t="shared" si="136"/>
        <v>0</v>
      </c>
      <c r="CP228" s="48">
        <f t="shared" si="137"/>
        <v>0</v>
      </c>
      <c r="CQ228" s="48">
        <f t="shared" si="138"/>
        <v>0</v>
      </c>
      <c r="CR228" s="48">
        <f t="shared" si="139"/>
        <v>0</v>
      </c>
      <c r="CS228" s="48">
        <f t="shared" si="140"/>
        <v>0</v>
      </c>
      <c r="CT228" s="48">
        <f t="shared" si="141"/>
        <v>0</v>
      </c>
      <c r="CU228" s="48">
        <f t="shared" si="142"/>
        <v>0</v>
      </c>
      <c r="CV228" s="48">
        <f t="shared" si="129"/>
        <v>0</v>
      </c>
    </row>
    <row r="229" spans="2:100" ht="16" x14ac:dyDescent="0.4">
      <c r="B229" s="51" t="s">
        <v>240</v>
      </c>
      <c r="C229" s="52">
        <v>9</v>
      </c>
      <c r="D229" s="51" t="s">
        <v>326</v>
      </c>
      <c r="E229" s="53">
        <v>0</v>
      </c>
      <c r="G229" s="62">
        <v>0</v>
      </c>
      <c r="H229" s="63">
        <v>0</v>
      </c>
      <c r="I229" s="63">
        <v>0</v>
      </c>
      <c r="J229" s="63">
        <v>0</v>
      </c>
      <c r="K229" s="63">
        <v>0</v>
      </c>
      <c r="L229" s="63">
        <v>0</v>
      </c>
      <c r="M229" s="63">
        <v>0</v>
      </c>
      <c r="N229" s="63">
        <v>0</v>
      </c>
      <c r="O229" s="63">
        <v>0</v>
      </c>
      <c r="P229" s="63">
        <v>0</v>
      </c>
      <c r="Q229" s="63">
        <v>0</v>
      </c>
      <c r="R229" s="63">
        <v>0</v>
      </c>
      <c r="S229" s="63">
        <v>0</v>
      </c>
      <c r="T229" s="63">
        <v>0</v>
      </c>
      <c r="U229" s="63">
        <v>0</v>
      </c>
      <c r="V229" s="63">
        <v>0</v>
      </c>
      <c r="W229" s="63">
        <v>0</v>
      </c>
      <c r="X229" s="64">
        <v>0</v>
      </c>
      <c r="Y229" s="60"/>
      <c r="Z229" s="24">
        <f t="shared" si="113"/>
        <v>0</v>
      </c>
      <c r="AB229" s="65">
        <v>0</v>
      </c>
      <c r="AC229" s="63">
        <v>0</v>
      </c>
      <c r="AD229" s="63">
        <v>0</v>
      </c>
      <c r="AE229" s="63">
        <v>0</v>
      </c>
      <c r="AF229" s="63">
        <v>0</v>
      </c>
      <c r="AG229" s="63">
        <v>0</v>
      </c>
      <c r="AH229" s="63">
        <v>0</v>
      </c>
      <c r="AI229" s="66">
        <v>0</v>
      </c>
      <c r="AJ229" s="60"/>
      <c r="AK229" s="24">
        <f t="shared" si="118"/>
        <v>0</v>
      </c>
      <c r="AM229" s="65">
        <v>0</v>
      </c>
      <c r="AN229" s="63">
        <v>0</v>
      </c>
      <c r="AO229" s="63">
        <v>0</v>
      </c>
      <c r="AP229" s="66">
        <v>0</v>
      </c>
      <c r="AQ229" s="60"/>
      <c r="AR229" s="24">
        <f t="shared" si="114"/>
        <v>0</v>
      </c>
      <c r="AT229" s="65">
        <v>0</v>
      </c>
      <c r="AU229" s="63">
        <v>0</v>
      </c>
      <c r="AV229" s="63">
        <v>0</v>
      </c>
      <c r="AW229" s="63">
        <v>0</v>
      </c>
      <c r="AX229" s="66">
        <v>0</v>
      </c>
      <c r="AY229" s="60"/>
      <c r="AZ229" s="24">
        <f t="shared" si="115"/>
        <v>0</v>
      </c>
      <c r="BA229" s="34"/>
      <c r="BB229" s="62">
        <v>0</v>
      </c>
      <c r="BC229" s="63">
        <v>0</v>
      </c>
      <c r="BD229" s="63">
        <v>0</v>
      </c>
      <c r="BE229" s="63">
        <v>0</v>
      </c>
      <c r="BF229" s="63">
        <v>0</v>
      </c>
      <c r="BG229" s="63">
        <v>0</v>
      </c>
      <c r="BH229" s="63">
        <v>0</v>
      </c>
      <c r="BI229" s="63">
        <v>0</v>
      </c>
      <c r="BJ229" s="63">
        <v>0</v>
      </c>
      <c r="BK229" s="63">
        <v>0</v>
      </c>
      <c r="BL229" s="63">
        <v>0</v>
      </c>
      <c r="BM229" s="63">
        <v>0</v>
      </c>
      <c r="BN229" s="63">
        <v>0</v>
      </c>
      <c r="BO229" s="63">
        <v>0</v>
      </c>
      <c r="BP229" s="63">
        <v>0</v>
      </c>
      <c r="BQ229" s="63">
        <v>0</v>
      </c>
      <c r="BR229" s="63">
        <v>0</v>
      </c>
      <c r="BS229" s="64">
        <v>0</v>
      </c>
      <c r="BU229" s="24">
        <f t="shared" si="116"/>
        <v>0</v>
      </c>
      <c r="BW229" s="48">
        <f t="shared" si="117"/>
        <v>0</v>
      </c>
      <c r="BX229" s="49"/>
      <c r="BY229" s="48">
        <f t="shared" si="119"/>
        <v>0</v>
      </c>
      <c r="BZ229" s="48">
        <f t="shared" si="131"/>
        <v>0</v>
      </c>
      <c r="CA229" s="48">
        <f t="shared" si="132"/>
        <v>0</v>
      </c>
      <c r="CB229" s="48">
        <f t="shared" si="133"/>
        <v>0</v>
      </c>
      <c r="CC229" s="48">
        <f t="shared" si="120"/>
        <v>0</v>
      </c>
      <c r="CD229" s="48">
        <f t="shared" si="121"/>
        <v>0</v>
      </c>
      <c r="CE229" s="48">
        <f t="shared" si="122"/>
        <v>0</v>
      </c>
      <c r="CF229" s="48">
        <f t="shared" si="123"/>
        <v>0</v>
      </c>
      <c r="CG229" s="48">
        <f t="shared" si="130"/>
        <v>0</v>
      </c>
      <c r="CH229" s="48">
        <f t="shared" si="124"/>
        <v>0</v>
      </c>
      <c r="CI229" s="48">
        <f t="shared" si="125"/>
        <v>0</v>
      </c>
      <c r="CJ229" s="48">
        <f t="shared" si="126"/>
        <v>0</v>
      </c>
      <c r="CK229" s="48">
        <f t="shared" si="127"/>
        <v>0</v>
      </c>
      <c r="CL229" s="48">
        <f t="shared" si="128"/>
        <v>0</v>
      </c>
      <c r="CM229" s="48">
        <f t="shared" si="134"/>
        <v>0</v>
      </c>
      <c r="CN229" s="48">
        <f t="shared" si="135"/>
        <v>0</v>
      </c>
      <c r="CO229" s="48">
        <f t="shared" si="136"/>
        <v>0</v>
      </c>
      <c r="CP229" s="48">
        <f t="shared" si="137"/>
        <v>0</v>
      </c>
      <c r="CQ229" s="48">
        <f t="shared" si="138"/>
        <v>0</v>
      </c>
      <c r="CR229" s="48">
        <f t="shared" si="139"/>
        <v>0</v>
      </c>
      <c r="CS229" s="48">
        <f t="shared" si="140"/>
        <v>0</v>
      </c>
      <c r="CT229" s="48">
        <f t="shared" si="141"/>
        <v>0</v>
      </c>
      <c r="CU229" s="48">
        <f t="shared" si="142"/>
        <v>0</v>
      </c>
      <c r="CV229" s="48">
        <f t="shared" si="129"/>
        <v>0</v>
      </c>
    </row>
    <row r="230" spans="2:100" ht="16" x14ac:dyDescent="0.4">
      <c r="B230" s="67" t="s">
        <v>259</v>
      </c>
      <c r="C230" s="68">
        <v>9</v>
      </c>
      <c r="D230" s="67" t="s">
        <v>327</v>
      </c>
      <c r="E230" s="69">
        <v>0</v>
      </c>
      <c r="G230" s="62">
        <v>0</v>
      </c>
      <c r="H230" s="63">
        <v>0</v>
      </c>
      <c r="I230" s="63">
        <v>0</v>
      </c>
      <c r="J230" s="63">
        <v>0</v>
      </c>
      <c r="K230" s="63">
        <v>0</v>
      </c>
      <c r="L230" s="63">
        <v>0</v>
      </c>
      <c r="M230" s="63">
        <v>0</v>
      </c>
      <c r="N230" s="63">
        <v>0</v>
      </c>
      <c r="O230" s="63">
        <v>0</v>
      </c>
      <c r="P230" s="63">
        <v>0</v>
      </c>
      <c r="Q230" s="63">
        <v>0</v>
      </c>
      <c r="R230" s="63">
        <v>0</v>
      </c>
      <c r="S230" s="63">
        <v>0</v>
      </c>
      <c r="T230" s="63">
        <v>0</v>
      </c>
      <c r="U230" s="63">
        <v>0</v>
      </c>
      <c r="V230" s="63">
        <v>0</v>
      </c>
      <c r="W230" s="63">
        <v>0</v>
      </c>
      <c r="X230" s="64">
        <v>0</v>
      </c>
      <c r="Y230" s="60"/>
      <c r="Z230" s="24">
        <f t="shared" si="113"/>
        <v>0</v>
      </c>
      <c r="AB230" s="65">
        <v>0</v>
      </c>
      <c r="AC230" s="63">
        <v>0</v>
      </c>
      <c r="AD230" s="63">
        <v>0</v>
      </c>
      <c r="AE230" s="63">
        <v>0</v>
      </c>
      <c r="AF230" s="63">
        <v>0</v>
      </c>
      <c r="AG230" s="63">
        <v>0</v>
      </c>
      <c r="AH230" s="63">
        <v>0</v>
      </c>
      <c r="AI230" s="66">
        <v>0</v>
      </c>
      <c r="AJ230" s="60"/>
      <c r="AK230" s="24">
        <f t="shared" si="118"/>
        <v>0</v>
      </c>
      <c r="AM230" s="65">
        <v>0</v>
      </c>
      <c r="AN230" s="63">
        <v>0</v>
      </c>
      <c r="AO230" s="63">
        <v>0</v>
      </c>
      <c r="AP230" s="66">
        <v>0</v>
      </c>
      <c r="AQ230" s="60"/>
      <c r="AR230" s="24">
        <f t="shared" si="114"/>
        <v>0</v>
      </c>
      <c r="AT230" s="65">
        <v>0</v>
      </c>
      <c r="AU230" s="63">
        <v>0</v>
      </c>
      <c r="AV230" s="63">
        <v>0</v>
      </c>
      <c r="AW230" s="63">
        <v>0</v>
      </c>
      <c r="AX230" s="66">
        <v>0</v>
      </c>
      <c r="AY230" s="60"/>
      <c r="AZ230" s="24">
        <f t="shared" si="115"/>
        <v>0</v>
      </c>
      <c r="BA230" s="34"/>
      <c r="BB230" s="62">
        <v>0</v>
      </c>
      <c r="BC230" s="63">
        <v>0</v>
      </c>
      <c r="BD230" s="63">
        <v>0</v>
      </c>
      <c r="BE230" s="63">
        <v>0</v>
      </c>
      <c r="BF230" s="63">
        <v>0</v>
      </c>
      <c r="BG230" s="63">
        <v>0</v>
      </c>
      <c r="BH230" s="63">
        <v>0</v>
      </c>
      <c r="BI230" s="63">
        <v>0</v>
      </c>
      <c r="BJ230" s="63">
        <v>0</v>
      </c>
      <c r="BK230" s="63">
        <v>0</v>
      </c>
      <c r="BL230" s="63">
        <v>0</v>
      </c>
      <c r="BM230" s="63">
        <v>0</v>
      </c>
      <c r="BN230" s="63">
        <v>0</v>
      </c>
      <c r="BO230" s="63">
        <v>0</v>
      </c>
      <c r="BP230" s="63">
        <v>0</v>
      </c>
      <c r="BQ230" s="63">
        <v>0</v>
      </c>
      <c r="BR230" s="63">
        <v>0</v>
      </c>
      <c r="BS230" s="64">
        <v>0</v>
      </c>
      <c r="BU230" s="24">
        <f t="shared" si="116"/>
        <v>0</v>
      </c>
      <c r="BW230" s="48">
        <f t="shared" si="117"/>
        <v>0</v>
      </c>
      <c r="BX230" s="49"/>
      <c r="BY230" s="48">
        <f t="shared" si="119"/>
        <v>0</v>
      </c>
      <c r="BZ230" s="48">
        <f t="shared" si="131"/>
        <v>0</v>
      </c>
      <c r="CA230" s="48">
        <f t="shared" si="132"/>
        <v>0</v>
      </c>
      <c r="CB230" s="48">
        <f t="shared" si="133"/>
        <v>0</v>
      </c>
      <c r="CC230" s="48">
        <f t="shared" si="120"/>
        <v>0</v>
      </c>
      <c r="CD230" s="48">
        <f t="shared" si="121"/>
        <v>0</v>
      </c>
      <c r="CE230" s="48">
        <f t="shared" si="122"/>
        <v>0</v>
      </c>
      <c r="CF230" s="48">
        <f t="shared" si="123"/>
        <v>0</v>
      </c>
      <c r="CG230" s="48">
        <f t="shared" si="130"/>
        <v>0</v>
      </c>
      <c r="CH230" s="48">
        <f t="shared" si="124"/>
        <v>0</v>
      </c>
      <c r="CI230" s="48">
        <f t="shared" si="125"/>
        <v>0</v>
      </c>
      <c r="CJ230" s="48">
        <f t="shared" si="126"/>
        <v>0</v>
      </c>
      <c r="CK230" s="48">
        <f t="shared" si="127"/>
        <v>0</v>
      </c>
      <c r="CL230" s="48">
        <f t="shared" si="128"/>
        <v>0</v>
      </c>
      <c r="CM230" s="48">
        <f t="shared" si="134"/>
        <v>0</v>
      </c>
      <c r="CN230" s="48">
        <f t="shared" si="135"/>
        <v>0</v>
      </c>
      <c r="CO230" s="48">
        <f t="shared" si="136"/>
        <v>0</v>
      </c>
      <c r="CP230" s="48">
        <f t="shared" si="137"/>
        <v>0</v>
      </c>
      <c r="CQ230" s="48">
        <f t="shared" si="138"/>
        <v>0</v>
      </c>
      <c r="CR230" s="48">
        <f t="shared" si="139"/>
        <v>0</v>
      </c>
      <c r="CS230" s="48">
        <f t="shared" si="140"/>
        <v>0</v>
      </c>
      <c r="CT230" s="48">
        <f t="shared" si="141"/>
        <v>0</v>
      </c>
      <c r="CU230" s="48">
        <f t="shared" si="142"/>
        <v>0</v>
      </c>
      <c r="CV230" s="48">
        <f t="shared" si="129"/>
        <v>0</v>
      </c>
    </row>
    <row r="231" spans="2:100" ht="16" x14ac:dyDescent="0.4">
      <c r="B231" s="39" t="s">
        <v>208</v>
      </c>
      <c r="C231" s="40">
        <v>10</v>
      </c>
      <c r="D231" s="39" t="s">
        <v>18</v>
      </c>
      <c r="E231" s="41">
        <v>2300000</v>
      </c>
      <c r="G231" s="42">
        <v>8283.289801126406</v>
      </c>
      <c r="H231" s="43">
        <v>8947.1973042264417</v>
      </c>
      <c r="I231" s="43">
        <v>5125.692663436681</v>
      </c>
      <c r="J231" s="43">
        <v>12554.686369536796</v>
      </c>
      <c r="K231" s="43">
        <v>25091.19042976313</v>
      </c>
      <c r="L231" s="43">
        <v>0</v>
      </c>
      <c r="M231" s="43">
        <v>22302.358077974488</v>
      </c>
      <c r="N231" s="43">
        <v>9468.3368411132305</v>
      </c>
      <c r="O231" s="43">
        <v>0</v>
      </c>
      <c r="P231" s="43">
        <v>0</v>
      </c>
      <c r="Q231" s="43">
        <v>0</v>
      </c>
      <c r="R231" s="43">
        <v>0</v>
      </c>
      <c r="S231" s="43">
        <v>13398.369123586874</v>
      </c>
      <c r="T231" s="43">
        <v>49467.553370541311</v>
      </c>
      <c r="U231" s="43">
        <v>0</v>
      </c>
      <c r="V231" s="43">
        <v>73762.175258393137</v>
      </c>
      <c r="W231" s="43">
        <v>0</v>
      </c>
      <c r="X231" s="44">
        <v>43469.720667971371</v>
      </c>
      <c r="Z231" s="24">
        <f t="shared" si="113"/>
        <v>271870.56990766985</v>
      </c>
      <c r="AB231" s="45">
        <v>0</v>
      </c>
      <c r="AC231" s="46">
        <v>0</v>
      </c>
      <c r="AD231" s="46">
        <v>239500</v>
      </c>
      <c r="AE231" s="46">
        <v>0</v>
      </c>
      <c r="AF231" s="46">
        <v>0</v>
      </c>
      <c r="AG231" s="46">
        <v>7333.8611283909377</v>
      </c>
      <c r="AH231" s="46">
        <v>7503.9812465720852</v>
      </c>
      <c r="AI231" s="47">
        <v>5500.3958462932032</v>
      </c>
      <c r="AK231" s="24">
        <f t="shared" si="118"/>
        <v>259838.23822125621</v>
      </c>
      <c r="AM231" s="45">
        <v>11200.806086997069</v>
      </c>
      <c r="AN231" s="46">
        <v>16430.615037406926</v>
      </c>
      <c r="AO231" s="46">
        <v>0</v>
      </c>
      <c r="AP231" s="47">
        <v>10080.725478297361</v>
      </c>
      <c r="AR231" s="24">
        <f t="shared" si="114"/>
        <v>37712.146602701352</v>
      </c>
      <c r="AT231" s="45">
        <v>6400.4606211411819</v>
      </c>
      <c r="AU231" s="46">
        <v>9318.856289872585</v>
      </c>
      <c r="AV231" s="46">
        <v>0</v>
      </c>
      <c r="AW231" s="46">
        <v>5653.7402153413777</v>
      </c>
      <c r="AX231" s="47">
        <v>4889.2407522606245</v>
      </c>
      <c r="AZ231" s="24">
        <f t="shared" si="115"/>
        <v>26262.297878615769</v>
      </c>
      <c r="BA231" s="34"/>
      <c r="BB231" s="42">
        <v>1305.3267663663194</v>
      </c>
      <c r="BC231" s="43">
        <v>1409.9489943692633</v>
      </c>
      <c r="BD231" s="43">
        <v>807.73508960673234</v>
      </c>
      <c r="BE231" s="43">
        <v>1978.4371372908199</v>
      </c>
      <c r="BF231" s="43">
        <v>3954.009005396676</v>
      </c>
      <c r="BG231" s="43">
        <v>0</v>
      </c>
      <c r="BH231" s="43">
        <v>3514.5293296761652</v>
      </c>
      <c r="BI231" s="43">
        <v>1492.0730541139278</v>
      </c>
      <c r="BJ231" s="43">
        <v>0</v>
      </c>
      <c r="BK231" s="43">
        <v>0</v>
      </c>
      <c r="BL231" s="43">
        <v>0</v>
      </c>
      <c r="BM231" s="43">
        <v>0</v>
      </c>
      <c r="BN231" s="43">
        <v>2111.3893468143192</v>
      </c>
      <c r="BO231" s="43">
        <v>7795.3715288871399</v>
      </c>
      <c r="BP231" s="43">
        <v>0</v>
      </c>
      <c r="BQ231" s="43">
        <v>11623.852843720482</v>
      </c>
      <c r="BR231" s="43">
        <v>0</v>
      </c>
      <c r="BS231" s="44">
        <v>6850.1997728793858</v>
      </c>
      <c r="BU231" s="24">
        <f t="shared" si="116"/>
        <v>42842.872869121231</v>
      </c>
      <c r="BW231" s="48">
        <f t="shared" si="117"/>
        <v>638526.12547936453</v>
      </c>
      <c r="BX231" s="49"/>
      <c r="BY231" s="48">
        <f t="shared" si="119"/>
        <v>29045.199435159804</v>
      </c>
      <c r="BZ231" s="48">
        <f t="shared" si="131"/>
        <v>0</v>
      </c>
      <c r="CA231" s="48">
        <f t="shared" si="132"/>
        <v>29045.199435159804</v>
      </c>
      <c r="CB231" s="48">
        <f t="shared" si="133"/>
        <v>92890.009348685708</v>
      </c>
      <c r="CC231" s="48">
        <f t="shared" si="120"/>
        <v>92890.009348685708</v>
      </c>
      <c r="CD231" s="48">
        <f t="shared" si="121"/>
        <v>0</v>
      </c>
      <c r="CE231" s="48">
        <f t="shared" si="122"/>
        <v>239500</v>
      </c>
      <c r="CF231" s="48">
        <f t="shared" si="123"/>
        <v>239500</v>
      </c>
      <c r="CG231" s="48">
        <f t="shared" si="130"/>
        <v>0</v>
      </c>
      <c r="CH231" s="48">
        <f t="shared" si="124"/>
        <v>0</v>
      </c>
      <c r="CI231" s="48">
        <f t="shared" si="125"/>
        <v>0</v>
      </c>
      <c r="CJ231" s="48">
        <f t="shared" si="126"/>
        <v>0</v>
      </c>
      <c r="CK231" s="48">
        <f t="shared" si="127"/>
        <v>0</v>
      </c>
      <c r="CL231" s="48">
        <f t="shared" si="128"/>
        <v>277090.91669551888</v>
      </c>
      <c r="CM231" s="48">
        <f t="shared" si="134"/>
        <v>9588.6165674927252</v>
      </c>
      <c r="CN231" s="48">
        <f t="shared" si="135"/>
        <v>10357.146298595704</v>
      </c>
      <c r="CO231" s="48">
        <f t="shared" si="136"/>
        <v>5933.4277530434138</v>
      </c>
      <c r="CP231" s="48">
        <f t="shared" si="137"/>
        <v>14533.123506827615</v>
      </c>
      <c r="CQ231" s="48">
        <f t="shared" si="138"/>
        <v>25816.887407650654</v>
      </c>
      <c r="CR231" s="48">
        <f t="shared" si="139"/>
        <v>10960.409895227158</v>
      </c>
      <c r="CS231" s="48">
        <f t="shared" si="140"/>
        <v>15509.758470401193</v>
      </c>
      <c r="CT231" s="48">
        <f t="shared" si="141"/>
        <v>57262.92489942845</v>
      </c>
      <c r="CU231" s="48">
        <f t="shared" si="142"/>
        <v>71308.305609708055</v>
      </c>
      <c r="CV231" s="48">
        <f t="shared" si="129"/>
        <v>48970.116514264577</v>
      </c>
    </row>
    <row r="232" spans="2:100" ht="16" x14ac:dyDescent="0.4">
      <c r="B232" s="51" t="s">
        <v>191</v>
      </c>
      <c r="C232" s="52">
        <v>10</v>
      </c>
      <c r="D232" s="51" t="s">
        <v>192</v>
      </c>
      <c r="E232" s="53">
        <v>7039600</v>
      </c>
      <c r="G232" s="54">
        <v>25352.629080004106</v>
      </c>
      <c r="H232" s="55">
        <v>27384.647888188028</v>
      </c>
      <c r="I232" s="55">
        <v>15688.185249360373</v>
      </c>
      <c r="J232" s="55">
        <v>38426.073985648363</v>
      </c>
      <c r="K232" s="55">
        <v>76796.497456243713</v>
      </c>
      <c r="L232" s="55">
        <v>0</v>
      </c>
      <c r="M232" s="55">
        <v>68260.730402482266</v>
      </c>
      <c r="N232" s="55">
        <v>28979.697402913349</v>
      </c>
      <c r="O232" s="55">
        <v>182837.73549718093</v>
      </c>
      <c r="P232" s="55">
        <v>0</v>
      </c>
      <c r="Q232" s="55">
        <v>0</v>
      </c>
      <c r="R232" s="55">
        <v>0</v>
      </c>
      <c r="S232" s="55">
        <v>41008.330122783547</v>
      </c>
      <c r="T232" s="55">
        <v>151405.12552489678</v>
      </c>
      <c r="U232" s="55">
        <v>0</v>
      </c>
      <c r="V232" s="55">
        <v>225763.56910825404</v>
      </c>
      <c r="W232" s="56">
        <v>0</v>
      </c>
      <c r="X232" s="57">
        <v>133047.58504967447</v>
      </c>
      <c r="Z232" s="24">
        <f t="shared" si="113"/>
        <v>1014950.80676763</v>
      </c>
      <c r="AB232" s="58">
        <v>0</v>
      </c>
      <c r="AC232" s="55">
        <v>43072.634813586053</v>
      </c>
      <c r="AD232" s="55">
        <v>0</v>
      </c>
      <c r="AE232" s="55">
        <v>23929.241563103365</v>
      </c>
      <c r="AF232" s="55">
        <v>0</v>
      </c>
      <c r="AG232" s="55">
        <v>22446.716869313412</v>
      </c>
      <c r="AH232" s="55">
        <v>22967.402775377759</v>
      </c>
      <c r="AI232" s="59">
        <v>16835.037651985058</v>
      </c>
      <c r="AK232" s="24">
        <f t="shared" si="118"/>
        <v>129251.03367336564</v>
      </c>
      <c r="AM232" s="58">
        <v>34282.258491315028</v>
      </c>
      <c r="AN232" s="55">
        <v>50289.112007534699</v>
      </c>
      <c r="AO232" s="55">
        <v>0</v>
      </c>
      <c r="AP232" s="59">
        <v>30854.032642183527</v>
      </c>
      <c r="AR232" s="24">
        <f t="shared" si="114"/>
        <v>115425.40314103325</v>
      </c>
      <c r="AT232" s="58">
        <v>19589.861995037158</v>
      </c>
      <c r="AU232" s="55">
        <v>28522.182929646544</v>
      </c>
      <c r="AV232" s="55">
        <v>0</v>
      </c>
      <c r="AW232" s="55">
        <v>17304.378095616157</v>
      </c>
      <c r="AX232" s="59">
        <v>14964.477912875607</v>
      </c>
      <c r="AZ232" s="24">
        <f t="shared" si="115"/>
        <v>80380.900933175464</v>
      </c>
      <c r="BA232" s="34"/>
      <c r="BB232" s="54">
        <v>3995.207958483627</v>
      </c>
      <c r="BC232" s="55">
        <v>4315.4247568529863</v>
      </c>
      <c r="BD232" s="55">
        <v>2472.2312768676315</v>
      </c>
      <c r="BE232" s="55">
        <v>6055.3939442054161</v>
      </c>
      <c r="BF232" s="55">
        <v>12102.018171474103</v>
      </c>
      <c r="BG232" s="55">
        <v>0</v>
      </c>
      <c r="BH232" s="55">
        <v>10756.904638777536</v>
      </c>
      <c r="BI232" s="55">
        <v>4566.7815094523503</v>
      </c>
      <c r="BJ232" s="55">
        <v>28812.584827567058</v>
      </c>
      <c r="BK232" s="55">
        <v>0</v>
      </c>
      <c r="BL232" s="55">
        <v>0</v>
      </c>
      <c r="BM232" s="55">
        <v>0</v>
      </c>
      <c r="BN232" s="55">
        <v>6462.3201938409038</v>
      </c>
      <c r="BO232" s="55">
        <v>23859.25974554518</v>
      </c>
      <c r="BP232" s="55">
        <v>0</v>
      </c>
      <c r="BQ232" s="55">
        <v>35577.075860284654</v>
      </c>
      <c r="BR232" s="56">
        <v>0</v>
      </c>
      <c r="BS232" s="57">
        <v>20966.376661374663</v>
      </c>
      <c r="BU232" s="24">
        <f t="shared" si="116"/>
        <v>159941.57954472612</v>
      </c>
      <c r="BW232" s="48">
        <f t="shared" si="117"/>
        <v>1499949.7240599303</v>
      </c>
      <c r="BX232" s="49"/>
      <c r="BY232" s="48">
        <f t="shared" si="119"/>
        <v>88898.515627717818</v>
      </c>
      <c r="BZ232" s="48">
        <f t="shared" si="131"/>
        <v>0</v>
      </c>
      <c r="CA232" s="48">
        <f t="shared" si="132"/>
        <v>88898.515627717818</v>
      </c>
      <c r="CB232" s="48">
        <f t="shared" si="133"/>
        <v>284308.04774391645</v>
      </c>
      <c r="CC232" s="48">
        <f t="shared" si="120"/>
        <v>284308.04774391645</v>
      </c>
      <c r="CD232" s="48">
        <f t="shared" si="121"/>
        <v>0</v>
      </c>
      <c r="CE232" s="48">
        <f t="shared" si="122"/>
        <v>278652.19670143735</v>
      </c>
      <c r="CF232" s="48">
        <f t="shared" si="123"/>
        <v>0</v>
      </c>
      <c r="CG232" s="48">
        <f t="shared" si="130"/>
        <v>278652.19670143741</v>
      </c>
      <c r="CH232" s="48">
        <f t="shared" si="124"/>
        <v>43072.634813586053</v>
      </c>
      <c r="CI232" s="48">
        <f t="shared" si="125"/>
        <v>0</v>
      </c>
      <c r="CJ232" s="48">
        <f t="shared" si="126"/>
        <v>0</v>
      </c>
      <c r="CK232" s="48">
        <f t="shared" si="127"/>
        <v>0</v>
      </c>
      <c r="CL232" s="48">
        <f t="shared" si="128"/>
        <v>848090.96398685884</v>
      </c>
      <c r="CM232" s="48">
        <f t="shared" si="134"/>
        <v>29347.837038487734</v>
      </c>
      <c r="CN232" s="48">
        <f t="shared" si="135"/>
        <v>31700.072645041015</v>
      </c>
      <c r="CO232" s="48">
        <f t="shared" si="136"/>
        <v>18160.416526228004</v>
      </c>
      <c r="CP232" s="48">
        <f t="shared" si="137"/>
        <v>44481.467929853781</v>
      </c>
      <c r="CQ232" s="48">
        <f t="shared" si="138"/>
        <v>79017.635041259797</v>
      </c>
      <c r="CR232" s="48">
        <f t="shared" si="139"/>
        <v>33546.478912365696</v>
      </c>
      <c r="CS232" s="48">
        <f t="shared" si="140"/>
        <v>47470.650316624451</v>
      </c>
      <c r="CT232" s="48">
        <f t="shared" si="141"/>
        <v>175264.38527044197</v>
      </c>
      <c r="CU232" s="48">
        <f t="shared" si="142"/>
        <v>218253.02094352213</v>
      </c>
      <c r="CV232" s="48">
        <f t="shared" si="129"/>
        <v>149882.62270165954</v>
      </c>
    </row>
    <row r="233" spans="2:100" ht="16" x14ac:dyDescent="0.4">
      <c r="B233" s="51" t="s">
        <v>191</v>
      </c>
      <c r="C233" s="52">
        <v>10</v>
      </c>
      <c r="D233" s="51" t="s">
        <v>281</v>
      </c>
      <c r="E233" s="53">
        <v>315000</v>
      </c>
      <c r="G233" s="54">
        <v>1134.4505597194861</v>
      </c>
      <c r="H233" s="55">
        <v>1225.377022100578</v>
      </c>
      <c r="I233" s="55">
        <v>701.99703868806716</v>
      </c>
      <c r="J233" s="55">
        <v>1719.4461766974309</v>
      </c>
      <c r="K233" s="55">
        <v>3436.4021675545159</v>
      </c>
      <c r="L233" s="55">
        <v>0</v>
      </c>
      <c r="M233" s="55">
        <v>3054.4533889399841</v>
      </c>
      <c r="N233" s="55">
        <v>1296.7504804133337</v>
      </c>
      <c r="O233" s="55">
        <v>8181.414665834991</v>
      </c>
      <c r="P233" s="55">
        <v>0</v>
      </c>
      <c r="Q233" s="55">
        <v>0</v>
      </c>
      <c r="R233" s="55">
        <v>0</v>
      </c>
      <c r="S233" s="55">
        <v>1834.9940321434196</v>
      </c>
      <c r="T233" s="55">
        <v>6774.9040485741352</v>
      </c>
      <c r="U233" s="55">
        <v>0</v>
      </c>
      <c r="V233" s="55">
        <v>10102.210959301668</v>
      </c>
      <c r="W233" s="56">
        <v>0</v>
      </c>
      <c r="X233" s="57">
        <v>5953.4617436569488</v>
      </c>
      <c r="Z233" s="24">
        <f t="shared" si="113"/>
        <v>45415.862283624556</v>
      </c>
      <c r="AB233" s="58">
        <v>0</v>
      </c>
      <c r="AC233" s="55">
        <v>1927.3651864139449</v>
      </c>
      <c r="AD233" s="55">
        <v>0</v>
      </c>
      <c r="AE233" s="55">
        <v>1070.7584368966361</v>
      </c>
      <c r="AF233" s="55">
        <v>0</v>
      </c>
      <c r="AG233" s="55">
        <v>1004.4201110622371</v>
      </c>
      <c r="AH233" s="55">
        <v>1027.7191707261768</v>
      </c>
      <c r="AI233" s="59">
        <v>753.31508329667781</v>
      </c>
      <c r="AK233" s="24">
        <f t="shared" si="118"/>
        <v>5783.577988395672</v>
      </c>
      <c r="AM233" s="58">
        <v>1534.0234423495986</v>
      </c>
      <c r="AN233" s="55">
        <v>2250.2798855579053</v>
      </c>
      <c r="AO233" s="55">
        <v>0</v>
      </c>
      <c r="AP233" s="59">
        <v>1380.6210981146387</v>
      </c>
      <c r="AR233" s="24">
        <f t="shared" si="114"/>
        <v>5164.9244260221421</v>
      </c>
      <c r="AT233" s="58">
        <v>876.58482419977065</v>
      </c>
      <c r="AU233" s="55">
        <v>1276.2781440477672</v>
      </c>
      <c r="AV233" s="55">
        <v>0</v>
      </c>
      <c r="AW233" s="55">
        <v>774.31659470979741</v>
      </c>
      <c r="AX233" s="59">
        <v>669.61340737482476</v>
      </c>
      <c r="AZ233" s="24">
        <f t="shared" si="115"/>
        <v>3596.7929703321602</v>
      </c>
      <c r="BA233" s="34"/>
      <c r="BB233" s="54">
        <v>178.77301365451765</v>
      </c>
      <c r="BC233" s="55">
        <v>193.10171009839914</v>
      </c>
      <c r="BD233" s="55">
        <v>110.62458835918291</v>
      </c>
      <c r="BE233" s="55">
        <v>270.95986880287319</v>
      </c>
      <c r="BF233" s="55">
        <v>541.5273203043273</v>
      </c>
      <c r="BG233" s="55">
        <v>0</v>
      </c>
      <c r="BH233" s="55">
        <v>481.33771254260523</v>
      </c>
      <c r="BI233" s="55">
        <v>204.34913567212487</v>
      </c>
      <c r="BJ233" s="55">
        <v>1289.2727172969519</v>
      </c>
      <c r="BK233" s="55">
        <v>0</v>
      </c>
      <c r="BL233" s="55">
        <v>0</v>
      </c>
      <c r="BM233" s="55">
        <v>0</v>
      </c>
      <c r="BN233" s="55">
        <v>289.16854097674366</v>
      </c>
      <c r="BO233" s="55">
        <v>1067.6269702606301</v>
      </c>
      <c r="BP233" s="55">
        <v>0</v>
      </c>
      <c r="BQ233" s="55">
        <v>1591.9624546834575</v>
      </c>
      <c r="BR233" s="56">
        <v>0</v>
      </c>
      <c r="BS233" s="57">
        <v>938.17953411174187</v>
      </c>
      <c r="BU233" s="24">
        <f t="shared" si="116"/>
        <v>7156.8835667635558</v>
      </c>
      <c r="BW233" s="48">
        <f t="shared" si="117"/>
        <v>67118.04123513808</v>
      </c>
      <c r="BX233" s="49"/>
      <c r="BY233" s="48">
        <f t="shared" si="119"/>
        <v>3977.9294878588435</v>
      </c>
      <c r="BZ233" s="48">
        <f t="shared" si="131"/>
        <v>0</v>
      </c>
      <c r="CA233" s="48">
        <f t="shared" si="132"/>
        <v>3977.9294878588435</v>
      </c>
      <c r="CB233" s="48">
        <f t="shared" si="133"/>
        <v>12721.892584711302</v>
      </c>
      <c r="CC233" s="48">
        <f t="shared" si="120"/>
        <v>12721.892584711302</v>
      </c>
      <c r="CD233" s="48">
        <f t="shared" si="121"/>
        <v>0</v>
      </c>
      <c r="CE233" s="48">
        <f t="shared" si="122"/>
        <v>12468.811006442524</v>
      </c>
      <c r="CF233" s="48">
        <f t="shared" si="123"/>
        <v>0</v>
      </c>
      <c r="CG233" s="48">
        <f t="shared" si="130"/>
        <v>12468.811006442524</v>
      </c>
      <c r="CH233" s="48">
        <f t="shared" si="124"/>
        <v>1927.3651864139449</v>
      </c>
      <c r="CI233" s="48">
        <f t="shared" si="125"/>
        <v>0</v>
      </c>
      <c r="CJ233" s="48">
        <f t="shared" si="126"/>
        <v>0</v>
      </c>
      <c r="CK233" s="48">
        <f t="shared" si="127"/>
        <v>0</v>
      </c>
      <c r="CL233" s="48">
        <f t="shared" si="128"/>
        <v>37949.408156125421</v>
      </c>
      <c r="CM233" s="48">
        <f t="shared" si="134"/>
        <v>1313.2235733740038</v>
      </c>
      <c r="CN233" s="48">
        <f t="shared" si="135"/>
        <v>1418.478732198977</v>
      </c>
      <c r="CO233" s="48">
        <f t="shared" si="136"/>
        <v>812.62162704725006</v>
      </c>
      <c r="CP233" s="48">
        <f t="shared" si="137"/>
        <v>1990.4060455003041</v>
      </c>
      <c r="CQ233" s="48">
        <f t="shared" si="138"/>
        <v>3535.7911014825895</v>
      </c>
      <c r="CR233" s="48">
        <f t="shared" si="139"/>
        <v>1501.0996160854586</v>
      </c>
      <c r="CS233" s="48">
        <f t="shared" si="140"/>
        <v>2124.1625731201634</v>
      </c>
      <c r="CT233" s="48">
        <f t="shared" si="141"/>
        <v>7842.5310188347648</v>
      </c>
      <c r="CU233" s="48">
        <f t="shared" si="142"/>
        <v>9766.1375074165389</v>
      </c>
      <c r="CV233" s="48">
        <f t="shared" si="129"/>
        <v>6706.7768269536264</v>
      </c>
    </row>
    <row r="234" spans="2:100" ht="16" x14ac:dyDescent="0.4">
      <c r="B234" s="51" t="s">
        <v>232</v>
      </c>
      <c r="C234" s="52">
        <v>10</v>
      </c>
      <c r="D234" s="51" t="s">
        <v>233</v>
      </c>
      <c r="E234" s="53">
        <v>1600000</v>
      </c>
      <c r="G234" s="54">
        <v>5762.2885573053263</v>
      </c>
      <c r="H234" s="55">
        <v>6224.1372551140466</v>
      </c>
      <c r="I234" s="55">
        <v>3565.6992441298648</v>
      </c>
      <c r="J234" s="55">
        <v>8733.6948657647281</v>
      </c>
      <c r="K234" s="55">
        <v>17454.741168530876</v>
      </c>
      <c r="L234" s="55">
        <v>0</v>
      </c>
      <c r="M234" s="55">
        <v>0</v>
      </c>
      <c r="N234" s="55">
        <v>6586.6691068613782</v>
      </c>
      <c r="O234" s="55">
        <v>0</v>
      </c>
      <c r="P234" s="55">
        <v>0</v>
      </c>
      <c r="Q234" s="55">
        <v>18935.83782801768</v>
      </c>
      <c r="R234" s="55">
        <v>0</v>
      </c>
      <c r="S234" s="55">
        <v>9320.6046077126084</v>
      </c>
      <c r="T234" s="55">
        <v>34412.211040376562</v>
      </c>
      <c r="U234" s="55">
        <v>0</v>
      </c>
      <c r="V234" s="55">
        <v>51312.817571056097</v>
      </c>
      <c r="W234" s="56">
        <v>0</v>
      </c>
      <c r="X234" s="57">
        <v>30239.805682067039</v>
      </c>
      <c r="Y234" s="60"/>
      <c r="Z234" s="24">
        <f t="shared" si="113"/>
        <v>192548.50692693621</v>
      </c>
      <c r="AB234" s="58">
        <v>0</v>
      </c>
      <c r="AC234" s="55">
        <v>0</v>
      </c>
      <c r="AD234" s="55">
        <v>0</v>
      </c>
      <c r="AE234" s="55">
        <v>0</v>
      </c>
      <c r="AF234" s="55">
        <v>56172.43984221101</v>
      </c>
      <c r="AG234" s="55">
        <v>5101.8164371415223</v>
      </c>
      <c r="AH234" s="55">
        <v>5220.1608671805807</v>
      </c>
      <c r="AI234" s="59">
        <v>3826.3623278561413</v>
      </c>
      <c r="AJ234" s="60"/>
      <c r="AK234" s="24">
        <f t="shared" si="118"/>
        <v>70320.779474389259</v>
      </c>
      <c r="AM234" s="58">
        <v>7791.8651039979604</v>
      </c>
      <c r="AN234" s="55">
        <v>11429.993069500471</v>
      </c>
      <c r="AO234" s="55">
        <v>0</v>
      </c>
      <c r="AP234" s="59">
        <v>7012.6785935981652</v>
      </c>
      <c r="AQ234" s="60"/>
      <c r="AR234" s="24">
        <f t="shared" si="114"/>
        <v>26234.536767096597</v>
      </c>
      <c r="AT234" s="58">
        <v>4452.4943451416921</v>
      </c>
      <c r="AU234" s="55">
        <v>6482.6826364331027</v>
      </c>
      <c r="AV234" s="55">
        <v>0</v>
      </c>
      <c r="AW234" s="55">
        <v>3933.0366715418277</v>
      </c>
      <c r="AX234" s="59">
        <v>3401.2109580943479</v>
      </c>
      <c r="AY234" s="60"/>
      <c r="AZ234" s="24">
        <f t="shared" si="115"/>
        <v>18269.424611210969</v>
      </c>
      <c r="BA234" s="34"/>
      <c r="BB234" s="54">
        <v>908.05340268961345</v>
      </c>
      <c r="BC234" s="55">
        <v>980.83408303948772</v>
      </c>
      <c r="BD234" s="55">
        <v>561.90267103077019</v>
      </c>
      <c r="BE234" s="55">
        <v>1376.3040955066574</v>
      </c>
      <c r="BF234" s="55">
        <v>2750.6149602759483</v>
      </c>
      <c r="BG234" s="55">
        <v>0</v>
      </c>
      <c r="BH234" s="55">
        <v>0</v>
      </c>
      <c r="BI234" s="55">
        <v>1037.9638637314281</v>
      </c>
      <c r="BJ234" s="55">
        <v>0</v>
      </c>
      <c r="BK234" s="55">
        <v>0</v>
      </c>
      <c r="BL234" s="55">
        <v>2984.0143896839313</v>
      </c>
      <c r="BM234" s="55">
        <v>0</v>
      </c>
      <c r="BN234" s="55">
        <v>1468.7925890882218</v>
      </c>
      <c r="BO234" s="55">
        <v>5422.8671505301845</v>
      </c>
      <c r="BP234" s="55">
        <v>0</v>
      </c>
      <c r="BQ234" s="55">
        <v>8086.1584999794659</v>
      </c>
      <c r="BR234" s="56">
        <v>0</v>
      </c>
      <c r="BS234" s="57">
        <v>4765.3563637421812</v>
      </c>
      <c r="BU234" s="24">
        <f t="shared" si="116"/>
        <v>30342.862069297888</v>
      </c>
      <c r="BW234" s="48">
        <f t="shared" si="117"/>
        <v>337716.10984893091</v>
      </c>
      <c r="BX234" s="49"/>
      <c r="BY234" s="48">
        <f t="shared" si="119"/>
        <v>20205.356128806823</v>
      </c>
      <c r="BZ234" s="48">
        <f t="shared" si="131"/>
        <v>0</v>
      </c>
      <c r="CA234" s="48">
        <f t="shared" si="132"/>
        <v>20205.356128806823</v>
      </c>
      <c r="CB234" s="48">
        <f t="shared" si="133"/>
        <v>64619.136938216143</v>
      </c>
      <c r="CC234" s="48">
        <f t="shared" si="120"/>
        <v>64619.136938216143</v>
      </c>
      <c r="CD234" s="48">
        <f t="shared" si="121"/>
        <v>0</v>
      </c>
      <c r="CE234" s="48">
        <f t="shared" si="122"/>
        <v>78092.292059912623</v>
      </c>
      <c r="CF234" s="48">
        <f t="shared" si="123"/>
        <v>0</v>
      </c>
      <c r="CG234" s="48">
        <f t="shared" si="130"/>
        <v>0</v>
      </c>
      <c r="CH234" s="48">
        <f t="shared" si="124"/>
        <v>0</v>
      </c>
      <c r="CI234" s="48">
        <f t="shared" si="125"/>
        <v>0</v>
      </c>
      <c r="CJ234" s="48">
        <f t="shared" si="126"/>
        <v>0</v>
      </c>
      <c r="CK234" s="48">
        <f t="shared" si="127"/>
        <v>78092.292059912623</v>
      </c>
      <c r="CL234" s="48">
        <f t="shared" si="128"/>
        <v>174799.32472199533</v>
      </c>
      <c r="CM234" s="48">
        <f t="shared" si="134"/>
        <v>6670.3419599949393</v>
      </c>
      <c r="CN234" s="48">
        <f t="shared" si="135"/>
        <v>7204.9713381535348</v>
      </c>
      <c r="CO234" s="48">
        <f t="shared" si="136"/>
        <v>4127.6019151606351</v>
      </c>
      <c r="CP234" s="48">
        <f t="shared" si="137"/>
        <v>10109.998961271385</v>
      </c>
      <c r="CQ234" s="48">
        <f t="shared" si="138"/>
        <v>0</v>
      </c>
      <c r="CR234" s="48">
        <f t="shared" si="139"/>
        <v>7624.6329705928065</v>
      </c>
      <c r="CS234" s="48">
        <f t="shared" si="140"/>
        <v>10789.39719680083</v>
      </c>
      <c r="CT234" s="48">
        <f t="shared" si="141"/>
        <v>39835.078190906745</v>
      </c>
      <c r="CU234" s="48">
        <f t="shared" si="142"/>
        <v>49605.777815449088</v>
      </c>
      <c r="CV234" s="48">
        <f t="shared" si="129"/>
        <v>34066.168009923182</v>
      </c>
    </row>
    <row r="235" spans="2:100" ht="16" x14ac:dyDescent="0.4">
      <c r="B235" s="51" t="s">
        <v>230</v>
      </c>
      <c r="C235" s="52">
        <v>10</v>
      </c>
      <c r="D235" s="51" t="s">
        <v>319</v>
      </c>
      <c r="E235" s="53">
        <v>0</v>
      </c>
      <c r="G235" s="54">
        <v>0</v>
      </c>
      <c r="H235" s="55">
        <v>0</v>
      </c>
      <c r="I235" s="55">
        <v>0</v>
      </c>
      <c r="J235" s="55">
        <v>0</v>
      </c>
      <c r="K235" s="55">
        <v>0</v>
      </c>
      <c r="L235" s="55">
        <v>0</v>
      </c>
      <c r="M235" s="55">
        <v>0</v>
      </c>
      <c r="N235" s="55">
        <v>0</v>
      </c>
      <c r="O235" s="55">
        <v>0</v>
      </c>
      <c r="P235" s="55">
        <v>0</v>
      </c>
      <c r="Q235" s="55">
        <v>0</v>
      </c>
      <c r="R235" s="55">
        <v>0</v>
      </c>
      <c r="S235" s="55">
        <v>0</v>
      </c>
      <c r="T235" s="55">
        <v>0</v>
      </c>
      <c r="U235" s="55">
        <v>0</v>
      </c>
      <c r="V235" s="55">
        <v>0</v>
      </c>
      <c r="W235" s="56">
        <v>0</v>
      </c>
      <c r="X235" s="57">
        <v>0</v>
      </c>
      <c r="Y235" s="60"/>
      <c r="Z235" s="24">
        <f t="shared" si="113"/>
        <v>0</v>
      </c>
      <c r="AB235" s="58">
        <v>0</v>
      </c>
      <c r="AC235" s="55">
        <v>0</v>
      </c>
      <c r="AD235" s="55">
        <v>0</v>
      </c>
      <c r="AE235" s="55">
        <v>0</v>
      </c>
      <c r="AF235" s="55">
        <v>0</v>
      </c>
      <c r="AG235" s="55">
        <v>0</v>
      </c>
      <c r="AH235" s="55">
        <v>0</v>
      </c>
      <c r="AI235" s="59">
        <v>0</v>
      </c>
      <c r="AJ235" s="60"/>
      <c r="AK235" s="24">
        <f t="shared" si="118"/>
        <v>0</v>
      </c>
      <c r="AM235" s="58">
        <v>0</v>
      </c>
      <c r="AN235" s="55">
        <v>0</v>
      </c>
      <c r="AO235" s="55">
        <v>0</v>
      </c>
      <c r="AP235" s="59">
        <v>0</v>
      </c>
      <c r="AQ235" s="60"/>
      <c r="AR235" s="24">
        <f t="shared" si="114"/>
        <v>0</v>
      </c>
      <c r="AT235" s="58">
        <v>0</v>
      </c>
      <c r="AU235" s="55">
        <v>0</v>
      </c>
      <c r="AV235" s="55">
        <v>0</v>
      </c>
      <c r="AW235" s="55">
        <v>0</v>
      </c>
      <c r="AX235" s="59">
        <v>0</v>
      </c>
      <c r="AY235" s="60"/>
      <c r="AZ235" s="24">
        <f t="shared" si="115"/>
        <v>0</v>
      </c>
      <c r="BA235" s="34"/>
      <c r="BB235" s="54">
        <v>0</v>
      </c>
      <c r="BC235" s="55">
        <v>0</v>
      </c>
      <c r="BD235" s="55">
        <v>0</v>
      </c>
      <c r="BE235" s="55">
        <v>0</v>
      </c>
      <c r="BF235" s="55">
        <v>0</v>
      </c>
      <c r="BG235" s="55">
        <v>0</v>
      </c>
      <c r="BH235" s="55">
        <v>0</v>
      </c>
      <c r="BI235" s="55">
        <v>0</v>
      </c>
      <c r="BJ235" s="55">
        <v>0</v>
      </c>
      <c r="BK235" s="55">
        <v>0</v>
      </c>
      <c r="BL235" s="55">
        <v>0</v>
      </c>
      <c r="BM235" s="55">
        <v>0</v>
      </c>
      <c r="BN235" s="55">
        <v>0</v>
      </c>
      <c r="BO235" s="55">
        <v>0</v>
      </c>
      <c r="BP235" s="55">
        <v>0</v>
      </c>
      <c r="BQ235" s="55">
        <v>0</v>
      </c>
      <c r="BR235" s="56">
        <v>0</v>
      </c>
      <c r="BS235" s="57">
        <v>0</v>
      </c>
      <c r="BU235" s="24">
        <f t="shared" si="116"/>
        <v>0</v>
      </c>
      <c r="BW235" s="48">
        <f t="shared" si="117"/>
        <v>0</v>
      </c>
      <c r="BX235" s="49"/>
      <c r="BY235" s="48">
        <f t="shared" si="119"/>
        <v>0</v>
      </c>
      <c r="BZ235" s="48">
        <f t="shared" si="131"/>
        <v>0</v>
      </c>
      <c r="CA235" s="48">
        <f t="shared" si="132"/>
        <v>0</v>
      </c>
      <c r="CB235" s="48">
        <f t="shared" si="133"/>
        <v>0</v>
      </c>
      <c r="CC235" s="48">
        <f t="shared" si="120"/>
        <v>0</v>
      </c>
      <c r="CD235" s="48">
        <f t="shared" si="121"/>
        <v>0</v>
      </c>
      <c r="CE235" s="48">
        <f t="shared" si="122"/>
        <v>0</v>
      </c>
      <c r="CF235" s="48">
        <f t="shared" si="123"/>
        <v>0</v>
      </c>
      <c r="CG235" s="48">
        <f t="shared" si="130"/>
        <v>0</v>
      </c>
      <c r="CH235" s="48">
        <f t="shared" si="124"/>
        <v>0</v>
      </c>
      <c r="CI235" s="48">
        <f t="shared" si="125"/>
        <v>0</v>
      </c>
      <c r="CJ235" s="48">
        <f t="shared" si="126"/>
        <v>0</v>
      </c>
      <c r="CK235" s="48">
        <f t="shared" si="127"/>
        <v>0</v>
      </c>
      <c r="CL235" s="48">
        <f t="shared" si="128"/>
        <v>0</v>
      </c>
      <c r="CM235" s="48">
        <f t="shared" si="134"/>
        <v>0</v>
      </c>
      <c r="CN235" s="48">
        <f t="shared" si="135"/>
        <v>0</v>
      </c>
      <c r="CO235" s="48">
        <f t="shared" si="136"/>
        <v>0</v>
      </c>
      <c r="CP235" s="48">
        <f t="shared" si="137"/>
        <v>0</v>
      </c>
      <c r="CQ235" s="48">
        <f t="shared" si="138"/>
        <v>0</v>
      </c>
      <c r="CR235" s="48">
        <f t="shared" si="139"/>
        <v>0</v>
      </c>
      <c r="CS235" s="48">
        <f t="shared" si="140"/>
        <v>0</v>
      </c>
      <c r="CT235" s="48">
        <f t="shared" si="141"/>
        <v>0</v>
      </c>
      <c r="CU235" s="48">
        <f t="shared" si="142"/>
        <v>0</v>
      </c>
      <c r="CV235" s="48">
        <f t="shared" si="129"/>
        <v>0</v>
      </c>
    </row>
    <row r="236" spans="2:100" ht="16" x14ac:dyDescent="0.4">
      <c r="B236" s="51" t="s">
        <v>230</v>
      </c>
      <c r="C236" s="52">
        <v>10</v>
      </c>
      <c r="D236" s="51" t="s">
        <v>320</v>
      </c>
      <c r="E236" s="53">
        <v>250000</v>
      </c>
      <c r="G236" s="54">
        <v>900.35758707895718</v>
      </c>
      <c r="H236" s="55">
        <v>972.52144611156984</v>
      </c>
      <c r="I236" s="55">
        <v>557.14050689529142</v>
      </c>
      <c r="J236" s="55">
        <v>1364.6398227757388</v>
      </c>
      <c r="K236" s="55">
        <v>0</v>
      </c>
      <c r="L236" s="55">
        <v>12900.54935602086</v>
      </c>
      <c r="M236" s="55">
        <v>2424.1693563015747</v>
      </c>
      <c r="N236" s="55">
        <v>1029.1670479470904</v>
      </c>
      <c r="O236" s="55">
        <v>0</v>
      </c>
      <c r="P236" s="55">
        <v>0</v>
      </c>
      <c r="Q236" s="55">
        <v>0</v>
      </c>
      <c r="R236" s="55">
        <v>14299.360429374177</v>
      </c>
      <c r="S236" s="55">
        <v>1456.3444699550948</v>
      </c>
      <c r="T236" s="55">
        <v>5376.907975058838</v>
      </c>
      <c r="U236" s="55">
        <v>0</v>
      </c>
      <c r="V236" s="55">
        <v>0</v>
      </c>
      <c r="W236" s="56">
        <v>0</v>
      </c>
      <c r="X236" s="57">
        <v>4724.9696378229755</v>
      </c>
      <c r="Y236" s="60"/>
      <c r="Z236" s="24">
        <f t="shared" si="113"/>
        <v>46006.127635342164</v>
      </c>
      <c r="AB236" s="58">
        <v>1146.9499710551536</v>
      </c>
      <c r="AC236" s="55">
        <v>0</v>
      </c>
      <c r="AD236" s="55">
        <v>0</v>
      </c>
      <c r="AE236" s="55">
        <v>0</v>
      </c>
      <c r="AF236" s="55">
        <v>0</v>
      </c>
      <c r="AG236" s="55">
        <v>797.15881830336286</v>
      </c>
      <c r="AH236" s="55">
        <v>0</v>
      </c>
      <c r="AI236" s="59">
        <v>597.86911372752206</v>
      </c>
      <c r="AJ236" s="60"/>
      <c r="AK236" s="24">
        <f t="shared" si="118"/>
        <v>2541.9779030860382</v>
      </c>
      <c r="AM236" s="58">
        <v>1217.4789224996814</v>
      </c>
      <c r="AN236" s="55">
        <v>0</v>
      </c>
      <c r="AO236" s="55">
        <v>3353.2646426485217</v>
      </c>
      <c r="AP236" s="59">
        <v>1095.7310302497133</v>
      </c>
      <c r="AQ236" s="60"/>
      <c r="AR236" s="24">
        <f t="shared" si="114"/>
        <v>5666.4745953979163</v>
      </c>
      <c r="AT236" s="58">
        <v>695.70224142838936</v>
      </c>
      <c r="AU236" s="55">
        <v>0</v>
      </c>
      <c r="AV236" s="55">
        <v>1901.8515883678183</v>
      </c>
      <c r="AW236" s="55">
        <v>614.53697992841057</v>
      </c>
      <c r="AX236" s="59">
        <v>531.43921220224183</v>
      </c>
      <c r="AY236" s="60"/>
      <c r="AZ236" s="24">
        <f t="shared" si="115"/>
        <v>3743.5300219268602</v>
      </c>
      <c r="BA236" s="34"/>
      <c r="BB236" s="54">
        <v>141.88334417025209</v>
      </c>
      <c r="BC236" s="55">
        <v>153.25532547491994</v>
      </c>
      <c r="BD236" s="55">
        <v>87.79729234855786</v>
      </c>
      <c r="BE236" s="55">
        <v>215.04751492291524</v>
      </c>
      <c r="BF236" s="55">
        <v>0</v>
      </c>
      <c r="BG236" s="55">
        <v>2032.9401457080371</v>
      </c>
      <c r="BH236" s="55">
        <v>382.01405757349625</v>
      </c>
      <c r="BI236" s="55">
        <v>162.18185370803562</v>
      </c>
      <c r="BJ236" s="55">
        <v>0</v>
      </c>
      <c r="BK236" s="55">
        <v>0</v>
      </c>
      <c r="BL236" s="55">
        <v>0</v>
      </c>
      <c r="BM236" s="55">
        <v>2253.3725558947954</v>
      </c>
      <c r="BN236" s="55">
        <v>229.49884204503468</v>
      </c>
      <c r="BO236" s="55">
        <v>847.32299227034139</v>
      </c>
      <c r="BP236" s="55">
        <v>0</v>
      </c>
      <c r="BQ236" s="55">
        <v>0</v>
      </c>
      <c r="BR236" s="56">
        <v>0</v>
      </c>
      <c r="BS236" s="57">
        <v>744.58693183471576</v>
      </c>
      <c r="BU236" s="24">
        <f t="shared" si="116"/>
        <v>7249.9008559511012</v>
      </c>
      <c r="BW236" s="48">
        <f t="shared" si="117"/>
        <v>65208.011011704075</v>
      </c>
      <c r="BX236" s="49"/>
      <c r="BY236" s="48">
        <f t="shared" si="119"/>
        <v>16080.43947278405</v>
      </c>
      <c r="BZ236" s="48">
        <f t="shared" si="131"/>
        <v>16080.43947278405</v>
      </c>
      <c r="CA236" s="48">
        <f t="shared" si="132"/>
        <v>0</v>
      </c>
      <c r="CB236" s="48">
        <f t="shared" si="133"/>
        <v>0</v>
      </c>
      <c r="CC236" s="48">
        <f t="shared" si="120"/>
        <v>0</v>
      </c>
      <c r="CD236" s="48">
        <f t="shared" si="121"/>
        <v>0</v>
      </c>
      <c r="CE236" s="48">
        <f t="shared" si="122"/>
        <v>16552.732985268973</v>
      </c>
      <c r="CF236" s="48">
        <f t="shared" si="123"/>
        <v>0</v>
      </c>
      <c r="CG236" s="48">
        <f t="shared" si="130"/>
        <v>0</v>
      </c>
      <c r="CH236" s="48">
        <f t="shared" si="124"/>
        <v>0</v>
      </c>
      <c r="CI236" s="48">
        <f t="shared" si="125"/>
        <v>0</v>
      </c>
      <c r="CJ236" s="48">
        <f t="shared" si="126"/>
        <v>16552.732985268973</v>
      </c>
      <c r="CK236" s="48">
        <f t="shared" si="127"/>
        <v>0</v>
      </c>
      <c r="CL236" s="48">
        <f t="shared" si="128"/>
        <v>32574.838553651061</v>
      </c>
      <c r="CM236" s="48">
        <f t="shared" si="134"/>
        <v>1042.2409312492093</v>
      </c>
      <c r="CN236" s="48">
        <f t="shared" si="135"/>
        <v>1125.7767715864898</v>
      </c>
      <c r="CO236" s="48">
        <f t="shared" si="136"/>
        <v>644.93779924384933</v>
      </c>
      <c r="CP236" s="48">
        <f t="shared" si="137"/>
        <v>1579.6873376986541</v>
      </c>
      <c r="CQ236" s="48">
        <f t="shared" si="138"/>
        <v>2806.183413875071</v>
      </c>
      <c r="CR236" s="48">
        <f t="shared" si="139"/>
        <v>1191.3489016551259</v>
      </c>
      <c r="CS236" s="48">
        <f t="shared" si="140"/>
        <v>1685.8433120001296</v>
      </c>
      <c r="CT236" s="48">
        <f t="shared" si="141"/>
        <v>6224.2309673291793</v>
      </c>
      <c r="CU236" s="48">
        <f t="shared" si="142"/>
        <v>10207.163435628139</v>
      </c>
      <c r="CV236" s="48">
        <f t="shared" si="129"/>
        <v>5322.8387515504974</v>
      </c>
    </row>
    <row r="237" spans="2:100" ht="16" x14ac:dyDescent="0.4">
      <c r="B237" s="51" t="s">
        <v>184</v>
      </c>
      <c r="C237" s="52">
        <v>10</v>
      </c>
      <c r="D237" s="51" t="s">
        <v>185</v>
      </c>
      <c r="E237" s="53">
        <v>1167401.4285714286</v>
      </c>
      <c r="G237" s="54">
        <v>4204.3149335243961</v>
      </c>
      <c r="H237" s="55">
        <v>4541.2917020279929</v>
      </c>
      <c r="I237" s="55">
        <v>2601.6264946582919</v>
      </c>
      <c r="J237" s="55">
        <v>6372.3299143754348</v>
      </c>
      <c r="K237" s="55">
        <v>0</v>
      </c>
      <c r="L237" s="55">
        <v>60240.478990299896</v>
      </c>
      <c r="M237" s="55">
        <v>0</v>
      </c>
      <c r="N237" s="55">
        <v>4805.8043280482934</v>
      </c>
      <c r="O237" s="55">
        <v>0</v>
      </c>
      <c r="P237" s="55">
        <v>0</v>
      </c>
      <c r="Q237" s="55">
        <v>13816.07758226546</v>
      </c>
      <c r="R237" s="55">
        <v>0</v>
      </c>
      <c r="S237" s="55">
        <v>6800.5544588707116</v>
      </c>
      <c r="T237" s="55">
        <v>25108.040205523179</v>
      </c>
      <c r="U237" s="55">
        <v>0</v>
      </c>
      <c r="V237" s="55">
        <v>9217.1106712166365</v>
      </c>
      <c r="W237" s="56">
        <v>74033.746238181615</v>
      </c>
      <c r="X237" s="57">
        <v>22063.745220604669</v>
      </c>
      <c r="Y237" s="60"/>
      <c r="Z237" s="24">
        <f t="shared" si="113"/>
        <v>233805.12073959658</v>
      </c>
      <c r="AB237" s="58">
        <v>5355.8041388389802</v>
      </c>
      <c r="AC237" s="55">
        <v>0</v>
      </c>
      <c r="AD237" s="55">
        <v>0</v>
      </c>
      <c r="AE237" s="55">
        <v>0</v>
      </c>
      <c r="AF237" s="55">
        <v>40984.866573837353</v>
      </c>
      <c r="AG237" s="55">
        <v>3722.4173731426304</v>
      </c>
      <c r="AH237" s="55">
        <v>937.67605662522885</v>
      </c>
      <c r="AI237" s="59">
        <v>2791.8130298569731</v>
      </c>
      <c r="AJ237" s="60"/>
      <c r="AK237" s="24">
        <f t="shared" si="118"/>
        <v>53792.577172301164</v>
      </c>
      <c r="AM237" s="58">
        <v>5685.1465335269268</v>
      </c>
      <c r="AN237" s="55">
        <v>0</v>
      </c>
      <c r="AO237" s="55">
        <v>15658.423736823783</v>
      </c>
      <c r="AP237" s="59">
        <v>5116.6318801742336</v>
      </c>
      <c r="AQ237" s="60"/>
      <c r="AR237" s="24">
        <f t="shared" si="114"/>
        <v>26460.202150524943</v>
      </c>
      <c r="AT237" s="58">
        <v>3248.6551620153868</v>
      </c>
      <c r="AU237" s="55">
        <v>0</v>
      </c>
      <c r="AV237" s="55">
        <v>8880.8970447657266</v>
      </c>
      <c r="AW237" s="55">
        <v>2869.6453931135916</v>
      </c>
      <c r="AX237" s="59">
        <v>2481.6115820950872</v>
      </c>
      <c r="AY237" s="60"/>
      <c r="AZ237" s="24">
        <f t="shared" si="115"/>
        <v>17480.809181989793</v>
      </c>
      <c r="BA237" s="34"/>
      <c r="BB237" s="54">
        <v>662.53927469937594</v>
      </c>
      <c r="BC237" s="55">
        <v>715.6419435824032</v>
      </c>
      <c r="BD237" s="55">
        <v>409.97873804963922</v>
      </c>
      <c r="BE237" s="55">
        <v>1004.1871045269874</v>
      </c>
      <c r="BF237" s="55">
        <v>0</v>
      </c>
      <c r="BG237" s="55">
        <v>9493.0289211990839</v>
      </c>
      <c r="BH237" s="55">
        <v>0</v>
      </c>
      <c r="BI237" s="55">
        <v>757.32531082849289</v>
      </c>
      <c r="BJ237" s="55">
        <v>0</v>
      </c>
      <c r="BK237" s="55">
        <v>0</v>
      </c>
      <c r="BL237" s="55">
        <v>2177.2141633717006</v>
      </c>
      <c r="BM237" s="55">
        <v>0</v>
      </c>
      <c r="BN237" s="55">
        <v>1071.6691042354485</v>
      </c>
      <c r="BO237" s="55">
        <v>3956.6642865512563</v>
      </c>
      <c r="BP237" s="55">
        <v>0</v>
      </c>
      <c r="BQ237" s="55">
        <v>1452.4834403431862</v>
      </c>
      <c r="BR237" s="56">
        <v>11666.648505516356</v>
      </c>
      <c r="BS237" s="57">
        <v>3476.927391677857</v>
      </c>
      <c r="BU237" s="24">
        <f t="shared" si="116"/>
        <v>36844.30818458178</v>
      </c>
      <c r="BW237" s="48">
        <f t="shared" si="117"/>
        <v>368383.0174289943</v>
      </c>
      <c r="BX237" s="49"/>
      <c r="BY237" s="48">
        <f t="shared" si="119"/>
        <v>75089.312050337961</v>
      </c>
      <c r="BZ237" s="48">
        <f t="shared" si="131"/>
        <v>75089.312050337961</v>
      </c>
      <c r="CA237" s="48">
        <f t="shared" si="132"/>
        <v>0</v>
      </c>
      <c r="CB237" s="48">
        <f t="shared" si="133"/>
        <v>97307.664911883025</v>
      </c>
      <c r="CC237" s="48">
        <f t="shared" si="120"/>
        <v>11607.270168185052</v>
      </c>
      <c r="CD237" s="48">
        <f t="shared" si="121"/>
        <v>85700.394743697965</v>
      </c>
      <c r="CE237" s="48">
        <f t="shared" si="122"/>
        <v>56978.158319474518</v>
      </c>
      <c r="CF237" s="48">
        <f t="shared" si="123"/>
        <v>0</v>
      </c>
      <c r="CG237" s="48">
        <f t="shared" si="130"/>
        <v>0</v>
      </c>
      <c r="CH237" s="48">
        <f t="shared" si="124"/>
        <v>0</v>
      </c>
      <c r="CI237" s="48">
        <f t="shared" si="125"/>
        <v>0</v>
      </c>
      <c r="CJ237" s="48">
        <f t="shared" si="126"/>
        <v>0</v>
      </c>
      <c r="CK237" s="48">
        <f t="shared" si="127"/>
        <v>56978.158319474518</v>
      </c>
      <c r="CL237" s="48">
        <f t="shared" si="128"/>
        <v>139007.88214729878</v>
      </c>
      <c r="CM237" s="48">
        <f t="shared" si="134"/>
        <v>4866.8542082237718</v>
      </c>
      <c r="CN237" s="48">
        <f t="shared" si="135"/>
        <v>5256.9336456103956</v>
      </c>
      <c r="CO237" s="48">
        <f t="shared" si="136"/>
        <v>3011.605232707931</v>
      </c>
      <c r="CP237" s="48">
        <f t="shared" si="137"/>
        <v>7376.517018902422</v>
      </c>
      <c r="CQ237" s="48">
        <f t="shared" si="138"/>
        <v>0</v>
      </c>
      <c r="CR237" s="48">
        <f t="shared" si="139"/>
        <v>5563.129638876786</v>
      </c>
      <c r="CS237" s="48">
        <f t="shared" si="140"/>
        <v>7872.2235631061603</v>
      </c>
      <c r="CT237" s="48">
        <f t="shared" si="141"/>
        <v>29064.704492074434</v>
      </c>
      <c r="CU237" s="48">
        <f t="shared" si="142"/>
        <v>47663.428705657367</v>
      </c>
      <c r="CV237" s="48">
        <f t="shared" si="129"/>
        <v>24855.558250461643</v>
      </c>
    </row>
    <row r="238" spans="2:100" ht="16" x14ac:dyDescent="0.4">
      <c r="B238" s="51" t="s">
        <v>184</v>
      </c>
      <c r="C238" s="52">
        <v>10</v>
      </c>
      <c r="D238" s="51" t="s">
        <v>253</v>
      </c>
      <c r="E238" s="53">
        <v>690000</v>
      </c>
      <c r="G238" s="54">
        <v>2484.9869403379216</v>
      </c>
      <c r="H238" s="55">
        <v>2684.1591912679328</v>
      </c>
      <c r="I238" s="55">
        <v>1537.7077990310042</v>
      </c>
      <c r="J238" s="55">
        <v>3766.405910861039</v>
      </c>
      <c r="K238" s="55">
        <v>0</v>
      </c>
      <c r="L238" s="55">
        <v>35605.516222617567</v>
      </c>
      <c r="M238" s="55">
        <v>0</v>
      </c>
      <c r="N238" s="55">
        <v>2840.5010523339693</v>
      </c>
      <c r="O238" s="55">
        <v>0</v>
      </c>
      <c r="P238" s="55">
        <v>0</v>
      </c>
      <c r="Q238" s="55">
        <v>8166.0800633326244</v>
      </c>
      <c r="R238" s="55">
        <v>0</v>
      </c>
      <c r="S238" s="55">
        <v>4019.5107370760625</v>
      </c>
      <c r="T238" s="55">
        <v>14840.266011162394</v>
      </c>
      <c r="U238" s="55">
        <v>0</v>
      </c>
      <c r="V238" s="55">
        <v>0</v>
      </c>
      <c r="W238" s="56">
        <v>58049.187391301501</v>
      </c>
      <c r="X238" s="57">
        <v>13040.91620039141</v>
      </c>
      <c r="Y238" s="60"/>
      <c r="Z238" s="24">
        <f t="shared" si="113"/>
        <v>147035.23751971341</v>
      </c>
      <c r="AB238" s="58">
        <v>3165.581920112224</v>
      </c>
      <c r="AC238" s="55">
        <v>0</v>
      </c>
      <c r="AD238" s="55">
        <v>0</v>
      </c>
      <c r="AE238" s="55">
        <v>0</v>
      </c>
      <c r="AF238" s="55">
        <v>24224.364681953495</v>
      </c>
      <c r="AG238" s="55">
        <v>2200.1583385172812</v>
      </c>
      <c r="AH238" s="55">
        <v>0</v>
      </c>
      <c r="AI238" s="59">
        <v>1650.118753887961</v>
      </c>
      <c r="AJ238" s="60"/>
      <c r="AK238" s="24">
        <f t="shared" si="118"/>
        <v>31240.223694470962</v>
      </c>
      <c r="AM238" s="58">
        <v>3360.2418260991208</v>
      </c>
      <c r="AN238" s="55">
        <v>0</v>
      </c>
      <c r="AO238" s="55">
        <v>9255.0104137099206</v>
      </c>
      <c r="AP238" s="59">
        <v>3024.2176434892085</v>
      </c>
      <c r="AQ238" s="60"/>
      <c r="AR238" s="24">
        <f t="shared" si="114"/>
        <v>15639.469883298249</v>
      </c>
      <c r="AT238" s="58">
        <v>1920.1381863423546</v>
      </c>
      <c r="AU238" s="55">
        <v>0</v>
      </c>
      <c r="AV238" s="55">
        <v>5249.1103838951785</v>
      </c>
      <c r="AW238" s="55">
        <v>1696.1220646024133</v>
      </c>
      <c r="AX238" s="59">
        <v>1466.7722256781876</v>
      </c>
      <c r="AY238" s="60"/>
      <c r="AZ238" s="24">
        <f t="shared" si="115"/>
        <v>10332.142860518134</v>
      </c>
      <c r="BA238" s="34"/>
      <c r="BB238" s="54">
        <v>391.59802990989579</v>
      </c>
      <c r="BC238" s="55">
        <v>422.98469831077904</v>
      </c>
      <c r="BD238" s="55">
        <v>242.32052688201969</v>
      </c>
      <c r="BE238" s="55">
        <v>593.53114118724602</v>
      </c>
      <c r="BF238" s="55">
        <v>0</v>
      </c>
      <c r="BG238" s="55">
        <v>5610.9148021541823</v>
      </c>
      <c r="BH238" s="55">
        <v>0</v>
      </c>
      <c r="BI238" s="55">
        <v>447.62191623417834</v>
      </c>
      <c r="BJ238" s="55">
        <v>0</v>
      </c>
      <c r="BK238" s="55">
        <v>0</v>
      </c>
      <c r="BL238" s="55">
        <v>1286.8562055511952</v>
      </c>
      <c r="BM238" s="55">
        <v>0</v>
      </c>
      <c r="BN238" s="55">
        <v>633.41680404429565</v>
      </c>
      <c r="BO238" s="55">
        <v>2338.611458666142</v>
      </c>
      <c r="BP238" s="55">
        <v>0</v>
      </c>
      <c r="BQ238" s="55">
        <v>0</v>
      </c>
      <c r="BR238" s="56">
        <v>9147.7130327344166</v>
      </c>
      <c r="BS238" s="57">
        <v>2055.059931863816</v>
      </c>
      <c r="BU238" s="24">
        <f t="shared" si="116"/>
        <v>23170.62854753817</v>
      </c>
      <c r="BW238" s="48">
        <f t="shared" si="117"/>
        <v>227417.70250553891</v>
      </c>
      <c r="BX238" s="49"/>
      <c r="BY238" s="48">
        <f t="shared" si="119"/>
        <v>44382.012944883973</v>
      </c>
      <c r="BZ238" s="48">
        <f t="shared" si="131"/>
        <v>44382.012944883973</v>
      </c>
      <c r="CA238" s="48">
        <f t="shared" si="132"/>
        <v>0</v>
      </c>
      <c r="CB238" s="48">
        <f t="shared" si="133"/>
        <v>67196.900424035921</v>
      </c>
      <c r="CC238" s="48">
        <f t="shared" si="120"/>
        <v>0</v>
      </c>
      <c r="CD238" s="48">
        <f t="shared" si="121"/>
        <v>67196.900424035921</v>
      </c>
      <c r="CE238" s="48">
        <f t="shared" si="122"/>
        <v>33677.300950837314</v>
      </c>
      <c r="CF238" s="48">
        <f t="shared" si="123"/>
        <v>0</v>
      </c>
      <c r="CG238" s="48">
        <f t="shared" si="130"/>
        <v>0</v>
      </c>
      <c r="CH238" s="48">
        <f t="shared" si="124"/>
        <v>0</v>
      </c>
      <c r="CI238" s="48">
        <f t="shared" si="125"/>
        <v>0</v>
      </c>
      <c r="CJ238" s="48">
        <f t="shared" si="126"/>
        <v>0</v>
      </c>
      <c r="CK238" s="48">
        <f t="shared" si="127"/>
        <v>33677.300950837314</v>
      </c>
      <c r="CL238" s="48">
        <f t="shared" si="128"/>
        <v>82161.488185781724</v>
      </c>
      <c r="CM238" s="48">
        <f t="shared" si="134"/>
        <v>2876.5849702478172</v>
      </c>
      <c r="CN238" s="48">
        <f t="shared" si="135"/>
        <v>3107.1438895787119</v>
      </c>
      <c r="CO238" s="48">
        <f t="shared" si="136"/>
        <v>1780.028325913024</v>
      </c>
      <c r="CP238" s="48">
        <f t="shared" si="137"/>
        <v>4359.9370520482853</v>
      </c>
      <c r="CQ238" s="48">
        <f t="shared" si="138"/>
        <v>0</v>
      </c>
      <c r="CR238" s="48">
        <f t="shared" si="139"/>
        <v>3288.1229685681474</v>
      </c>
      <c r="CS238" s="48">
        <f t="shared" si="140"/>
        <v>4652.927541120358</v>
      </c>
      <c r="CT238" s="48">
        <f t="shared" si="141"/>
        <v>17178.877469828534</v>
      </c>
      <c r="CU238" s="48">
        <f t="shared" si="142"/>
        <v>28171.771082333667</v>
      </c>
      <c r="CV238" s="48">
        <f t="shared" si="129"/>
        <v>14691.03495427937</v>
      </c>
    </row>
    <row r="239" spans="2:100" ht="16" x14ac:dyDescent="0.4">
      <c r="B239" s="51" t="s">
        <v>184</v>
      </c>
      <c r="C239" s="52">
        <v>10</v>
      </c>
      <c r="D239" s="51" t="s">
        <v>248</v>
      </c>
      <c r="E239" s="53">
        <v>67500</v>
      </c>
      <c r="G239" s="54">
        <v>243.09654851131845</v>
      </c>
      <c r="H239" s="55">
        <v>262.5807904501238</v>
      </c>
      <c r="I239" s="55">
        <v>150.42793686172868</v>
      </c>
      <c r="J239" s="55">
        <v>368.45275214944945</v>
      </c>
      <c r="K239" s="55">
        <v>0</v>
      </c>
      <c r="L239" s="55">
        <v>3483.1483261256317</v>
      </c>
      <c r="M239" s="55">
        <v>0</v>
      </c>
      <c r="N239" s="55">
        <v>277.87510294571439</v>
      </c>
      <c r="O239" s="55">
        <v>0</v>
      </c>
      <c r="P239" s="55">
        <v>0</v>
      </c>
      <c r="Q239" s="55">
        <v>798.85565836949581</v>
      </c>
      <c r="R239" s="55">
        <v>0</v>
      </c>
      <c r="S239" s="55">
        <v>393.21300688787562</v>
      </c>
      <c r="T239" s="55">
        <v>1451.7651532658863</v>
      </c>
      <c r="U239" s="55">
        <v>0</v>
      </c>
      <c r="V239" s="55">
        <v>0</v>
      </c>
      <c r="W239" s="56">
        <v>5678.7248534968858</v>
      </c>
      <c r="X239" s="57">
        <v>1275.7418022122033</v>
      </c>
      <c r="Y239" s="60"/>
      <c r="Z239" s="24">
        <f t="shared" si="113"/>
        <v>14383.881931276315</v>
      </c>
      <c r="AB239" s="58">
        <v>309.67649218489146</v>
      </c>
      <c r="AC239" s="55">
        <v>0</v>
      </c>
      <c r="AD239" s="55">
        <v>0</v>
      </c>
      <c r="AE239" s="55">
        <v>0</v>
      </c>
      <c r="AF239" s="55">
        <v>2369.7748058432771</v>
      </c>
      <c r="AG239" s="55">
        <v>215.23288094190795</v>
      </c>
      <c r="AH239" s="55">
        <v>0</v>
      </c>
      <c r="AI239" s="59">
        <v>161.42466070643096</v>
      </c>
      <c r="AJ239" s="60"/>
      <c r="AK239" s="24">
        <f t="shared" si="118"/>
        <v>3056.1088396765076</v>
      </c>
      <c r="AM239" s="58">
        <v>328.71930907491395</v>
      </c>
      <c r="AN239" s="55">
        <v>0</v>
      </c>
      <c r="AO239" s="55">
        <v>905.38145351510082</v>
      </c>
      <c r="AP239" s="59">
        <v>295.84737816742256</v>
      </c>
      <c r="AQ239" s="60"/>
      <c r="AR239" s="24">
        <f t="shared" si="114"/>
        <v>1529.9481407574372</v>
      </c>
      <c r="AT239" s="58">
        <v>187.83960518566514</v>
      </c>
      <c r="AU239" s="55">
        <v>0</v>
      </c>
      <c r="AV239" s="55">
        <v>513.4999288593109</v>
      </c>
      <c r="AW239" s="55">
        <v>165.92498458067087</v>
      </c>
      <c r="AX239" s="59">
        <v>143.48858729460531</v>
      </c>
      <c r="AY239" s="60"/>
      <c r="AZ239" s="24">
        <f t="shared" si="115"/>
        <v>1010.7531059202522</v>
      </c>
      <c r="BA239" s="34"/>
      <c r="BB239" s="54">
        <v>38.308502925968064</v>
      </c>
      <c r="BC239" s="55">
        <v>41.378937878228385</v>
      </c>
      <c r="BD239" s="55">
        <v>23.70526893411062</v>
      </c>
      <c r="BE239" s="55">
        <v>58.062829029187107</v>
      </c>
      <c r="BF239" s="55">
        <v>0</v>
      </c>
      <c r="BG239" s="55">
        <v>548.89383934116995</v>
      </c>
      <c r="BH239" s="55">
        <v>0</v>
      </c>
      <c r="BI239" s="55">
        <v>43.789100501169621</v>
      </c>
      <c r="BJ239" s="55">
        <v>0</v>
      </c>
      <c r="BK239" s="55">
        <v>0</v>
      </c>
      <c r="BL239" s="55">
        <v>125.88810706479084</v>
      </c>
      <c r="BM239" s="55">
        <v>0</v>
      </c>
      <c r="BN239" s="55">
        <v>61.964687352159359</v>
      </c>
      <c r="BO239" s="55">
        <v>228.77720791299217</v>
      </c>
      <c r="BP239" s="55">
        <v>0</v>
      </c>
      <c r="BQ239" s="55">
        <v>0</v>
      </c>
      <c r="BR239" s="56">
        <v>894.88497059358417</v>
      </c>
      <c r="BS239" s="57">
        <v>201.03847159537327</v>
      </c>
      <c r="BU239" s="24">
        <f t="shared" si="116"/>
        <v>2266.6919231287334</v>
      </c>
      <c r="BW239" s="48">
        <f t="shared" si="117"/>
        <v>22247.383940759246</v>
      </c>
      <c r="BX239" s="49"/>
      <c r="BY239" s="48">
        <f t="shared" si="119"/>
        <v>4341.7186576516933</v>
      </c>
      <c r="BZ239" s="48">
        <f t="shared" si="131"/>
        <v>4341.7186576516933</v>
      </c>
      <c r="CA239" s="48">
        <f t="shared" si="132"/>
        <v>0</v>
      </c>
      <c r="CB239" s="48">
        <f t="shared" si="133"/>
        <v>6573.6098240904703</v>
      </c>
      <c r="CC239" s="48">
        <f t="shared" si="120"/>
        <v>0</v>
      </c>
      <c r="CD239" s="48">
        <f t="shared" si="121"/>
        <v>6573.6098240904703</v>
      </c>
      <c r="CE239" s="48">
        <f t="shared" si="122"/>
        <v>3294.5185712775638</v>
      </c>
      <c r="CF239" s="48">
        <f t="shared" si="123"/>
        <v>0</v>
      </c>
      <c r="CG239" s="48">
        <f t="shared" si="130"/>
        <v>0</v>
      </c>
      <c r="CH239" s="48">
        <f t="shared" si="124"/>
        <v>0</v>
      </c>
      <c r="CI239" s="48">
        <f t="shared" si="125"/>
        <v>0</v>
      </c>
      <c r="CJ239" s="48">
        <f t="shared" si="126"/>
        <v>0</v>
      </c>
      <c r="CK239" s="48">
        <f t="shared" si="127"/>
        <v>3294.5185712775638</v>
      </c>
      <c r="CL239" s="48">
        <f t="shared" si="128"/>
        <v>8037.5368877395167</v>
      </c>
      <c r="CM239" s="48">
        <f t="shared" si="134"/>
        <v>281.40505143728649</v>
      </c>
      <c r="CN239" s="48">
        <f t="shared" si="135"/>
        <v>303.95972832835218</v>
      </c>
      <c r="CO239" s="48">
        <f t="shared" si="136"/>
        <v>174.1332057958393</v>
      </c>
      <c r="CP239" s="48">
        <f t="shared" si="137"/>
        <v>426.51558117863658</v>
      </c>
      <c r="CQ239" s="48">
        <f t="shared" si="138"/>
        <v>0</v>
      </c>
      <c r="CR239" s="48">
        <f t="shared" si="139"/>
        <v>321.66420344688402</v>
      </c>
      <c r="CS239" s="48">
        <f t="shared" si="140"/>
        <v>455.17769424003495</v>
      </c>
      <c r="CT239" s="48">
        <f t="shared" si="141"/>
        <v>1680.5423611788785</v>
      </c>
      <c r="CU239" s="48">
        <f t="shared" si="142"/>
        <v>2755.9341276195973</v>
      </c>
      <c r="CV239" s="48">
        <f t="shared" si="129"/>
        <v>1437.1664629186344</v>
      </c>
    </row>
    <row r="240" spans="2:100" ht="16" x14ac:dyDescent="0.4">
      <c r="B240" s="51" t="s">
        <v>184</v>
      </c>
      <c r="C240" s="52">
        <v>10</v>
      </c>
      <c r="D240" s="51" t="s">
        <v>242</v>
      </c>
      <c r="E240" s="53">
        <v>543900</v>
      </c>
      <c r="G240" s="54">
        <v>1958.8179664489792</v>
      </c>
      <c r="H240" s="55">
        <v>2115.8176581603316</v>
      </c>
      <c r="I240" s="55">
        <v>1212.1148868013961</v>
      </c>
      <c r="J240" s="55">
        <v>2968.9103984308972</v>
      </c>
      <c r="K240" s="55">
        <v>0</v>
      </c>
      <c r="L240" s="55">
        <v>28066.435178958982</v>
      </c>
      <c r="M240" s="55">
        <v>0</v>
      </c>
      <c r="N240" s="55">
        <v>2239.0558295136893</v>
      </c>
      <c r="O240" s="55">
        <v>0</v>
      </c>
      <c r="P240" s="55">
        <v>0</v>
      </c>
      <c r="Q240" s="55">
        <v>6437.0013716617595</v>
      </c>
      <c r="R240" s="55">
        <v>0</v>
      </c>
      <c r="S240" s="55">
        <v>3168.4230288343047</v>
      </c>
      <c r="T240" s="55">
        <v>11698.000990538008</v>
      </c>
      <c r="U240" s="55">
        <v>0</v>
      </c>
      <c r="V240" s="55">
        <v>5814.383641020293</v>
      </c>
      <c r="W240" s="56">
        <v>30505.268620414379</v>
      </c>
      <c r="X240" s="57">
        <v>10279.643944047664</v>
      </c>
      <c r="Y240" s="60"/>
      <c r="Z240" s="24">
        <f t="shared" si="113"/>
        <v>106463.87351483069</v>
      </c>
      <c r="AB240" s="58">
        <v>2495.3043570275922</v>
      </c>
      <c r="AC240" s="55">
        <v>0</v>
      </c>
      <c r="AD240" s="55">
        <v>0</v>
      </c>
      <c r="AE240" s="55">
        <v>0</v>
      </c>
      <c r="AF240" s="55">
        <v>19095.118768861605</v>
      </c>
      <c r="AG240" s="55">
        <v>1734.2987251007962</v>
      </c>
      <c r="AH240" s="55">
        <v>591.50947826239951</v>
      </c>
      <c r="AI240" s="59">
        <v>1300.7240438255972</v>
      </c>
      <c r="AJ240" s="60"/>
      <c r="AK240" s="24">
        <f t="shared" si="118"/>
        <v>25216.955373077988</v>
      </c>
      <c r="AM240" s="58">
        <v>2648.7471437903068</v>
      </c>
      <c r="AN240" s="55">
        <v>0</v>
      </c>
      <c r="AO240" s="55">
        <v>7295.3625565461234</v>
      </c>
      <c r="AP240" s="59">
        <v>2383.8724294112762</v>
      </c>
      <c r="AQ240" s="60"/>
      <c r="AR240" s="24">
        <f t="shared" si="114"/>
        <v>12327.982129747706</v>
      </c>
      <c r="AT240" s="58">
        <v>1513.5697964516039</v>
      </c>
      <c r="AU240" s="55">
        <v>0</v>
      </c>
      <c r="AV240" s="55">
        <v>4137.6683156530253</v>
      </c>
      <c r="AW240" s="55">
        <v>1336.9866535322501</v>
      </c>
      <c r="AX240" s="59">
        <v>1156.1991500671975</v>
      </c>
      <c r="AY240" s="60"/>
      <c r="AZ240" s="24">
        <f t="shared" si="115"/>
        <v>8144.4239157040765</v>
      </c>
      <c r="BA240" s="34"/>
      <c r="BB240" s="54">
        <v>308.68140357680051</v>
      </c>
      <c r="BC240" s="55">
        <v>333.42228610323588</v>
      </c>
      <c r="BD240" s="55">
        <v>191.01178923352248</v>
      </c>
      <c r="BE240" s="55">
        <v>467.85737346629435</v>
      </c>
      <c r="BF240" s="55">
        <v>0</v>
      </c>
      <c r="BG240" s="55">
        <v>4422.8645810024054</v>
      </c>
      <c r="BH240" s="55">
        <v>0</v>
      </c>
      <c r="BI240" s="55">
        <v>352.8428409272023</v>
      </c>
      <c r="BJ240" s="55">
        <v>0</v>
      </c>
      <c r="BK240" s="55">
        <v>0</v>
      </c>
      <c r="BL240" s="55">
        <v>1014.3783915931813</v>
      </c>
      <c r="BM240" s="55">
        <v>0</v>
      </c>
      <c r="BN240" s="55">
        <v>499.29768075317742</v>
      </c>
      <c r="BO240" s="55">
        <v>1843.4359019833546</v>
      </c>
      <c r="BP240" s="55">
        <v>0</v>
      </c>
      <c r="BQ240" s="55">
        <v>916.26283502892318</v>
      </c>
      <c r="BR240" s="56">
        <v>4807.189486477535</v>
      </c>
      <c r="BS240" s="57">
        <v>1619.9233288996077</v>
      </c>
      <c r="BU240" s="24">
        <f t="shared" si="116"/>
        <v>16777.167899045238</v>
      </c>
      <c r="BW240" s="48">
        <f t="shared" si="117"/>
        <v>168930.4028324057</v>
      </c>
      <c r="BX240" s="49"/>
      <c r="BY240" s="48">
        <f t="shared" si="119"/>
        <v>34984.60411698898</v>
      </c>
      <c r="BZ240" s="48">
        <f t="shared" si="131"/>
        <v>34984.60411698898</v>
      </c>
      <c r="CA240" s="48">
        <f t="shared" si="132"/>
        <v>0</v>
      </c>
      <c r="CB240" s="48">
        <f t="shared" si="133"/>
        <v>42634.614061203531</v>
      </c>
      <c r="CC240" s="48">
        <f t="shared" si="120"/>
        <v>7322.1559543116155</v>
      </c>
      <c r="CD240" s="48">
        <f t="shared" si="121"/>
        <v>35312.458106891914</v>
      </c>
      <c r="CE240" s="48">
        <f t="shared" si="122"/>
        <v>26546.498532116548</v>
      </c>
      <c r="CF240" s="48">
        <f t="shared" si="123"/>
        <v>0</v>
      </c>
      <c r="CG240" s="48">
        <f t="shared" si="130"/>
        <v>0</v>
      </c>
      <c r="CH240" s="48">
        <f t="shared" si="124"/>
        <v>0</v>
      </c>
      <c r="CI240" s="48">
        <f t="shared" si="125"/>
        <v>0</v>
      </c>
      <c r="CJ240" s="48">
        <f t="shared" si="126"/>
        <v>0</v>
      </c>
      <c r="CK240" s="48">
        <f t="shared" si="127"/>
        <v>26546.498532116544</v>
      </c>
      <c r="CL240" s="48">
        <f t="shared" si="128"/>
        <v>64764.686122096653</v>
      </c>
      <c r="CM240" s="48">
        <f t="shared" si="134"/>
        <v>2267.4993700257796</v>
      </c>
      <c r="CN240" s="48">
        <f t="shared" si="135"/>
        <v>2449.2399442635674</v>
      </c>
      <c r="CO240" s="48">
        <f t="shared" si="136"/>
        <v>1403.1266760349185</v>
      </c>
      <c r="CP240" s="48">
        <f t="shared" si="137"/>
        <v>3436.7677718971918</v>
      </c>
      <c r="CQ240" s="48">
        <f t="shared" si="138"/>
        <v>0</v>
      </c>
      <c r="CR240" s="48">
        <f t="shared" si="139"/>
        <v>2591.8986704408917</v>
      </c>
      <c r="CS240" s="48">
        <f t="shared" si="140"/>
        <v>3667.7207095874819</v>
      </c>
      <c r="CT240" s="48">
        <f t="shared" si="141"/>
        <v>13541.436892521364</v>
      </c>
      <c r="CU240" s="48">
        <f t="shared" si="142"/>
        <v>22206.70477055258</v>
      </c>
      <c r="CV240" s="48">
        <f t="shared" si="129"/>
        <v>11580.367987873262</v>
      </c>
    </row>
    <row r="241" spans="2:100" ht="16" x14ac:dyDescent="0.4">
      <c r="B241" s="51" t="s">
        <v>234</v>
      </c>
      <c r="C241" s="52">
        <v>10</v>
      </c>
      <c r="D241" s="51" t="s">
        <v>246</v>
      </c>
      <c r="E241" s="53">
        <v>105000</v>
      </c>
      <c r="G241" s="54">
        <v>378.15018657316205</v>
      </c>
      <c r="H241" s="55">
        <v>408.45900736685934</v>
      </c>
      <c r="I241" s="55">
        <v>233.99901289602238</v>
      </c>
      <c r="J241" s="55">
        <v>573.1487255658102</v>
      </c>
      <c r="K241" s="55">
        <v>0</v>
      </c>
      <c r="L241" s="55">
        <v>5418.230729528761</v>
      </c>
      <c r="M241" s="55">
        <v>1018.1511296466615</v>
      </c>
      <c r="N241" s="55">
        <v>432.25016013777793</v>
      </c>
      <c r="O241" s="55">
        <v>0</v>
      </c>
      <c r="P241" s="55">
        <v>0</v>
      </c>
      <c r="Q241" s="55">
        <v>0</v>
      </c>
      <c r="R241" s="55">
        <v>6005.7313803371544</v>
      </c>
      <c r="S241" s="55">
        <v>611.66467738113988</v>
      </c>
      <c r="T241" s="55">
        <v>2258.3013495247119</v>
      </c>
      <c r="U241" s="55">
        <v>0</v>
      </c>
      <c r="V241" s="55">
        <v>0</v>
      </c>
      <c r="W241" s="56">
        <v>8833.5719943284876</v>
      </c>
      <c r="X241" s="57">
        <v>1984.4872478856496</v>
      </c>
      <c r="Y241" s="60"/>
      <c r="Z241" s="24">
        <f t="shared" si="113"/>
        <v>28156.145601172197</v>
      </c>
      <c r="AB241" s="58">
        <v>481.71898784316448</v>
      </c>
      <c r="AC241" s="55">
        <v>0</v>
      </c>
      <c r="AD241" s="55">
        <v>0</v>
      </c>
      <c r="AE241" s="55">
        <v>0</v>
      </c>
      <c r="AF241" s="55">
        <v>0</v>
      </c>
      <c r="AG241" s="55">
        <v>334.80670368741238</v>
      </c>
      <c r="AH241" s="55">
        <v>0</v>
      </c>
      <c r="AI241" s="59">
        <v>251.10502776555927</v>
      </c>
      <c r="AJ241" s="60"/>
      <c r="AK241" s="24">
        <f t="shared" si="118"/>
        <v>1067.6307192961362</v>
      </c>
      <c r="AM241" s="58">
        <v>511.34114744986618</v>
      </c>
      <c r="AN241" s="55">
        <v>0</v>
      </c>
      <c r="AO241" s="55">
        <v>1408.371149912379</v>
      </c>
      <c r="AP241" s="59">
        <v>460.20703270487957</v>
      </c>
      <c r="AQ241" s="60"/>
      <c r="AR241" s="24">
        <f t="shared" si="114"/>
        <v>2379.919330067125</v>
      </c>
      <c r="AT241" s="58">
        <v>292.19494139992355</v>
      </c>
      <c r="AU241" s="55">
        <v>0</v>
      </c>
      <c r="AV241" s="55">
        <v>798.77766711448362</v>
      </c>
      <c r="AW241" s="55">
        <v>258.10553156993245</v>
      </c>
      <c r="AX241" s="59">
        <v>223.20446912494157</v>
      </c>
      <c r="AY241" s="60"/>
      <c r="AZ241" s="24">
        <f t="shared" si="115"/>
        <v>1572.2826092092812</v>
      </c>
      <c r="BA241" s="34"/>
      <c r="BB241" s="54">
        <v>59.591004551505883</v>
      </c>
      <c r="BC241" s="55">
        <v>64.367236699466375</v>
      </c>
      <c r="BD241" s="55">
        <v>36.874862786394296</v>
      </c>
      <c r="BE241" s="55">
        <v>90.319956267624391</v>
      </c>
      <c r="BF241" s="55">
        <v>0</v>
      </c>
      <c r="BG241" s="55">
        <v>853.83486119737552</v>
      </c>
      <c r="BH241" s="55">
        <v>160.44590418086841</v>
      </c>
      <c r="BI241" s="55">
        <v>68.116378557374958</v>
      </c>
      <c r="BJ241" s="55">
        <v>0</v>
      </c>
      <c r="BK241" s="55">
        <v>0</v>
      </c>
      <c r="BL241" s="55">
        <v>0</v>
      </c>
      <c r="BM241" s="55">
        <v>946.41647347581409</v>
      </c>
      <c r="BN241" s="55">
        <v>96.389513658914566</v>
      </c>
      <c r="BO241" s="55">
        <v>355.87565675354335</v>
      </c>
      <c r="BP241" s="55">
        <v>0</v>
      </c>
      <c r="BQ241" s="55">
        <v>0</v>
      </c>
      <c r="BR241" s="56">
        <v>1392.0432875900199</v>
      </c>
      <c r="BS241" s="57">
        <v>312.72651137058062</v>
      </c>
      <c r="BU241" s="24">
        <f t="shared" si="116"/>
        <v>4437.0016470894825</v>
      </c>
      <c r="BW241" s="48">
        <f t="shared" si="117"/>
        <v>37612.979906834225</v>
      </c>
      <c r="BX241" s="49"/>
      <c r="BY241" s="48">
        <f t="shared" si="119"/>
        <v>6753.7845785693007</v>
      </c>
      <c r="BZ241" s="48">
        <f t="shared" si="131"/>
        <v>6753.7845785693007</v>
      </c>
      <c r="CA241" s="48">
        <f t="shared" si="132"/>
        <v>0</v>
      </c>
      <c r="CB241" s="48">
        <f t="shared" si="133"/>
        <v>10225.615281918508</v>
      </c>
      <c r="CC241" s="48">
        <f t="shared" si="120"/>
        <v>0</v>
      </c>
      <c r="CD241" s="48">
        <f t="shared" si="121"/>
        <v>10225.615281918508</v>
      </c>
      <c r="CE241" s="48">
        <f t="shared" si="122"/>
        <v>6952.1478538129686</v>
      </c>
      <c r="CF241" s="48">
        <f t="shared" si="123"/>
        <v>0</v>
      </c>
      <c r="CG241" s="48">
        <f t="shared" si="130"/>
        <v>0</v>
      </c>
      <c r="CH241" s="48">
        <f t="shared" si="124"/>
        <v>0</v>
      </c>
      <c r="CI241" s="48">
        <f t="shared" si="125"/>
        <v>0</v>
      </c>
      <c r="CJ241" s="48">
        <f t="shared" si="126"/>
        <v>6952.1478538129686</v>
      </c>
      <c r="CK241" s="48">
        <f t="shared" si="127"/>
        <v>0</v>
      </c>
      <c r="CL241" s="48">
        <f t="shared" si="128"/>
        <v>13681.432192533443</v>
      </c>
      <c r="CM241" s="48">
        <f t="shared" si="134"/>
        <v>437.74119112466792</v>
      </c>
      <c r="CN241" s="48">
        <f t="shared" si="135"/>
        <v>472.82624406632573</v>
      </c>
      <c r="CO241" s="48">
        <f t="shared" si="136"/>
        <v>270.87387568241667</v>
      </c>
      <c r="CP241" s="48">
        <f t="shared" si="137"/>
        <v>663.46868183343463</v>
      </c>
      <c r="CQ241" s="48">
        <f t="shared" si="138"/>
        <v>1178.5970338275299</v>
      </c>
      <c r="CR241" s="48">
        <f t="shared" si="139"/>
        <v>500.36653869515288</v>
      </c>
      <c r="CS241" s="48">
        <f t="shared" si="140"/>
        <v>708.05419104005443</v>
      </c>
      <c r="CT241" s="48">
        <f t="shared" si="141"/>
        <v>2614.1770062782552</v>
      </c>
      <c r="CU241" s="48">
        <f t="shared" si="142"/>
        <v>4287.0086429638177</v>
      </c>
      <c r="CV241" s="48">
        <f t="shared" si="129"/>
        <v>2235.5922756512091</v>
      </c>
    </row>
    <row r="242" spans="2:100" ht="16" x14ac:dyDescent="0.4">
      <c r="B242" s="51" t="s">
        <v>234</v>
      </c>
      <c r="C242" s="52">
        <v>10</v>
      </c>
      <c r="D242" s="51" t="s">
        <v>235</v>
      </c>
      <c r="E242" s="53">
        <v>597857.14285714284</v>
      </c>
      <c r="G242" s="54">
        <v>2153.1408582431063</v>
      </c>
      <c r="H242" s="55">
        <v>2325.7155725582397</v>
      </c>
      <c r="I242" s="55">
        <v>1332.3617264895968</v>
      </c>
      <c r="J242" s="55">
        <v>3263.4386618951235</v>
      </c>
      <c r="K242" s="55">
        <v>0</v>
      </c>
      <c r="L242" s="55">
        <v>30850.742317112738</v>
      </c>
      <c r="M242" s="55">
        <v>5797.2278606411955</v>
      </c>
      <c r="N242" s="55">
        <v>2461.1794832334704</v>
      </c>
      <c r="O242" s="55">
        <v>0</v>
      </c>
      <c r="P242" s="55">
        <v>0</v>
      </c>
      <c r="Q242" s="55">
        <v>0</v>
      </c>
      <c r="R242" s="55">
        <v>34195.899083960532</v>
      </c>
      <c r="S242" s="55">
        <v>3482.7437752926126</v>
      </c>
      <c r="T242" s="55">
        <v>12858.491357497849</v>
      </c>
      <c r="U242" s="55">
        <v>0</v>
      </c>
      <c r="V242" s="55">
        <v>1855.5081353819392</v>
      </c>
      <c r="W242" s="56">
        <v>45429.798827975086</v>
      </c>
      <c r="X242" s="57">
        <v>11299.427391022371</v>
      </c>
      <c r="Y242" s="60"/>
      <c r="Z242" s="24">
        <f t="shared" si="113"/>
        <v>157305.67505130387</v>
      </c>
      <c r="AB242" s="58">
        <v>2742.8489307804671</v>
      </c>
      <c r="AC242" s="55">
        <v>0</v>
      </c>
      <c r="AD242" s="55">
        <v>0</v>
      </c>
      <c r="AE242" s="55">
        <v>0</v>
      </c>
      <c r="AF242" s="55">
        <v>0</v>
      </c>
      <c r="AG242" s="55">
        <v>1906.348374056899</v>
      </c>
      <c r="AH242" s="55">
        <v>188.7647456435835</v>
      </c>
      <c r="AI242" s="59">
        <v>1429.7612805426743</v>
      </c>
      <c r="AJ242" s="60"/>
      <c r="AK242" s="24">
        <f t="shared" si="118"/>
        <v>6267.7233310236234</v>
      </c>
      <c r="AM242" s="58">
        <v>2911.5138803778095</v>
      </c>
      <c r="AN242" s="55">
        <v>0</v>
      </c>
      <c r="AO242" s="55">
        <v>8019.0928739908932</v>
      </c>
      <c r="AP242" s="59">
        <v>2620.3624923400284</v>
      </c>
      <c r="AQ242" s="60"/>
      <c r="AR242" s="24">
        <f t="shared" si="114"/>
        <v>13550.96924670873</v>
      </c>
      <c r="AT242" s="58">
        <v>1663.7222173587481</v>
      </c>
      <c r="AU242" s="55">
        <v>0</v>
      </c>
      <c r="AV242" s="55">
        <v>4548.1422270396106</v>
      </c>
      <c r="AW242" s="55">
        <v>1469.6212920002276</v>
      </c>
      <c r="AX242" s="59">
        <v>1270.8989160379326</v>
      </c>
      <c r="AY242" s="60"/>
      <c r="AZ242" s="24">
        <f t="shared" si="115"/>
        <v>8952.3846524365199</v>
      </c>
      <c r="BA242" s="34"/>
      <c r="BB242" s="54">
        <v>339.30388305857434</v>
      </c>
      <c r="BC242" s="55">
        <v>366.49916406430856</v>
      </c>
      <c r="BD242" s="55">
        <v>209.96095341640836</v>
      </c>
      <c r="BE242" s="55">
        <v>514.27077140137158</v>
      </c>
      <c r="BF242" s="55">
        <v>0</v>
      </c>
      <c r="BG242" s="55">
        <v>4861.6311484503631</v>
      </c>
      <c r="BH242" s="55">
        <v>913.55933196861804</v>
      </c>
      <c r="BI242" s="55">
        <v>387.84631872464519</v>
      </c>
      <c r="BJ242" s="55">
        <v>0</v>
      </c>
      <c r="BK242" s="55">
        <v>0</v>
      </c>
      <c r="BL242" s="55">
        <v>0</v>
      </c>
      <c r="BM242" s="55">
        <v>5388.7795122398393</v>
      </c>
      <c r="BN242" s="55">
        <v>548.8300879762686</v>
      </c>
      <c r="BO242" s="55">
        <v>2026.3124129436446</v>
      </c>
      <c r="BP242" s="55">
        <v>0</v>
      </c>
      <c r="BQ242" s="55">
        <v>292.40126718675748</v>
      </c>
      <c r="BR242" s="56">
        <v>7159.0797647486734</v>
      </c>
      <c r="BS242" s="57">
        <v>1780.6264627018775</v>
      </c>
      <c r="BU242" s="24">
        <f t="shared" si="116"/>
        <v>24789.101078881347</v>
      </c>
      <c r="BW242" s="48">
        <f t="shared" si="117"/>
        <v>210865.85336035409</v>
      </c>
      <c r="BX242" s="49"/>
      <c r="BY242" s="48">
        <f t="shared" si="119"/>
        <v>38455.222396343568</v>
      </c>
      <c r="BZ242" s="48">
        <f t="shared" si="131"/>
        <v>38455.222396343568</v>
      </c>
      <c r="CA242" s="48">
        <f t="shared" si="132"/>
        <v>0</v>
      </c>
      <c r="CB242" s="48">
        <f t="shared" si="133"/>
        <v>54925.552740936044</v>
      </c>
      <c r="CC242" s="48">
        <f t="shared" si="120"/>
        <v>2336.6741482122802</v>
      </c>
      <c r="CD242" s="48">
        <f t="shared" si="121"/>
        <v>52588.878592723762</v>
      </c>
      <c r="CE242" s="48">
        <f t="shared" si="122"/>
        <v>39584.678596200371</v>
      </c>
      <c r="CF242" s="48">
        <f t="shared" si="123"/>
        <v>0</v>
      </c>
      <c r="CG242" s="48">
        <f t="shared" si="130"/>
        <v>0</v>
      </c>
      <c r="CH242" s="48">
        <f t="shared" si="124"/>
        <v>0</v>
      </c>
      <c r="CI242" s="48">
        <f t="shared" si="125"/>
        <v>0</v>
      </c>
      <c r="CJ242" s="48">
        <f t="shared" si="126"/>
        <v>39584.678596200371</v>
      </c>
      <c r="CK242" s="48">
        <f t="shared" si="127"/>
        <v>0</v>
      </c>
      <c r="CL242" s="48">
        <f t="shared" si="128"/>
        <v>77900.399626874088</v>
      </c>
      <c r="CM242" s="48">
        <f t="shared" si="134"/>
        <v>2492.4447413016806</v>
      </c>
      <c r="CN242" s="48">
        <f t="shared" si="135"/>
        <v>2692.2147366225481</v>
      </c>
      <c r="CO242" s="48">
        <f t="shared" si="136"/>
        <v>1542.3226799060051</v>
      </c>
      <c r="CP242" s="48">
        <f t="shared" si="137"/>
        <v>3777.7094332964953</v>
      </c>
      <c r="CQ242" s="48">
        <f t="shared" si="138"/>
        <v>6710.7871926098132</v>
      </c>
      <c r="CR242" s="48">
        <f t="shared" si="139"/>
        <v>2849.0258019581156</v>
      </c>
      <c r="CS242" s="48">
        <f t="shared" si="140"/>
        <v>4031.5738632688813</v>
      </c>
      <c r="CT242" s="48">
        <f t="shared" si="141"/>
        <v>14884.803770441493</v>
      </c>
      <c r="CU242" s="48">
        <f t="shared" si="142"/>
        <v>24409.702273202147</v>
      </c>
      <c r="CV242" s="48">
        <f t="shared" si="129"/>
        <v>12729.188671565045</v>
      </c>
    </row>
    <row r="243" spans="2:100" ht="16" x14ac:dyDescent="0.4">
      <c r="B243" s="51" t="s">
        <v>234</v>
      </c>
      <c r="C243" s="52">
        <v>10</v>
      </c>
      <c r="D243" s="51" t="s">
        <v>244</v>
      </c>
      <c r="E243" s="53">
        <v>749000</v>
      </c>
      <c r="G243" s="54">
        <v>2697.4713308885557</v>
      </c>
      <c r="H243" s="55">
        <v>2913.6742525502632</v>
      </c>
      <c r="I243" s="55">
        <v>1669.192958658293</v>
      </c>
      <c r="J243" s="55">
        <v>4088.4609090361132</v>
      </c>
      <c r="K243" s="55">
        <v>0</v>
      </c>
      <c r="L243" s="55">
        <v>38650.045870638496</v>
      </c>
      <c r="M243" s="55">
        <v>7262.8113914795185</v>
      </c>
      <c r="N243" s="55">
        <v>3083.3844756494827</v>
      </c>
      <c r="O243" s="55">
        <v>0</v>
      </c>
      <c r="P243" s="55">
        <v>0</v>
      </c>
      <c r="Q243" s="55">
        <v>0</v>
      </c>
      <c r="R243" s="55">
        <v>42840.883846405042</v>
      </c>
      <c r="S243" s="55">
        <v>4363.2080319854649</v>
      </c>
      <c r="T243" s="55">
        <v>16109.216293276279</v>
      </c>
      <c r="U243" s="55">
        <v>0</v>
      </c>
      <c r="V243" s="55">
        <v>10551.198113048409</v>
      </c>
      <c r="W243" s="56">
        <v>35334.28797731395</v>
      </c>
      <c r="X243" s="57">
        <v>14156.009034917633</v>
      </c>
      <c r="Y243" s="60"/>
      <c r="Z243" s="24">
        <f t="shared" si="113"/>
        <v>183719.84448584748</v>
      </c>
      <c r="AB243" s="58">
        <v>3436.2621132812401</v>
      </c>
      <c r="AC243" s="55">
        <v>0</v>
      </c>
      <c r="AD243" s="55">
        <v>0</v>
      </c>
      <c r="AE243" s="55">
        <v>0</v>
      </c>
      <c r="AF243" s="55">
        <v>0</v>
      </c>
      <c r="AG243" s="55">
        <v>2388.2878196368752</v>
      </c>
      <c r="AH243" s="55">
        <v>1073.395578314007</v>
      </c>
      <c r="AI243" s="59">
        <v>1791.2158647276563</v>
      </c>
      <c r="AJ243" s="60"/>
      <c r="AK243" s="24">
        <f t="shared" si="118"/>
        <v>8689.1613759597785</v>
      </c>
      <c r="AM243" s="58">
        <v>3647.5668518090456</v>
      </c>
      <c r="AN243" s="55">
        <v>0</v>
      </c>
      <c r="AO243" s="55">
        <v>10046.380869374971</v>
      </c>
      <c r="AP243" s="59">
        <v>3282.8101666281409</v>
      </c>
      <c r="AQ243" s="60"/>
      <c r="AR243" s="24">
        <f t="shared" si="114"/>
        <v>16976.757887812157</v>
      </c>
      <c r="AT243" s="58">
        <v>2084.3239153194545</v>
      </c>
      <c r="AU243" s="55">
        <v>0</v>
      </c>
      <c r="AV243" s="55">
        <v>5697.9473587499833</v>
      </c>
      <c r="AW243" s="55">
        <v>1841.1527918655181</v>
      </c>
      <c r="AX243" s="59">
        <v>1592.1918797579165</v>
      </c>
      <c r="AY243" s="60"/>
      <c r="AZ243" s="24">
        <f t="shared" si="115"/>
        <v>11215.615945692873</v>
      </c>
      <c r="BA243" s="34"/>
      <c r="BB243" s="54">
        <v>425.08249913407531</v>
      </c>
      <c r="BC243" s="55">
        <v>459.15295512286013</v>
      </c>
      <c r="BD243" s="55">
        <v>263.04068787627938</v>
      </c>
      <c r="BE243" s="55">
        <v>644.28235470905395</v>
      </c>
      <c r="BF243" s="55">
        <v>0</v>
      </c>
      <c r="BG243" s="55">
        <v>6090.6886765412792</v>
      </c>
      <c r="BH243" s="55">
        <v>1144.5141164901945</v>
      </c>
      <c r="BI243" s="55">
        <v>485.89683370927474</v>
      </c>
      <c r="BJ243" s="55">
        <v>0</v>
      </c>
      <c r="BK243" s="55">
        <v>0</v>
      </c>
      <c r="BL243" s="55">
        <v>0</v>
      </c>
      <c r="BM243" s="55">
        <v>6751.1041774608066</v>
      </c>
      <c r="BN243" s="55">
        <v>687.57853076692379</v>
      </c>
      <c r="BO243" s="55">
        <v>2538.5796848419427</v>
      </c>
      <c r="BP243" s="55">
        <v>0</v>
      </c>
      <c r="BQ243" s="55">
        <v>1662.7163415582777</v>
      </c>
      <c r="BR243" s="56">
        <v>5568.1731503600795</v>
      </c>
      <c r="BS243" s="57">
        <v>2230.7824477768086</v>
      </c>
      <c r="BU243" s="24">
        <f t="shared" si="116"/>
        <v>28951.592456347855</v>
      </c>
      <c r="BW243" s="48">
        <f t="shared" si="117"/>
        <v>249552.97215166016</v>
      </c>
      <c r="BX243" s="49"/>
      <c r="BY243" s="48">
        <f t="shared" si="119"/>
        <v>48176.996660461016</v>
      </c>
      <c r="BZ243" s="48">
        <f t="shared" si="131"/>
        <v>48176.996660461016</v>
      </c>
      <c r="CA243" s="48">
        <f t="shared" si="132"/>
        <v>0</v>
      </c>
      <c r="CB243" s="48">
        <f t="shared" si="133"/>
        <v>54189.771160594726</v>
      </c>
      <c r="CC243" s="48">
        <f t="shared" si="120"/>
        <v>13287.310032920694</v>
      </c>
      <c r="CD243" s="48">
        <f t="shared" si="121"/>
        <v>40902.461127674032</v>
      </c>
      <c r="CE243" s="48">
        <f t="shared" si="122"/>
        <v>49591.988023865852</v>
      </c>
      <c r="CF243" s="48">
        <f t="shared" si="123"/>
        <v>0</v>
      </c>
      <c r="CG243" s="48">
        <f t="shared" si="130"/>
        <v>0</v>
      </c>
      <c r="CH243" s="48">
        <f t="shared" si="124"/>
        <v>0</v>
      </c>
      <c r="CI243" s="48">
        <f t="shared" si="125"/>
        <v>0</v>
      </c>
      <c r="CJ243" s="48">
        <f t="shared" si="126"/>
        <v>49591.988023865852</v>
      </c>
      <c r="CK243" s="48">
        <f t="shared" si="127"/>
        <v>0</v>
      </c>
      <c r="CL243" s="48">
        <f t="shared" si="128"/>
        <v>97594.216306738599</v>
      </c>
      <c r="CM243" s="48">
        <f t="shared" si="134"/>
        <v>3122.5538300226308</v>
      </c>
      <c r="CN243" s="48">
        <f t="shared" si="135"/>
        <v>3372.8272076731232</v>
      </c>
      <c r="CO243" s="48">
        <f t="shared" si="136"/>
        <v>1932.2336465345725</v>
      </c>
      <c r="CP243" s="48">
        <f t="shared" si="137"/>
        <v>4732.7432637451675</v>
      </c>
      <c r="CQ243" s="48">
        <f t="shared" si="138"/>
        <v>8407.3255079697137</v>
      </c>
      <c r="CR243" s="48">
        <f t="shared" si="139"/>
        <v>3569.2813093587574</v>
      </c>
      <c r="CS243" s="48">
        <f t="shared" si="140"/>
        <v>5050.7865627523888</v>
      </c>
      <c r="CT243" s="48">
        <f t="shared" si="141"/>
        <v>18647.795978118222</v>
      </c>
      <c r="CU243" s="48">
        <f t="shared" si="142"/>
        <v>30580.661653141909</v>
      </c>
      <c r="CV243" s="48">
        <f t="shared" si="129"/>
        <v>15947.224899645289</v>
      </c>
    </row>
    <row r="244" spans="2:100" ht="16" x14ac:dyDescent="0.4">
      <c r="B244" s="51" t="s">
        <v>234</v>
      </c>
      <c r="C244" s="52">
        <v>10</v>
      </c>
      <c r="D244" s="51" t="s">
        <v>321</v>
      </c>
      <c r="E244" s="53">
        <v>150000</v>
      </c>
      <c r="G244" s="54">
        <v>540.21455224737429</v>
      </c>
      <c r="H244" s="55">
        <v>583.51286766694193</v>
      </c>
      <c r="I244" s="55">
        <v>334.28430413717484</v>
      </c>
      <c r="J244" s="55">
        <v>818.7838936654432</v>
      </c>
      <c r="K244" s="55">
        <v>0</v>
      </c>
      <c r="L244" s="55">
        <v>7740.3296136125155</v>
      </c>
      <c r="M244" s="55">
        <v>1454.5016137809448</v>
      </c>
      <c r="N244" s="55">
        <v>617.50022876825426</v>
      </c>
      <c r="O244" s="55">
        <v>0</v>
      </c>
      <c r="P244" s="55">
        <v>0</v>
      </c>
      <c r="Q244" s="55">
        <v>0</v>
      </c>
      <c r="R244" s="55">
        <v>8579.616257624506</v>
      </c>
      <c r="S244" s="55">
        <v>873.80668197305704</v>
      </c>
      <c r="T244" s="55">
        <v>3226.1447850353029</v>
      </c>
      <c r="U244" s="55">
        <v>0</v>
      </c>
      <c r="V244" s="55">
        <v>0</v>
      </c>
      <c r="W244" s="56">
        <v>12619.388563326413</v>
      </c>
      <c r="X244" s="57">
        <v>2834.9817826937851</v>
      </c>
      <c r="Y244" s="60"/>
      <c r="Z244" s="24">
        <f t="shared" si="113"/>
        <v>40223.065144531713</v>
      </c>
      <c r="AB244" s="58">
        <v>688.1699826330921</v>
      </c>
      <c r="AC244" s="55">
        <v>0</v>
      </c>
      <c r="AD244" s="55">
        <v>0</v>
      </c>
      <c r="AE244" s="55">
        <v>0</v>
      </c>
      <c r="AF244" s="55">
        <v>0</v>
      </c>
      <c r="AG244" s="55">
        <v>478.29529098201766</v>
      </c>
      <c r="AH244" s="55">
        <v>0</v>
      </c>
      <c r="AI244" s="59">
        <v>358.72146823651326</v>
      </c>
      <c r="AJ244" s="60"/>
      <c r="AK244" s="24">
        <f t="shared" si="118"/>
        <v>1525.1867418516231</v>
      </c>
      <c r="AM244" s="58">
        <v>730.48735349980882</v>
      </c>
      <c r="AN244" s="55">
        <v>0</v>
      </c>
      <c r="AO244" s="55">
        <v>2011.9587855891129</v>
      </c>
      <c r="AP244" s="59">
        <v>657.4386181498279</v>
      </c>
      <c r="AQ244" s="60"/>
      <c r="AR244" s="24">
        <f t="shared" si="114"/>
        <v>3399.8847572387499</v>
      </c>
      <c r="AT244" s="58">
        <v>417.4213448570336</v>
      </c>
      <c r="AU244" s="55">
        <v>0</v>
      </c>
      <c r="AV244" s="55">
        <v>1141.1109530206909</v>
      </c>
      <c r="AW244" s="55">
        <v>368.72218795704634</v>
      </c>
      <c r="AX244" s="59">
        <v>318.86352732134515</v>
      </c>
      <c r="AY244" s="60"/>
      <c r="AZ244" s="24">
        <f t="shared" si="115"/>
        <v>2246.1180131561159</v>
      </c>
      <c r="BA244" s="34"/>
      <c r="BB244" s="54">
        <v>85.130006502151261</v>
      </c>
      <c r="BC244" s="55">
        <v>91.953195284951974</v>
      </c>
      <c r="BD244" s="55">
        <v>52.678375409134716</v>
      </c>
      <c r="BE244" s="55">
        <v>129.02850895374914</v>
      </c>
      <c r="BF244" s="55">
        <v>0</v>
      </c>
      <c r="BG244" s="55">
        <v>1219.7640874248223</v>
      </c>
      <c r="BH244" s="55">
        <v>229.20843454409774</v>
      </c>
      <c r="BI244" s="55">
        <v>97.309112224821376</v>
      </c>
      <c r="BJ244" s="55">
        <v>0</v>
      </c>
      <c r="BK244" s="55">
        <v>0</v>
      </c>
      <c r="BL244" s="55">
        <v>0</v>
      </c>
      <c r="BM244" s="55">
        <v>1352.0235335368773</v>
      </c>
      <c r="BN244" s="55">
        <v>137.6993052270208</v>
      </c>
      <c r="BO244" s="55">
        <v>508.39379536220474</v>
      </c>
      <c r="BP244" s="55">
        <v>0</v>
      </c>
      <c r="BQ244" s="55">
        <v>0</v>
      </c>
      <c r="BR244" s="56">
        <v>1988.6332679857428</v>
      </c>
      <c r="BS244" s="57">
        <v>446.75215910082949</v>
      </c>
      <c r="BU244" s="24">
        <f t="shared" si="116"/>
        <v>6338.5737815564044</v>
      </c>
      <c r="BW244" s="48">
        <f t="shared" si="117"/>
        <v>53732.828438334618</v>
      </c>
      <c r="BX244" s="49"/>
      <c r="BY244" s="48">
        <f t="shared" si="119"/>
        <v>9648.2636836704296</v>
      </c>
      <c r="BZ244" s="48">
        <f t="shared" si="131"/>
        <v>9648.2636836704296</v>
      </c>
      <c r="CA244" s="48">
        <f t="shared" si="132"/>
        <v>0</v>
      </c>
      <c r="CB244" s="48">
        <f t="shared" si="133"/>
        <v>14608.021831312155</v>
      </c>
      <c r="CC244" s="48">
        <f t="shared" si="120"/>
        <v>0</v>
      </c>
      <c r="CD244" s="48">
        <f t="shared" si="121"/>
        <v>14608.021831312155</v>
      </c>
      <c r="CE244" s="48">
        <f t="shared" si="122"/>
        <v>9931.639791161384</v>
      </c>
      <c r="CF244" s="48">
        <f t="shared" si="123"/>
        <v>0</v>
      </c>
      <c r="CG244" s="48">
        <f t="shared" si="130"/>
        <v>0</v>
      </c>
      <c r="CH244" s="48">
        <f t="shared" si="124"/>
        <v>0</v>
      </c>
      <c r="CI244" s="48">
        <f t="shared" si="125"/>
        <v>0</v>
      </c>
      <c r="CJ244" s="48">
        <f t="shared" si="126"/>
        <v>9931.639791161384</v>
      </c>
      <c r="CK244" s="48">
        <f t="shared" si="127"/>
        <v>0</v>
      </c>
      <c r="CL244" s="48">
        <f t="shared" si="128"/>
        <v>19544.903132190633</v>
      </c>
      <c r="CM244" s="48">
        <f t="shared" si="134"/>
        <v>625.3445587495255</v>
      </c>
      <c r="CN244" s="48">
        <f t="shared" si="135"/>
        <v>675.46606295189395</v>
      </c>
      <c r="CO244" s="48">
        <f t="shared" si="136"/>
        <v>386.96267954630957</v>
      </c>
      <c r="CP244" s="48">
        <f t="shared" si="137"/>
        <v>947.81240261919231</v>
      </c>
      <c r="CQ244" s="48">
        <f t="shared" si="138"/>
        <v>1683.7100483250426</v>
      </c>
      <c r="CR244" s="48">
        <f t="shared" si="139"/>
        <v>714.80934099307569</v>
      </c>
      <c r="CS244" s="48">
        <f t="shared" si="140"/>
        <v>1011.5059872000778</v>
      </c>
      <c r="CT244" s="48">
        <f t="shared" si="141"/>
        <v>3734.5385803975078</v>
      </c>
      <c r="CU244" s="48">
        <f t="shared" si="142"/>
        <v>6124.2980613768841</v>
      </c>
      <c r="CV244" s="48">
        <f t="shared" si="129"/>
        <v>3193.7032509302985</v>
      </c>
    </row>
    <row r="245" spans="2:100" ht="16" x14ac:dyDescent="0.4">
      <c r="B245" s="51" t="s">
        <v>234</v>
      </c>
      <c r="C245" s="52">
        <v>10</v>
      </c>
      <c r="D245" s="51" t="s">
        <v>322</v>
      </c>
      <c r="E245" s="53">
        <v>366000</v>
      </c>
      <c r="G245" s="54">
        <v>1318.1235074835934</v>
      </c>
      <c r="H245" s="55">
        <v>1423.7713971073381</v>
      </c>
      <c r="I245" s="55">
        <v>815.65370209470666</v>
      </c>
      <c r="J245" s="55">
        <v>1997.8327005436818</v>
      </c>
      <c r="K245" s="55">
        <v>0</v>
      </c>
      <c r="L245" s="55">
        <v>18886.404257214537</v>
      </c>
      <c r="M245" s="55">
        <v>3548.9839376255059</v>
      </c>
      <c r="N245" s="55">
        <v>1506.7005581945402</v>
      </c>
      <c r="O245" s="55">
        <v>0</v>
      </c>
      <c r="P245" s="55">
        <v>0</v>
      </c>
      <c r="Q245" s="55">
        <v>0</v>
      </c>
      <c r="R245" s="55">
        <v>0</v>
      </c>
      <c r="S245" s="55">
        <v>2132.0883040142589</v>
      </c>
      <c r="T245" s="55">
        <v>7871.7932754861386</v>
      </c>
      <c r="U245" s="55">
        <v>32670.06874594395</v>
      </c>
      <c r="V245" s="55">
        <v>4810.5766472865089</v>
      </c>
      <c r="W245" s="56">
        <v>7268.7678124760123</v>
      </c>
      <c r="X245" s="57">
        <v>6917.3555497728348</v>
      </c>
      <c r="Y245" s="60"/>
      <c r="Z245" s="24">
        <f t="shared" si="113"/>
        <v>91168.120395243604</v>
      </c>
      <c r="AB245" s="58">
        <v>1679.1347576247449</v>
      </c>
      <c r="AC245" s="55">
        <v>0</v>
      </c>
      <c r="AD245" s="55">
        <v>0</v>
      </c>
      <c r="AE245" s="55">
        <v>0</v>
      </c>
      <c r="AF245" s="55">
        <v>0</v>
      </c>
      <c r="AG245" s="55">
        <v>1167.0405099961231</v>
      </c>
      <c r="AH245" s="55">
        <v>489.39008129817944</v>
      </c>
      <c r="AI245" s="59">
        <v>875.28038249709232</v>
      </c>
      <c r="AJ245" s="60"/>
      <c r="AK245" s="24">
        <f t="shared" si="118"/>
        <v>4210.8457314161396</v>
      </c>
      <c r="AM245" s="58">
        <v>1782.3891425395336</v>
      </c>
      <c r="AN245" s="55">
        <v>0</v>
      </c>
      <c r="AO245" s="55">
        <v>4909.1794368374358</v>
      </c>
      <c r="AP245" s="59">
        <v>1604.1502282855802</v>
      </c>
      <c r="AQ245" s="60"/>
      <c r="AR245" s="24">
        <f t="shared" si="114"/>
        <v>8295.7188076625498</v>
      </c>
      <c r="AT245" s="58">
        <v>1018.5080814511621</v>
      </c>
      <c r="AU245" s="55">
        <v>0</v>
      </c>
      <c r="AV245" s="55">
        <v>2784.3107253704861</v>
      </c>
      <c r="AW245" s="55">
        <v>899.68213861519314</v>
      </c>
      <c r="AX245" s="59">
        <v>778.02700666408214</v>
      </c>
      <c r="AY245" s="60"/>
      <c r="AZ245" s="24">
        <f t="shared" si="115"/>
        <v>5480.5279521009234</v>
      </c>
      <c r="BA245" s="34"/>
      <c r="BB245" s="54">
        <v>207.71721586524907</v>
      </c>
      <c r="BC245" s="55">
        <v>224.36579649528281</v>
      </c>
      <c r="BD245" s="55">
        <v>128.5352359982887</v>
      </c>
      <c r="BE245" s="55">
        <v>314.82956184714789</v>
      </c>
      <c r="BF245" s="55">
        <v>0</v>
      </c>
      <c r="BG245" s="55">
        <v>2976.2243733165665</v>
      </c>
      <c r="BH245" s="55">
        <v>559.26858028759841</v>
      </c>
      <c r="BI245" s="55">
        <v>237.43423382856415</v>
      </c>
      <c r="BJ245" s="55">
        <v>0</v>
      </c>
      <c r="BK245" s="55">
        <v>0</v>
      </c>
      <c r="BL245" s="55">
        <v>0</v>
      </c>
      <c r="BM245" s="55">
        <v>0</v>
      </c>
      <c r="BN245" s="55">
        <v>335.98630475393077</v>
      </c>
      <c r="BO245" s="55">
        <v>1240.4808606837798</v>
      </c>
      <c r="BP245" s="55">
        <v>5148.3307015660921</v>
      </c>
      <c r="BQ245" s="55">
        <v>758.07735937307496</v>
      </c>
      <c r="BR245" s="56">
        <v>1145.4527623597878</v>
      </c>
      <c r="BS245" s="57">
        <v>1090.075268206024</v>
      </c>
      <c r="BU245" s="24">
        <f t="shared" si="116"/>
        <v>14366.778254581388</v>
      </c>
      <c r="BW245" s="48">
        <f t="shared" si="117"/>
        <v>123521.99114100459</v>
      </c>
      <c r="BX245" s="49"/>
      <c r="BY245" s="48">
        <f t="shared" si="119"/>
        <v>23541.76338815585</v>
      </c>
      <c r="BZ245" s="48">
        <f t="shared" si="131"/>
        <v>23541.76338815585</v>
      </c>
      <c r="CA245" s="48">
        <f t="shared" si="132"/>
        <v>0</v>
      </c>
      <c r="CB245" s="48">
        <f t="shared" si="133"/>
        <v>14472.264662793563</v>
      </c>
      <c r="CC245" s="48">
        <f t="shared" si="120"/>
        <v>6058.0440879577627</v>
      </c>
      <c r="CD245" s="48">
        <f t="shared" si="121"/>
        <v>8414.2205748357992</v>
      </c>
      <c r="CE245" s="48">
        <f t="shared" si="122"/>
        <v>37818.399447510041</v>
      </c>
      <c r="CF245" s="48">
        <f t="shared" si="123"/>
        <v>0</v>
      </c>
      <c r="CG245" s="48">
        <f t="shared" si="130"/>
        <v>0</v>
      </c>
      <c r="CH245" s="48">
        <f t="shared" si="124"/>
        <v>0</v>
      </c>
      <c r="CI245" s="48">
        <f t="shared" si="125"/>
        <v>37818.399447510041</v>
      </c>
      <c r="CJ245" s="48">
        <f t="shared" si="126"/>
        <v>0</v>
      </c>
      <c r="CK245" s="48">
        <f t="shared" si="127"/>
        <v>0</v>
      </c>
      <c r="CL245" s="48">
        <f t="shared" si="128"/>
        <v>47689.563642545152</v>
      </c>
      <c r="CM245" s="48">
        <f t="shared" si="134"/>
        <v>1525.8407233488424</v>
      </c>
      <c r="CN245" s="48">
        <f t="shared" si="135"/>
        <v>1648.137193602621</v>
      </c>
      <c r="CO245" s="48">
        <f t="shared" si="136"/>
        <v>944.18893809299539</v>
      </c>
      <c r="CP245" s="48">
        <f t="shared" si="137"/>
        <v>2312.6622623908297</v>
      </c>
      <c r="CQ245" s="48">
        <f t="shared" si="138"/>
        <v>4108.2525179131044</v>
      </c>
      <c r="CR245" s="48">
        <f t="shared" si="139"/>
        <v>1744.1347920231044</v>
      </c>
      <c r="CS245" s="48">
        <f t="shared" si="140"/>
        <v>2468.0746087681896</v>
      </c>
      <c r="CT245" s="48">
        <f t="shared" si="141"/>
        <v>9112.2741361699191</v>
      </c>
      <c r="CU245" s="48">
        <f t="shared" si="142"/>
        <v>14943.287269759596</v>
      </c>
      <c r="CV245" s="48">
        <f t="shared" si="129"/>
        <v>7792.6359322699273</v>
      </c>
    </row>
    <row r="246" spans="2:100" ht="16" x14ac:dyDescent="0.4">
      <c r="B246" s="51" t="s">
        <v>234</v>
      </c>
      <c r="C246" s="52">
        <v>10</v>
      </c>
      <c r="D246" s="51" t="s">
        <v>323</v>
      </c>
      <c r="E246" s="53">
        <v>225000</v>
      </c>
      <c r="G246" s="54">
        <v>810.32182837106143</v>
      </c>
      <c r="H246" s="55">
        <v>875.26930150041278</v>
      </c>
      <c r="I246" s="55">
        <v>501.42645620576224</v>
      </c>
      <c r="J246" s="55">
        <v>1228.1758404981649</v>
      </c>
      <c r="K246" s="55">
        <v>0</v>
      </c>
      <c r="L246" s="55">
        <v>11610.494420418774</v>
      </c>
      <c r="M246" s="55">
        <v>2181.7524206714174</v>
      </c>
      <c r="N246" s="55">
        <v>926.25034315238133</v>
      </c>
      <c r="O246" s="55">
        <v>0</v>
      </c>
      <c r="P246" s="55">
        <v>0</v>
      </c>
      <c r="Q246" s="55">
        <v>0</v>
      </c>
      <c r="R246" s="55">
        <v>0</v>
      </c>
      <c r="S246" s="55">
        <v>1310.7100229595853</v>
      </c>
      <c r="T246" s="55">
        <v>4839.2171775529541</v>
      </c>
      <c r="U246" s="55">
        <v>20084.058655293411</v>
      </c>
      <c r="V246" s="55">
        <v>0</v>
      </c>
      <c r="W246" s="56">
        <v>7571.6331379958474</v>
      </c>
      <c r="X246" s="57">
        <v>4252.4726740406777</v>
      </c>
      <c r="Y246" s="60"/>
      <c r="Z246" s="24">
        <f t="shared" si="113"/>
        <v>56191.782278660452</v>
      </c>
      <c r="AB246" s="58">
        <v>1032.2549739496383</v>
      </c>
      <c r="AC246" s="55">
        <v>0</v>
      </c>
      <c r="AD246" s="55">
        <v>0</v>
      </c>
      <c r="AE246" s="55">
        <v>0</v>
      </c>
      <c r="AF246" s="55">
        <v>0</v>
      </c>
      <c r="AG246" s="55">
        <v>717.44293647302652</v>
      </c>
      <c r="AH246" s="55">
        <v>0</v>
      </c>
      <c r="AI246" s="59">
        <v>538.08220235476995</v>
      </c>
      <c r="AJ246" s="60"/>
      <c r="AK246" s="24">
        <f t="shared" si="118"/>
        <v>2287.7801127774346</v>
      </c>
      <c r="AM246" s="58">
        <v>1095.7310302497133</v>
      </c>
      <c r="AN246" s="55">
        <v>0</v>
      </c>
      <c r="AO246" s="55">
        <v>3017.9381783836693</v>
      </c>
      <c r="AP246" s="59">
        <v>986.15792722474191</v>
      </c>
      <c r="AQ246" s="60"/>
      <c r="AR246" s="24">
        <f t="shared" si="114"/>
        <v>5099.8271358581242</v>
      </c>
      <c r="AT246" s="58">
        <v>626.13201728555043</v>
      </c>
      <c r="AU246" s="55">
        <v>0</v>
      </c>
      <c r="AV246" s="55">
        <v>1711.6664295310363</v>
      </c>
      <c r="AW246" s="55">
        <v>553.08328193556952</v>
      </c>
      <c r="AX246" s="59">
        <v>478.2952909820176</v>
      </c>
      <c r="AY246" s="60"/>
      <c r="AZ246" s="24">
        <f t="shared" si="115"/>
        <v>3369.1770197341739</v>
      </c>
      <c r="BA246" s="34"/>
      <c r="BB246" s="54">
        <v>127.6950097532269</v>
      </c>
      <c r="BC246" s="55">
        <v>137.92979292742794</v>
      </c>
      <c r="BD246" s="55">
        <v>79.017563113702067</v>
      </c>
      <c r="BE246" s="55">
        <v>193.54276343062369</v>
      </c>
      <c r="BF246" s="55">
        <v>0</v>
      </c>
      <c r="BG246" s="55">
        <v>1829.6461311372334</v>
      </c>
      <c r="BH246" s="55">
        <v>343.81265181614657</v>
      </c>
      <c r="BI246" s="55">
        <v>145.96366833723206</v>
      </c>
      <c r="BJ246" s="55">
        <v>0</v>
      </c>
      <c r="BK246" s="55">
        <v>0</v>
      </c>
      <c r="BL246" s="55">
        <v>0</v>
      </c>
      <c r="BM246" s="55">
        <v>0</v>
      </c>
      <c r="BN246" s="55">
        <v>206.54895784053119</v>
      </c>
      <c r="BO246" s="55">
        <v>762.59069304330717</v>
      </c>
      <c r="BP246" s="55">
        <v>3164.9573985037455</v>
      </c>
      <c r="BQ246" s="55">
        <v>0</v>
      </c>
      <c r="BR246" s="56">
        <v>1193.1799607914456</v>
      </c>
      <c r="BS246" s="57">
        <v>670.12823865124415</v>
      </c>
      <c r="BU246" s="24">
        <f t="shared" si="116"/>
        <v>8855.0128293458656</v>
      </c>
      <c r="BW246" s="48">
        <f t="shared" si="117"/>
        <v>75803.579376376059</v>
      </c>
      <c r="BX246" s="49"/>
      <c r="BY246" s="48">
        <f t="shared" si="119"/>
        <v>14472.395525505646</v>
      </c>
      <c r="BZ246" s="48">
        <f t="shared" si="131"/>
        <v>14472.395525505646</v>
      </c>
      <c r="CA246" s="48">
        <f t="shared" si="132"/>
        <v>0</v>
      </c>
      <c r="CB246" s="48">
        <f t="shared" si="133"/>
        <v>8764.8130987872937</v>
      </c>
      <c r="CC246" s="48">
        <f t="shared" si="120"/>
        <v>0</v>
      </c>
      <c r="CD246" s="48">
        <f t="shared" si="121"/>
        <v>8764.8130987872937</v>
      </c>
      <c r="CE246" s="48">
        <f t="shared" si="122"/>
        <v>23249.016053797157</v>
      </c>
      <c r="CF246" s="48">
        <f t="shared" si="123"/>
        <v>0</v>
      </c>
      <c r="CG246" s="48">
        <f t="shared" si="130"/>
        <v>0</v>
      </c>
      <c r="CH246" s="48">
        <f t="shared" si="124"/>
        <v>0</v>
      </c>
      <c r="CI246" s="48">
        <f t="shared" si="125"/>
        <v>23249.016053797157</v>
      </c>
      <c r="CJ246" s="48">
        <f t="shared" si="126"/>
        <v>0</v>
      </c>
      <c r="CK246" s="48">
        <f t="shared" si="127"/>
        <v>0</v>
      </c>
      <c r="CL246" s="48">
        <f t="shared" si="128"/>
        <v>29317.354698285966</v>
      </c>
      <c r="CM246" s="48">
        <f t="shared" si="134"/>
        <v>938.01683812428837</v>
      </c>
      <c r="CN246" s="48">
        <f t="shared" si="135"/>
        <v>1013.1990944278407</v>
      </c>
      <c r="CO246" s="48">
        <f t="shared" si="136"/>
        <v>580.44401931946436</v>
      </c>
      <c r="CP246" s="48">
        <f t="shared" si="137"/>
        <v>1421.7186039287885</v>
      </c>
      <c r="CQ246" s="48">
        <f t="shared" si="138"/>
        <v>2525.5650724875641</v>
      </c>
      <c r="CR246" s="48">
        <f t="shared" si="139"/>
        <v>1072.2140114896133</v>
      </c>
      <c r="CS246" s="48">
        <f t="shared" si="140"/>
        <v>1517.2589808001164</v>
      </c>
      <c r="CT246" s="48">
        <f t="shared" si="141"/>
        <v>5601.8078705962616</v>
      </c>
      <c r="CU246" s="48">
        <f t="shared" si="142"/>
        <v>9186.4470920653257</v>
      </c>
      <c r="CV246" s="48">
        <f t="shared" si="129"/>
        <v>4790.5548763954475</v>
      </c>
    </row>
    <row r="247" spans="2:100" ht="16" x14ac:dyDescent="0.4">
      <c r="B247" s="51" t="s">
        <v>234</v>
      </c>
      <c r="C247" s="52">
        <v>10</v>
      </c>
      <c r="D247" s="51" t="s">
        <v>324</v>
      </c>
      <c r="E247" s="53">
        <v>272500</v>
      </c>
      <c r="G247" s="54">
        <v>981.3897699160633</v>
      </c>
      <c r="H247" s="55">
        <v>1060.0483762616111</v>
      </c>
      <c r="I247" s="55">
        <v>607.28315251586764</v>
      </c>
      <c r="J247" s="55">
        <v>1487.4574068255552</v>
      </c>
      <c r="K247" s="55">
        <v>0</v>
      </c>
      <c r="L247" s="55">
        <v>14061.598798062738</v>
      </c>
      <c r="M247" s="55">
        <v>0</v>
      </c>
      <c r="N247" s="55">
        <v>1121.7920822623284</v>
      </c>
      <c r="O247" s="55">
        <v>0</v>
      </c>
      <c r="P247" s="55">
        <v>0</v>
      </c>
      <c r="Q247" s="55">
        <v>3225.0098800842607</v>
      </c>
      <c r="R247" s="55">
        <v>0</v>
      </c>
      <c r="S247" s="55">
        <v>1587.4154722510534</v>
      </c>
      <c r="T247" s="55">
        <v>5860.8296928141326</v>
      </c>
      <c r="U247" s="55">
        <v>0</v>
      </c>
      <c r="V247" s="55">
        <v>0</v>
      </c>
      <c r="W247" s="56">
        <v>22925.222556709647</v>
      </c>
      <c r="X247" s="57">
        <v>5150.2169052270428</v>
      </c>
      <c r="Y247" s="60"/>
      <c r="Z247" s="24">
        <f t="shared" si="113"/>
        <v>58068.264092930294</v>
      </c>
      <c r="AB247" s="58">
        <v>1250.1754684501175</v>
      </c>
      <c r="AC247" s="55">
        <v>0</v>
      </c>
      <c r="AD247" s="55">
        <v>0</v>
      </c>
      <c r="AE247" s="55">
        <v>0</v>
      </c>
      <c r="AF247" s="55">
        <v>9566.8686606265619</v>
      </c>
      <c r="AG247" s="55">
        <v>868.90311195066545</v>
      </c>
      <c r="AH247" s="55">
        <v>0</v>
      </c>
      <c r="AI247" s="59">
        <v>651.67733396299911</v>
      </c>
      <c r="AJ247" s="60"/>
      <c r="AK247" s="24">
        <f t="shared" si="118"/>
        <v>12337.624574990345</v>
      </c>
      <c r="AM247" s="58">
        <v>1327.0520255246527</v>
      </c>
      <c r="AN247" s="55">
        <v>0</v>
      </c>
      <c r="AO247" s="55">
        <v>3655.0584604868886</v>
      </c>
      <c r="AP247" s="59">
        <v>1194.3468229721875</v>
      </c>
      <c r="AQ247" s="60"/>
      <c r="AR247" s="24">
        <f t="shared" si="114"/>
        <v>6176.4573089837286</v>
      </c>
      <c r="AT247" s="58">
        <v>758.31544315694441</v>
      </c>
      <c r="AU247" s="55">
        <v>0</v>
      </c>
      <c r="AV247" s="55">
        <v>2073.018231320922</v>
      </c>
      <c r="AW247" s="55">
        <v>669.84530812196761</v>
      </c>
      <c r="AX247" s="59">
        <v>579.26874130044359</v>
      </c>
      <c r="AY247" s="60"/>
      <c r="AZ247" s="24">
        <f t="shared" si="115"/>
        <v>4080.4477239002777</v>
      </c>
      <c r="BA247" s="34"/>
      <c r="BB247" s="54">
        <v>154.65284514557479</v>
      </c>
      <c r="BC247" s="55">
        <v>167.04830476766276</v>
      </c>
      <c r="BD247" s="55">
        <v>95.699048659928067</v>
      </c>
      <c r="BE247" s="55">
        <v>234.40179126597758</v>
      </c>
      <c r="BF247" s="55">
        <v>0</v>
      </c>
      <c r="BG247" s="55">
        <v>2215.9047588217604</v>
      </c>
      <c r="BH247" s="55">
        <v>0</v>
      </c>
      <c r="BI247" s="55">
        <v>176.77822054175883</v>
      </c>
      <c r="BJ247" s="55">
        <v>0</v>
      </c>
      <c r="BK247" s="55">
        <v>0</v>
      </c>
      <c r="BL247" s="55">
        <v>508.21495074304448</v>
      </c>
      <c r="BM247" s="55">
        <v>0</v>
      </c>
      <c r="BN247" s="55">
        <v>250.15373782908779</v>
      </c>
      <c r="BO247" s="55">
        <v>923.58206157467203</v>
      </c>
      <c r="BP247" s="55">
        <v>0</v>
      </c>
      <c r="BQ247" s="55">
        <v>0</v>
      </c>
      <c r="BR247" s="56">
        <v>3612.6837701740992</v>
      </c>
      <c r="BS247" s="57">
        <v>811.59975569984022</v>
      </c>
      <c r="BU247" s="24">
        <f t="shared" si="116"/>
        <v>9150.7192452234067</v>
      </c>
      <c r="BW247" s="48">
        <f t="shared" si="117"/>
        <v>89813.51294602803</v>
      </c>
      <c r="BX247" s="49"/>
      <c r="BY247" s="48">
        <f t="shared" si="119"/>
        <v>17527.679025334615</v>
      </c>
      <c r="BZ247" s="48">
        <f t="shared" si="131"/>
        <v>17527.679025334615</v>
      </c>
      <c r="CA247" s="48">
        <f t="shared" si="132"/>
        <v>0</v>
      </c>
      <c r="CB247" s="48">
        <f t="shared" si="133"/>
        <v>26537.906326883745</v>
      </c>
      <c r="CC247" s="48">
        <f t="shared" si="120"/>
        <v>0</v>
      </c>
      <c r="CD247" s="48">
        <f t="shared" si="121"/>
        <v>26537.906326883745</v>
      </c>
      <c r="CE247" s="48">
        <f t="shared" si="122"/>
        <v>13300.093491453867</v>
      </c>
      <c r="CF247" s="48">
        <f t="shared" si="123"/>
        <v>0</v>
      </c>
      <c r="CG247" s="48">
        <f t="shared" si="130"/>
        <v>0</v>
      </c>
      <c r="CH247" s="48">
        <f t="shared" si="124"/>
        <v>0</v>
      </c>
      <c r="CI247" s="48">
        <f t="shared" si="125"/>
        <v>0</v>
      </c>
      <c r="CJ247" s="48">
        <f t="shared" si="126"/>
        <v>0</v>
      </c>
      <c r="CK247" s="48">
        <f t="shared" si="127"/>
        <v>13300.093491453867</v>
      </c>
      <c r="CL247" s="48">
        <f t="shared" si="128"/>
        <v>32447.834102355824</v>
      </c>
      <c r="CM247" s="48">
        <f t="shared" si="134"/>
        <v>1136.0426150616381</v>
      </c>
      <c r="CN247" s="48">
        <f t="shared" si="135"/>
        <v>1227.0966810292739</v>
      </c>
      <c r="CO247" s="48">
        <f t="shared" si="136"/>
        <v>702.98220117579569</v>
      </c>
      <c r="CP247" s="48">
        <f t="shared" si="137"/>
        <v>1721.8591980915328</v>
      </c>
      <c r="CQ247" s="48">
        <f t="shared" si="138"/>
        <v>0</v>
      </c>
      <c r="CR247" s="48">
        <f t="shared" si="139"/>
        <v>1298.5703028040873</v>
      </c>
      <c r="CS247" s="48">
        <f t="shared" si="140"/>
        <v>1837.5692100801411</v>
      </c>
      <c r="CT247" s="48">
        <f t="shared" si="141"/>
        <v>6784.4117543888042</v>
      </c>
      <c r="CU247" s="48">
        <f t="shared" si="142"/>
        <v>11125.808144834671</v>
      </c>
      <c r="CV247" s="48">
        <f t="shared" si="129"/>
        <v>5801.8942391900418</v>
      </c>
    </row>
    <row r="248" spans="2:100" ht="16" x14ac:dyDescent="0.4">
      <c r="B248" s="51" t="s">
        <v>240</v>
      </c>
      <c r="C248" s="52">
        <v>10</v>
      </c>
      <c r="D248" s="51" t="s">
        <v>241</v>
      </c>
      <c r="E248" s="53">
        <v>260000</v>
      </c>
      <c r="G248" s="54">
        <v>936.37189056211548</v>
      </c>
      <c r="H248" s="55">
        <v>1011.4223039560327</v>
      </c>
      <c r="I248" s="55">
        <v>579.42612717110308</v>
      </c>
      <c r="J248" s="55">
        <v>1419.2254156867682</v>
      </c>
      <c r="K248" s="55">
        <v>0</v>
      </c>
      <c r="L248" s="55">
        <v>13416.571330261695</v>
      </c>
      <c r="M248" s="55">
        <v>2521.1361305536379</v>
      </c>
      <c r="N248" s="55">
        <v>1070.333729864974</v>
      </c>
      <c r="O248" s="55">
        <v>0</v>
      </c>
      <c r="P248" s="55">
        <v>0</v>
      </c>
      <c r="Q248" s="55">
        <v>0</v>
      </c>
      <c r="R248" s="55">
        <v>0</v>
      </c>
      <c r="S248" s="55">
        <v>1514.5982487532988</v>
      </c>
      <c r="T248" s="55">
        <v>5591.9842940611916</v>
      </c>
      <c r="U248" s="55">
        <v>23208.24555722794</v>
      </c>
      <c r="V248" s="55">
        <v>0</v>
      </c>
      <c r="W248" s="56">
        <v>21873.606843099114</v>
      </c>
      <c r="X248" s="57">
        <v>4913.9684233358939</v>
      </c>
      <c r="Y248" s="60"/>
      <c r="Z248" s="24">
        <f t="shared" si="113"/>
        <v>78056.890294533776</v>
      </c>
      <c r="AB248" s="58">
        <v>1192.8279698973597</v>
      </c>
      <c r="AC248" s="55">
        <v>0</v>
      </c>
      <c r="AD248" s="55">
        <v>0</v>
      </c>
      <c r="AE248" s="55">
        <v>0</v>
      </c>
      <c r="AF248" s="55">
        <v>0</v>
      </c>
      <c r="AG248" s="55">
        <v>829.04517103549733</v>
      </c>
      <c r="AH248" s="55">
        <v>0</v>
      </c>
      <c r="AI248" s="59">
        <v>621.783878276623</v>
      </c>
      <c r="AJ248" s="60"/>
      <c r="AK248" s="24">
        <f t="shared" si="118"/>
        <v>2643.65701920948</v>
      </c>
      <c r="AM248" s="58">
        <v>1266.1780793996686</v>
      </c>
      <c r="AN248" s="55">
        <v>0</v>
      </c>
      <c r="AO248" s="55">
        <v>3487.3952283544627</v>
      </c>
      <c r="AP248" s="59">
        <v>1139.5602714597019</v>
      </c>
      <c r="AQ248" s="60"/>
      <c r="AR248" s="24">
        <f t="shared" si="114"/>
        <v>5893.1335792138334</v>
      </c>
      <c r="AT248" s="58">
        <v>723.53033108552495</v>
      </c>
      <c r="AU248" s="55">
        <v>0</v>
      </c>
      <c r="AV248" s="55">
        <v>1977.9256519025309</v>
      </c>
      <c r="AW248" s="55">
        <v>639.11845912554702</v>
      </c>
      <c r="AX248" s="59">
        <v>552.69678069033148</v>
      </c>
      <c r="AY248" s="60"/>
      <c r="AZ248" s="24">
        <f t="shared" si="115"/>
        <v>3893.2712228039345</v>
      </c>
      <c r="BA248" s="34"/>
      <c r="BB248" s="54">
        <v>147.55867793706219</v>
      </c>
      <c r="BC248" s="55">
        <v>159.38553849391673</v>
      </c>
      <c r="BD248" s="55">
        <v>91.309184042500178</v>
      </c>
      <c r="BE248" s="55">
        <v>223.64941551983185</v>
      </c>
      <c r="BF248" s="55">
        <v>0</v>
      </c>
      <c r="BG248" s="55">
        <v>2114.2577515363587</v>
      </c>
      <c r="BH248" s="55">
        <v>397.29461987643606</v>
      </c>
      <c r="BI248" s="55">
        <v>168.66912785635705</v>
      </c>
      <c r="BJ248" s="55">
        <v>0</v>
      </c>
      <c r="BK248" s="55">
        <v>0</v>
      </c>
      <c r="BL248" s="55">
        <v>0</v>
      </c>
      <c r="BM248" s="55">
        <v>0</v>
      </c>
      <c r="BN248" s="55">
        <v>238.67879572683606</v>
      </c>
      <c r="BO248" s="55">
        <v>881.21591196115503</v>
      </c>
      <c r="BP248" s="55">
        <v>3657.2841049376611</v>
      </c>
      <c r="BQ248" s="55">
        <v>0</v>
      </c>
      <c r="BR248" s="56">
        <v>3446.964331175287</v>
      </c>
      <c r="BS248" s="57">
        <v>774.37040910810447</v>
      </c>
      <c r="BU248" s="24">
        <f t="shared" si="116"/>
        <v>12300.637868171507</v>
      </c>
      <c r="BW248" s="48">
        <f t="shared" si="117"/>
        <v>102787.58998393253</v>
      </c>
      <c r="BX248" s="49"/>
      <c r="BY248" s="48">
        <f t="shared" si="119"/>
        <v>16723.657051695413</v>
      </c>
      <c r="BZ248" s="48">
        <f t="shared" si="131"/>
        <v>16723.657051695413</v>
      </c>
      <c r="CA248" s="48">
        <f t="shared" si="132"/>
        <v>0</v>
      </c>
      <c r="CB248" s="48">
        <f t="shared" si="133"/>
        <v>25320.571174274402</v>
      </c>
      <c r="CC248" s="48">
        <f t="shared" si="120"/>
        <v>0</v>
      </c>
      <c r="CD248" s="48">
        <f t="shared" si="121"/>
        <v>25320.571174274402</v>
      </c>
      <c r="CE248" s="48">
        <f t="shared" si="122"/>
        <v>26865.529662165602</v>
      </c>
      <c r="CF248" s="48">
        <f t="shared" si="123"/>
        <v>0</v>
      </c>
      <c r="CG248" s="48">
        <f t="shared" si="130"/>
        <v>0</v>
      </c>
      <c r="CH248" s="48">
        <f t="shared" si="124"/>
        <v>0</v>
      </c>
      <c r="CI248" s="48">
        <f t="shared" si="125"/>
        <v>26865.529662165602</v>
      </c>
      <c r="CJ248" s="48">
        <f t="shared" si="126"/>
        <v>0</v>
      </c>
      <c r="CK248" s="48">
        <f t="shared" si="127"/>
        <v>0</v>
      </c>
      <c r="CL248" s="48">
        <f t="shared" si="128"/>
        <v>33877.832095797094</v>
      </c>
      <c r="CM248" s="48">
        <f t="shared" si="134"/>
        <v>1083.9305684991778</v>
      </c>
      <c r="CN248" s="48">
        <f t="shared" si="135"/>
        <v>1170.8078424499495</v>
      </c>
      <c r="CO248" s="48">
        <f t="shared" si="136"/>
        <v>670.73531121360327</v>
      </c>
      <c r="CP248" s="48">
        <f t="shared" si="137"/>
        <v>1642.8748312066</v>
      </c>
      <c r="CQ248" s="48">
        <f t="shared" si="138"/>
        <v>2918.4307504300741</v>
      </c>
      <c r="CR248" s="48">
        <f t="shared" si="139"/>
        <v>1239.0028577213311</v>
      </c>
      <c r="CS248" s="48">
        <f t="shared" si="140"/>
        <v>1753.2770444801349</v>
      </c>
      <c r="CT248" s="48">
        <f t="shared" si="141"/>
        <v>6473.2002060223467</v>
      </c>
      <c r="CU248" s="48">
        <f t="shared" si="142"/>
        <v>10615.449973053266</v>
      </c>
      <c r="CV248" s="48">
        <f t="shared" si="129"/>
        <v>5535.7523016125169</v>
      </c>
    </row>
    <row r="249" spans="2:100" ht="16" x14ac:dyDescent="0.4">
      <c r="B249" s="51" t="s">
        <v>240</v>
      </c>
      <c r="C249" s="52">
        <v>10</v>
      </c>
      <c r="D249" s="51" t="s">
        <v>243</v>
      </c>
      <c r="E249" s="53">
        <v>400000</v>
      </c>
      <c r="G249" s="54">
        <v>1440.5721393263316</v>
      </c>
      <c r="H249" s="55">
        <v>1556.0343137785117</v>
      </c>
      <c r="I249" s="55">
        <v>891.42481103246621</v>
      </c>
      <c r="J249" s="55">
        <v>2183.423716441182</v>
      </c>
      <c r="K249" s="55">
        <v>0</v>
      </c>
      <c r="L249" s="55">
        <v>20640.878969633377</v>
      </c>
      <c r="M249" s="55">
        <v>3878.6709700825199</v>
      </c>
      <c r="N249" s="55">
        <v>1646.6672767153445</v>
      </c>
      <c r="O249" s="55">
        <v>0</v>
      </c>
      <c r="P249" s="55">
        <v>0</v>
      </c>
      <c r="Q249" s="55">
        <v>0</v>
      </c>
      <c r="R249" s="55">
        <v>0</v>
      </c>
      <c r="S249" s="55">
        <v>2330.1511519281521</v>
      </c>
      <c r="T249" s="55">
        <v>8603.0527600941405</v>
      </c>
      <c r="U249" s="55">
        <v>35704.993164966065</v>
      </c>
      <c r="V249" s="55">
        <v>0</v>
      </c>
      <c r="W249" s="56">
        <v>13460.681134214839</v>
      </c>
      <c r="X249" s="57">
        <v>7559.9514205167598</v>
      </c>
      <c r="Y249" s="60"/>
      <c r="Z249" s="24">
        <f t="shared" si="113"/>
        <v>99896.501828729699</v>
      </c>
      <c r="AB249" s="58">
        <v>1835.1199536882457</v>
      </c>
      <c r="AC249" s="55">
        <v>0</v>
      </c>
      <c r="AD249" s="55">
        <v>0</v>
      </c>
      <c r="AE249" s="55">
        <v>0</v>
      </c>
      <c r="AF249" s="55">
        <v>0</v>
      </c>
      <c r="AG249" s="55">
        <v>1275.4541092853806</v>
      </c>
      <c r="AH249" s="55">
        <v>0</v>
      </c>
      <c r="AI249" s="59">
        <v>956.59058196403532</v>
      </c>
      <c r="AJ249" s="60"/>
      <c r="AK249" s="24">
        <f t="shared" si="118"/>
        <v>4067.1646449376617</v>
      </c>
      <c r="AM249" s="58">
        <v>1947.9662759994901</v>
      </c>
      <c r="AN249" s="55">
        <v>0</v>
      </c>
      <c r="AO249" s="55">
        <v>5365.2234282376348</v>
      </c>
      <c r="AP249" s="59">
        <v>1753.1696483995413</v>
      </c>
      <c r="AQ249" s="60"/>
      <c r="AR249" s="24">
        <f t="shared" si="114"/>
        <v>9066.3593526366658</v>
      </c>
      <c r="AT249" s="58">
        <v>1113.123586285423</v>
      </c>
      <c r="AU249" s="55">
        <v>0</v>
      </c>
      <c r="AV249" s="55">
        <v>3042.9625413885092</v>
      </c>
      <c r="AW249" s="55">
        <v>983.25916788545692</v>
      </c>
      <c r="AX249" s="59">
        <v>850.30273952358698</v>
      </c>
      <c r="AY249" s="60"/>
      <c r="AZ249" s="24">
        <f t="shared" si="115"/>
        <v>5989.6480350829761</v>
      </c>
      <c r="BA249" s="34"/>
      <c r="BB249" s="54">
        <v>227.01335067240336</v>
      </c>
      <c r="BC249" s="55">
        <v>245.20852075987193</v>
      </c>
      <c r="BD249" s="55">
        <v>140.47566775769255</v>
      </c>
      <c r="BE249" s="55">
        <v>344.07602387666435</v>
      </c>
      <c r="BF249" s="55">
        <v>0</v>
      </c>
      <c r="BG249" s="55">
        <v>3252.7042331328589</v>
      </c>
      <c r="BH249" s="55">
        <v>611.2224921175939</v>
      </c>
      <c r="BI249" s="55">
        <v>259.49096593285702</v>
      </c>
      <c r="BJ249" s="55">
        <v>0</v>
      </c>
      <c r="BK249" s="55">
        <v>0</v>
      </c>
      <c r="BL249" s="55">
        <v>0</v>
      </c>
      <c r="BM249" s="55">
        <v>0</v>
      </c>
      <c r="BN249" s="55">
        <v>367.19814727205545</v>
      </c>
      <c r="BO249" s="55">
        <v>1355.7167876325461</v>
      </c>
      <c r="BP249" s="55">
        <v>5626.5909306733247</v>
      </c>
      <c r="BQ249" s="55">
        <v>0</v>
      </c>
      <c r="BR249" s="56">
        <v>2121.208819184792</v>
      </c>
      <c r="BS249" s="57">
        <v>1191.3390909355453</v>
      </c>
      <c r="BU249" s="24">
        <f t="shared" si="116"/>
        <v>15742.245029948206</v>
      </c>
      <c r="BW249" s="48">
        <f t="shared" si="117"/>
        <v>134761.9188913352</v>
      </c>
      <c r="BX249" s="49"/>
      <c r="BY249" s="48">
        <f t="shared" si="119"/>
        <v>25728.703156454481</v>
      </c>
      <c r="BZ249" s="48">
        <f t="shared" si="131"/>
        <v>25728.703156454481</v>
      </c>
      <c r="CA249" s="48">
        <f t="shared" si="132"/>
        <v>0</v>
      </c>
      <c r="CB249" s="48">
        <f t="shared" si="133"/>
        <v>15581.889953399632</v>
      </c>
      <c r="CC249" s="48">
        <f t="shared" si="120"/>
        <v>0</v>
      </c>
      <c r="CD249" s="48">
        <f t="shared" si="121"/>
        <v>15581.889953399632</v>
      </c>
      <c r="CE249" s="48">
        <f t="shared" si="122"/>
        <v>41331.584095639388</v>
      </c>
      <c r="CF249" s="48">
        <f t="shared" si="123"/>
        <v>0</v>
      </c>
      <c r="CG249" s="48">
        <f t="shared" si="130"/>
        <v>0</v>
      </c>
      <c r="CH249" s="48">
        <f t="shared" si="124"/>
        <v>0</v>
      </c>
      <c r="CI249" s="48">
        <f t="shared" si="125"/>
        <v>41331.584095639388</v>
      </c>
      <c r="CJ249" s="48">
        <f t="shared" si="126"/>
        <v>0</v>
      </c>
      <c r="CK249" s="48">
        <f t="shared" si="127"/>
        <v>0</v>
      </c>
      <c r="CL249" s="48">
        <f t="shared" si="128"/>
        <v>52119.741685841698</v>
      </c>
      <c r="CM249" s="48">
        <f t="shared" si="134"/>
        <v>1667.5854899987348</v>
      </c>
      <c r="CN249" s="48">
        <f t="shared" si="135"/>
        <v>1801.2428345383837</v>
      </c>
      <c r="CO249" s="48">
        <f t="shared" si="136"/>
        <v>1031.9004787901588</v>
      </c>
      <c r="CP249" s="48">
        <f t="shared" si="137"/>
        <v>2527.4997403178463</v>
      </c>
      <c r="CQ249" s="48">
        <f t="shared" si="138"/>
        <v>4489.8934622001143</v>
      </c>
      <c r="CR249" s="48">
        <f t="shared" si="139"/>
        <v>1906.1582426482016</v>
      </c>
      <c r="CS249" s="48">
        <f t="shared" si="140"/>
        <v>2697.3492992002075</v>
      </c>
      <c r="CT249" s="48">
        <f t="shared" si="141"/>
        <v>9958.7695477266861</v>
      </c>
      <c r="CU249" s="48">
        <f t="shared" si="142"/>
        <v>16331.461497005024</v>
      </c>
      <c r="CV249" s="48">
        <f t="shared" si="129"/>
        <v>8516.5420024807954</v>
      </c>
    </row>
    <row r="250" spans="2:100" ht="16" x14ac:dyDescent="0.4">
      <c r="B250" s="51" t="s">
        <v>240</v>
      </c>
      <c r="C250" s="52">
        <v>10</v>
      </c>
      <c r="D250" s="51" t="s">
        <v>251</v>
      </c>
      <c r="E250" s="53">
        <v>150000</v>
      </c>
      <c r="G250" s="54">
        <v>540.21455224737429</v>
      </c>
      <c r="H250" s="55">
        <v>583.51286766694193</v>
      </c>
      <c r="I250" s="55">
        <v>334.28430413717484</v>
      </c>
      <c r="J250" s="55">
        <v>818.7838936654432</v>
      </c>
      <c r="K250" s="55">
        <v>0</v>
      </c>
      <c r="L250" s="55">
        <v>7740.3296136125155</v>
      </c>
      <c r="M250" s="55">
        <v>1454.5016137809448</v>
      </c>
      <c r="N250" s="55">
        <v>617.50022876825426</v>
      </c>
      <c r="O250" s="55">
        <v>0</v>
      </c>
      <c r="P250" s="55">
        <v>0</v>
      </c>
      <c r="Q250" s="55">
        <v>0</v>
      </c>
      <c r="R250" s="55">
        <v>0</v>
      </c>
      <c r="S250" s="55">
        <v>873.80668197305704</v>
      </c>
      <c r="T250" s="55">
        <v>3226.1447850353029</v>
      </c>
      <c r="U250" s="55">
        <v>13389.372436862273</v>
      </c>
      <c r="V250" s="55">
        <v>0</v>
      </c>
      <c r="W250" s="56">
        <v>5047.7554253305643</v>
      </c>
      <c r="X250" s="57">
        <v>2834.9817826937851</v>
      </c>
      <c r="Y250" s="60"/>
      <c r="Z250" s="24">
        <f t="shared" si="113"/>
        <v>37461.188185773637</v>
      </c>
      <c r="AB250" s="58">
        <v>688.1699826330921</v>
      </c>
      <c r="AC250" s="55">
        <v>0</v>
      </c>
      <c r="AD250" s="55">
        <v>0</v>
      </c>
      <c r="AE250" s="55">
        <v>0</v>
      </c>
      <c r="AF250" s="55">
        <v>0</v>
      </c>
      <c r="AG250" s="55">
        <v>478.29529098201766</v>
      </c>
      <c r="AH250" s="55">
        <v>0</v>
      </c>
      <c r="AI250" s="59">
        <v>358.72146823651326</v>
      </c>
      <c r="AJ250" s="60"/>
      <c r="AK250" s="24">
        <f t="shared" si="118"/>
        <v>1525.1867418516231</v>
      </c>
      <c r="AM250" s="58">
        <v>730.48735349980882</v>
      </c>
      <c r="AN250" s="55">
        <v>0</v>
      </c>
      <c r="AO250" s="55">
        <v>2011.9587855891129</v>
      </c>
      <c r="AP250" s="59">
        <v>657.4386181498279</v>
      </c>
      <c r="AQ250" s="60"/>
      <c r="AR250" s="24">
        <f t="shared" si="114"/>
        <v>3399.8847572387499</v>
      </c>
      <c r="AT250" s="58">
        <v>417.4213448570336</v>
      </c>
      <c r="AU250" s="55">
        <v>0</v>
      </c>
      <c r="AV250" s="55">
        <v>1141.1109530206909</v>
      </c>
      <c r="AW250" s="55">
        <v>368.72218795704634</v>
      </c>
      <c r="AX250" s="59">
        <v>318.86352732134515</v>
      </c>
      <c r="AY250" s="60"/>
      <c r="AZ250" s="24">
        <f t="shared" si="115"/>
        <v>2246.1180131561159</v>
      </c>
      <c r="BA250" s="34"/>
      <c r="BB250" s="54">
        <v>85.130006502151261</v>
      </c>
      <c r="BC250" s="55">
        <v>91.953195284951974</v>
      </c>
      <c r="BD250" s="55">
        <v>52.678375409134716</v>
      </c>
      <c r="BE250" s="55">
        <v>129.02850895374914</v>
      </c>
      <c r="BF250" s="55">
        <v>0</v>
      </c>
      <c r="BG250" s="55">
        <v>1219.7640874248223</v>
      </c>
      <c r="BH250" s="55">
        <v>229.20843454409774</v>
      </c>
      <c r="BI250" s="55">
        <v>97.309112224821376</v>
      </c>
      <c r="BJ250" s="55">
        <v>0</v>
      </c>
      <c r="BK250" s="55">
        <v>0</v>
      </c>
      <c r="BL250" s="55">
        <v>0</v>
      </c>
      <c r="BM250" s="55">
        <v>0</v>
      </c>
      <c r="BN250" s="55">
        <v>137.6993052270208</v>
      </c>
      <c r="BO250" s="55">
        <v>508.39379536220474</v>
      </c>
      <c r="BP250" s="55">
        <v>2109.9715990024965</v>
      </c>
      <c r="BQ250" s="55">
        <v>0</v>
      </c>
      <c r="BR250" s="56">
        <v>795.45330719429705</v>
      </c>
      <c r="BS250" s="57">
        <v>446.75215910082949</v>
      </c>
      <c r="BU250" s="24">
        <f t="shared" si="116"/>
        <v>5903.3418862305771</v>
      </c>
      <c r="BW250" s="48">
        <f t="shared" si="117"/>
        <v>50535.719584250714</v>
      </c>
      <c r="BX250" s="49"/>
      <c r="BY250" s="48">
        <f t="shared" si="119"/>
        <v>9648.2636836704296</v>
      </c>
      <c r="BZ250" s="48">
        <f t="shared" si="131"/>
        <v>9648.2636836704296</v>
      </c>
      <c r="CA250" s="48">
        <f t="shared" si="132"/>
        <v>0</v>
      </c>
      <c r="CB250" s="48">
        <f t="shared" si="133"/>
        <v>5843.2087325248613</v>
      </c>
      <c r="CC250" s="48">
        <f t="shared" si="120"/>
        <v>0</v>
      </c>
      <c r="CD250" s="48">
        <f t="shared" si="121"/>
        <v>5843.2087325248613</v>
      </c>
      <c r="CE250" s="48">
        <f t="shared" si="122"/>
        <v>15499.344035864769</v>
      </c>
      <c r="CF250" s="48">
        <f t="shared" si="123"/>
        <v>0</v>
      </c>
      <c r="CG250" s="48">
        <f t="shared" si="130"/>
        <v>0</v>
      </c>
      <c r="CH250" s="48">
        <f t="shared" si="124"/>
        <v>0</v>
      </c>
      <c r="CI250" s="48">
        <f t="shared" si="125"/>
        <v>15499.344035864769</v>
      </c>
      <c r="CJ250" s="48">
        <f t="shared" si="126"/>
        <v>0</v>
      </c>
      <c r="CK250" s="48">
        <f t="shared" si="127"/>
        <v>0</v>
      </c>
      <c r="CL250" s="48">
        <f t="shared" si="128"/>
        <v>19544.903132190633</v>
      </c>
      <c r="CM250" s="48">
        <f t="shared" si="134"/>
        <v>625.3445587495255</v>
      </c>
      <c r="CN250" s="48">
        <f t="shared" si="135"/>
        <v>675.46606295189395</v>
      </c>
      <c r="CO250" s="48">
        <f t="shared" si="136"/>
        <v>386.96267954630957</v>
      </c>
      <c r="CP250" s="48">
        <f t="shared" si="137"/>
        <v>947.81240261919231</v>
      </c>
      <c r="CQ250" s="48">
        <f t="shared" si="138"/>
        <v>1683.7100483250426</v>
      </c>
      <c r="CR250" s="48">
        <f t="shared" si="139"/>
        <v>714.80934099307569</v>
      </c>
      <c r="CS250" s="48">
        <f t="shared" si="140"/>
        <v>1011.5059872000778</v>
      </c>
      <c r="CT250" s="48">
        <f t="shared" si="141"/>
        <v>3734.5385803975078</v>
      </c>
      <c r="CU250" s="48">
        <f t="shared" si="142"/>
        <v>6124.2980613768841</v>
      </c>
      <c r="CV250" s="48">
        <f t="shared" si="129"/>
        <v>3193.7032509302985</v>
      </c>
    </row>
    <row r="251" spans="2:100" ht="16" x14ac:dyDescent="0.4">
      <c r="B251" s="51" t="s">
        <v>240</v>
      </c>
      <c r="C251" s="52">
        <v>10</v>
      </c>
      <c r="D251" s="51" t="s">
        <v>325</v>
      </c>
      <c r="E251" s="53">
        <v>0</v>
      </c>
      <c r="G251" s="54">
        <v>0</v>
      </c>
      <c r="H251" s="56">
        <v>0</v>
      </c>
      <c r="I251" s="56">
        <v>0</v>
      </c>
      <c r="J251" s="56">
        <v>0</v>
      </c>
      <c r="K251" s="56">
        <v>0</v>
      </c>
      <c r="L251" s="56">
        <v>0</v>
      </c>
      <c r="M251" s="56">
        <v>0</v>
      </c>
      <c r="N251" s="56">
        <v>0</v>
      </c>
      <c r="O251" s="56">
        <v>0</v>
      </c>
      <c r="P251" s="56">
        <v>0</v>
      </c>
      <c r="Q251" s="56">
        <v>0</v>
      </c>
      <c r="R251" s="56">
        <v>0</v>
      </c>
      <c r="S251" s="56">
        <v>0</v>
      </c>
      <c r="T251" s="56">
        <v>0</v>
      </c>
      <c r="U251" s="56">
        <v>0</v>
      </c>
      <c r="V251" s="56">
        <v>0</v>
      </c>
      <c r="W251" s="56">
        <v>0</v>
      </c>
      <c r="X251" s="57">
        <v>0</v>
      </c>
      <c r="Y251" s="60"/>
      <c r="Z251" s="24">
        <f t="shared" si="113"/>
        <v>0</v>
      </c>
      <c r="AB251" s="58">
        <v>0</v>
      </c>
      <c r="AC251" s="56">
        <v>0</v>
      </c>
      <c r="AD251" s="56">
        <v>0</v>
      </c>
      <c r="AE251" s="56">
        <v>0</v>
      </c>
      <c r="AF251" s="56">
        <v>0</v>
      </c>
      <c r="AG251" s="56">
        <v>0</v>
      </c>
      <c r="AH251" s="56">
        <v>0</v>
      </c>
      <c r="AI251" s="59">
        <v>0</v>
      </c>
      <c r="AJ251" s="60"/>
      <c r="AK251" s="24">
        <f t="shared" si="118"/>
        <v>0</v>
      </c>
      <c r="AM251" s="58">
        <v>0</v>
      </c>
      <c r="AN251" s="56">
        <v>0</v>
      </c>
      <c r="AO251" s="56">
        <v>0</v>
      </c>
      <c r="AP251" s="59">
        <v>0</v>
      </c>
      <c r="AQ251" s="60"/>
      <c r="AR251" s="24">
        <f t="shared" si="114"/>
        <v>0</v>
      </c>
      <c r="AT251" s="58">
        <v>0</v>
      </c>
      <c r="AU251" s="56">
        <v>0</v>
      </c>
      <c r="AV251" s="56">
        <v>0</v>
      </c>
      <c r="AW251" s="56">
        <v>0</v>
      </c>
      <c r="AX251" s="59">
        <v>0</v>
      </c>
      <c r="AY251" s="60"/>
      <c r="AZ251" s="24">
        <f t="shared" si="115"/>
        <v>0</v>
      </c>
      <c r="BA251" s="34"/>
      <c r="BB251" s="54">
        <v>0</v>
      </c>
      <c r="BC251" s="56">
        <v>0</v>
      </c>
      <c r="BD251" s="56">
        <v>0</v>
      </c>
      <c r="BE251" s="56">
        <v>0</v>
      </c>
      <c r="BF251" s="56">
        <v>0</v>
      </c>
      <c r="BG251" s="56">
        <v>0</v>
      </c>
      <c r="BH251" s="56">
        <v>0</v>
      </c>
      <c r="BI251" s="56">
        <v>0</v>
      </c>
      <c r="BJ251" s="56">
        <v>0</v>
      </c>
      <c r="BK251" s="56">
        <v>0</v>
      </c>
      <c r="BL251" s="56">
        <v>0</v>
      </c>
      <c r="BM251" s="56">
        <v>0</v>
      </c>
      <c r="BN251" s="56">
        <v>0</v>
      </c>
      <c r="BO251" s="56">
        <v>0</v>
      </c>
      <c r="BP251" s="56">
        <v>0</v>
      </c>
      <c r="BQ251" s="56">
        <v>0</v>
      </c>
      <c r="BR251" s="56">
        <v>0</v>
      </c>
      <c r="BS251" s="57">
        <v>0</v>
      </c>
      <c r="BU251" s="24">
        <f t="shared" si="116"/>
        <v>0</v>
      </c>
      <c r="BW251" s="48">
        <f t="shared" si="117"/>
        <v>0</v>
      </c>
      <c r="BX251" s="49"/>
      <c r="BY251" s="48">
        <f t="shared" si="119"/>
        <v>0</v>
      </c>
      <c r="BZ251" s="48">
        <f t="shared" si="131"/>
        <v>0</v>
      </c>
      <c r="CA251" s="48">
        <f t="shared" si="132"/>
        <v>0</v>
      </c>
      <c r="CB251" s="48">
        <f t="shared" si="133"/>
        <v>0</v>
      </c>
      <c r="CC251" s="48">
        <f t="shared" si="120"/>
        <v>0</v>
      </c>
      <c r="CD251" s="48">
        <f t="shared" si="121"/>
        <v>0</v>
      </c>
      <c r="CE251" s="48">
        <f t="shared" si="122"/>
        <v>0</v>
      </c>
      <c r="CF251" s="48">
        <f t="shared" si="123"/>
        <v>0</v>
      </c>
      <c r="CG251" s="48">
        <f t="shared" si="130"/>
        <v>0</v>
      </c>
      <c r="CH251" s="48">
        <f t="shared" si="124"/>
        <v>0</v>
      </c>
      <c r="CI251" s="48">
        <f t="shared" si="125"/>
        <v>0</v>
      </c>
      <c r="CJ251" s="48">
        <f t="shared" si="126"/>
        <v>0</v>
      </c>
      <c r="CK251" s="48">
        <f t="shared" si="127"/>
        <v>0</v>
      </c>
      <c r="CL251" s="48">
        <f t="shared" si="128"/>
        <v>0</v>
      </c>
      <c r="CM251" s="48">
        <f t="shared" si="134"/>
        <v>0</v>
      </c>
      <c r="CN251" s="48">
        <f t="shared" si="135"/>
        <v>0</v>
      </c>
      <c r="CO251" s="48">
        <f t="shared" si="136"/>
        <v>0</v>
      </c>
      <c r="CP251" s="48">
        <f t="shared" si="137"/>
        <v>0</v>
      </c>
      <c r="CQ251" s="48">
        <f t="shared" si="138"/>
        <v>0</v>
      </c>
      <c r="CR251" s="48">
        <f t="shared" si="139"/>
        <v>0</v>
      </c>
      <c r="CS251" s="48">
        <f t="shared" si="140"/>
        <v>0</v>
      </c>
      <c r="CT251" s="48">
        <f t="shared" si="141"/>
        <v>0</v>
      </c>
      <c r="CU251" s="48">
        <f t="shared" si="142"/>
        <v>0</v>
      </c>
      <c r="CV251" s="48">
        <f t="shared" si="129"/>
        <v>0</v>
      </c>
    </row>
    <row r="252" spans="2:100" ht="16" x14ac:dyDescent="0.4">
      <c r="B252" s="51" t="s">
        <v>240</v>
      </c>
      <c r="C252" s="52">
        <v>10</v>
      </c>
      <c r="D252" s="51" t="s">
        <v>326</v>
      </c>
      <c r="E252" s="53">
        <v>0</v>
      </c>
      <c r="G252" s="62">
        <v>0</v>
      </c>
      <c r="H252" s="63">
        <v>0</v>
      </c>
      <c r="I252" s="63">
        <v>0</v>
      </c>
      <c r="J252" s="63">
        <v>0</v>
      </c>
      <c r="K252" s="63">
        <v>0</v>
      </c>
      <c r="L252" s="63">
        <v>0</v>
      </c>
      <c r="M252" s="63">
        <v>0</v>
      </c>
      <c r="N252" s="63">
        <v>0</v>
      </c>
      <c r="O252" s="63">
        <v>0</v>
      </c>
      <c r="P252" s="63">
        <v>0</v>
      </c>
      <c r="Q252" s="63">
        <v>0</v>
      </c>
      <c r="R252" s="63">
        <v>0</v>
      </c>
      <c r="S252" s="63">
        <v>0</v>
      </c>
      <c r="T252" s="63">
        <v>0</v>
      </c>
      <c r="U252" s="63">
        <v>0</v>
      </c>
      <c r="V252" s="63">
        <v>0</v>
      </c>
      <c r="W252" s="63">
        <v>0</v>
      </c>
      <c r="X252" s="64">
        <v>0</v>
      </c>
      <c r="Y252" s="60"/>
      <c r="Z252" s="24">
        <f t="shared" si="113"/>
        <v>0</v>
      </c>
      <c r="AB252" s="65">
        <v>0</v>
      </c>
      <c r="AC252" s="63">
        <v>0</v>
      </c>
      <c r="AD252" s="63">
        <v>0</v>
      </c>
      <c r="AE252" s="63">
        <v>0</v>
      </c>
      <c r="AF252" s="63">
        <v>0</v>
      </c>
      <c r="AG252" s="63">
        <v>0</v>
      </c>
      <c r="AH252" s="63">
        <v>0</v>
      </c>
      <c r="AI252" s="66">
        <v>0</v>
      </c>
      <c r="AJ252" s="60"/>
      <c r="AK252" s="24">
        <f t="shared" si="118"/>
        <v>0</v>
      </c>
      <c r="AM252" s="65">
        <v>0</v>
      </c>
      <c r="AN252" s="63">
        <v>0</v>
      </c>
      <c r="AO252" s="63">
        <v>0</v>
      </c>
      <c r="AP252" s="66">
        <v>0</v>
      </c>
      <c r="AQ252" s="60"/>
      <c r="AR252" s="24">
        <f t="shared" si="114"/>
        <v>0</v>
      </c>
      <c r="AT252" s="65">
        <v>0</v>
      </c>
      <c r="AU252" s="63">
        <v>0</v>
      </c>
      <c r="AV252" s="63">
        <v>0</v>
      </c>
      <c r="AW252" s="63">
        <v>0</v>
      </c>
      <c r="AX252" s="66">
        <v>0</v>
      </c>
      <c r="AY252" s="60"/>
      <c r="AZ252" s="24">
        <f t="shared" si="115"/>
        <v>0</v>
      </c>
      <c r="BA252" s="34"/>
      <c r="BB252" s="62">
        <v>0</v>
      </c>
      <c r="BC252" s="63">
        <v>0</v>
      </c>
      <c r="BD252" s="63">
        <v>0</v>
      </c>
      <c r="BE252" s="63">
        <v>0</v>
      </c>
      <c r="BF252" s="63">
        <v>0</v>
      </c>
      <c r="BG252" s="63">
        <v>0</v>
      </c>
      <c r="BH252" s="63">
        <v>0</v>
      </c>
      <c r="BI252" s="63">
        <v>0</v>
      </c>
      <c r="BJ252" s="63">
        <v>0</v>
      </c>
      <c r="BK252" s="63">
        <v>0</v>
      </c>
      <c r="BL252" s="63">
        <v>0</v>
      </c>
      <c r="BM252" s="63">
        <v>0</v>
      </c>
      <c r="BN252" s="63">
        <v>0</v>
      </c>
      <c r="BO252" s="63">
        <v>0</v>
      </c>
      <c r="BP252" s="63">
        <v>0</v>
      </c>
      <c r="BQ252" s="63">
        <v>0</v>
      </c>
      <c r="BR252" s="63">
        <v>0</v>
      </c>
      <c r="BS252" s="64">
        <v>0</v>
      </c>
      <c r="BU252" s="24">
        <f t="shared" si="116"/>
        <v>0</v>
      </c>
      <c r="BW252" s="48">
        <f t="shared" si="117"/>
        <v>0</v>
      </c>
      <c r="BX252" s="49"/>
      <c r="BY252" s="48">
        <f t="shared" si="119"/>
        <v>0</v>
      </c>
      <c r="BZ252" s="48">
        <f t="shared" si="131"/>
        <v>0</v>
      </c>
      <c r="CA252" s="48">
        <f t="shared" si="132"/>
        <v>0</v>
      </c>
      <c r="CB252" s="48">
        <f t="shared" si="133"/>
        <v>0</v>
      </c>
      <c r="CC252" s="48">
        <f t="shared" si="120"/>
        <v>0</v>
      </c>
      <c r="CD252" s="48">
        <f t="shared" si="121"/>
        <v>0</v>
      </c>
      <c r="CE252" s="48">
        <f t="shared" si="122"/>
        <v>0</v>
      </c>
      <c r="CF252" s="48">
        <f t="shared" si="123"/>
        <v>0</v>
      </c>
      <c r="CG252" s="48">
        <f t="shared" si="130"/>
        <v>0</v>
      </c>
      <c r="CH252" s="48">
        <f t="shared" si="124"/>
        <v>0</v>
      </c>
      <c r="CI252" s="48">
        <f t="shared" si="125"/>
        <v>0</v>
      </c>
      <c r="CJ252" s="48">
        <f t="shared" si="126"/>
        <v>0</v>
      </c>
      <c r="CK252" s="48">
        <f t="shared" si="127"/>
        <v>0</v>
      </c>
      <c r="CL252" s="48">
        <f t="shared" si="128"/>
        <v>0</v>
      </c>
      <c r="CM252" s="48">
        <f t="shared" si="134"/>
        <v>0</v>
      </c>
      <c r="CN252" s="48">
        <f t="shared" si="135"/>
        <v>0</v>
      </c>
      <c r="CO252" s="48">
        <f t="shared" si="136"/>
        <v>0</v>
      </c>
      <c r="CP252" s="48">
        <f t="shared" si="137"/>
        <v>0</v>
      </c>
      <c r="CQ252" s="48">
        <f t="shared" si="138"/>
        <v>0</v>
      </c>
      <c r="CR252" s="48">
        <f t="shared" si="139"/>
        <v>0</v>
      </c>
      <c r="CS252" s="48">
        <f t="shared" si="140"/>
        <v>0</v>
      </c>
      <c r="CT252" s="48">
        <f t="shared" si="141"/>
        <v>0</v>
      </c>
      <c r="CU252" s="48">
        <f t="shared" si="142"/>
        <v>0</v>
      </c>
      <c r="CV252" s="48">
        <f t="shared" si="129"/>
        <v>0</v>
      </c>
    </row>
    <row r="253" spans="2:100" ht="16" x14ac:dyDescent="0.4">
      <c r="B253" s="67" t="s">
        <v>259</v>
      </c>
      <c r="C253" s="68">
        <v>10</v>
      </c>
      <c r="D253" s="67" t="s">
        <v>327</v>
      </c>
      <c r="E253" s="69">
        <v>0</v>
      </c>
      <c r="G253" s="62">
        <v>0</v>
      </c>
      <c r="H253" s="63">
        <v>0</v>
      </c>
      <c r="I253" s="63">
        <v>0</v>
      </c>
      <c r="J253" s="63">
        <v>0</v>
      </c>
      <c r="K253" s="63">
        <v>0</v>
      </c>
      <c r="L253" s="63">
        <v>0</v>
      </c>
      <c r="M253" s="63">
        <v>0</v>
      </c>
      <c r="N253" s="63">
        <v>0</v>
      </c>
      <c r="O253" s="63">
        <v>0</v>
      </c>
      <c r="P253" s="63">
        <v>0</v>
      </c>
      <c r="Q253" s="63">
        <v>0</v>
      </c>
      <c r="R253" s="63">
        <v>0</v>
      </c>
      <c r="S253" s="63">
        <v>0</v>
      </c>
      <c r="T253" s="63">
        <v>0</v>
      </c>
      <c r="U253" s="63">
        <v>0</v>
      </c>
      <c r="V253" s="63">
        <v>0</v>
      </c>
      <c r="W253" s="63">
        <v>0</v>
      </c>
      <c r="X253" s="64">
        <v>0</v>
      </c>
      <c r="Y253" s="60"/>
      <c r="Z253" s="24">
        <f t="shared" si="113"/>
        <v>0</v>
      </c>
      <c r="AB253" s="65">
        <v>0</v>
      </c>
      <c r="AC253" s="63">
        <v>0</v>
      </c>
      <c r="AD253" s="63">
        <v>0</v>
      </c>
      <c r="AE253" s="63">
        <v>0</v>
      </c>
      <c r="AF253" s="63">
        <v>0</v>
      </c>
      <c r="AG253" s="63">
        <v>0</v>
      </c>
      <c r="AH253" s="63">
        <v>0</v>
      </c>
      <c r="AI253" s="66">
        <v>0</v>
      </c>
      <c r="AJ253" s="60"/>
      <c r="AK253" s="24">
        <f t="shared" si="118"/>
        <v>0</v>
      </c>
      <c r="AM253" s="65">
        <v>0</v>
      </c>
      <c r="AN253" s="63">
        <v>0</v>
      </c>
      <c r="AO253" s="63">
        <v>0</v>
      </c>
      <c r="AP253" s="66">
        <v>0</v>
      </c>
      <c r="AQ253" s="60"/>
      <c r="AR253" s="24">
        <f t="shared" si="114"/>
        <v>0</v>
      </c>
      <c r="AT253" s="65">
        <v>0</v>
      </c>
      <c r="AU253" s="63">
        <v>0</v>
      </c>
      <c r="AV253" s="63">
        <v>0</v>
      </c>
      <c r="AW253" s="63">
        <v>0</v>
      </c>
      <c r="AX253" s="66">
        <v>0</v>
      </c>
      <c r="AY253" s="60"/>
      <c r="AZ253" s="24">
        <f t="shared" si="115"/>
        <v>0</v>
      </c>
      <c r="BA253" s="34"/>
      <c r="BB253" s="62">
        <v>0</v>
      </c>
      <c r="BC253" s="63">
        <v>0</v>
      </c>
      <c r="BD253" s="63">
        <v>0</v>
      </c>
      <c r="BE253" s="63">
        <v>0</v>
      </c>
      <c r="BF253" s="63">
        <v>0</v>
      </c>
      <c r="BG253" s="63">
        <v>0</v>
      </c>
      <c r="BH253" s="63">
        <v>0</v>
      </c>
      <c r="BI253" s="63">
        <v>0</v>
      </c>
      <c r="BJ253" s="63">
        <v>0</v>
      </c>
      <c r="BK253" s="63">
        <v>0</v>
      </c>
      <c r="BL253" s="63">
        <v>0</v>
      </c>
      <c r="BM253" s="63">
        <v>0</v>
      </c>
      <c r="BN253" s="63">
        <v>0</v>
      </c>
      <c r="BO253" s="63">
        <v>0</v>
      </c>
      <c r="BP253" s="63">
        <v>0</v>
      </c>
      <c r="BQ253" s="63">
        <v>0</v>
      </c>
      <c r="BR253" s="63">
        <v>0</v>
      </c>
      <c r="BS253" s="64">
        <v>0</v>
      </c>
      <c r="BU253" s="24">
        <f t="shared" si="116"/>
        <v>0</v>
      </c>
      <c r="BW253" s="48">
        <f t="shared" si="117"/>
        <v>0</v>
      </c>
      <c r="BX253" s="49"/>
      <c r="BY253" s="48">
        <f t="shared" si="119"/>
        <v>0</v>
      </c>
      <c r="BZ253" s="48">
        <f t="shared" si="131"/>
        <v>0</v>
      </c>
      <c r="CA253" s="48">
        <f t="shared" si="132"/>
        <v>0</v>
      </c>
      <c r="CB253" s="48">
        <f t="shared" si="133"/>
        <v>0</v>
      </c>
      <c r="CC253" s="48">
        <f t="shared" si="120"/>
        <v>0</v>
      </c>
      <c r="CD253" s="48">
        <f t="shared" si="121"/>
        <v>0</v>
      </c>
      <c r="CE253" s="48">
        <f t="shared" si="122"/>
        <v>0</v>
      </c>
      <c r="CF253" s="48">
        <f t="shared" si="123"/>
        <v>0</v>
      </c>
      <c r="CG253" s="48">
        <f t="shared" si="130"/>
        <v>0</v>
      </c>
      <c r="CH253" s="48">
        <f t="shared" si="124"/>
        <v>0</v>
      </c>
      <c r="CI253" s="48">
        <f t="shared" si="125"/>
        <v>0</v>
      </c>
      <c r="CJ253" s="48">
        <f t="shared" si="126"/>
        <v>0</v>
      </c>
      <c r="CK253" s="48">
        <f t="shared" si="127"/>
        <v>0</v>
      </c>
      <c r="CL253" s="48">
        <f t="shared" si="128"/>
        <v>0</v>
      </c>
      <c r="CM253" s="48">
        <f t="shared" si="134"/>
        <v>0</v>
      </c>
      <c r="CN253" s="48">
        <f t="shared" si="135"/>
        <v>0</v>
      </c>
      <c r="CO253" s="48">
        <f t="shared" si="136"/>
        <v>0</v>
      </c>
      <c r="CP253" s="48">
        <f t="shared" si="137"/>
        <v>0</v>
      </c>
      <c r="CQ253" s="48">
        <f t="shared" si="138"/>
        <v>0</v>
      </c>
      <c r="CR253" s="48">
        <f t="shared" si="139"/>
        <v>0</v>
      </c>
      <c r="CS253" s="48">
        <f t="shared" si="140"/>
        <v>0</v>
      </c>
      <c r="CT253" s="48">
        <f t="shared" si="141"/>
        <v>0</v>
      </c>
      <c r="CU253" s="48">
        <f t="shared" si="142"/>
        <v>0</v>
      </c>
      <c r="CV253" s="48">
        <f t="shared" si="129"/>
        <v>0</v>
      </c>
    </row>
    <row r="254" spans="2:100" ht="16" x14ac:dyDescent="0.4">
      <c r="B254" s="39" t="s">
        <v>208</v>
      </c>
      <c r="C254" s="40">
        <v>11</v>
      </c>
      <c r="D254" s="39" t="s">
        <v>18</v>
      </c>
      <c r="E254" s="41">
        <v>2160000</v>
      </c>
      <c r="G254" s="42">
        <v>6775.4289958322279</v>
      </c>
      <c r="H254" s="43">
        <v>7318.4811230731293</v>
      </c>
      <c r="I254" s="43">
        <v>4192.6296832993585</v>
      </c>
      <c r="J254" s="43">
        <v>10269.275626475352</v>
      </c>
      <c r="K254" s="43">
        <v>28311.79812961389</v>
      </c>
      <c r="L254" s="43">
        <v>0</v>
      </c>
      <c r="M254" s="43">
        <v>17210.556713430826</v>
      </c>
      <c r="N254" s="43">
        <v>7744.7542601807045</v>
      </c>
      <c r="O254" s="43">
        <v>0</v>
      </c>
      <c r="P254" s="43">
        <v>0</v>
      </c>
      <c r="Q254" s="43">
        <v>0</v>
      </c>
      <c r="R254" s="43">
        <v>0</v>
      </c>
      <c r="S254" s="43">
        <v>10959.377353243035</v>
      </c>
      <c r="T254" s="43">
        <v>40462.65475512718</v>
      </c>
      <c r="U254" s="43">
        <v>0</v>
      </c>
      <c r="V254" s="43">
        <v>81876.910792665236</v>
      </c>
      <c r="W254" s="43">
        <v>0</v>
      </c>
      <c r="X254" s="44">
        <v>36429.506525947523</v>
      </c>
      <c r="Z254" s="24">
        <f t="shared" si="113"/>
        <v>251551.37395888846</v>
      </c>
      <c r="AB254" s="45">
        <v>0</v>
      </c>
      <c r="AC254" s="46">
        <v>0</v>
      </c>
      <c r="AD254" s="46">
        <v>239500</v>
      </c>
      <c r="AE254" s="46">
        <v>0</v>
      </c>
      <c r="AF254" s="46">
        <v>0</v>
      </c>
      <c r="AG254" s="46">
        <v>5998.8309637494158</v>
      </c>
      <c r="AH254" s="46">
        <v>8329.5103616877786</v>
      </c>
      <c r="AI254" s="47">
        <v>4090.1120207382378</v>
      </c>
      <c r="AK254" s="24">
        <f t="shared" si="118"/>
        <v>257918.45334617543</v>
      </c>
      <c r="AM254" s="45">
        <v>9161.8509264536533</v>
      </c>
      <c r="AN254" s="46">
        <v>18539.584934665643</v>
      </c>
      <c r="AO254" s="46">
        <v>0</v>
      </c>
      <c r="AP254" s="47">
        <v>8245.6658338082871</v>
      </c>
      <c r="AR254" s="24">
        <f t="shared" si="114"/>
        <v>35947.10169492758</v>
      </c>
      <c r="AT254" s="45">
        <v>5235.3433865449442</v>
      </c>
      <c r="AU254" s="46">
        <v>10514.988470407379</v>
      </c>
      <c r="AV254" s="46">
        <v>0</v>
      </c>
      <c r="AW254" s="46">
        <v>4624.5533247813673</v>
      </c>
      <c r="AX254" s="47">
        <v>3999.2206424996102</v>
      </c>
      <c r="AZ254" s="24">
        <f t="shared" si="115"/>
        <v>24374.105824233302</v>
      </c>
      <c r="BA254" s="34"/>
      <c r="BB254" s="42">
        <v>1159.9481999038055</v>
      </c>
      <c r="BC254" s="43">
        <v>1252.918303765051</v>
      </c>
      <c r="BD254" s="43">
        <v>717.77495668508595</v>
      </c>
      <c r="BE254" s="43">
        <v>1758.0920388322918</v>
      </c>
      <c r="BF254" s="43">
        <v>4846.9579264555177</v>
      </c>
      <c r="BG254" s="43">
        <v>0</v>
      </c>
      <c r="BH254" s="43">
        <v>2946.4339883668636</v>
      </c>
      <c r="BI254" s="43">
        <v>1325.8959349024201</v>
      </c>
      <c r="BJ254" s="43">
        <v>0</v>
      </c>
      <c r="BK254" s="43">
        <v>0</v>
      </c>
      <c r="BL254" s="43">
        <v>0</v>
      </c>
      <c r="BM254" s="43">
        <v>0</v>
      </c>
      <c r="BN254" s="43">
        <v>1876.2369203161188</v>
      </c>
      <c r="BO254" s="43">
        <v>6927.1751759792351</v>
      </c>
      <c r="BP254" s="43">
        <v>0</v>
      </c>
      <c r="BQ254" s="43">
        <v>14017.263754967733</v>
      </c>
      <c r="BR254" s="43">
        <v>0</v>
      </c>
      <c r="BS254" s="44">
        <v>6236.7033208007833</v>
      </c>
      <c r="BU254" s="24">
        <f t="shared" si="116"/>
        <v>43065.400520974908</v>
      </c>
      <c r="BW254" s="48">
        <f t="shared" si="117"/>
        <v>612856.43534519966</v>
      </c>
      <c r="BX254" s="49"/>
      <c r="BY254" s="48">
        <f t="shared" si="119"/>
        <v>33158.756056069411</v>
      </c>
      <c r="BZ254" s="48">
        <f t="shared" si="131"/>
        <v>0</v>
      </c>
      <c r="CA254" s="48">
        <f t="shared" si="132"/>
        <v>33158.756056069411</v>
      </c>
      <c r="CB254" s="48">
        <f t="shared" si="133"/>
        <v>104223.68490932076</v>
      </c>
      <c r="CC254" s="48">
        <f t="shared" si="120"/>
        <v>104223.68490932074</v>
      </c>
      <c r="CD254" s="48">
        <f t="shared" si="121"/>
        <v>0</v>
      </c>
      <c r="CE254" s="48">
        <f t="shared" si="122"/>
        <v>239500</v>
      </c>
      <c r="CF254" s="48">
        <f t="shared" si="123"/>
        <v>239500</v>
      </c>
      <c r="CG254" s="48">
        <f t="shared" si="130"/>
        <v>0</v>
      </c>
      <c r="CH254" s="48">
        <f t="shared" si="124"/>
        <v>0</v>
      </c>
      <c r="CI254" s="48">
        <f t="shared" si="125"/>
        <v>0</v>
      </c>
      <c r="CJ254" s="48">
        <f t="shared" si="126"/>
        <v>0</v>
      </c>
      <c r="CK254" s="48">
        <f t="shared" si="127"/>
        <v>0</v>
      </c>
      <c r="CL254" s="48">
        <f t="shared" si="128"/>
        <v>235973.99437980948</v>
      </c>
      <c r="CM254" s="48">
        <f t="shared" si="134"/>
        <v>7935.3771957360332</v>
      </c>
      <c r="CN254" s="48">
        <f t="shared" si="135"/>
        <v>8571.3994268381794</v>
      </c>
      <c r="CO254" s="48">
        <f t="shared" si="136"/>
        <v>4910.4046399844447</v>
      </c>
      <c r="CP254" s="48">
        <f t="shared" si="137"/>
        <v>12027.367665307644</v>
      </c>
      <c r="CQ254" s="48">
        <f t="shared" si="138"/>
        <v>20156.990701797688</v>
      </c>
      <c r="CR254" s="48">
        <f t="shared" si="139"/>
        <v>9070.6501950831243</v>
      </c>
      <c r="CS254" s="48">
        <f t="shared" si="140"/>
        <v>12835.614273559153</v>
      </c>
      <c r="CT254" s="48">
        <f t="shared" si="141"/>
        <v>47389.829931106418</v>
      </c>
      <c r="CU254" s="48">
        <f t="shared" si="142"/>
        <v>66320.038482910284</v>
      </c>
      <c r="CV254" s="48">
        <f t="shared" si="129"/>
        <v>40519.618546685764</v>
      </c>
    </row>
    <row r="255" spans="2:100" ht="16" x14ac:dyDescent="0.4">
      <c r="B255" s="51" t="s">
        <v>191</v>
      </c>
      <c r="C255" s="52">
        <v>11</v>
      </c>
      <c r="D255" s="51" t="s">
        <v>192</v>
      </c>
      <c r="E255" s="53">
        <v>5292200</v>
      </c>
      <c r="G255" s="54">
        <v>16600.428394325609</v>
      </c>
      <c r="H255" s="55">
        <v>17930.956388670194</v>
      </c>
      <c r="I255" s="55">
        <v>10272.330930535585</v>
      </c>
      <c r="J255" s="55">
        <v>25160.676143718912</v>
      </c>
      <c r="K255" s="55">
        <v>69366.526880343808</v>
      </c>
      <c r="L255" s="55">
        <v>0</v>
      </c>
      <c r="M255" s="55">
        <v>42167.457517971583</v>
      </c>
      <c r="N255" s="55">
        <v>18975.365044318667</v>
      </c>
      <c r="O255" s="55">
        <v>180288.12000512073</v>
      </c>
      <c r="P255" s="55">
        <v>0</v>
      </c>
      <c r="Q255" s="55">
        <v>0</v>
      </c>
      <c r="R255" s="55">
        <v>0</v>
      </c>
      <c r="S255" s="55">
        <v>26851.489272607774</v>
      </c>
      <c r="T255" s="55">
        <v>99137.250692168542</v>
      </c>
      <c r="U255" s="55">
        <v>0</v>
      </c>
      <c r="V255" s="55">
        <v>200606.01263747358</v>
      </c>
      <c r="W255" s="56">
        <v>0</v>
      </c>
      <c r="X255" s="57">
        <v>89255.664091027546</v>
      </c>
      <c r="Z255" s="24">
        <f t="shared" si="113"/>
        <v>796612.27799828257</v>
      </c>
      <c r="AB255" s="58">
        <v>0</v>
      </c>
      <c r="AC255" s="55">
        <v>42472.000285347407</v>
      </c>
      <c r="AD255" s="55">
        <v>0</v>
      </c>
      <c r="AE255" s="55">
        <v>23595.555714081896</v>
      </c>
      <c r="AF255" s="55">
        <v>0</v>
      </c>
      <c r="AG255" s="55">
        <v>14697.691308497526</v>
      </c>
      <c r="AH255" s="55">
        <v>20408.071637094472</v>
      </c>
      <c r="AI255" s="59">
        <v>10021.153164884678</v>
      </c>
      <c r="AK255" s="24">
        <f t="shared" si="118"/>
        <v>111194.47210990597</v>
      </c>
      <c r="AM255" s="58">
        <v>22447.383089341678</v>
      </c>
      <c r="AN255" s="55">
        <v>45423.699718165517</v>
      </c>
      <c r="AO255" s="55">
        <v>0</v>
      </c>
      <c r="AP255" s="59">
        <v>20202.644780407511</v>
      </c>
      <c r="AR255" s="24">
        <f t="shared" si="114"/>
        <v>88073.727587914706</v>
      </c>
      <c r="AT255" s="58">
        <v>12827.076051052387</v>
      </c>
      <c r="AU255" s="55">
        <v>25762.695362541635</v>
      </c>
      <c r="AV255" s="55">
        <v>0</v>
      </c>
      <c r="AW255" s="55">
        <v>11330.583845096275</v>
      </c>
      <c r="AX255" s="59">
        <v>9798.4608723316833</v>
      </c>
      <c r="AZ255" s="24">
        <f t="shared" si="115"/>
        <v>59718.81613102198</v>
      </c>
      <c r="BA255" s="34"/>
      <c r="BB255" s="54">
        <v>2841.9804923754255</v>
      </c>
      <c r="BC255" s="55">
        <v>3069.765855178427</v>
      </c>
      <c r="BD255" s="55">
        <v>1758.6151045225984</v>
      </c>
      <c r="BE255" s="55">
        <v>4307.4882814390076</v>
      </c>
      <c r="BF255" s="55">
        <v>11875.495712216616</v>
      </c>
      <c r="BG255" s="55">
        <v>0</v>
      </c>
      <c r="BH255" s="55">
        <v>7219.036089460702</v>
      </c>
      <c r="BI255" s="55">
        <v>3248.5678086530493</v>
      </c>
      <c r="BJ255" s="55">
        <v>30865.18660185505</v>
      </c>
      <c r="BK255" s="55">
        <v>0</v>
      </c>
      <c r="BL255" s="55">
        <v>0</v>
      </c>
      <c r="BM255" s="55">
        <v>0</v>
      </c>
      <c r="BN255" s="55">
        <v>4596.9541804152605</v>
      </c>
      <c r="BO255" s="55">
        <v>16972.220586258016</v>
      </c>
      <c r="BP255" s="55">
        <v>0</v>
      </c>
      <c r="BQ255" s="55">
        <v>34343.594094463071</v>
      </c>
      <c r="BR255" s="56">
        <v>0</v>
      </c>
      <c r="BS255" s="57">
        <v>15280.500608491622</v>
      </c>
      <c r="BU255" s="24">
        <f t="shared" si="116"/>
        <v>136379.40541532883</v>
      </c>
      <c r="BW255" s="48">
        <f t="shared" si="117"/>
        <v>1191978.699242454</v>
      </c>
      <c r="BX255" s="49"/>
      <c r="BY255" s="48">
        <f t="shared" si="119"/>
        <v>81242.022592560417</v>
      </c>
      <c r="BZ255" s="48">
        <f t="shared" si="131"/>
        <v>0</v>
      </c>
      <c r="CA255" s="48">
        <f t="shared" si="132"/>
        <v>81242.022592560417</v>
      </c>
      <c r="CB255" s="48">
        <f t="shared" si="133"/>
        <v>255357.67836903111</v>
      </c>
      <c r="CC255" s="48">
        <f t="shared" si="120"/>
        <v>255357.67836903111</v>
      </c>
      <c r="CD255" s="48">
        <f t="shared" si="121"/>
        <v>0</v>
      </c>
      <c r="CE255" s="48">
        <f t="shared" si="122"/>
        <v>277220.86260640511</v>
      </c>
      <c r="CF255" s="48">
        <f t="shared" si="123"/>
        <v>0</v>
      </c>
      <c r="CG255" s="48">
        <f t="shared" si="130"/>
        <v>277220.86260640511</v>
      </c>
      <c r="CH255" s="48">
        <f t="shared" si="124"/>
        <v>42472.000285347407</v>
      </c>
      <c r="CI255" s="48">
        <f t="shared" si="125"/>
        <v>0</v>
      </c>
      <c r="CJ255" s="48">
        <f t="shared" si="126"/>
        <v>0</v>
      </c>
      <c r="CK255" s="48">
        <f t="shared" si="127"/>
        <v>0</v>
      </c>
      <c r="CL255" s="48">
        <f t="shared" si="128"/>
        <v>578158.1356744573</v>
      </c>
      <c r="CM255" s="48">
        <f t="shared" si="134"/>
        <v>19442.408886701036</v>
      </c>
      <c r="CN255" s="48">
        <f t="shared" si="135"/>
        <v>21000.722243848621</v>
      </c>
      <c r="CO255" s="48">
        <f t="shared" si="136"/>
        <v>12030.946035058183</v>
      </c>
      <c r="CP255" s="48">
        <f t="shared" si="137"/>
        <v>29468.16442515792</v>
      </c>
      <c r="CQ255" s="48">
        <f t="shared" si="138"/>
        <v>49386.493607432283</v>
      </c>
      <c r="CR255" s="48">
        <f t="shared" si="139"/>
        <v>22223.932852971717</v>
      </c>
      <c r="CS255" s="48">
        <f t="shared" si="140"/>
        <v>31448.443453023036</v>
      </c>
      <c r="CT255" s="48">
        <f t="shared" si="141"/>
        <v>116109.47127842656</v>
      </c>
      <c r="CU255" s="48">
        <f t="shared" si="142"/>
        <v>162490.23502743422</v>
      </c>
      <c r="CV255" s="48">
        <f t="shared" si="129"/>
        <v>99276.817255912218</v>
      </c>
    </row>
    <row r="256" spans="2:100" ht="16" x14ac:dyDescent="0.4">
      <c r="B256" s="51" t="s">
        <v>191</v>
      </c>
      <c r="C256" s="52">
        <v>11</v>
      </c>
      <c r="D256" s="51" t="s">
        <v>281</v>
      </c>
      <c r="E256" s="53">
        <v>315000</v>
      </c>
      <c r="G256" s="54">
        <v>988.08339522553331</v>
      </c>
      <c r="H256" s="55">
        <v>1067.2784971148315</v>
      </c>
      <c r="I256" s="55">
        <v>611.42516214782313</v>
      </c>
      <c r="J256" s="55">
        <v>1497.6026955276554</v>
      </c>
      <c r="K256" s="55">
        <v>4128.8038939020253</v>
      </c>
      <c r="L256" s="55">
        <v>0</v>
      </c>
      <c r="M256" s="55">
        <v>2509.8728540419952</v>
      </c>
      <c r="N256" s="55">
        <v>1129.4433296096859</v>
      </c>
      <c r="O256" s="55">
        <v>10731.030157895209</v>
      </c>
      <c r="P256" s="55">
        <v>0</v>
      </c>
      <c r="Q256" s="55">
        <v>0</v>
      </c>
      <c r="R256" s="55">
        <v>0</v>
      </c>
      <c r="S256" s="55">
        <v>1598.2425306812759</v>
      </c>
      <c r="T256" s="55">
        <v>5900.8038184560473</v>
      </c>
      <c r="U256" s="55">
        <v>0</v>
      </c>
      <c r="V256" s="55">
        <v>11940.382823930348</v>
      </c>
      <c r="W256" s="56">
        <v>0</v>
      </c>
      <c r="X256" s="57">
        <v>5312.636368367348</v>
      </c>
      <c r="Z256" s="24">
        <f t="shared" si="113"/>
        <v>47415.605526899781</v>
      </c>
      <c r="AB256" s="58">
        <v>0</v>
      </c>
      <c r="AC256" s="55">
        <v>2527.9997146525893</v>
      </c>
      <c r="AD256" s="55">
        <v>0</v>
      </c>
      <c r="AE256" s="55">
        <v>1404.4442859181054</v>
      </c>
      <c r="AF256" s="55">
        <v>0</v>
      </c>
      <c r="AG256" s="55">
        <v>874.82951554678982</v>
      </c>
      <c r="AH256" s="55">
        <v>1214.7202610794677</v>
      </c>
      <c r="AI256" s="59">
        <v>596.47466969099298</v>
      </c>
      <c r="AK256" s="24">
        <f t="shared" si="118"/>
        <v>6618.468446887945</v>
      </c>
      <c r="AM256" s="58">
        <v>1336.1032601078243</v>
      </c>
      <c r="AN256" s="55">
        <v>2703.6894696387394</v>
      </c>
      <c r="AO256" s="55">
        <v>0</v>
      </c>
      <c r="AP256" s="59">
        <v>1202.4929340970418</v>
      </c>
      <c r="AR256" s="24">
        <f t="shared" si="114"/>
        <v>5242.285663843606</v>
      </c>
      <c r="AT256" s="58">
        <v>763.48757720447111</v>
      </c>
      <c r="AU256" s="55">
        <v>1533.4358186010761</v>
      </c>
      <c r="AV256" s="55">
        <v>0</v>
      </c>
      <c r="AW256" s="55">
        <v>674.41402653061607</v>
      </c>
      <c r="AX256" s="59">
        <v>583.21967703119321</v>
      </c>
      <c r="AZ256" s="24">
        <f t="shared" si="115"/>
        <v>3554.5570993673564</v>
      </c>
      <c r="BA256" s="34"/>
      <c r="BB256" s="54">
        <v>169.15911248597163</v>
      </c>
      <c r="BC256" s="55">
        <v>182.71725263240327</v>
      </c>
      <c r="BD256" s="55">
        <v>104.67551451657505</v>
      </c>
      <c r="BE256" s="55">
        <v>256.38842232970927</v>
      </c>
      <c r="BF256" s="55">
        <v>706.84803094142967</v>
      </c>
      <c r="BG256" s="55">
        <v>0</v>
      </c>
      <c r="BH256" s="55">
        <v>429.68828997016755</v>
      </c>
      <c r="BI256" s="55">
        <v>193.35982383993624</v>
      </c>
      <c r="BJ256" s="55">
        <v>1837.1440572133213</v>
      </c>
      <c r="BK256" s="55">
        <v>0</v>
      </c>
      <c r="BL256" s="55">
        <v>0</v>
      </c>
      <c r="BM256" s="55">
        <v>0</v>
      </c>
      <c r="BN256" s="55">
        <v>273.61788421276731</v>
      </c>
      <c r="BO256" s="55">
        <v>1010.2130464969717</v>
      </c>
      <c r="BP256" s="55">
        <v>0</v>
      </c>
      <c r="BQ256" s="55">
        <v>2044.1842975994609</v>
      </c>
      <c r="BR256" s="56">
        <v>0</v>
      </c>
      <c r="BS256" s="57">
        <v>909.51923428344742</v>
      </c>
      <c r="BU256" s="24">
        <f t="shared" si="116"/>
        <v>8117.5149665221616</v>
      </c>
      <c r="BW256" s="48">
        <f t="shared" si="117"/>
        <v>70948.431703520851</v>
      </c>
      <c r="BX256" s="49"/>
      <c r="BY256" s="48">
        <f t="shared" si="119"/>
        <v>4835.6519248434552</v>
      </c>
      <c r="BZ256" s="48">
        <f t="shared" si="131"/>
        <v>0</v>
      </c>
      <c r="CA256" s="48">
        <f t="shared" si="132"/>
        <v>4835.6519248434552</v>
      </c>
      <c r="CB256" s="48">
        <f t="shared" si="133"/>
        <v>15199.287382609276</v>
      </c>
      <c r="CC256" s="48">
        <f t="shared" si="120"/>
        <v>15199.287382609276</v>
      </c>
      <c r="CD256" s="48">
        <f t="shared" si="121"/>
        <v>0</v>
      </c>
      <c r="CE256" s="48">
        <f t="shared" si="122"/>
        <v>16500.618215679227</v>
      </c>
      <c r="CF256" s="48">
        <f t="shared" si="123"/>
        <v>0</v>
      </c>
      <c r="CG256" s="48">
        <f t="shared" si="130"/>
        <v>16500.618215679227</v>
      </c>
      <c r="CH256" s="48">
        <f t="shared" si="124"/>
        <v>2527.9997146525893</v>
      </c>
      <c r="CI256" s="48">
        <f t="shared" si="125"/>
        <v>0</v>
      </c>
      <c r="CJ256" s="48">
        <f t="shared" si="126"/>
        <v>0</v>
      </c>
      <c r="CK256" s="48">
        <f t="shared" si="127"/>
        <v>0</v>
      </c>
      <c r="CL256" s="48">
        <f t="shared" si="128"/>
        <v>34412.874180388892</v>
      </c>
      <c r="CM256" s="48">
        <f t="shared" si="134"/>
        <v>1157.2425077115049</v>
      </c>
      <c r="CN256" s="48">
        <f t="shared" si="135"/>
        <v>1249.9957497472346</v>
      </c>
      <c r="CO256" s="48">
        <f t="shared" si="136"/>
        <v>716.10067666439818</v>
      </c>
      <c r="CP256" s="48">
        <f t="shared" si="137"/>
        <v>1753.9911178573648</v>
      </c>
      <c r="CQ256" s="48">
        <f t="shared" si="138"/>
        <v>2939.5611440121629</v>
      </c>
      <c r="CR256" s="48">
        <f t="shared" si="139"/>
        <v>1322.8031534496222</v>
      </c>
      <c r="CS256" s="48">
        <f t="shared" si="140"/>
        <v>1871.8604148940431</v>
      </c>
      <c r="CT256" s="48">
        <f t="shared" si="141"/>
        <v>6911.0168649530187</v>
      </c>
      <c r="CU256" s="48">
        <f t="shared" si="142"/>
        <v>9671.672278757751</v>
      </c>
      <c r="CV256" s="48">
        <f t="shared" si="129"/>
        <v>5909.1110380583414</v>
      </c>
    </row>
    <row r="257" spans="2:100" ht="16" x14ac:dyDescent="0.4">
      <c r="B257" s="51" t="s">
        <v>232</v>
      </c>
      <c r="C257" s="52">
        <v>11</v>
      </c>
      <c r="D257" s="51" t="s">
        <v>233</v>
      </c>
      <c r="E257" s="53">
        <v>1600000</v>
      </c>
      <c r="G257" s="54">
        <v>5018.8362932090586</v>
      </c>
      <c r="H257" s="55">
        <v>5421.0971282023183</v>
      </c>
      <c r="I257" s="55">
        <v>3105.651617258784</v>
      </c>
      <c r="J257" s="55">
        <v>7606.870834426185</v>
      </c>
      <c r="K257" s="55">
        <v>20971.702318232514</v>
      </c>
      <c r="L257" s="55">
        <v>0</v>
      </c>
      <c r="M257" s="55">
        <v>0</v>
      </c>
      <c r="N257" s="55">
        <v>5736.8550075412622</v>
      </c>
      <c r="O257" s="55">
        <v>0</v>
      </c>
      <c r="P257" s="55">
        <v>0</v>
      </c>
      <c r="Q257" s="55">
        <v>20070.841140031218</v>
      </c>
      <c r="R257" s="55">
        <v>0</v>
      </c>
      <c r="S257" s="55">
        <v>8118.0572986985444</v>
      </c>
      <c r="T257" s="55">
        <v>29972.336855649763</v>
      </c>
      <c r="U257" s="55">
        <v>0</v>
      </c>
      <c r="V257" s="55">
        <v>60649.563550122402</v>
      </c>
      <c r="W257" s="56">
        <v>0</v>
      </c>
      <c r="X257" s="57">
        <v>26984.819648850018</v>
      </c>
      <c r="Y257" s="60"/>
      <c r="Z257" s="24">
        <f t="shared" si="113"/>
        <v>193656.63169222209</v>
      </c>
      <c r="AB257" s="58">
        <v>0</v>
      </c>
      <c r="AC257" s="55">
        <v>0</v>
      </c>
      <c r="AD257" s="55">
        <v>0</v>
      </c>
      <c r="AE257" s="55">
        <v>0</v>
      </c>
      <c r="AF257" s="55">
        <v>59539.38382662012</v>
      </c>
      <c r="AG257" s="55">
        <v>4443.5784916662342</v>
      </c>
      <c r="AH257" s="55">
        <v>6170.0076753242802</v>
      </c>
      <c r="AI257" s="59">
        <v>3029.7126079542504</v>
      </c>
      <c r="AJ257" s="60"/>
      <c r="AK257" s="24">
        <f t="shared" si="118"/>
        <v>73182.682601564884</v>
      </c>
      <c r="AM257" s="58">
        <v>6786.5562418175205</v>
      </c>
      <c r="AN257" s="55">
        <v>13733.025877530104</v>
      </c>
      <c r="AO257" s="55">
        <v>0</v>
      </c>
      <c r="AP257" s="59">
        <v>6107.9006176357689</v>
      </c>
      <c r="AQ257" s="60"/>
      <c r="AR257" s="24">
        <f t="shared" si="114"/>
        <v>26627.482736983395</v>
      </c>
      <c r="AT257" s="58">
        <v>3878.0321381814401</v>
      </c>
      <c r="AU257" s="55">
        <v>7788.8803484499103</v>
      </c>
      <c r="AV257" s="55">
        <v>0</v>
      </c>
      <c r="AW257" s="55">
        <v>3425.5950553936054</v>
      </c>
      <c r="AX257" s="59">
        <v>2962.3856611108222</v>
      </c>
      <c r="AY257" s="60"/>
      <c r="AZ257" s="24">
        <f t="shared" si="115"/>
        <v>18054.893203135776</v>
      </c>
      <c r="BA257" s="34"/>
      <c r="BB257" s="54">
        <v>859.22088881763375</v>
      </c>
      <c r="BC257" s="55">
        <v>928.08763241855627</v>
      </c>
      <c r="BD257" s="55">
        <v>531.68515310006376</v>
      </c>
      <c r="BE257" s="55">
        <v>1302.2903991350308</v>
      </c>
      <c r="BF257" s="55">
        <v>3590.3392047818647</v>
      </c>
      <c r="BG257" s="55">
        <v>0</v>
      </c>
      <c r="BH257" s="55">
        <v>0</v>
      </c>
      <c r="BI257" s="55">
        <v>982.14513696475547</v>
      </c>
      <c r="BJ257" s="55">
        <v>0</v>
      </c>
      <c r="BK257" s="55">
        <v>0</v>
      </c>
      <c r="BL257" s="55">
        <v>3436.1124683404378</v>
      </c>
      <c r="BM257" s="55">
        <v>0</v>
      </c>
      <c r="BN257" s="55">
        <v>1389.8051261600879</v>
      </c>
      <c r="BO257" s="55">
        <v>5131.2408710957297</v>
      </c>
      <c r="BP257" s="55">
        <v>0</v>
      </c>
      <c r="BQ257" s="55">
        <v>10383.158337013136</v>
      </c>
      <c r="BR257" s="56">
        <v>0</v>
      </c>
      <c r="BS257" s="57">
        <v>4619.7802376302097</v>
      </c>
      <c r="BU257" s="24">
        <f t="shared" si="116"/>
        <v>33153.865455457504</v>
      </c>
      <c r="BW257" s="48">
        <f t="shared" si="117"/>
        <v>344675.55568936362</v>
      </c>
      <c r="BX257" s="49"/>
      <c r="BY257" s="48">
        <f t="shared" si="119"/>
        <v>24562.041523014377</v>
      </c>
      <c r="BZ257" s="48">
        <f t="shared" si="131"/>
        <v>0</v>
      </c>
      <c r="CA257" s="48">
        <f t="shared" si="132"/>
        <v>24562.041523014377</v>
      </c>
      <c r="CB257" s="48">
        <f t="shared" si="133"/>
        <v>77202.729562459819</v>
      </c>
      <c r="CC257" s="48">
        <f t="shared" si="120"/>
        <v>77202.729562459819</v>
      </c>
      <c r="CD257" s="48">
        <f t="shared" si="121"/>
        <v>0</v>
      </c>
      <c r="CE257" s="48">
        <f t="shared" si="122"/>
        <v>83046.337434991772</v>
      </c>
      <c r="CF257" s="48">
        <f t="shared" si="123"/>
        <v>0</v>
      </c>
      <c r="CG257" s="48">
        <f t="shared" si="130"/>
        <v>0</v>
      </c>
      <c r="CH257" s="48">
        <f t="shared" si="124"/>
        <v>0</v>
      </c>
      <c r="CI257" s="48">
        <f t="shared" si="125"/>
        <v>0</v>
      </c>
      <c r="CJ257" s="48">
        <f t="shared" si="126"/>
        <v>0</v>
      </c>
      <c r="CK257" s="48">
        <f t="shared" si="127"/>
        <v>83046.337434991772</v>
      </c>
      <c r="CL257" s="48">
        <f t="shared" si="128"/>
        <v>159864.44716889772</v>
      </c>
      <c r="CM257" s="48">
        <f t="shared" si="134"/>
        <v>5878.0571820266923</v>
      </c>
      <c r="CN257" s="48">
        <f t="shared" si="135"/>
        <v>6349.1847606208748</v>
      </c>
      <c r="CO257" s="48">
        <f t="shared" si="136"/>
        <v>3637.3367703588478</v>
      </c>
      <c r="CP257" s="48">
        <f t="shared" si="137"/>
        <v>8909.1612335612153</v>
      </c>
      <c r="CQ257" s="48">
        <f t="shared" si="138"/>
        <v>0</v>
      </c>
      <c r="CR257" s="48">
        <f t="shared" si="139"/>
        <v>6719.0001445060179</v>
      </c>
      <c r="CS257" s="48">
        <f t="shared" si="140"/>
        <v>9507.8624248586329</v>
      </c>
      <c r="CT257" s="48">
        <f t="shared" si="141"/>
        <v>35103.577726745491</v>
      </c>
      <c r="CU257" s="48">
        <f t="shared" si="142"/>
        <v>49125.954431785402</v>
      </c>
      <c r="CV257" s="48">
        <f t="shared" si="129"/>
        <v>30014.532256804268</v>
      </c>
    </row>
    <row r="258" spans="2:100" ht="16" x14ac:dyDescent="0.4">
      <c r="B258" s="51" t="s">
        <v>230</v>
      </c>
      <c r="C258" s="52">
        <v>11</v>
      </c>
      <c r="D258" s="51" t="s">
        <v>319</v>
      </c>
      <c r="E258" s="53">
        <v>0</v>
      </c>
      <c r="G258" s="54">
        <v>0</v>
      </c>
      <c r="H258" s="55">
        <v>0</v>
      </c>
      <c r="I258" s="55">
        <v>0</v>
      </c>
      <c r="J258" s="55">
        <v>0</v>
      </c>
      <c r="K258" s="55">
        <v>0</v>
      </c>
      <c r="L258" s="55">
        <v>0</v>
      </c>
      <c r="M258" s="55">
        <v>0</v>
      </c>
      <c r="N258" s="55">
        <v>0</v>
      </c>
      <c r="O258" s="55">
        <v>0</v>
      </c>
      <c r="P258" s="55">
        <v>0</v>
      </c>
      <c r="Q258" s="55">
        <v>0</v>
      </c>
      <c r="R258" s="55">
        <v>0</v>
      </c>
      <c r="S258" s="55">
        <v>0</v>
      </c>
      <c r="T258" s="55">
        <v>0</v>
      </c>
      <c r="U258" s="55">
        <v>0</v>
      </c>
      <c r="V258" s="55">
        <v>0</v>
      </c>
      <c r="W258" s="56">
        <v>0</v>
      </c>
      <c r="X258" s="57">
        <v>0</v>
      </c>
      <c r="Y258" s="60"/>
      <c r="Z258" s="24">
        <f t="shared" si="113"/>
        <v>0</v>
      </c>
      <c r="AB258" s="58">
        <v>0</v>
      </c>
      <c r="AC258" s="55">
        <v>0</v>
      </c>
      <c r="AD258" s="55">
        <v>0</v>
      </c>
      <c r="AE258" s="55">
        <v>0</v>
      </c>
      <c r="AF258" s="55">
        <v>0</v>
      </c>
      <c r="AG258" s="55">
        <v>0</v>
      </c>
      <c r="AH258" s="55">
        <v>0</v>
      </c>
      <c r="AI258" s="59">
        <v>0</v>
      </c>
      <c r="AJ258" s="60"/>
      <c r="AK258" s="24">
        <f t="shared" si="118"/>
        <v>0</v>
      </c>
      <c r="AM258" s="58">
        <v>0</v>
      </c>
      <c r="AN258" s="55">
        <v>0</v>
      </c>
      <c r="AO258" s="55">
        <v>0</v>
      </c>
      <c r="AP258" s="59">
        <v>0</v>
      </c>
      <c r="AQ258" s="60"/>
      <c r="AR258" s="24">
        <f t="shared" si="114"/>
        <v>0</v>
      </c>
      <c r="AT258" s="58">
        <v>0</v>
      </c>
      <c r="AU258" s="55">
        <v>0</v>
      </c>
      <c r="AV258" s="55">
        <v>0</v>
      </c>
      <c r="AW258" s="55">
        <v>0</v>
      </c>
      <c r="AX258" s="59">
        <v>0</v>
      </c>
      <c r="AY258" s="60"/>
      <c r="AZ258" s="24">
        <f t="shared" si="115"/>
        <v>0</v>
      </c>
      <c r="BA258" s="34"/>
      <c r="BB258" s="54">
        <v>0</v>
      </c>
      <c r="BC258" s="55">
        <v>0</v>
      </c>
      <c r="BD258" s="55">
        <v>0</v>
      </c>
      <c r="BE258" s="55">
        <v>0</v>
      </c>
      <c r="BF258" s="55">
        <v>0</v>
      </c>
      <c r="BG258" s="55">
        <v>0</v>
      </c>
      <c r="BH258" s="55">
        <v>0</v>
      </c>
      <c r="BI258" s="55">
        <v>0</v>
      </c>
      <c r="BJ258" s="55">
        <v>0</v>
      </c>
      <c r="BK258" s="55">
        <v>0</v>
      </c>
      <c r="BL258" s="55">
        <v>0</v>
      </c>
      <c r="BM258" s="55">
        <v>0</v>
      </c>
      <c r="BN258" s="55">
        <v>0</v>
      </c>
      <c r="BO258" s="55">
        <v>0</v>
      </c>
      <c r="BP258" s="55">
        <v>0</v>
      </c>
      <c r="BQ258" s="55">
        <v>0</v>
      </c>
      <c r="BR258" s="56">
        <v>0</v>
      </c>
      <c r="BS258" s="57">
        <v>0</v>
      </c>
      <c r="BU258" s="24">
        <f t="shared" si="116"/>
        <v>0</v>
      </c>
      <c r="BW258" s="48">
        <f t="shared" si="117"/>
        <v>0</v>
      </c>
      <c r="BX258" s="49"/>
      <c r="BY258" s="48">
        <f t="shared" si="119"/>
        <v>0</v>
      </c>
      <c r="BZ258" s="48">
        <f t="shared" si="131"/>
        <v>0</v>
      </c>
      <c r="CA258" s="48">
        <f t="shared" si="132"/>
        <v>0</v>
      </c>
      <c r="CB258" s="48">
        <f t="shared" si="133"/>
        <v>0</v>
      </c>
      <c r="CC258" s="48">
        <f t="shared" si="120"/>
        <v>0</v>
      </c>
      <c r="CD258" s="48">
        <f t="shared" si="121"/>
        <v>0</v>
      </c>
      <c r="CE258" s="48">
        <f t="shared" si="122"/>
        <v>0</v>
      </c>
      <c r="CF258" s="48">
        <f t="shared" si="123"/>
        <v>0</v>
      </c>
      <c r="CG258" s="48">
        <f t="shared" si="130"/>
        <v>0</v>
      </c>
      <c r="CH258" s="48">
        <f t="shared" si="124"/>
        <v>0</v>
      </c>
      <c r="CI258" s="48">
        <f t="shared" si="125"/>
        <v>0</v>
      </c>
      <c r="CJ258" s="48">
        <f t="shared" si="126"/>
        <v>0</v>
      </c>
      <c r="CK258" s="48">
        <f t="shared" si="127"/>
        <v>0</v>
      </c>
      <c r="CL258" s="48">
        <f t="shared" si="128"/>
        <v>0</v>
      </c>
      <c r="CM258" s="48">
        <f t="shared" si="134"/>
        <v>0</v>
      </c>
      <c r="CN258" s="48">
        <f t="shared" si="135"/>
        <v>0</v>
      </c>
      <c r="CO258" s="48">
        <f t="shared" si="136"/>
        <v>0</v>
      </c>
      <c r="CP258" s="48">
        <f t="shared" si="137"/>
        <v>0</v>
      </c>
      <c r="CQ258" s="48">
        <f t="shared" si="138"/>
        <v>0</v>
      </c>
      <c r="CR258" s="48">
        <f t="shared" si="139"/>
        <v>0</v>
      </c>
      <c r="CS258" s="48">
        <f t="shared" si="140"/>
        <v>0</v>
      </c>
      <c r="CT258" s="48">
        <f t="shared" si="141"/>
        <v>0</v>
      </c>
      <c r="CU258" s="48">
        <f t="shared" si="142"/>
        <v>0</v>
      </c>
      <c r="CV258" s="48">
        <f t="shared" si="129"/>
        <v>0</v>
      </c>
    </row>
    <row r="259" spans="2:100" ht="16" x14ac:dyDescent="0.4">
      <c r="B259" s="51" t="s">
        <v>230</v>
      </c>
      <c r="C259" s="52">
        <v>11</v>
      </c>
      <c r="D259" s="51" t="s">
        <v>320</v>
      </c>
      <c r="E259" s="53">
        <v>250000</v>
      </c>
      <c r="G259" s="54">
        <v>784.19317081391523</v>
      </c>
      <c r="H259" s="55">
        <v>847.0464262816123</v>
      </c>
      <c r="I259" s="55">
        <v>485.25806519668504</v>
      </c>
      <c r="J259" s="55">
        <v>1188.5735678790916</v>
      </c>
      <c r="K259" s="55">
        <v>0</v>
      </c>
      <c r="L259" s="55">
        <v>7409.2620707381348</v>
      </c>
      <c r="M259" s="55">
        <v>1991.962582573012</v>
      </c>
      <c r="N259" s="55">
        <v>896.38359492832217</v>
      </c>
      <c r="O259" s="55">
        <v>0</v>
      </c>
      <c r="P259" s="55">
        <v>0</v>
      </c>
      <c r="Q259" s="55">
        <v>0</v>
      </c>
      <c r="R259" s="55">
        <v>11614.926326585468</v>
      </c>
      <c r="S259" s="55">
        <v>1268.4464529216475</v>
      </c>
      <c r="T259" s="55">
        <v>4683.1776336952753</v>
      </c>
      <c r="U259" s="55">
        <v>0</v>
      </c>
      <c r="V259" s="55">
        <v>0</v>
      </c>
      <c r="W259" s="56">
        <v>0</v>
      </c>
      <c r="X259" s="57">
        <v>4216.3780701328151</v>
      </c>
      <c r="Y259" s="60"/>
      <c r="Z259" s="24">
        <f t="shared" si="113"/>
        <v>35385.607961745976</v>
      </c>
      <c r="AB259" s="58">
        <v>658.73573931229487</v>
      </c>
      <c r="AC259" s="55">
        <v>0</v>
      </c>
      <c r="AD259" s="55">
        <v>0</v>
      </c>
      <c r="AE259" s="55">
        <v>0</v>
      </c>
      <c r="AF259" s="55">
        <v>0</v>
      </c>
      <c r="AG259" s="55">
        <v>694.30913932284898</v>
      </c>
      <c r="AH259" s="55">
        <v>0</v>
      </c>
      <c r="AI259" s="59">
        <v>473.39259499285163</v>
      </c>
      <c r="AJ259" s="60"/>
      <c r="AK259" s="24">
        <f t="shared" si="118"/>
        <v>1826.4374736279956</v>
      </c>
      <c r="AM259" s="58">
        <v>1060.3994127839876</v>
      </c>
      <c r="AN259" s="55">
        <v>0</v>
      </c>
      <c r="AO259" s="55">
        <v>1925.9037614803094</v>
      </c>
      <c r="AP259" s="59">
        <v>954.35947150558889</v>
      </c>
      <c r="AQ259" s="60"/>
      <c r="AR259" s="24">
        <f t="shared" si="114"/>
        <v>3940.6626457698858</v>
      </c>
      <c r="AT259" s="58">
        <v>605.94252159085011</v>
      </c>
      <c r="AU259" s="55">
        <v>0</v>
      </c>
      <c r="AV259" s="55">
        <v>1092.3036259142052</v>
      </c>
      <c r="AW259" s="55">
        <v>535.24922740525085</v>
      </c>
      <c r="AX259" s="59">
        <v>462.87275954856597</v>
      </c>
      <c r="AY259" s="60"/>
      <c r="AZ259" s="24">
        <f t="shared" si="115"/>
        <v>2696.3681344588722</v>
      </c>
      <c r="BA259" s="34"/>
      <c r="BB259" s="54">
        <v>134.25326387775524</v>
      </c>
      <c r="BC259" s="55">
        <v>145.0136925653994</v>
      </c>
      <c r="BD259" s="55">
        <v>83.075805171884952</v>
      </c>
      <c r="BE259" s="55">
        <v>203.48287486484858</v>
      </c>
      <c r="BF259" s="55">
        <v>0</v>
      </c>
      <c r="BG259" s="55">
        <v>1268.4599317408376</v>
      </c>
      <c r="BH259" s="55">
        <v>341.02245235727582</v>
      </c>
      <c r="BI259" s="55">
        <v>153.46017765074305</v>
      </c>
      <c r="BJ259" s="55">
        <v>0</v>
      </c>
      <c r="BK259" s="55">
        <v>0</v>
      </c>
      <c r="BL259" s="55">
        <v>0</v>
      </c>
      <c r="BM259" s="55">
        <v>1988.4663971573768</v>
      </c>
      <c r="BN259" s="55">
        <v>217.15705096251375</v>
      </c>
      <c r="BO259" s="55">
        <v>801.75638610870783</v>
      </c>
      <c r="BP259" s="55">
        <v>0</v>
      </c>
      <c r="BQ259" s="55">
        <v>0</v>
      </c>
      <c r="BR259" s="56">
        <v>0</v>
      </c>
      <c r="BS259" s="57">
        <v>721.84066212972027</v>
      </c>
      <c r="BU259" s="24">
        <f t="shared" si="116"/>
        <v>6057.9886945870621</v>
      </c>
      <c r="BW259" s="48">
        <f t="shared" si="117"/>
        <v>49907.064910189787</v>
      </c>
      <c r="BX259" s="49"/>
      <c r="BY259" s="48">
        <f t="shared" si="119"/>
        <v>9336.4577417912678</v>
      </c>
      <c r="BZ259" s="48">
        <f t="shared" si="131"/>
        <v>9336.4577417912678</v>
      </c>
      <c r="CA259" s="48">
        <f t="shared" si="132"/>
        <v>0</v>
      </c>
      <c r="CB259" s="48">
        <f t="shared" si="133"/>
        <v>0</v>
      </c>
      <c r="CC259" s="48">
        <f t="shared" si="120"/>
        <v>0</v>
      </c>
      <c r="CD259" s="48">
        <f t="shared" si="121"/>
        <v>0</v>
      </c>
      <c r="CE259" s="48">
        <f t="shared" si="122"/>
        <v>13603.392723742845</v>
      </c>
      <c r="CF259" s="48">
        <f t="shared" si="123"/>
        <v>0</v>
      </c>
      <c r="CG259" s="48">
        <f t="shared" si="130"/>
        <v>0</v>
      </c>
      <c r="CH259" s="48">
        <f t="shared" si="124"/>
        <v>0</v>
      </c>
      <c r="CI259" s="48">
        <f t="shared" si="125"/>
        <v>0</v>
      </c>
      <c r="CJ259" s="48">
        <f t="shared" si="126"/>
        <v>13603.392723742845</v>
      </c>
      <c r="CK259" s="48">
        <f t="shared" si="127"/>
        <v>0</v>
      </c>
      <c r="CL259" s="48">
        <f t="shared" si="128"/>
        <v>26967.214444655681</v>
      </c>
      <c r="CM259" s="48">
        <f t="shared" si="134"/>
        <v>918.44643469167045</v>
      </c>
      <c r="CN259" s="48">
        <f t="shared" si="135"/>
        <v>992.06011884701172</v>
      </c>
      <c r="CO259" s="48">
        <f t="shared" si="136"/>
        <v>568.33387036856993</v>
      </c>
      <c r="CP259" s="48">
        <f t="shared" si="137"/>
        <v>1392.0564427439401</v>
      </c>
      <c r="CQ259" s="48">
        <f t="shared" si="138"/>
        <v>2332.9850349302878</v>
      </c>
      <c r="CR259" s="48">
        <f t="shared" si="139"/>
        <v>1049.8437725790652</v>
      </c>
      <c r="CS259" s="48">
        <f t="shared" si="140"/>
        <v>1485.6035038841612</v>
      </c>
      <c r="CT259" s="48">
        <f t="shared" si="141"/>
        <v>5484.9340198039827</v>
      </c>
      <c r="CU259" s="48">
        <f t="shared" si="142"/>
        <v>7331.3399195516076</v>
      </c>
      <c r="CV259" s="48">
        <f t="shared" si="129"/>
        <v>4689.7706651256667</v>
      </c>
    </row>
    <row r="260" spans="2:100" ht="16" x14ac:dyDescent="0.4">
      <c r="B260" s="51" t="s">
        <v>184</v>
      </c>
      <c r="C260" s="52">
        <v>11</v>
      </c>
      <c r="D260" s="51" t="s">
        <v>185</v>
      </c>
      <c r="E260" s="53">
        <v>1029901.4285714285</v>
      </c>
      <c r="G260" s="54">
        <v>3230.5666675888383</v>
      </c>
      <c r="H260" s="55">
        <v>3489.4972979750228</v>
      </c>
      <c r="I260" s="55">
        <v>1999.0718982874928</v>
      </c>
      <c r="J260" s="55">
        <v>4896.454462083665</v>
      </c>
      <c r="K260" s="55">
        <v>0</v>
      </c>
      <c r="L260" s="55">
        <v>30523.238365253219</v>
      </c>
      <c r="M260" s="55">
        <v>0</v>
      </c>
      <c r="N260" s="55">
        <v>3692.7469798586867</v>
      </c>
      <c r="O260" s="55">
        <v>0</v>
      </c>
      <c r="P260" s="55">
        <v>0</v>
      </c>
      <c r="Q260" s="55">
        <v>12919.367476717718</v>
      </c>
      <c r="R260" s="55">
        <v>0</v>
      </c>
      <c r="S260" s="55">
        <v>5225.4992557214646</v>
      </c>
      <c r="T260" s="55">
        <v>19292.845340786105</v>
      </c>
      <c r="U260" s="55">
        <v>0</v>
      </c>
      <c r="V260" s="55">
        <v>10894.23200408676</v>
      </c>
      <c r="W260" s="56">
        <v>43487.441196438813</v>
      </c>
      <c r="X260" s="57">
        <v>17369.815191308116</v>
      </c>
      <c r="Y260" s="60"/>
      <c r="Z260" s="24">
        <f t="shared" si="113"/>
        <v>157020.77613610591</v>
      </c>
      <c r="AB260" s="58">
        <v>2713.7315158751544</v>
      </c>
      <c r="AC260" s="55">
        <v>0</v>
      </c>
      <c r="AD260" s="55">
        <v>0</v>
      </c>
      <c r="AE260" s="55">
        <v>0</v>
      </c>
      <c r="AF260" s="55">
        <v>38324.810287061671</v>
      </c>
      <c r="AG260" s="55">
        <v>2860.2798978352048</v>
      </c>
      <c r="AH260" s="55">
        <v>1108.2931376155482</v>
      </c>
      <c r="AI260" s="59">
        <v>1950.190839433094</v>
      </c>
      <c r="AJ260" s="60"/>
      <c r="AK260" s="24">
        <f t="shared" si="118"/>
        <v>46957.305677820674</v>
      </c>
      <c r="AM260" s="58">
        <v>4368.4274803301314</v>
      </c>
      <c r="AN260" s="55">
        <v>0</v>
      </c>
      <c r="AO260" s="55">
        <v>7933.9641409586329</v>
      </c>
      <c r="AP260" s="59">
        <v>3931.5847322971181</v>
      </c>
      <c r="AQ260" s="60"/>
      <c r="AR260" s="24">
        <f t="shared" si="114"/>
        <v>16233.976353585882</v>
      </c>
      <c r="AT260" s="58">
        <v>2496.2442744743603</v>
      </c>
      <c r="AU260" s="55">
        <v>0</v>
      </c>
      <c r="AV260" s="55">
        <v>4499.8602590511655</v>
      </c>
      <c r="AW260" s="55">
        <v>2205.015775785685</v>
      </c>
      <c r="AX260" s="59">
        <v>1906.8532652234699</v>
      </c>
      <c r="AY260" s="60"/>
      <c r="AZ260" s="24">
        <f t="shared" si="115"/>
        <v>11107.973574534681</v>
      </c>
      <c r="BA260" s="34"/>
      <c r="BB260" s="54">
        <v>553.07051303230844</v>
      </c>
      <c r="BC260" s="55">
        <v>597.39923654209122</v>
      </c>
      <c r="BD260" s="55">
        <v>342.23956170498394</v>
      </c>
      <c r="BE260" s="55">
        <v>838.26921405251517</v>
      </c>
      <c r="BF260" s="55">
        <v>0</v>
      </c>
      <c r="BG260" s="55">
        <v>5225.5547831420217</v>
      </c>
      <c r="BH260" s="55">
        <v>0</v>
      </c>
      <c r="BI260" s="55">
        <v>632.19542476530194</v>
      </c>
      <c r="BJ260" s="55">
        <v>0</v>
      </c>
      <c r="BK260" s="55">
        <v>0</v>
      </c>
      <c r="BL260" s="55">
        <v>2211.7857124224465</v>
      </c>
      <c r="BM260" s="55">
        <v>0</v>
      </c>
      <c r="BN260" s="55">
        <v>894.60142804260568</v>
      </c>
      <c r="BO260" s="55">
        <v>3302.9201896784962</v>
      </c>
      <c r="BP260" s="55">
        <v>0</v>
      </c>
      <c r="BQ260" s="55">
        <v>1865.0840869630708</v>
      </c>
      <c r="BR260" s="56">
        <v>7445.0162735468002</v>
      </c>
      <c r="BS260" s="57">
        <v>2973.6989165133787</v>
      </c>
      <c r="BU260" s="24">
        <f t="shared" si="116"/>
        <v>26881.835340406022</v>
      </c>
      <c r="BW260" s="48">
        <f t="shared" si="117"/>
        <v>258201.86708245316</v>
      </c>
      <c r="BX260" s="49"/>
      <c r="BY260" s="48">
        <f t="shared" si="119"/>
        <v>38462.524664270393</v>
      </c>
      <c r="BZ260" s="48">
        <f t="shared" si="131"/>
        <v>38462.524664270393</v>
      </c>
      <c r="CA260" s="48">
        <f t="shared" si="132"/>
        <v>0</v>
      </c>
      <c r="CB260" s="48">
        <f t="shared" si="133"/>
        <v>64800.06669865099</v>
      </c>
      <c r="CC260" s="48">
        <f t="shared" si="120"/>
        <v>13867.609228665378</v>
      </c>
      <c r="CD260" s="48">
        <f t="shared" si="121"/>
        <v>50932.457469985617</v>
      </c>
      <c r="CE260" s="48">
        <f t="shared" si="122"/>
        <v>53455.963476201832</v>
      </c>
      <c r="CF260" s="48">
        <f t="shared" si="123"/>
        <v>0</v>
      </c>
      <c r="CG260" s="48">
        <f t="shared" si="130"/>
        <v>0</v>
      </c>
      <c r="CH260" s="48">
        <f t="shared" si="124"/>
        <v>0</v>
      </c>
      <c r="CI260" s="48">
        <f t="shared" si="125"/>
        <v>0</v>
      </c>
      <c r="CJ260" s="48">
        <f t="shared" si="126"/>
        <v>0</v>
      </c>
      <c r="CK260" s="48">
        <f t="shared" si="127"/>
        <v>53455.96347620184</v>
      </c>
      <c r="CL260" s="48">
        <f t="shared" si="128"/>
        <v>101483.31224332994</v>
      </c>
      <c r="CM260" s="48">
        <f t="shared" si="134"/>
        <v>3783.6371806211469</v>
      </c>
      <c r="CN260" s="48">
        <f t="shared" si="135"/>
        <v>4086.8965345171141</v>
      </c>
      <c r="CO260" s="48">
        <f t="shared" si="136"/>
        <v>2341.3114599924766</v>
      </c>
      <c r="CP260" s="48">
        <f t="shared" si="137"/>
        <v>5734.7236761361801</v>
      </c>
      <c r="CQ260" s="48">
        <f t="shared" si="138"/>
        <v>0</v>
      </c>
      <c r="CR260" s="48">
        <f t="shared" si="139"/>
        <v>4324.9424046239883</v>
      </c>
      <c r="CS260" s="48">
        <f t="shared" si="140"/>
        <v>6120.1006837640707</v>
      </c>
      <c r="CT260" s="48">
        <f t="shared" si="141"/>
        <v>22595.765530464603</v>
      </c>
      <c r="CU260" s="48">
        <f t="shared" si="142"/>
        <v>30202.229825955772</v>
      </c>
      <c r="CV260" s="48">
        <f t="shared" si="129"/>
        <v>19320.00603074121</v>
      </c>
    </row>
    <row r="261" spans="2:100" ht="16" x14ac:dyDescent="0.4">
      <c r="B261" s="51" t="s">
        <v>184</v>
      </c>
      <c r="C261" s="52">
        <v>11</v>
      </c>
      <c r="D261" s="51" t="s">
        <v>253</v>
      </c>
      <c r="E261" s="53">
        <v>460000</v>
      </c>
      <c r="G261" s="54">
        <v>1442.9154342976042</v>
      </c>
      <c r="H261" s="55">
        <v>1558.5654243581664</v>
      </c>
      <c r="I261" s="55">
        <v>892.87483996190031</v>
      </c>
      <c r="J261" s="55">
        <v>2186.9753648975284</v>
      </c>
      <c r="K261" s="55">
        <v>0</v>
      </c>
      <c r="L261" s="55">
        <v>13633.042210158168</v>
      </c>
      <c r="M261" s="55">
        <v>0</v>
      </c>
      <c r="N261" s="55">
        <v>1649.345814668113</v>
      </c>
      <c r="O261" s="55">
        <v>0</v>
      </c>
      <c r="P261" s="55">
        <v>0</v>
      </c>
      <c r="Q261" s="55">
        <v>5770.366827758975</v>
      </c>
      <c r="R261" s="55">
        <v>0</v>
      </c>
      <c r="S261" s="55">
        <v>2333.9414733758317</v>
      </c>
      <c r="T261" s="55">
        <v>8617.0468459993062</v>
      </c>
      <c r="U261" s="55">
        <v>0</v>
      </c>
      <c r="V261" s="55">
        <v>0</v>
      </c>
      <c r="W261" s="56">
        <v>26941.714411261753</v>
      </c>
      <c r="X261" s="57">
        <v>7758.1356490443804</v>
      </c>
      <c r="Y261" s="60"/>
      <c r="Z261" s="24">
        <f t="shared" si="113"/>
        <v>72784.924295781733</v>
      </c>
      <c r="AB261" s="58">
        <v>1212.0737603346226</v>
      </c>
      <c r="AC261" s="55">
        <v>0</v>
      </c>
      <c r="AD261" s="55">
        <v>0</v>
      </c>
      <c r="AE261" s="55">
        <v>0</v>
      </c>
      <c r="AF261" s="55">
        <v>17117.572850153287</v>
      </c>
      <c r="AG261" s="55">
        <v>1277.5288163540422</v>
      </c>
      <c r="AH261" s="55">
        <v>0</v>
      </c>
      <c r="AI261" s="59">
        <v>871.04237478684695</v>
      </c>
      <c r="AJ261" s="60"/>
      <c r="AK261" s="24">
        <f t="shared" si="118"/>
        <v>20478.217801628802</v>
      </c>
      <c r="AM261" s="58">
        <v>1951.1349195225371</v>
      </c>
      <c r="AN261" s="55">
        <v>0</v>
      </c>
      <c r="AO261" s="55">
        <v>3543.6629211237691</v>
      </c>
      <c r="AP261" s="59">
        <v>1756.0214275702835</v>
      </c>
      <c r="AQ261" s="60"/>
      <c r="AR261" s="24">
        <f t="shared" si="114"/>
        <v>7250.81926821659</v>
      </c>
      <c r="AT261" s="58">
        <v>1114.9342397271641</v>
      </c>
      <c r="AU261" s="55">
        <v>0</v>
      </c>
      <c r="AV261" s="55">
        <v>2009.8386716821378</v>
      </c>
      <c r="AW261" s="55">
        <v>984.85857842566168</v>
      </c>
      <c r="AX261" s="59">
        <v>851.68587756936142</v>
      </c>
      <c r="AY261" s="60"/>
      <c r="AZ261" s="24">
        <f t="shared" si="115"/>
        <v>4961.3173674043255</v>
      </c>
      <c r="BA261" s="34"/>
      <c r="BB261" s="54">
        <v>247.02600553506969</v>
      </c>
      <c r="BC261" s="55">
        <v>266.8251943203349</v>
      </c>
      <c r="BD261" s="55">
        <v>152.85948151626832</v>
      </c>
      <c r="BE261" s="55">
        <v>374.40848975132138</v>
      </c>
      <c r="BF261" s="55">
        <v>0</v>
      </c>
      <c r="BG261" s="55">
        <v>2333.9662744031416</v>
      </c>
      <c r="BH261" s="55">
        <v>0</v>
      </c>
      <c r="BI261" s="55">
        <v>282.36672687736723</v>
      </c>
      <c r="BJ261" s="55">
        <v>0</v>
      </c>
      <c r="BK261" s="55">
        <v>0</v>
      </c>
      <c r="BL261" s="55">
        <v>987.88233464787584</v>
      </c>
      <c r="BM261" s="55">
        <v>0</v>
      </c>
      <c r="BN261" s="55">
        <v>399.5689737710253</v>
      </c>
      <c r="BO261" s="55">
        <v>1475.2317504400223</v>
      </c>
      <c r="BP261" s="55">
        <v>0</v>
      </c>
      <c r="BQ261" s="55">
        <v>0</v>
      </c>
      <c r="BR261" s="56">
        <v>4612.400654318556</v>
      </c>
      <c r="BS261" s="57">
        <v>1328.1868183186853</v>
      </c>
      <c r="BU261" s="24">
        <f t="shared" si="116"/>
        <v>12460.722703899668</v>
      </c>
      <c r="BW261" s="48">
        <f t="shared" si="117"/>
        <v>117936.00143693111</v>
      </c>
      <c r="BX261" s="49"/>
      <c r="BY261" s="48">
        <f t="shared" si="119"/>
        <v>17179.082244895933</v>
      </c>
      <c r="BZ261" s="48">
        <f t="shared" si="131"/>
        <v>17179.082244895933</v>
      </c>
      <c r="CA261" s="48">
        <f t="shared" si="132"/>
        <v>0</v>
      </c>
      <c r="CB261" s="48">
        <f t="shared" si="133"/>
        <v>31554.11506558031</v>
      </c>
      <c r="CC261" s="48">
        <f t="shared" si="120"/>
        <v>0</v>
      </c>
      <c r="CD261" s="48">
        <f t="shared" si="121"/>
        <v>31554.11506558031</v>
      </c>
      <c r="CE261" s="48">
        <f t="shared" si="122"/>
        <v>23875.822012560136</v>
      </c>
      <c r="CF261" s="48">
        <f t="shared" si="123"/>
        <v>0</v>
      </c>
      <c r="CG261" s="48">
        <f t="shared" si="130"/>
        <v>0</v>
      </c>
      <c r="CH261" s="48">
        <f t="shared" si="124"/>
        <v>0</v>
      </c>
      <c r="CI261" s="48">
        <f t="shared" si="125"/>
        <v>0</v>
      </c>
      <c r="CJ261" s="48">
        <f t="shared" si="126"/>
        <v>0</v>
      </c>
      <c r="CK261" s="48">
        <f t="shared" si="127"/>
        <v>23875.822012560136</v>
      </c>
      <c r="CL261" s="48">
        <f t="shared" si="128"/>
        <v>45326.98211389473</v>
      </c>
      <c r="CM261" s="48">
        <f t="shared" si="134"/>
        <v>1689.941439832674</v>
      </c>
      <c r="CN261" s="48">
        <f t="shared" si="135"/>
        <v>1825.3906186785014</v>
      </c>
      <c r="CO261" s="48">
        <f t="shared" si="136"/>
        <v>1045.7343214781686</v>
      </c>
      <c r="CP261" s="48">
        <f t="shared" si="137"/>
        <v>2561.3838546488496</v>
      </c>
      <c r="CQ261" s="48">
        <f t="shared" si="138"/>
        <v>0</v>
      </c>
      <c r="CR261" s="48">
        <f t="shared" si="139"/>
        <v>1931.7125415454802</v>
      </c>
      <c r="CS261" s="48">
        <f t="shared" si="140"/>
        <v>2733.5104471468571</v>
      </c>
      <c r="CT261" s="48">
        <f t="shared" si="141"/>
        <v>10092.278596439328</v>
      </c>
      <c r="CU261" s="48">
        <f t="shared" si="142"/>
        <v>13489.665451974957</v>
      </c>
      <c r="CV261" s="48">
        <f t="shared" si="129"/>
        <v>8629.1780238312276</v>
      </c>
    </row>
    <row r="262" spans="2:100" ht="16" x14ac:dyDescent="0.4">
      <c r="B262" s="51" t="s">
        <v>184</v>
      </c>
      <c r="C262" s="52">
        <v>11</v>
      </c>
      <c r="D262" s="51" t="s">
        <v>248</v>
      </c>
      <c r="E262" s="53">
        <v>135000</v>
      </c>
      <c r="G262" s="54">
        <v>423.46431223951424</v>
      </c>
      <c r="H262" s="55">
        <v>457.40507019207058</v>
      </c>
      <c r="I262" s="55">
        <v>262.0393552062099</v>
      </c>
      <c r="J262" s="55">
        <v>641.82972665470948</v>
      </c>
      <c r="K262" s="55">
        <v>0</v>
      </c>
      <c r="L262" s="55">
        <v>4001.0015181985923</v>
      </c>
      <c r="M262" s="55">
        <v>0</v>
      </c>
      <c r="N262" s="55">
        <v>484.04714126129403</v>
      </c>
      <c r="O262" s="55">
        <v>0</v>
      </c>
      <c r="P262" s="55">
        <v>0</v>
      </c>
      <c r="Q262" s="55">
        <v>1693.4772211901338</v>
      </c>
      <c r="R262" s="55">
        <v>0</v>
      </c>
      <c r="S262" s="55">
        <v>684.96108457768969</v>
      </c>
      <c r="T262" s="55">
        <v>2528.9159221954487</v>
      </c>
      <c r="U262" s="55">
        <v>0</v>
      </c>
      <c r="V262" s="55">
        <v>0</v>
      </c>
      <c r="W262" s="56">
        <v>7906.8074902616027</v>
      </c>
      <c r="X262" s="57">
        <v>2276.8441578717202</v>
      </c>
      <c r="Y262" s="60"/>
      <c r="Z262" s="24">
        <f t="shared" si="113"/>
        <v>21360.792999848989</v>
      </c>
      <c r="AB262" s="58">
        <v>355.71729922863921</v>
      </c>
      <c r="AC262" s="55">
        <v>0</v>
      </c>
      <c r="AD262" s="55">
        <v>0</v>
      </c>
      <c r="AE262" s="55">
        <v>0</v>
      </c>
      <c r="AF262" s="55">
        <v>5023.635510371073</v>
      </c>
      <c r="AG262" s="55">
        <v>374.92693523433849</v>
      </c>
      <c r="AH262" s="55">
        <v>0</v>
      </c>
      <c r="AI262" s="59">
        <v>255.63200129613986</v>
      </c>
      <c r="AJ262" s="60"/>
      <c r="AK262" s="24">
        <f t="shared" si="118"/>
        <v>6009.9117461301903</v>
      </c>
      <c r="AM262" s="58">
        <v>572.61568290335333</v>
      </c>
      <c r="AN262" s="55">
        <v>0</v>
      </c>
      <c r="AO262" s="55">
        <v>1039.988031199367</v>
      </c>
      <c r="AP262" s="59">
        <v>515.35411461301794</v>
      </c>
      <c r="AQ262" s="60"/>
      <c r="AR262" s="24">
        <f t="shared" si="114"/>
        <v>2127.9578287157383</v>
      </c>
      <c r="AT262" s="58">
        <v>327.20896165905901</v>
      </c>
      <c r="AU262" s="55">
        <v>0</v>
      </c>
      <c r="AV262" s="55">
        <v>589.84395799367087</v>
      </c>
      <c r="AW262" s="55">
        <v>289.03458279883546</v>
      </c>
      <c r="AX262" s="59">
        <v>249.95129015622564</v>
      </c>
      <c r="AY262" s="60"/>
      <c r="AZ262" s="24">
        <f t="shared" si="115"/>
        <v>1456.038792607791</v>
      </c>
      <c r="BA262" s="34"/>
      <c r="BB262" s="54">
        <v>72.496762493987845</v>
      </c>
      <c r="BC262" s="55">
        <v>78.307393985315684</v>
      </c>
      <c r="BD262" s="55">
        <v>44.860934792817872</v>
      </c>
      <c r="BE262" s="55">
        <v>109.88075242701824</v>
      </c>
      <c r="BF262" s="55">
        <v>0</v>
      </c>
      <c r="BG262" s="55">
        <v>684.96836314005247</v>
      </c>
      <c r="BH262" s="55">
        <v>0</v>
      </c>
      <c r="BI262" s="55">
        <v>82.868495931401256</v>
      </c>
      <c r="BJ262" s="55">
        <v>0</v>
      </c>
      <c r="BK262" s="55">
        <v>0</v>
      </c>
      <c r="BL262" s="55">
        <v>289.92198951622447</v>
      </c>
      <c r="BM262" s="55">
        <v>0</v>
      </c>
      <c r="BN262" s="55">
        <v>117.26480751975743</v>
      </c>
      <c r="BO262" s="55">
        <v>432.94844849870219</v>
      </c>
      <c r="BP262" s="55">
        <v>0</v>
      </c>
      <c r="BQ262" s="55">
        <v>0</v>
      </c>
      <c r="BR262" s="56">
        <v>1353.6393224630547</v>
      </c>
      <c r="BS262" s="57">
        <v>389.79395755004896</v>
      </c>
      <c r="BU262" s="24">
        <f t="shared" si="116"/>
        <v>3656.9512283183813</v>
      </c>
      <c r="BW262" s="48">
        <f t="shared" si="117"/>
        <v>34611.65259562109</v>
      </c>
      <c r="BX262" s="49"/>
      <c r="BY262" s="48">
        <f t="shared" si="119"/>
        <v>5041.6871805672836</v>
      </c>
      <c r="BZ262" s="48">
        <f t="shared" si="131"/>
        <v>5041.6871805672836</v>
      </c>
      <c r="CA262" s="48">
        <f t="shared" si="132"/>
        <v>0</v>
      </c>
      <c r="CB262" s="48">
        <f t="shared" si="133"/>
        <v>9260.4468127246582</v>
      </c>
      <c r="CC262" s="48">
        <f t="shared" si="120"/>
        <v>0</v>
      </c>
      <c r="CD262" s="48">
        <f t="shared" si="121"/>
        <v>9260.4468127246582</v>
      </c>
      <c r="CE262" s="48">
        <f t="shared" si="122"/>
        <v>7007.0347210774307</v>
      </c>
      <c r="CF262" s="48">
        <f t="shared" si="123"/>
        <v>0</v>
      </c>
      <c r="CG262" s="48">
        <f t="shared" si="130"/>
        <v>0</v>
      </c>
      <c r="CH262" s="48">
        <f t="shared" si="124"/>
        <v>0</v>
      </c>
      <c r="CI262" s="48">
        <f t="shared" si="125"/>
        <v>0</v>
      </c>
      <c r="CJ262" s="48">
        <f t="shared" si="126"/>
        <v>0</v>
      </c>
      <c r="CK262" s="48">
        <f t="shared" si="127"/>
        <v>7007.0347210774307</v>
      </c>
      <c r="CL262" s="48">
        <f t="shared" si="128"/>
        <v>13302.483881251712</v>
      </c>
      <c r="CM262" s="48">
        <f t="shared" si="134"/>
        <v>495.96107473350207</v>
      </c>
      <c r="CN262" s="48">
        <f t="shared" si="135"/>
        <v>535.71246417738621</v>
      </c>
      <c r="CO262" s="48">
        <f t="shared" si="136"/>
        <v>306.90028999902779</v>
      </c>
      <c r="CP262" s="48">
        <f t="shared" si="137"/>
        <v>751.71047908172773</v>
      </c>
      <c r="CQ262" s="48">
        <f t="shared" si="138"/>
        <v>0</v>
      </c>
      <c r="CR262" s="48">
        <f t="shared" si="139"/>
        <v>566.91563719269527</v>
      </c>
      <c r="CS262" s="48">
        <f t="shared" si="140"/>
        <v>802.22589209744706</v>
      </c>
      <c r="CT262" s="48">
        <f t="shared" si="141"/>
        <v>2961.8643706941511</v>
      </c>
      <c r="CU262" s="48">
        <f t="shared" si="142"/>
        <v>3958.9235565578674</v>
      </c>
      <c r="CV262" s="48">
        <f t="shared" si="129"/>
        <v>2532.4761591678603</v>
      </c>
    </row>
    <row r="263" spans="2:100" ht="16" x14ac:dyDescent="0.4">
      <c r="B263" s="51" t="s">
        <v>184</v>
      </c>
      <c r="C263" s="52">
        <v>11</v>
      </c>
      <c r="D263" s="51" t="s">
        <v>242</v>
      </c>
      <c r="E263" s="53">
        <v>543900</v>
      </c>
      <c r="G263" s="54">
        <v>1706.0906624227541</v>
      </c>
      <c r="H263" s="55">
        <v>1842.8342050182757</v>
      </c>
      <c r="I263" s="55">
        <v>1055.7274466419078</v>
      </c>
      <c r="J263" s="55">
        <v>2585.8606542777516</v>
      </c>
      <c r="K263" s="55">
        <v>0</v>
      </c>
      <c r="L263" s="55">
        <v>16119.590561097886</v>
      </c>
      <c r="M263" s="55">
        <v>0</v>
      </c>
      <c r="N263" s="55">
        <v>1950.1721491260575</v>
      </c>
      <c r="O263" s="55">
        <v>0</v>
      </c>
      <c r="P263" s="55">
        <v>0</v>
      </c>
      <c r="Q263" s="55">
        <v>6822.8315600393607</v>
      </c>
      <c r="R263" s="55">
        <v>0</v>
      </c>
      <c r="S263" s="55">
        <v>2759.6321029763367</v>
      </c>
      <c r="T263" s="55">
        <v>10188.721259867441</v>
      </c>
      <c r="U263" s="55">
        <v>0</v>
      </c>
      <c r="V263" s="55">
        <v>6872.3536697732434</v>
      </c>
      <c r="W263" s="56">
        <v>21237.09922939894</v>
      </c>
      <c r="X263" s="57">
        <v>9173.1521293809528</v>
      </c>
      <c r="Y263" s="60"/>
      <c r="Z263" s="24">
        <f t="shared" si="113"/>
        <v>82314.065630020908</v>
      </c>
      <c r="AB263" s="58">
        <v>1433.1454744478287</v>
      </c>
      <c r="AC263" s="55">
        <v>0</v>
      </c>
      <c r="AD263" s="55">
        <v>0</v>
      </c>
      <c r="AE263" s="55">
        <v>0</v>
      </c>
      <c r="AF263" s="55">
        <v>20239.66928956168</v>
      </c>
      <c r="AG263" s="55">
        <v>1510.5389635107904</v>
      </c>
      <c r="AH263" s="55">
        <v>699.13899471018237</v>
      </c>
      <c r="AI263" s="59">
        <v>1029.912929666448</v>
      </c>
      <c r="AJ263" s="60"/>
      <c r="AK263" s="24">
        <f t="shared" si="118"/>
        <v>24912.405651896926</v>
      </c>
      <c r="AM263" s="58">
        <v>2307.0049624528433</v>
      </c>
      <c r="AN263" s="55">
        <v>0</v>
      </c>
      <c r="AO263" s="55">
        <v>4189.9962234765608</v>
      </c>
      <c r="AP263" s="59">
        <v>2076.304466207559</v>
      </c>
      <c r="AQ263" s="60"/>
      <c r="AR263" s="24">
        <f t="shared" si="114"/>
        <v>8573.3056521369635</v>
      </c>
      <c r="AT263" s="58">
        <v>1318.2885499730535</v>
      </c>
      <c r="AU263" s="55">
        <v>0</v>
      </c>
      <c r="AV263" s="55">
        <v>2376.415768538945</v>
      </c>
      <c r="AW263" s="55">
        <v>1164.4882191428637</v>
      </c>
      <c r="AX263" s="59">
        <v>1007.0259756738602</v>
      </c>
      <c r="AY263" s="60"/>
      <c r="AZ263" s="24">
        <f t="shared" si="115"/>
        <v>5866.218513328723</v>
      </c>
      <c r="BA263" s="34"/>
      <c r="BB263" s="54">
        <v>292.08140089244438</v>
      </c>
      <c r="BC263" s="55">
        <v>315.49178954528298</v>
      </c>
      <c r="BD263" s="55">
        <v>180.7397217319529</v>
      </c>
      <c r="BE263" s="55">
        <v>442.69734255596467</v>
      </c>
      <c r="BF263" s="55">
        <v>0</v>
      </c>
      <c r="BG263" s="55">
        <v>2759.6614274953668</v>
      </c>
      <c r="BH263" s="55">
        <v>0</v>
      </c>
      <c r="BI263" s="55">
        <v>333.86796249695658</v>
      </c>
      <c r="BJ263" s="55">
        <v>0</v>
      </c>
      <c r="BK263" s="55">
        <v>0</v>
      </c>
      <c r="BL263" s="55">
        <v>1168.0634822064776</v>
      </c>
      <c r="BM263" s="55">
        <v>0</v>
      </c>
      <c r="BN263" s="55">
        <v>472.44688007404488</v>
      </c>
      <c r="BO263" s="55">
        <v>1744.3011936181044</v>
      </c>
      <c r="BP263" s="55">
        <v>0</v>
      </c>
      <c r="BQ263" s="55">
        <v>1176.5416290628007</v>
      </c>
      <c r="BR263" s="56">
        <v>3635.7749505563229</v>
      </c>
      <c r="BS263" s="57">
        <v>1570.4365445294193</v>
      </c>
      <c r="BU263" s="24">
        <f t="shared" si="116"/>
        <v>14092.104324765138</v>
      </c>
      <c r="BW263" s="48">
        <f t="shared" si="117"/>
        <v>135758.09977214865</v>
      </c>
      <c r="BX263" s="49"/>
      <c r="BY263" s="48">
        <f t="shared" si="119"/>
        <v>20312.397463041081</v>
      </c>
      <c r="BZ263" s="48">
        <f t="shared" si="131"/>
        <v>20312.397463041081</v>
      </c>
      <c r="CA263" s="48">
        <f t="shared" si="132"/>
        <v>0</v>
      </c>
      <c r="CB263" s="48">
        <f t="shared" si="133"/>
        <v>33620.908473501491</v>
      </c>
      <c r="CC263" s="48">
        <f t="shared" si="120"/>
        <v>8748.0342935462268</v>
      </c>
      <c r="CD263" s="48">
        <f t="shared" si="121"/>
        <v>24872.874179955263</v>
      </c>
      <c r="CE263" s="48">
        <f t="shared" si="122"/>
        <v>28230.56433180752</v>
      </c>
      <c r="CF263" s="48">
        <f t="shared" si="123"/>
        <v>0</v>
      </c>
      <c r="CG263" s="48">
        <f t="shared" si="130"/>
        <v>0</v>
      </c>
      <c r="CH263" s="48">
        <f t="shared" si="124"/>
        <v>0</v>
      </c>
      <c r="CI263" s="48">
        <f t="shared" si="125"/>
        <v>0</v>
      </c>
      <c r="CJ263" s="48">
        <f t="shared" si="126"/>
        <v>0</v>
      </c>
      <c r="CK263" s="48">
        <f t="shared" si="127"/>
        <v>28230.56433180752</v>
      </c>
      <c r="CL263" s="48">
        <f t="shared" si="128"/>
        <v>53594.22950379856</v>
      </c>
      <c r="CM263" s="48">
        <f t="shared" si="134"/>
        <v>1998.1720633151986</v>
      </c>
      <c r="CN263" s="48">
        <f t="shared" si="135"/>
        <v>2158.3259945635587</v>
      </c>
      <c r="CO263" s="48">
        <f t="shared" si="136"/>
        <v>1236.4671683738607</v>
      </c>
      <c r="CP263" s="48">
        <f t="shared" si="137"/>
        <v>3028.5579968337161</v>
      </c>
      <c r="CQ263" s="48">
        <f t="shared" si="138"/>
        <v>0</v>
      </c>
      <c r="CR263" s="48">
        <f t="shared" si="139"/>
        <v>2284.0401116230141</v>
      </c>
      <c r="CS263" s="48">
        <f t="shared" si="140"/>
        <v>3232.0789830503818</v>
      </c>
      <c r="CT263" s="48">
        <f t="shared" si="141"/>
        <v>11933.022453485546</v>
      </c>
      <c r="CU263" s="48">
        <f t="shared" si="142"/>
        <v>15950.063128976475</v>
      </c>
      <c r="CV263" s="48">
        <f t="shared" si="129"/>
        <v>10203.065059047402</v>
      </c>
    </row>
    <row r="264" spans="2:100" ht="16" x14ac:dyDescent="0.4">
      <c r="B264" s="51" t="s">
        <v>234</v>
      </c>
      <c r="C264" s="52">
        <v>11</v>
      </c>
      <c r="D264" s="51" t="s">
        <v>246</v>
      </c>
      <c r="E264" s="53">
        <v>105000</v>
      </c>
      <c r="G264" s="54">
        <v>329.36113174184442</v>
      </c>
      <c r="H264" s="55">
        <v>355.75949903827711</v>
      </c>
      <c r="I264" s="55">
        <v>203.80838738260769</v>
      </c>
      <c r="J264" s="55">
        <v>499.2008985092184</v>
      </c>
      <c r="K264" s="55">
        <v>0</v>
      </c>
      <c r="L264" s="55">
        <v>3111.8900697100162</v>
      </c>
      <c r="M264" s="55">
        <v>836.62428468066514</v>
      </c>
      <c r="N264" s="55">
        <v>376.48110986989536</v>
      </c>
      <c r="O264" s="55">
        <v>0</v>
      </c>
      <c r="P264" s="55">
        <v>0</v>
      </c>
      <c r="Q264" s="55">
        <v>0</v>
      </c>
      <c r="R264" s="55">
        <v>4878.2690571658968</v>
      </c>
      <c r="S264" s="55">
        <v>532.74751022709199</v>
      </c>
      <c r="T264" s="55">
        <v>1966.9346061520157</v>
      </c>
      <c r="U264" s="55">
        <v>0</v>
      </c>
      <c r="V264" s="55">
        <v>0</v>
      </c>
      <c r="W264" s="56">
        <v>6149.7391590923571</v>
      </c>
      <c r="X264" s="57">
        <v>1770.8787894557825</v>
      </c>
      <c r="Y264" s="60"/>
      <c r="Z264" s="24">
        <f t="shared" si="113"/>
        <v>21011.694503025668</v>
      </c>
      <c r="AB264" s="58">
        <v>276.66901051116383</v>
      </c>
      <c r="AC264" s="55">
        <v>0</v>
      </c>
      <c r="AD264" s="55">
        <v>0</v>
      </c>
      <c r="AE264" s="55">
        <v>0</v>
      </c>
      <c r="AF264" s="55">
        <v>0</v>
      </c>
      <c r="AG264" s="55">
        <v>291.60983851559661</v>
      </c>
      <c r="AH264" s="55">
        <v>0</v>
      </c>
      <c r="AI264" s="59">
        <v>198.82488989699766</v>
      </c>
      <c r="AJ264" s="60"/>
      <c r="AK264" s="24">
        <f t="shared" si="118"/>
        <v>767.1037389237581</v>
      </c>
      <c r="AM264" s="58">
        <v>445.36775336927479</v>
      </c>
      <c r="AN264" s="55">
        <v>0</v>
      </c>
      <c r="AO264" s="55">
        <v>808.87957982172998</v>
      </c>
      <c r="AP264" s="59">
        <v>400.83097803234733</v>
      </c>
      <c r="AQ264" s="60"/>
      <c r="AR264" s="24">
        <f t="shared" si="114"/>
        <v>1655.0783112233521</v>
      </c>
      <c r="AT264" s="58">
        <v>254.49585906815702</v>
      </c>
      <c r="AU264" s="55">
        <v>0</v>
      </c>
      <c r="AV264" s="55">
        <v>458.76752288396625</v>
      </c>
      <c r="AW264" s="55">
        <v>224.80467551020536</v>
      </c>
      <c r="AX264" s="59">
        <v>194.4065590103977</v>
      </c>
      <c r="AY264" s="60"/>
      <c r="AZ264" s="24">
        <f t="shared" si="115"/>
        <v>1132.4746164727262</v>
      </c>
      <c r="BA264" s="34"/>
      <c r="BB264" s="54">
        <v>56.386370828657213</v>
      </c>
      <c r="BC264" s="55">
        <v>60.90575087746776</v>
      </c>
      <c r="BD264" s="55">
        <v>34.891838172191676</v>
      </c>
      <c r="BE264" s="55">
        <v>85.4628074432364</v>
      </c>
      <c r="BF264" s="55">
        <v>0</v>
      </c>
      <c r="BG264" s="55">
        <v>532.75317133115186</v>
      </c>
      <c r="BH264" s="55">
        <v>143.22942999005585</v>
      </c>
      <c r="BI264" s="55">
        <v>64.45327461331209</v>
      </c>
      <c r="BJ264" s="55">
        <v>0</v>
      </c>
      <c r="BK264" s="55">
        <v>0</v>
      </c>
      <c r="BL264" s="55">
        <v>0</v>
      </c>
      <c r="BM264" s="55">
        <v>835.15588680609835</v>
      </c>
      <c r="BN264" s="55">
        <v>91.20596140425576</v>
      </c>
      <c r="BO264" s="55">
        <v>336.73768216565725</v>
      </c>
      <c r="BP264" s="55">
        <v>0</v>
      </c>
      <c r="BQ264" s="55">
        <v>0</v>
      </c>
      <c r="BR264" s="56">
        <v>1052.8305841379313</v>
      </c>
      <c r="BS264" s="57">
        <v>303.17307809448249</v>
      </c>
      <c r="BU264" s="24">
        <f t="shared" si="116"/>
        <v>3597.1858358644977</v>
      </c>
      <c r="BW264" s="48">
        <f t="shared" si="117"/>
        <v>28163.537005509999</v>
      </c>
      <c r="BX264" s="49"/>
      <c r="BY264" s="48">
        <f t="shared" si="119"/>
        <v>3921.3122515523319</v>
      </c>
      <c r="BZ264" s="48">
        <f t="shared" si="131"/>
        <v>3921.3122515523319</v>
      </c>
      <c r="CA264" s="48">
        <f t="shared" si="132"/>
        <v>0</v>
      </c>
      <c r="CB264" s="48">
        <f t="shared" si="133"/>
        <v>7202.5697432302886</v>
      </c>
      <c r="CC264" s="48">
        <f t="shared" si="120"/>
        <v>0</v>
      </c>
      <c r="CD264" s="48">
        <f t="shared" si="121"/>
        <v>7202.5697432302886</v>
      </c>
      <c r="CE264" s="48">
        <f t="shared" si="122"/>
        <v>5713.4249439719952</v>
      </c>
      <c r="CF264" s="48">
        <f t="shared" si="123"/>
        <v>0</v>
      </c>
      <c r="CG264" s="48">
        <f t="shared" si="130"/>
        <v>0</v>
      </c>
      <c r="CH264" s="48">
        <f t="shared" si="124"/>
        <v>0</v>
      </c>
      <c r="CI264" s="48">
        <f t="shared" si="125"/>
        <v>0</v>
      </c>
      <c r="CJ264" s="48">
        <f t="shared" si="126"/>
        <v>5713.4249439719952</v>
      </c>
      <c r="CK264" s="48">
        <f t="shared" si="127"/>
        <v>0</v>
      </c>
      <c r="CL264" s="48">
        <f t="shared" si="128"/>
        <v>11326.230066755388</v>
      </c>
      <c r="CM264" s="48">
        <f t="shared" si="134"/>
        <v>385.74750257050164</v>
      </c>
      <c r="CN264" s="48">
        <f t="shared" si="135"/>
        <v>416.66524991574488</v>
      </c>
      <c r="CO264" s="48">
        <f t="shared" si="136"/>
        <v>238.70022555479937</v>
      </c>
      <c r="CP264" s="48">
        <f t="shared" si="137"/>
        <v>584.66370595245485</v>
      </c>
      <c r="CQ264" s="48">
        <f t="shared" si="138"/>
        <v>979.85371467072105</v>
      </c>
      <c r="CR264" s="48">
        <f t="shared" si="139"/>
        <v>440.93438448320745</v>
      </c>
      <c r="CS264" s="48">
        <f t="shared" si="140"/>
        <v>623.95347163134772</v>
      </c>
      <c r="CT264" s="48">
        <f t="shared" si="141"/>
        <v>2303.6722883176731</v>
      </c>
      <c r="CU264" s="48">
        <f t="shared" si="142"/>
        <v>3079.1627662116753</v>
      </c>
      <c r="CV264" s="48">
        <f t="shared" si="129"/>
        <v>1969.70367935278</v>
      </c>
    </row>
    <row r="265" spans="2:100" ht="16" x14ac:dyDescent="0.4">
      <c r="B265" s="51" t="s">
        <v>234</v>
      </c>
      <c r="C265" s="52">
        <v>11</v>
      </c>
      <c r="D265" s="51" t="s">
        <v>235</v>
      </c>
      <c r="E265" s="53">
        <v>597857.14285714284</v>
      </c>
      <c r="G265" s="54">
        <v>1875.3419542035631</v>
      </c>
      <c r="H265" s="55">
        <v>2025.6510251363127</v>
      </c>
      <c r="I265" s="55">
        <v>1160.4600016275008</v>
      </c>
      <c r="J265" s="55">
        <v>2842.388789470856</v>
      </c>
      <c r="K265" s="55">
        <v>0</v>
      </c>
      <c r="L265" s="55">
        <v>17718.721009165194</v>
      </c>
      <c r="M265" s="55">
        <v>4763.6362331817463</v>
      </c>
      <c r="N265" s="55">
        <v>2143.6373398714445</v>
      </c>
      <c r="O265" s="55">
        <v>0</v>
      </c>
      <c r="P265" s="55">
        <v>0</v>
      </c>
      <c r="Q265" s="55">
        <v>0</v>
      </c>
      <c r="R265" s="55">
        <v>27776.266672434391</v>
      </c>
      <c r="S265" s="55">
        <v>3033.3990888440544</v>
      </c>
      <c r="T265" s="55">
        <v>11199.48479829413</v>
      </c>
      <c r="U265" s="55">
        <v>0</v>
      </c>
      <c r="V265" s="55">
        <v>2193.1315390892473</v>
      </c>
      <c r="W265" s="56">
        <v>31627.229961046411</v>
      </c>
      <c r="X265" s="57">
        <v>10083.166984860476</v>
      </c>
      <c r="Y265" s="60"/>
      <c r="Z265" s="24">
        <f t="shared" si="113"/>
        <v>118442.51539722533</v>
      </c>
      <c r="AB265" s="58">
        <v>1575.319468012545</v>
      </c>
      <c r="AC265" s="55">
        <v>0</v>
      </c>
      <c r="AD265" s="55">
        <v>0</v>
      </c>
      <c r="AE265" s="55">
        <v>0</v>
      </c>
      <c r="AF265" s="55">
        <v>0</v>
      </c>
      <c r="AG265" s="55">
        <v>1660.3907131806418</v>
      </c>
      <c r="AH265" s="55">
        <v>223.11188468806549</v>
      </c>
      <c r="AI265" s="59">
        <v>1132.0845771686195</v>
      </c>
      <c r="AJ265" s="60"/>
      <c r="AK265" s="24">
        <f t="shared" si="118"/>
        <v>4590.9066430498715</v>
      </c>
      <c r="AM265" s="58">
        <v>2535.8694528577075</v>
      </c>
      <c r="AN265" s="55">
        <v>0</v>
      </c>
      <c r="AO265" s="55">
        <v>4605.6612810257684</v>
      </c>
      <c r="AP265" s="59">
        <v>2282.2825075719365</v>
      </c>
      <c r="AQ265" s="60"/>
      <c r="AR265" s="24">
        <f t="shared" si="114"/>
        <v>9423.8132414554129</v>
      </c>
      <c r="AT265" s="58">
        <v>1449.0682587758329</v>
      </c>
      <c r="AU265" s="55">
        <v>0</v>
      </c>
      <c r="AV265" s="55">
        <v>2612.1660996862565</v>
      </c>
      <c r="AW265" s="55">
        <v>1280.0102952519856</v>
      </c>
      <c r="AX265" s="59">
        <v>1106.9271421204278</v>
      </c>
      <c r="AY265" s="60"/>
      <c r="AZ265" s="24">
        <f t="shared" si="115"/>
        <v>6448.1717958345025</v>
      </c>
      <c r="BA265" s="34"/>
      <c r="BB265" s="54">
        <v>321.05709104480331</v>
      </c>
      <c r="BC265" s="55">
        <v>346.78988764925515</v>
      </c>
      <c r="BD265" s="55">
        <v>198.66985408247913</v>
      </c>
      <c r="BE265" s="55">
        <v>486.6147607482236</v>
      </c>
      <c r="BF265" s="55">
        <v>0</v>
      </c>
      <c r="BG265" s="55">
        <v>3033.431322477375</v>
      </c>
      <c r="BH265" s="55">
        <v>815.53083606582823</v>
      </c>
      <c r="BI265" s="55">
        <v>366.98905341049124</v>
      </c>
      <c r="BJ265" s="55">
        <v>0</v>
      </c>
      <c r="BK265" s="55">
        <v>0</v>
      </c>
      <c r="BL265" s="55">
        <v>0</v>
      </c>
      <c r="BM265" s="55">
        <v>4755.2753554877836</v>
      </c>
      <c r="BN265" s="55">
        <v>519.31557615892564</v>
      </c>
      <c r="BO265" s="55">
        <v>1917.3431290656813</v>
      </c>
      <c r="BP265" s="55">
        <v>0</v>
      </c>
      <c r="BQ265" s="55">
        <v>375.46242200806427</v>
      </c>
      <c r="BR265" s="56">
        <v>5414.5572898522187</v>
      </c>
      <c r="BS265" s="57">
        <v>1726.2303834359309</v>
      </c>
      <c r="BU265" s="24">
        <f t="shared" si="116"/>
        <v>20277.266961487057</v>
      </c>
      <c r="BW265" s="48">
        <f t="shared" si="117"/>
        <v>159182.67403905219</v>
      </c>
      <c r="BX265" s="49"/>
      <c r="BY265" s="48">
        <f t="shared" si="119"/>
        <v>22327.471799655115</v>
      </c>
      <c r="BZ265" s="48">
        <f t="shared" si="131"/>
        <v>22327.471799655115</v>
      </c>
      <c r="CA265" s="48">
        <f t="shared" si="132"/>
        <v>0</v>
      </c>
      <c r="CB265" s="48">
        <f t="shared" si="133"/>
        <v>39833.493096684011</v>
      </c>
      <c r="CC265" s="48">
        <f t="shared" si="120"/>
        <v>2791.7058457853768</v>
      </c>
      <c r="CD265" s="48">
        <f t="shared" si="121"/>
        <v>37041.787250898633</v>
      </c>
      <c r="CE265" s="48">
        <f t="shared" si="122"/>
        <v>32531.542027922173</v>
      </c>
      <c r="CF265" s="48">
        <f t="shared" si="123"/>
        <v>0</v>
      </c>
      <c r="CG265" s="48">
        <f t="shared" si="130"/>
        <v>0</v>
      </c>
      <c r="CH265" s="48">
        <f t="shared" si="124"/>
        <v>0</v>
      </c>
      <c r="CI265" s="48">
        <f t="shared" si="125"/>
        <v>0</v>
      </c>
      <c r="CJ265" s="48">
        <f t="shared" si="126"/>
        <v>32531.542027922173</v>
      </c>
      <c r="CK265" s="48">
        <f t="shared" si="127"/>
        <v>0</v>
      </c>
      <c r="CL265" s="48">
        <f t="shared" si="128"/>
        <v>64490.167114790893</v>
      </c>
      <c r="CM265" s="48">
        <f t="shared" si="134"/>
        <v>2196.3990452483663</v>
      </c>
      <c r="CN265" s="48">
        <f t="shared" si="135"/>
        <v>2372.4409127855679</v>
      </c>
      <c r="CO265" s="48">
        <f t="shared" si="136"/>
        <v>1359.1298557099799</v>
      </c>
      <c r="CP265" s="48">
        <f t="shared" si="137"/>
        <v>3329.0035502190794</v>
      </c>
      <c r="CQ265" s="48">
        <f t="shared" si="138"/>
        <v>5579.1670692475745</v>
      </c>
      <c r="CR265" s="48">
        <f t="shared" si="139"/>
        <v>2510.6263932819356</v>
      </c>
      <c r="CS265" s="48">
        <f t="shared" si="140"/>
        <v>3552.7146650029799</v>
      </c>
      <c r="CT265" s="48">
        <f t="shared" si="141"/>
        <v>13116.827927359811</v>
      </c>
      <c r="CU265" s="48">
        <f t="shared" si="142"/>
        <v>17532.375750470557</v>
      </c>
      <c r="CV265" s="48">
        <f t="shared" si="129"/>
        <v>11215.251562029096</v>
      </c>
    </row>
    <row r="266" spans="2:100" ht="16" x14ac:dyDescent="0.4">
      <c r="B266" s="51" t="s">
        <v>234</v>
      </c>
      <c r="C266" s="52">
        <v>11</v>
      </c>
      <c r="D266" s="51" t="s">
        <v>244</v>
      </c>
      <c r="E266" s="53">
        <v>679000</v>
      </c>
      <c r="G266" s="54">
        <v>2129.8686519305943</v>
      </c>
      <c r="H266" s="55">
        <v>2300.5780937808586</v>
      </c>
      <c r="I266" s="55">
        <v>1317.9609050741965</v>
      </c>
      <c r="J266" s="55">
        <v>3228.1658103596128</v>
      </c>
      <c r="K266" s="55">
        <v>0</v>
      </c>
      <c r="L266" s="55">
        <v>20123.555784124772</v>
      </c>
      <c r="M266" s="55">
        <v>5410.1703742683012</v>
      </c>
      <c r="N266" s="55">
        <v>2434.5778438253228</v>
      </c>
      <c r="O266" s="55">
        <v>0</v>
      </c>
      <c r="P266" s="55">
        <v>0</v>
      </c>
      <c r="Q266" s="55">
        <v>0</v>
      </c>
      <c r="R266" s="55">
        <v>31546.139903006137</v>
      </c>
      <c r="S266" s="55">
        <v>3445.1005661351946</v>
      </c>
      <c r="T266" s="55">
        <v>12719.510453116369</v>
      </c>
      <c r="U266" s="55">
        <v>0</v>
      </c>
      <c r="V266" s="55">
        <v>12471.066504993918</v>
      </c>
      <c r="W266" s="56">
        <v>20499.130530307855</v>
      </c>
      <c r="X266" s="57">
        <v>11451.682838480727</v>
      </c>
      <c r="Y266" s="60"/>
      <c r="Z266" s="24">
        <f t="shared" si="113"/>
        <v>129077.50825940387</v>
      </c>
      <c r="AB266" s="58">
        <v>1789.1262679721929</v>
      </c>
      <c r="AC266" s="55">
        <v>0</v>
      </c>
      <c r="AD266" s="55">
        <v>0</v>
      </c>
      <c r="AE266" s="55">
        <v>0</v>
      </c>
      <c r="AF266" s="55">
        <v>0</v>
      </c>
      <c r="AG266" s="55">
        <v>1885.7436224008579</v>
      </c>
      <c r="AH266" s="55">
        <v>1268.7078282385551</v>
      </c>
      <c r="AI266" s="59">
        <v>1285.7342880005849</v>
      </c>
      <c r="AJ266" s="60"/>
      <c r="AK266" s="24">
        <f t="shared" si="118"/>
        <v>6229.3120066121919</v>
      </c>
      <c r="AM266" s="58">
        <v>2880.0448051213102</v>
      </c>
      <c r="AN266" s="55">
        <v>0</v>
      </c>
      <c r="AO266" s="55">
        <v>5230.7546161805203</v>
      </c>
      <c r="AP266" s="59">
        <v>2592.0403246091792</v>
      </c>
      <c r="AQ266" s="60"/>
      <c r="AR266" s="24">
        <f t="shared" si="114"/>
        <v>10702.839745911009</v>
      </c>
      <c r="AT266" s="58">
        <v>1645.7398886407489</v>
      </c>
      <c r="AU266" s="55">
        <v>0</v>
      </c>
      <c r="AV266" s="55">
        <v>2966.6966479829816</v>
      </c>
      <c r="AW266" s="55">
        <v>1453.7369016326613</v>
      </c>
      <c r="AX266" s="59">
        <v>1257.1624149339052</v>
      </c>
      <c r="AY266" s="60"/>
      <c r="AZ266" s="24">
        <f t="shared" si="115"/>
        <v>7323.3358531902968</v>
      </c>
      <c r="BA266" s="34"/>
      <c r="BB266" s="54">
        <v>364.63186469198331</v>
      </c>
      <c r="BC266" s="55">
        <v>393.85718900762481</v>
      </c>
      <c r="BD266" s="55">
        <v>225.63388684683954</v>
      </c>
      <c r="BE266" s="55">
        <v>552.6594881329288</v>
      </c>
      <c r="BF266" s="55">
        <v>0</v>
      </c>
      <c r="BG266" s="55">
        <v>3445.1371746081154</v>
      </c>
      <c r="BH266" s="55">
        <v>926.21698060236133</v>
      </c>
      <c r="BI266" s="55">
        <v>416.79784249941815</v>
      </c>
      <c r="BJ266" s="55">
        <v>0</v>
      </c>
      <c r="BK266" s="55">
        <v>0</v>
      </c>
      <c r="BL266" s="55">
        <v>0</v>
      </c>
      <c r="BM266" s="55">
        <v>5400.6747346794355</v>
      </c>
      <c r="BN266" s="55">
        <v>589.79855041418728</v>
      </c>
      <c r="BO266" s="55">
        <v>2177.5703446712505</v>
      </c>
      <c r="BP266" s="55">
        <v>0</v>
      </c>
      <c r="BQ266" s="55">
        <v>2135.0369330483263</v>
      </c>
      <c r="BR266" s="56">
        <v>3509.4352804597715</v>
      </c>
      <c r="BS266" s="57">
        <v>1960.5192383443202</v>
      </c>
      <c r="BU266" s="24">
        <f t="shared" si="116"/>
        <v>22097.969508006565</v>
      </c>
      <c r="BW266" s="48">
        <f t="shared" si="117"/>
        <v>175430.96537312394</v>
      </c>
      <c r="BX266" s="49"/>
      <c r="BY266" s="48">
        <f t="shared" si="119"/>
        <v>25357.81922670508</v>
      </c>
      <c r="BZ266" s="48">
        <f t="shared" si="131"/>
        <v>25357.81922670508</v>
      </c>
      <c r="CA266" s="48">
        <f t="shared" si="132"/>
        <v>0</v>
      </c>
      <c r="CB266" s="48">
        <f t="shared" si="133"/>
        <v>39883.377077048426</v>
      </c>
      <c r="CC266" s="48">
        <f t="shared" si="120"/>
        <v>15874.8112662808</v>
      </c>
      <c r="CD266" s="48">
        <f t="shared" si="121"/>
        <v>24008.565810767628</v>
      </c>
      <c r="CE266" s="48">
        <f t="shared" si="122"/>
        <v>36946.814637685573</v>
      </c>
      <c r="CF266" s="48">
        <f t="shared" si="123"/>
        <v>0</v>
      </c>
      <c r="CG266" s="48">
        <f t="shared" si="130"/>
        <v>0</v>
      </c>
      <c r="CH266" s="48">
        <f t="shared" si="124"/>
        <v>0</v>
      </c>
      <c r="CI266" s="48">
        <f t="shared" si="125"/>
        <v>0</v>
      </c>
      <c r="CJ266" s="48">
        <f t="shared" si="126"/>
        <v>36946.814637685573</v>
      </c>
      <c r="CK266" s="48">
        <f t="shared" si="127"/>
        <v>0</v>
      </c>
      <c r="CL266" s="48">
        <f t="shared" si="128"/>
        <v>73242.954431684848</v>
      </c>
      <c r="CM266" s="48">
        <f t="shared" si="134"/>
        <v>2494.5005166225774</v>
      </c>
      <c r="CN266" s="48">
        <f t="shared" si="135"/>
        <v>2694.4352827884832</v>
      </c>
      <c r="CO266" s="48">
        <f t="shared" si="136"/>
        <v>1543.5947919210359</v>
      </c>
      <c r="CP266" s="48">
        <f t="shared" si="137"/>
        <v>3780.8252984925416</v>
      </c>
      <c r="CQ266" s="48">
        <f t="shared" si="138"/>
        <v>6336.3873548706624</v>
      </c>
      <c r="CR266" s="48">
        <f t="shared" si="139"/>
        <v>2851.3756863247409</v>
      </c>
      <c r="CS266" s="48">
        <f t="shared" si="140"/>
        <v>4034.8991165493817</v>
      </c>
      <c r="CT266" s="48">
        <f t="shared" si="141"/>
        <v>14897.080797787619</v>
      </c>
      <c r="CU266" s="48">
        <f t="shared" si="142"/>
        <v>19911.919221502165</v>
      </c>
      <c r="CV266" s="48">
        <f t="shared" si="129"/>
        <v>12737.417126481312</v>
      </c>
    </row>
    <row r="267" spans="2:100" ht="16" x14ac:dyDescent="0.4">
      <c r="B267" s="51" t="s">
        <v>234</v>
      </c>
      <c r="C267" s="52">
        <v>11</v>
      </c>
      <c r="D267" s="51" t="s">
        <v>321</v>
      </c>
      <c r="E267" s="53">
        <v>648000</v>
      </c>
      <c r="G267" s="54">
        <v>2032.6286987496687</v>
      </c>
      <c r="H267" s="55">
        <v>2195.5443369219392</v>
      </c>
      <c r="I267" s="55">
        <v>1257.7889049898074</v>
      </c>
      <c r="J267" s="55">
        <v>3080.7826879426057</v>
      </c>
      <c r="K267" s="55">
        <v>0</v>
      </c>
      <c r="L267" s="55">
        <v>19204.807287353244</v>
      </c>
      <c r="M267" s="55">
        <v>5163.1670140292472</v>
      </c>
      <c r="N267" s="55">
        <v>2323.4262780542113</v>
      </c>
      <c r="O267" s="55">
        <v>0</v>
      </c>
      <c r="P267" s="55">
        <v>0</v>
      </c>
      <c r="Q267" s="55">
        <v>0</v>
      </c>
      <c r="R267" s="55">
        <v>30105.889038509536</v>
      </c>
      <c r="S267" s="55">
        <v>3287.8132059729105</v>
      </c>
      <c r="T267" s="55">
        <v>12138.796426538154</v>
      </c>
      <c r="U267" s="55">
        <v>0</v>
      </c>
      <c r="V267" s="55">
        <v>0</v>
      </c>
      <c r="W267" s="56">
        <v>37952.67595325569</v>
      </c>
      <c r="X267" s="57">
        <v>10928.851957784258</v>
      </c>
      <c r="Y267" s="60"/>
      <c r="Z267" s="24">
        <f t="shared" si="113"/>
        <v>129672.17179010127</v>
      </c>
      <c r="AB267" s="58">
        <v>1707.4430362974683</v>
      </c>
      <c r="AC267" s="55">
        <v>0</v>
      </c>
      <c r="AD267" s="55">
        <v>0</v>
      </c>
      <c r="AE267" s="55">
        <v>0</v>
      </c>
      <c r="AF267" s="55">
        <v>0</v>
      </c>
      <c r="AG267" s="55">
        <v>1799.6492891248247</v>
      </c>
      <c r="AH267" s="55">
        <v>0</v>
      </c>
      <c r="AI267" s="59">
        <v>1227.0336062214715</v>
      </c>
      <c r="AJ267" s="60"/>
      <c r="AK267" s="24">
        <f t="shared" si="118"/>
        <v>4734.1259316437645</v>
      </c>
      <c r="AM267" s="58">
        <v>2748.555277936096</v>
      </c>
      <c r="AN267" s="55">
        <v>0</v>
      </c>
      <c r="AO267" s="55">
        <v>4991.9425497569619</v>
      </c>
      <c r="AP267" s="59">
        <v>2473.6997501424862</v>
      </c>
      <c r="AQ267" s="60"/>
      <c r="AR267" s="24">
        <f t="shared" si="114"/>
        <v>10214.197577835545</v>
      </c>
      <c r="AT267" s="58">
        <v>1570.6030159634834</v>
      </c>
      <c r="AU267" s="55">
        <v>0</v>
      </c>
      <c r="AV267" s="55">
        <v>2831.25099836962</v>
      </c>
      <c r="AW267" s="55">
        <v>1387.3659974344102</v>
      </c>
      <c r="AX267" s="59">
        <v>1199.7661927498832</v>
      </c>
      <c r="AY267" s="60"/>
      <c r="AZ267" s="24">
        <f t="shared" si="115"/>
        <v>6988.9862045173959</v>
      </c>
      <c r="BA267" s="34"/>
      <c r="BB267" s="54">
        <v>347.98445997114169</v>
      </c>
      <c r="BC267" s="55">
        <v>375.8754911295153</v>
      </c>
      <c r="BD267" s="55">
        <v>215.33248700552579</v>
      </c>
      <c r="BE267" s="55">
        <v>527.42761164968749</v>
      </c>
      <c r="BF267" s="55">
        <v>0</v>
      </c>
      <c r="BG267" s="55">
        <v>3287.8481430722518</v>
      </c>
      <c r="BH267" s="55">
        <v>883.93019651005909</v>
      </c>
      <c r="BI267" s="55">
        <v>397.76878047072597</v>
      </c>
      <c r="BJ267" s="55">
        <v>0</v>
      </c>
      <c r="BK267" s="55">
        <v>0</v>
      </c>
      <c r="BL267" s="55">
        <v>0</v>
      </c>
      <c r="BM267" s="55">
        <v>5154.1049014319215</v>
      </c>
      <c r="BN267" s="55">
        <v>562.87107609483564</v>
      </c>
      <c r="BO267" s="55">
        <v>2078.1525527937706</v>
      </c>
      <c r="BP267" s="55">
        <v>0</v>
      </c>
      <c r="BQ267" s="55">
        <v>0</v>
      </c>
      <c r="BR267" s="56">
        <v>6497.4687478226624</v>
      </c>
      <c r="BS267" s="57">
        <v>1871.0109962402346</v>
      </c>
      <c r="BU267" s="24">
        <f t="shared" si="116"/>
        <v>22199.775444192332</v>
      </c>
      <c r="BW267" s="48">
        <f t="shared" si="117"/>
        <v>173809.25694829033</v>
      </c>
      <c r="BX267" s="49"/>
      <c r="BY267" s="48">
        <f t="shared" si="119"/>
        <v>24200.098466722964</v>
      </c>
      <c r="BZ267" s="48">
        <f t="shared" si="131"/>
        <v>24200.098466722964</v>
      </c>
      <c r="CA267" s="48">
        <f t="shared" si="132"/>
        <v>0</v>
      </c>
      <c r="CB267" s="48">
        <f t="shared" si="133"/>
        <v>44450.144701078352</v>
      </c>
      <c r="CC267" s="48">
        <f t="shared" si="120"/>
        <v>0</v>
      </c>
      <c r="CD267" s="48">
        <f t="shared" si="121"/>
        <v>44450.144701078352</v>
      </c>
      <c r="CE267" s="48">
        <f t="shared" si="122"/>
        <v>35259.993939941458</v>
      </c>
      <c r="CF267" s="48">
        <f t="shared" si="123"/>
        <v>0</v>
      </c>
      <c r="CG267" s="48">
        <f t="shared" si="130"/>
        <v>0</v>
      </c>
      <c r="CH267" s="48">
        <f t="shared" si="124"/>
        <v>0</v>
      </c>
      <c r="CI267" s="48">
        <f t="shared" si="125"/>
        <v>0</v>
      </c>
      <c r="CJ267" s="48">
        <f t="shared" si="126"/>
        <v>35259.993939941458</v>
      </c>
      <c r="CK267" s="48">
        <f t="shared" si="127"/>
        <v>0</v>
      </c>
      <c r="CL267" s="48">
        <f t="shared" si="128"/>
        <v>69899.019840547553</v>
      </c>
      <c r="CM267" s="48">
        <f t="shared" si="134"/>
        <v>2380.6131587208106</v>
      </c>
      <c r="CN267" s="48">
        <f t="shared" si="135"/>
        <v>2571.4198280514547</v>
      </c>
      <c r="CO267" s="48">
        <f t="shared" si="136"/>
        <v>1473.1213919953332</v>
      </c>
      <c r="CP267" s="48">
        <f t="shared" si="137"/>
        <v>3608.2102995922933</v>
      </c>
      <c r="CQ267" s="48">
        <f t="shared" si="138"/>
        <v>6047.0972105393066</v>
      </c>
      <c r="CR267" s="48">
        <f t="shared" si="139"/>
        <v>2721.1950585249374</v>
      </c>
      <c r="CS267" s="48">
        <f t="shared" si="140"/>
        <v>3850.6842820677462</v>
      </c>
      <c r="CT267" s="48">
        <f t="shared" si="141"/>
        <v>14216.948979331924</v>
      </c>
      <c r="CU267" s="48">
        <f t="shared" si="142"/>
        <v>19002.833071477769</v>
      </c>
      <c r="CV267" s="48">
        <f t="shared" si="129"/>
        <v>12155.88556400573</v>
      </c>
    </row>
    <row r="268" spans="2:100" ht="16" x14ac:dyDescent="0.4">
      <c r="B268" s="51" t="s">
        <v>234</v>
      </c>
      <c r="C268" s="52">
        <v>11</v>
      </c>
      <c r="D268" s="51" t="s">
        <v>322</v>
      </c>
      <c r="E268" s="53">
        <v>366000</v>
      </c>
      <c r="G268" s="54">
        <v>1148.058802071572</v>
      </c>
      <c r="H268" s="55">
        <v>1240.0759680762803</v>
      </c>
      <c r="I268" s="55">
        <v>710.41780744794687</v>
      </c>
      <c r="J268" s="55">
        <v>1740.0717033749902</v>
      </c>
      <c r="K268" s="55">
        <v>0</v>
      </c>
      <c r="L268" s="55">
        <v>10847.159671560628</v>
      </c>
      <c r="M268" s="55">
        <v>2916.2332208868897</v>
      </c>
      <c r="N268" s="55">
        <v>1312.3055829750638</v>
      </c>
      <c r="O268" s="55">
        <v>0</v>
      </c>
      <c r="P268" s="55">
        <v>0</v>
      </c>
      <c r="Q268" s="55">
        <v>0</v>
      </c>
      <c r="R268" s="55">
        <v>0</v>
      </c>
      <c r="S268" s="55">
        <v>1857.0056070772921</v>
      </c>
      <c r="T268" s="55">
        <v>6856.1720557298831</v>
      </c>
      <c r="U268" s="55">
        <v>8085.2793345817836</v>
      </c>
      <c r="V268" s="55">
        <v>5685.8965828239743</v>
      </c>
      <c r="W268" s="56">
        <v>5060.3567937674252</v>
      </c>
      <c r="X268" s="57">
        <v>6172.7774946744412</v>
      </c>
      <c r="Y268" s="60"/>
      <c r="Z268" s="24">
        <f t="shared" si="113"/>
        <v>53631.810625048165</v>
      </c>
      <c r="AB268" s="58">
        <v>964.3891223531997</v>
      </c>
      <c r="AC268" s="55">
        <v>0</v>
      </c>
      <c r="AD268" s="55">
        <v>0</v>
      </c>
      <c r="AE268" s="55">
        <v>0</v>
      </c>
      <c r="AF268" s="55">
        <v>0</v>
      </c>
      <c r="AG268" s="55">
        <v>1016.4685799686509</v>
      </c>
      <c r="AH268" s="55">
        <v>578.43821956165129</v>
      </c>
      <c r="AI268" s="59">
        <v>693.0467590695348</v>
      </c>
      <c r="AJ268" s="60"/>
      <c r="AK268" s="24">
        <f t="shared" si="118"/>
        <v>3252.342680953037</v>
      </c>
      <c r="AM268" s="58">
        <v>1552.4247403157578</v>
      </c>
      <c r="AN268" s="55">
        <v>0</v>
      </c>
      <c r="AO268" s="55">
        <v>2819.523106807173</v>
      </c>
      <c r="AP268" s="59">
        <v>1397.1822662841821</v>
      </c>
      <c r="AQ268" s="60"/>
      <c r="AR268" s="24">
        <f t="shared" si="114"/>
        <v>5769.1301134071127</v>
      </c>
      <c r="AT268" s="58">
        <v>887.09985160900453</v>
      </c>
      <c r="AU268" s="55">
        <v>0</v>
      </c>
      <c r="AV268" s="55">
        <v>1599.1325083383965</v>
      </c>
      <c r="AW268" s="55">
        <v>783.60486892128733</v>
      </c>
      <c r="AX268" s="59">
        <v>677.64571997910059</v>
      </c>
      <c r="AY268" s="60"/>
      <c r="AZ268" s="24">
        <f t="shared" si="115"/>
        <v>3947.4829488477894</v>
      </c>
      <c r="BA268" s="34"/>
      <c r="BB268" s="54">
        <v>196.5467783170337</v>
      </c>
      <c r="BC268" s="55">
        <v>212.30004591574473</v>
      </c>
      <c r="BD268" s="55">
        <v>121.62297877163957</v>
      </c>
      <c r="BE268" s="55">
        <v>297.89892880213836</v>
      </c>
      <c r="BF268" s="55">
        <v>0</v>
      </c>
      <c r="BG268" s="55">
        <v>1857.0253400685865</v>
      </c>
      <c r="BH268" s="55">
        <v>499.25687025105185</v>
      </c>
      <c r="BI268" s="55">
        <v>224.66570008068783</v>
      </c>
      <c r="BJ268" s="55">
        <v>0</v>
      </c>
      <c r="BK268" s="55">
        <v>0</v>
      </c>
      <c r="BL268" s="55">
        <v>0</v>
      </c>
      <c r="BM268" s="55">
        <v>0</v>
      </c>
      <c r="BN268" s="55">
        <v>317.91792260912013</v>
      </c>
      <c r="BO268" s="55">
        <v>1173.7713492631483</v>
      </c>
      <c r="BP268" s="55">
        <v>1384.1935640734455</v>
      </c>
      <c r="BQ268" s="55">
        <v>973.42109409498153</v>
      </c>
      <c r="BR268" s="56">
        <v>866.32916637635503</v>
      </c>
      <c r="BS268" s="57">
        <v>1056.7747293579105</v>
      </c>
      <c r="BU268" s="24">
        <f t="shared" si="116"/>
        <v>9181.7244679818432</v>
      </c>
      <c r="BW268" s="48">
        <f t="shared" si="117"/>
        <v>75782.490836237936</v>
      </c>
      <c r="BX268" s="49"/>
      <c r="BY268" s="48">
        <f t="shared" si="119"/>
        <v>13668.574133982414</v>
      </c>
      <c r="BZ268" s="48">
        <f t="shared" si="131"/>
        <v>13668.574133982414</v>
      </c>
      <c r="CA268" s="48">
        <f t="shared" si="132"/>
        <v>0</v>
      </c>
      <c r="CB268" s="48">
        <f t="shared" si="133"/>
        <v>13164.441856624388</v>
      </c>
      <c r="CC268" s="48">
        <f t="shared" si="120"/>
        <v>7237.7558964806067</v>
      </c>
      <c r="CD268" s="48">
        <f t="shared" si="121"/>
        <v>5926.68596014378</v>
      </c>
      <c r="CE268" s="48">
        <f t="shared" si="122"/>
        <v>9469.4728986552291</v>
      </c>
      <c r="CF268" s="48">
        <f t="shared" si="123"/>
        <v>0</v>
      </c>
      <c r="CG268" s="48">
        <f t="shared" si="130"/>
        <v>0</v>
      </c>
      <c r="CH268" s="48">
        <f t="shared" si="124"/>
        <v>0</v>
      </c>
      <c r="CI268" s="48">
        <f t="shared" si="125"/>
        <v>9469.4728986552291</v>
      </c>
      <c r="CJ268" s="48">
        <f t="shared" si="126"/>
        <v>0</v>
      </c>
      <c r="CK268" s="48">
        <f t="shared" si="127"/>
        <v>0</v>
      </c>
      <c r="CL268" s="48">
        <f t="shared" si="128"/>
        <v>39480.001946975921</v>
      </c>
      <c r="CM268" s="48">
        <f t="shared" si="134"/>
        <v>1344.6055803886056</v>
      </c>
      <c r="CN268" s="48">
        <f t="shared" si="135"/>
        <v>1452.376013992025</v>
      </c>
      <c r="CO268" s="48">
        <f t="shared" si="136"/>
        <v>832.04078621958638</v>
      </c>
      <c r="CP268" s="48">
        <f t="shared" si="137"/>
        <v>2037.9706321771287</v>
      </c>
      <c r="CQ268" s="48">
        <f t="shared" si="138"/>
        <v>3415.4900911379418</v>
      </c>
      <c r="CR268" s="48">
        <f t="shared" si="139"/>
        <v>1536.9712830557517</v>
      </c>
      <c r="CS268" s="48">
        <f t="shared" si="140"/>
        <v>2174.9235296864122</v>
      </c>
      <c r="CT268" s="48">
        <f t="shared" si="141"/>
        <v>8029.9434049930314</v>
      </c>
      <c r="CU268" s="48">
        <f t="shared" si="142"/>
        <v>10733.081642223553</v>
      </c>
      <c r="CV268" s="48">
        <f t="shared" si="129"/>
        <v>6865.8242537439764</v>
      </c>
    </row>
    <row r="269" spans="2:100" ht="16" x14ac:dyDescent="0.4">
      <c r="B269" s="51" t="s">
        <v>234</v>
      </c>
      <c r="C269" s="52">
        <v>11</v>
      </c>
      <c r="D269" s="51" t="s">
        <v>323</v>
      </c>
      <c r="E269" s="53">
        <v>225000</v>
      </c>
      <c r="G269" s="54">
        <v>705.77385373252378</v>
      </c>
      <c r="H269" s="55">
        <v>762.34178365345099</v>
      </c>
      <c r="I269" s="55">
        <v>436.73225867701649</v>
      </c>
      <c r="J269" s="55">
        <v>1069.7162110911822</v>
      </c>
      <c r="K269" s="55">
        <v>0</v>
      </c>
      <c r="L269" s="55">
        <v>6668.3358636643206</v>
      </c>
      <c r="M269" s="55">
        <v>1792.766324315711</v>
      </c>
      <c r="N269" s="55">
        <v>806.74523543549003</v>
      </c>
      <c r="O269" s="55">
        <v>0</v>
      </c>
      <c r="P269" s="55">
        <v>0</v>
      </c>
      <c r="Q269" s="55">
        <v>0</v>
      </c>
      <c r="R269" s="55">
        <v>0</v>
      </c>
      <c r="S269" s="55">
        <v>1141.6018076294829</v>
      </c>
      <c r="T269" s="55">
        <v>4214.8598703257476</v>
      </c>
      <c r="U269" s="55">
        <v>4970.4586073248665</v>
      </c>
      <c r="V269" s="55">
        <v>0</v>
      </c>
      <c r="W269" s="56">
        <v>5271.2049935077348</v>
      </c>
      <c r="X269" s="57">
        <v>3794.7402631195341</v>
      </c>
      <c r="Y269" s="60"/>
      <c r="Z269" s="24">
        <f t="shared" si="113"/>
        <v>31635.27707247706</v>
      </c>
      <c r="AB269" s="58">
        <v>592.86216538106532</v>
      </c>
      <c r="AC269" s="55">
        <v>0</v>
      </c>
      <c r="AD269" s="55">
        <v>0</v>
      </c>
      <c r="AE269" s="55">
        <v>0</v>
      </c>
      <c r="AF269" s="55">
        <v>0</v>
      </c>
      <c r="AG269" s="55">
        <v>624.87822539056413</v>
      </c>
      <c r="AH269" s="55">
        <v>0</v>
      </c>
      <c r="AI269" s="59">
        <v>426.05333549356646</v>
      </c>
      <c r="AJ269" s="60"/>
      <c r="AK269" s="24">
        <f t="shared" si="118"/>
        <v>1643.7937262651958</v>
      </c>
      <c r="AM269" s="58">
        <v>954.35947150558889</v>
      </c>
      <c r="AN269" s="55">
        <v>0</v>
      </c>
      <c r="AO269" s="55">
        <v>1733.3133853322784</v>
      </c>
      <c r="AP269" s="59">
        <v>858.92352435502994</v>
      </c>
      <c r="AQ269" s="60"/>
      <c r="AR269" s="24">
        <f t="shared" si="114"/>
        <v>3546.5963811928968</v>
      </c>
      <c r="AT269" s="58">
        <v>545.34826943176506</v>
      </c>
      <c r="AU269" s="55">
        <v>0</v>
      </c>
      <c r="AV269" s="55">
        <v>983.07326332278478</v>
      </c>
      <c r="AW269" s="55">
        <v>481.72430466472582</v>
      </c>
      <c r="AX269" s="59">
        <v>416.58548359370934</v>
      </c>
      <c r="AY269" s="60"/>
      <c r="AZ269" s="24">
        <f t="shared" si="115"/>
        <v>2426.7313210129851</v>
      </c>
      <c r="BA269" s="34"/>
      <c r="BB269" s="54">
        <v>120.82793748997973</v>
      </c>
      <c r="BC269" s="55">
        <v>130.51232330885946</v>
      </c>
      <c r="BD269" s="55">
        <v>74.768224654696454</v>
      </c>
      <c r="BE269" s="55">
        <v>183.13458737836373</v>
      </c>
      <c r="BF269" s="55">
        <v>0</v>
      </c>
      <c r="BG269" s="55">
        <v>1141.6139385667541</v>
      </c>
      <c r="BH269" s="55">
        <v>306.92020712154829</v>
      </c>
      <c r="BI269" s="55">
        <v>138.11415988566876</v>
      </c>
      <c r="BJ269" s="55">
        <v>0</v>
      </c>
      <c r="BK269" s="55">
        <v>0</v>
      </c>
      <c r="BL269" s="55">
        <v>0</v>
      </c>
      <c r="BM269" s="55">
        <v>0</v>
      </c>
      <c r="BN269" s="55">
        <v>195.44134586626237</v>
      </c>
      <c r="BO269" s="55">
        <v>721.58074749783702</v>
      </c>
      <c r="BP269" s="55">
        <v>850.9386664385936</v>
      </c>
      <c r="BQ269" s="55">
        <v>0</v>
      </c>
      <c r="BR269" s="56">
        <v>902.42621497536982</v>
      </c>
      <c r="BS269" s="57">
        <v>649.65659591674819</v>
      </c>
      <c r="BU269" s="24">
        <f t="shared" si="116"/>
        <v>5415.9349491006815</v>
      </c>
      <c r="BW269" s="48">
        <f t="shared" si="117"/>
        <v>44668.33345004882</v>
      </c>
      <c r="BX269" s="49"/>
      <c r="BY269" s="48">
        <f t="shared" si="119"/>
        <v>8402.8119676121405</v>
      </c>
      <c r="BZ269" s="48">
        <f t="shared" si="131"/>
        <v>8402.8119676121405</v>
      </c>
      <c r="CA269" s="48">
        <f t="shared" si="132"/>
        <v>0</v>
      </c>
      <c r="CB269" s="48">
        <f t="shared" si="133"/>
        <v>6173.6312084831043</v>
      </c>
      <c r="CC269" s="48">
        <f t="shared" si="120"/>
        <v>0</v>
      </c>
      <c r="CD269" s="48">
        <f t="shared" si="121"/>
        <v>6173.6312084831043</v>
      </c>
      <c r="CE269" s="48">
        <f t="shared" si="122"/>
        <v>5821.3972737634604</v>
      </c>
      <c r="CF269" s="48">
        <f t="shared" si="123"/>
        <v>0</v>
      </c>
      <c r="CG269" s="48">
        <f t="shared" si="130"/>
        <v>0</v>
      </c>
      <c r="CH269" s="48">
        <f t="shared" si="124"/>
        <v>0</v>
      </c>
      <c r="CI269" s="48">
        <f t="shared" si="125"/>
        <v>5821.3972737634604</v>
      </c>
      <c r="CJ269" s="48">
        <f t="shared" si="126"/>
        <v>0</v>
      </c>
      <c r="CK269" s="48">
        <f t="shared" si="127"/>
        <v>0</v>
      </c>
      <c r="CL269" s="48">
        <f t="shared" si="128"/>
        <v>24270.493000190123</v>
      </c>
      <c r="CM269" s="48">
        <f t="shared" si="134"/>
        <v>826.60179122250349</v>
      </c>
      <c r="CN269" s="48">
        <f t="shared" si="135"/>
        <v>892.85410696231042</v>
      </c>
      <c r="CO269" s="48">
        <f t="shared" si="136"/>
        <v>511.50048333171293</v>
      </c>
      <c r="CP269" s="48">
        <f t="shared" si="137"/>
        <v>1252.8507984695459</v>
      </c>
      <c r="CQ269" s="48">
        <f t="shared" si="138"/>
        <v>2099.6865314372594</v>
      </c>
      <c r="CR269" s="48">
        <f t="shared" si="139"/>
        <v>944.85939532115879</v>
      </c>
      <c r="CS269" s="48">
        <f t="shared" si="140"/>
        <v>1337.0431534957452</v>
      </c>
      <c r="CT269" s="48">
        <f t="shared" si="141"/>
        <v>4936.4406178235849</v>
      </c>
      <c r="CU269" s="48">
        <f t="shared" si="142"/>
        <v>6598.2059275964457</v>
      </c>
      <c r="CV269" s="48">
        <f t="shared" si="129"/>
        <v>4220.7935986131006</v>
      </c>
    </row>
    <row r="270" spans="2:100" ht="16" x14ac:dyDescent="0.4">
      <c r="B270" s="51" t="s">
        <v>234</v>
      </c>
      <c r="C270" s="52">
        <v>11</v>
      </c>
      <c r="D270" s="51" t="s">
        <v>324</v>
      </c>
      <c r="E270" s="53">
        <v>327000</v>
      </c>
      <c r="G270" s="54">
        <v>1025.7246674246012</v>
      </c>
      <c r="H270" s="55">
        <v>1107.9367255763489</v>
      </c>
      <c r="I270" s="55">
        <v>634.71754927726386</v>
      </c>
      <c r="J270" s="55">
        <v>1554.6542267858517</v>
      </c>
      <c r="K270" s="55">
        <v>0</v>
      </c>
      <c r="L270" s="55">
        <v>9691.3147885254803</v>
      </c>
      <c r="M270" s="55">
        <v>0</v>
      </c>
      <c r="N270" s="55">
        <v>1172.4697421662456</v>
      </c>
      <c r="O270" s="55">
        <v>0</v>
      </c>
      <c r="P270" s="55">
        <v>0</v>
      </c>
      <c r="Q270" s="55">
        <v>4101.9781579938799</v>
      </c>
      <c r="R270" s="55">
        <v>0</v>
      </c>
      <c r="S270" s="55">
        <v>1659.1279604215151</v>
      </c>
      <c r="T270" s="55">
        <v>6125.5963448734201</v>
      </c>
      <c r="U270" s="55">
        <v>0</v>
      </c>
      <c r="V270" s="55">
        <v>0</v>
      </c>
      <c r="W270" s="56">
        <v>19152.04480974477</v>
      </c>
      <c r="X270" s="57">
        <v>5515.0225157337227</v>
      </c>
      <c r="Y270" s="60"/>
      <c r="Z270" s="24">
        <f t="shared" si="113"/>
        <v>51740.587488523102</v>
      </c>
      <c r="AB270" s="58">
        <v>861.62634702048172</v>
      </c>
      <c r="AC270" s="55">
        <v>0</v>
      </c>
      <c r="AD270" s="55">
        <v>0</v>
      </c>
      <c r="AE270" s="55">
        <v>0</v>
      </c>
      <c r="AF270" s="55">
        <v>12168.361569565486</v>
      </c>
      <c r="AG270" s="55">
        <v>908.15635423428648</v>
      </c>
      <c r="AH270" s="55">
        <v>0</v>
      </c>
      <c r="AI270" s="59">
        <v>619.19751425064987</v>
      </c>
      <c r="AJ270" s="60"/>
      <c r="AK270" s="24">
        <f t="shared" si="118"/>
        <v>14557.341785070905</v>
      </c>
      <c r="AM270" s="58">
        <v>1387.0024319214558</v>
      </c>
      <c r="AN270" s="55">
        <v>0</v>
      </c>
      <c r="AO270" s="55">
        <v>2519.0821200162445</v>
      </c>
      <c r="AP270" s="59">
        <v>1248.3021887293103</v>
      </c>
      <c r="AQ270" s="60"/>
      <c r="AR270" s="24">
        <f t="shared" si="114"/>
        <v>5154.3867406670106</v>
      </c>
      <c r="AT270" s="58">
        <v>792.57281824083191</v>
      </c>
      <c r="AU270" s="55">
        <v>0</v>
      </c>
      <c r="AV270" s="55">
        <v>1428.7331426957805</v>
      </c>
      <c r="AW270" s="55">
        <v>700.10598944606818</v>
      </c>
      <c r="AX270" s="59">
        <v>605.43756948952432</v>
      </c>
      <c r="AY270" s="60"/>
      <c r="AZ270" s="24">
        <f t="shared" si="115"/>
        <v>3526.8495198722048</v>
      </c>
      <c r="BA270" s="34"/>
      <c r="BB270" s="54">
        <v>175.60326915210388</v>
      </c>
      <c r="BC270" s="55">
        <v>189.67790987554241</v>
      </c>
      <c r="BD270" s="55">
        <v>108.66315316482552</v>
      </c>
      <c r="BE270" s="55">
        <v>266.15560032322196</v>
      </c>
      <c r="BF270" s="55">
        <v>0</v>
      </c>
      <c r="BG270" s="55">
        <v>1659.1455907170159</v>
      </c>
      <c r="BH270" s="55">
        <v>0</v>
      </c>
      <c r="BI270" s="55">
        <v>200.72591236717193</v>
      </c>
      <c r="BJ270" s="55">
        <v>0</v>
      </c>
      <c r="BK270" s="55">
        <v>0</v>
      </c>
      <c r="BL270" s="55">
        <v>702.25548571707702</v>
      </c>
      <c r="BM270" s="55">
        <v>0</v>
      </c>
      <c r="BN270" s="55">
        <v>284.04142265896797</v>
      </c>
      <c r="BO270" s="55">
        <v>1048.6973530301898</v>
      </c>
      <c r="BP270" s="55">
        <v>0</v>
      </c>
      <c r="BQ270" s="55">
        <v>0</v>
      </c>
      <c r="BR270" s="56">
        <v>3278.8152477438434</v>
      </c>
      <c r="BS270" s="57">
        <v>944.16758606567407</v>
      </c>
      <c r="BU270" s="24">
        <f t="shared" si="116"/>
        <v>8857.9485308156345</v>
      </c>
      <c r="BW270" s="48">
        <f t="shared" si="117"/>
        <v>83837.114064948852</v>
      </c>
      <c r="BX270" s="49"/>
      <c r="BY270" s="48">
        <f t="shared" si="119"/>
        <v>12212.086726262978</v>
      </c>
      <c r="BZ270" s="48">
        <f t="shared" si="131"/>
        <v>12212.086726262978</v>
      </c>
      <c r="CA270" s="48">
        <f t="shared" si="132"/>
        <v>0</v>
      </c>
      <c r="CB270" s="48">
        <f t="shared" si="133"/>
        <v>22430.860057488615</v>
      </c>
      <c r="CC270" s="48">
        <f t="shared" si="120"/>
        <v>0</v>
      </c>
      <c r="CD270" s="48">
        <f t="shared" si="121"/>
        <v>22430.860057488615</v>
      </c>
      <c r="CE270" s="48">
        <f t="shared" si="122"/>
        <v>16972.595213276443</v>
      </c>
      <c r="CF270" s="48">
        <f t="shared" si="123"/>
        <v>0</v>
      </c>
      <c r="CG270" s="48">
        <f t="shared" si="130"/>
        <v>0</v>
      </c>
      <c r="CH270" s="48">
        <f t="shared" si="124"/>
        <v>0</v>
      </c>
      <c r="CI270" s="48">
        <f t="shared" si="125"/>
        <v>0</v>
      </c>
      <c r="CJ270" s="48">
        <f t="shared" si="126"/>
        <v>0</v>
      </c>
      <c r="CK270" s="48">
        <f t="shared" si="127"/>
        <v>16972.595213276443</v>
      </c>
      <c r="CL270" s="48">
        <f t="shared" si="128"/>
        <v>32221.572067920817</v>
      </c>
      <c r="CM270" s="48">
        <f t="shared" si="134"/>
        <v>1201.327936576705</v>
      </c>
      <c r="CN270" s="48">
        <f t="shared" si="135"/>
        <v>1297.6146354518912</v>
      </c>
      <c r="CO270" s="48">
        <f t="shared" si="136"/>
        <v>743.38070244208939</v>
      </c>
      <c r="CP270" s="48">
        <f t="shared" si="137"/>
        <v>1820.8098271090737</v>
      </c>
      <c r="CQ270" s="48">
        <f t="shared" si="138"/>
        <v>0</v>
      </c>
      <c r="CR270" s="48">
        <f t="shared" si="139"/>
        <v>1373.1956545334176</v>
      </c>
      <c r="CS270" s="48">
        <f t="shared" si="140"/>
        <v>1943.1693830804832</v>
      </c>
      <c r="CT270" s="48">
        <f t="shared" si="141"/>
        <v>7174.2936979036094</v>
      </c>
      <c r="CU270" s="48">
        <f t="shared" si="142"/>
        <v>9589.3926147735019</v>
      </c>
      <c r="CV270" s="48">
        <f t="shared" si="129"/>
        <v>6134.2200299843726</v>
      </c>
    </row>
    <row r="271" spans="2:100" ht="16" x14ac:dyDescent="0.4">
      <c r="B271" s="51" t="s">
        <v>240</v>
      </c>
      <c r="C271" s="52">
        <v>11</v>
      </c>
      <c r="D271" s="51" t="s">
        <v>241</v>
      </c>
      <c r="E271" s="53">
        <v>4680000</v>
      </c>
      <c r="G271" s="54">
        <v>14680.096157636495</v>
      </c>
      <c r="H271" s="55">
        <v>15856.709099991782</v>
      </c>
      <c r="I271" s="55">
        <v>9084.0309804819426</v>
      </c>
      <c r="J271" s="55">
        <v>22250.097190696593</v>
      </c>
      <c r="K271" s="55">
        <v>0</v>
      </c>
      <c r="L271" s="55">
        <v>138701.38596421789</v>
      </c>
      <c r="M271" s="55">
        <v>37289.539545766784</v>
      </c>
      <c r="N271" s="55">
        <v>16780.300897058194</v>
      </c>
      <c r="O271" s="55">
        <v>0</v>
      </c>
      <c r="P271" s="55">
        <v>0</v>
      </c>
      <c r="Q271" s="55">
        <v>0</v>
      </c>
      <c r="R271" s="55">
        <v>0</v>
      </c>
      <c r="S271" s="55">
        <v>23745.317598693244</v>
      </c>
      <c r="T271" s="55">
        <v>87669.085302775551</v>
      </c>
      <c r="U271" s="55">
        <v>103385.53903235722</v>
      </c>
      <c r="V271" s="55">
        <v>0</v>
      </c>
      <c r="W271" s="56">
        <v>114209.44152600093</v>
      </c>
      <c r="X271" s="57">
        <v>78930.597472886308</v>
      </c>
      <c r="Y271" s="60"/>
      <c r="Z271" s="24">
        <f t="shared" si="113"/>
        <v>662582.14076856291</v>
      </c>
      <c r="AB271" s="58">
        <v>12331.53303992616</v>
      </c>
      <c r="AC271" s="55">
        <v>0</v>
      </c>
      <c r="AD271" s="55">
        <v>0</v>
      </c>
      <c r="AE271" s="55">
        <v>0</v>
      </c>
      <c r="AF271" s="55">
        <v>0</v>
      </c>
      <c r="AG271" s="55">
        <v>12997.467088123734</v>
      </c>
      <c r="AH271" s="55">
        <v>0</v>
      </c>
      <c r="AI271" s="59">
        <v>8861.9093782661821</v>
      </c>
      <c r="AJ271" s="60"/>
      <c r="AK271" s="24">
        <f t="shared" si="118"/>
        <v>34190.909506316078</v>
      </c>
      <c r="AM271" s="58">
        <v>19850.677007316248</v>
      </c>
      <c r="AN271" s="55">
        <v>0</v>
      </c>
      <c r="AO271" s="55">
        <v>36052.918414911393</v>
      </c>
      <c r="AP271" s="59">
        <v>17865.609306584622</v>
      </c>
      <c r="AQ271" s="60"/>
      <c r="AR271" s="24">
        <f t="shared" si="114"/>
        <v>73769.20472881227</v>
      </c>
      <c r="AT271" s="58">
        <v>11343.244004180713</v>
      </c>
      <c r="AU271" s="55">
        <v>0</v>
      </c>
      <c r="AV271" s="55">
        <v>20447.923877113924</v>
      </c>
      <c r="AW271" s="55">
        <v>10019.865537026297</v>
      </c>
      <c r="AX271" s="59">
        <v>8664.978058749155</v>
      </c>
      <c r="AY271" s="60"/>
      <c r="AZ271" s="24">
        <f t="shared" si="115"/>
        <v>50476.011477070089</v>
      </c>
      <c r="BA271" s="34"/>
      <c r="BB271" s="54">
        <v>2513.2210997915786</v>
      </c>
      <c r="BC271" s="55">
        <v>2714.6563248242769</v>
      </c>
      <c r="BD271" s="55">
        <v>1555.1790728176863</v>
      </c>
      <c r="BE271" s="55">
        <v>3809.1994174699657</v>
      </c>
      <c r="BF271" s="55">
        <v>0</v>
      </c>
      <c r="BG271" s="55">
        <v>23745.569922188482</v>
      </c>
      <c r="BH271" s="55">
        <v>6383.9403081282035</v>
      </c>
      <c r="BI271" s="55">
        <v>2872.77452562191</v>
      </c>
      <c r="BJ271" s="55">
        <v>0</v>
      </c>
      <c r="BK271" s="55">
        <v>0</v>
      </c>
      <c r="BL271" s="55">
        <v>0</v>
      </c>
      <c r="BM271" s="55">
        <v>0</v>
      </c>
      <c r="BN271" s="55">
        <v>4065.1799940182577</v>
      </c>
      <c r="BO271" s="55">
        <v>15008.87954795501</v>
      </c>
      <c r="BP271" s="55">
        <v>17699.524261922747</v>
      </c>
      <c r="BQ271" s="55">
        <v>0</v>
      </c>
      <c r="BR271" s="56">
        <v>19552.567991133012</v>
      </c>
      <c r="BS271" s="57">
        <v>13512.857195068362</v>
      </c>
      <c r="BU271" s="24">
        <f t="shared" si="116"/>
        <v>113433.54966093949</v>
      </c>
      <c r="BW271" s="48">
        <f t="shared" si="117"/>
        <v>934451.81614170072</v>
      </c>
      <c r="BX271" s="49"/>
      <c r="BY271" s="48">
        <f t="shared" si="119"/>
        <v>174778.48892633253</v>
      </c>
      <c r="BZ271" s="48">
        <f t="shared" si="131"/>
        <v>174778.48892633253</v>
      </c>
      <c r="CA271" s="48">
        <f t="shared" si="132"/>
        <v>0</v>
      </c>
      <c r="CB271" s="48">
        <f t="shared" si="133"/>
        <v>133762.00951713393</v>
      </c>
      <c r="CC271" s="48">
        <f t="shared" si="120"/>
        <v>0</v>
      </c>
      <c r="CD271" s="48">
        <f t="shared" si="121"/>
        <v>133762.00951713393</v>
      </c>
      <c r="CE271" s="48">
        <f t="shared" si="122"/>
        <v>121085.06329427997</v>
      </c>
      <c r="CF271" s="48">
        <f t="shared" si="123"/>
        <v>0</v>
      </c>
      <c r="CG271" s="48">
        <f t="shared" si="130"/>
        <v>0</v>
      </c>
      <c r="CH271" s="48">
        <f t="shared" si="124"/>
        <v>0</v>
      </c>
      <c r="CI271" s="48">
        <f t="shared" si="125"/>
        <v>121085.06329427997</v>
      </c>
      <c r="CJ271" s="48">
        <f t="shared" si="126"/>
        <v>0</v>
      </c>
      <c r="CK271" s="48">
        <f t="shared" si="127"/>
        <v>0</v>
      </c>
      <c r="CL271" s="48">
        <f t="shared" si="128"/>
        <v>504826.25440395443</v>
      </c>
      <c r="CM271" s="48">
        <f t="shared" si="134"/>
        <v>17193.317257428072</v>
      </c>
      <c r="CN271" s="48">
        <f t="shared" si="135"/>
        <v>18571.36542481606</v>
      </c>
      <c r="CO271" s="48">
        <f t="shared" si="136"/>
        <v>10639.210053299628</v>
      </c>
      <c r="CP271" s="48">
        <f t="shared" si="137"/>
        <v>26059.296608166558</v>
      </c>
      <c r="CQ271" s="48">
        <f t="shared" si="138"/>
        <v>43673.479853894984</v>
      </c>
      <c r="CR271" s="48">
        <f t="shared" si="139"/>
        <v>19653.075422680104</v>
      </c>
      <c r="CS271" s="48">
        <f t="shared" si="140"/>
        <v>27810.497592711501</v>
      </c>
      <c r="CT271" s="48">
        <f t="shared" si="141"/>
        <v>102677.96485073055</v>
      </c>
      <c r="CU271" s="48">
        <f t="shared" si="142"/>
        <v>137242.6832940061</v>
      </c>
      <c r="CV271" s="48">
        <f t="shared" si="129"/>
        <v>87792.506851152488</v>
      </c>
    </row>
    <row r="272" spans="2:100" ht="16" x14ac:dyDescent="0.4">
      <c r="B272" s="51" t="s">
        <v>240</v>
      </c>
      <c r="C272" s="52">
        <v>11</v>
      </c>
      <c r="D272" s="51" t="s">
        <v>243</v>
      </c>
      <c r="E272" s="53">
        <v>240000</v>
      </c>
      <c r="G272" s="54">
        <v>752.82544398135872</v>
      </c>
      <c r="H272" s="55">
        <v>813.16456923034775</v>
      </c>
      <c r="I272" s="55">
        <v>465.84774258881754</v>
      </c>
      <c r="J272" s="55">
        <v>1141.0306251639279</v>
      </c>
      <c r="K272" s="55">
        <v>0</v>
      </c>
      <c r="L272" s="55">
        <v>7112.8915879086089</v>
      </c>
      <c r="M272" s="55">
        <v>1912.2840792700918</v>
      </c>
      <c r="N272" s="55">
        <v>860.52825113118934</v>
      </c>
      <c r="O272" s="55">
        <v>0</v>
      </c>
      <c r="P272" s="55">
        <v>0</v>
      </c>
      <c r="Q272" s="55">
        <v>0</v>
      </c>
      <c r="R272" s="55">
        <v>0</v>
      </c>
      <c r="S272" s="55">
        <v>1217.7085948047818</v>
      </c>
      <c r="T272" s="55">
        <v>4495.8505283474642</v>
      </c>
      <c r="U272" s="55">
        <v>5301.822514479858</v>
      </c>
      <c r="V272" s="55">
        <v>0</v>
      </c>
      <c r="W272" s="56">
        <v>5622.6186597415835</v>
      </c>
      <c r="X272" s="57">
        <v>4047.7229473275033</v>
      </c>
      <c r="Y272" s="60"/>
      <c r="Z272" s="24">
        <f t="shared" si="113"/>
        <v>33744.295543975531</v>
      </c>
      <c r="AB272" s="58">
        <v>632.3863097398031</v>
      </c>
      <c r="AC272" s="55">
        <v>0</v>
      </c>
      <c r="AD272" s="55">
        <v>0</v>
      </c>
      <c r="AE272" s="55">
        <v>0</v>
      </c>
      <c r="AF272" s="55">
        <v>0</v>
      </c>
      <c r="AG272" s="55">
        <v>666.53677374993504</v>
      </c>
      <c r="AH272" s="55">
        <v>0</v>
      </c>
      <c r="AI272" s="59">
        <v>454.45689119313755</v>
      </c>
      <c r="AJ272" s="60"/>
      <c r="AK272" s="24">
        <f t="shared" si="118"/>
        <v>1753.3799746828756</v>
      </c>
      <c r="AM272" s="58">
        <v>1017.9834362726281</v>
      </c>
      <c r="AN272" s="55">
        <v>0</v>
      </c>
      <c r="AO272" s="55">
        <v>1848.867611021097</v>
      </c>
      <c r="AP272" s="59">
        <v>916.18509264536533</v>
      </c>
      <c r="AQ272" s="60"/>
      <c r="AR272" s="24">
        <f t="shared" si="114"/>
        <v>3783.0361399390904</v>
      </c>
      <c r="AT272" s="58">
        <v>581.70482072721609</v>
      </c>
      <c r="AU272" s="55">
        <v>0</v>
      </c>
      <c r="AV272" s="55">
        <v>1048.6114808776372</v>
      </c>
      <c r="AW272" s="55">
        <v>513.83925830904082</v>
      </c>
      <c r="AX272" s="59">
        <v>444.3578491666234</v>
      </c>
      <c r="AY272" s="60"/>
      <c r="AZ272" s="24">
        <f t="shared" si="115"/>
        <v>2588.5134090805177</v>
      </c>
      <c r="BA272" s="34"/>
      <c r="BB272" s="54">
        <v>128.88313332264505</v>
      </c>
      <c r="BC272" s="55">
        <v>139.21314486278342</v>
      </c>
      <c r="BD272" s="55">
        <v>79.752772965009555</v>
      </c>
      <c r="BE272" s="55">
        <v>195.34355987025464</v>
      </c>
      <c r="BF272" s="55">
        <v>0</v>
      </c>
      <c r="BG272" s="55">
        <v>1217.7215344712042</v>
      </c>
      <c r="BH272" s="55">
        <v>327.38155426298482</v>
      </c>
      <c r="BI272" s="55">
        <v>147.32177054471333</v>
      </c>
      <c r="BJ272" s="55">
        <v>0</v>
      </c>
      <c r="BK272" s="55">
        <v>0</v>
      </c>
      <c r="BL272" s="55">
        <v>0</v>
      </c>
      <c r="BM272" s="55">
        <v>0</v>
      </c>
      <c r="BN272" s="55">
        <v>208.47076892401319</v>
      </c>
      <c r="BO272" s="55">
        <v>769.68613066435955</v>
      </c>
      <c r="BP272" s="55">
        <v>907.66791086783326</v>
      </c>
      <c r="BQ272" s="55">
        <v>0</v>
      </c>
      <c r="BR272" s="56">
        <v>962.58796264039449</v>
      </c>
      <c r="BS272" s="57">
        <v>692.96703564453139</v>
      </c>
      <c r="BU272" s="24">
        <f t="shared" si="116"/>
        <v>5776.9972790407273</v>
      </c>
      <c r="BW272" s="48">
        <f t="shared" si="117"/>
        <v>47646.222346718736</v>
      </c>
      <c r="BX272" s="49"/>
      <c r="BY272" s="48">
        <f t="shared" si="119"/>
        <v>8962.9994321196173</v>
      </c>
      <c r="BZ272" s="48">
        <f t="shared" si="131"/>
        <v>8962.9994321196173</v>
      </c>
      <c r="CA272" s="48">
        <f t="shared" si="132"/>
        <v>0</v>
      </c>
      <c r="CB272" s="48">
        <f t="shared" si="133"/>
        <v>6585.2066223819784</v>
      </c>
      <c r="CC272" s="48">
        <f t="shared" si="120"/>
        <v>0</v>
      </c>
      <c r="CD272" s="48">
        <f t="shared" si="121"/>
        <v>6585.2066223819784</v>
      </c>
      <c r="CE272" s="48">
        <f t="shared" si="122"/>
        <v>6209.4904253476916</v>
      </c>
      <c r="CF272" s="48">
        <f t="shared" si="123"/>
        <v>0</v>
      </c>
      <c r="CG272" s="48">
        <f t="shared" si="130"/>
        <v>0</v>
      </c>
      <c r="CH272" s="48">
        <f t="shared" si="124"/>
        <v>0</v>
      </c>
      <c r="CI272" s="48">
        <f t="shared" si="125"/>
        <v>6209.4904253476916</v>
      </c>
      <c r="CJ272" s="48">
        <f t="shared" si="126"/>
        <v>0</v>
      </c>
      <c r="CK272" s="48">
        <f t="shared" si="127"/>
        <v>0</v>
      </c>
      <c r="CL272" s="48">
        <f t="shared" si="128"/>
        <v>25888.525866869462</v>
      </c>
      <c r="CM272" s="48">
        <f t="shared" si="134"/>
        <v>881.70857730400371</v>
      </c>
      <c r="CN272" s="48">
        <f t="shared" si="135"/>
        <v>952.3777140931312</v>
      </c>
      <c r="CO272" s="48">
        <f t="shared" si="136"/>
        <v>545.60051555382711</v>
      </c>
      <c r="CP272" s="48">
        <f t="shared" si="137"/>
        <v>1336.3741850341826</v>
      </c>
      <c r="CQ272" s="48">
        <f t="shared" si="138"/>
        <v>2239.6656335330767</v>
      </c>
      <c r="CR272" s="48">
        <f t="shared" si="139"/>
        <v>1007.8500216759027</v>
      </c>
      <c r="CS272" s="48">
        <f t="shared" si="140"/>
        <v>1426.1793637287949</v>
      </c>
      <c r="CT272" s="48">
        <f t="shared" si="141"/>
        <v>5265.5366590118238</v>
      </c>
      <c r="CU272" s="48">
        <f t="shared" si="142"/>
        <v>7038.0863227695436</v>
      </c>
      <c r="CV272" s="48">
        <f t="shared" si="129"/>
        <v>4502.1798385206412</v>
      </c>
    </row>
    <row r="273" spans="2:100" ht="16" x14ac:dyDescent="0.4">
      <c r="B273" s="51" t="s">
        <v>240</v>
      </c>
      <c r="C273" s="52">
        <v>11</v>
      </c>
      <c r="D273" s="51" t="s">
        <v>251</v>
      </c>
      <c r="E273" s="53">
        <v>150000</v>
      </c>
      <c r="G273" s="54">
        <v>470.51590248834913</v>
      </c>
      <c r="H273" s="55">
        <v>508.2278557689674</v>
      </c>
      <c r="I273" s="55">
        <v>291.15483911801095</v>
      </c>
      <c r="J273" s="55">
        <v>713.1441407274549</v>
      </c>
      <c r="K273" s="55">
        <v>0</v>
      </c>
      <c r="L273" s="55">
        <v>4445.5572424428801</v>
      </c>
      <c r="M273" s="55">
        <v>1195.1775495438073</v>
      </c>
      <c r="N273" s="55">
        <v>537.83015695699339</v>
      </c>
      <c r="O273" s="55">
        <v>0</v>
      </c>
      <c r="P273" s="55">
        <v>0</v>
      </c>
      <c r="Q273" s="55">
        <v>0</v>
      </c>
      <c r="R273" s="55">
        <v>0</v>
      </c>
      <c r="S273" s="55">
        <v>761.06787175298859</v>
      </c>
      <c r="T273" s="55">
        <v>2809.9065802171654</v>
      </c>
      <c r="U273" s="55">
        <v>3313.6390715499106</v>
      </c>
      <c r="V273" s="55">
        <v>0</v>
      </c>
      <c r="W273" s="56">
        <v>3514.1366623384893</v>
      </c>
      <c r="X273" s="57">
        <v>2529.8268420796894</v>
      </c>
      <c r="Y273" s="60"/>
      <c r="Z273" s="24">
        <f t="shared" si="113"/>
        <v>21090.184714984705</v>
      </c>
      <c r="AB273" s="58">
        <v>395.24144358737692</v>
      </c>
      <c r="AC273" s="55">
        <v>0</v>
      </c>
      <c r="AD273" s="55">
        <v>0</v>
      </c>
      <c r="AE273" s="55">
        <v>0</v>
      </c>
      <c r="AF273" s="55">
        <v>0</v>
      </c>
      <c r="AG273" s="55">
        <v>416.5854835937094</v>
      </c>
      <c r="AH273" s="55">
        <v>0</v>
      </c>
      <c r="AI273" s="59">
        <v>284.03555699571098</v>
      </c>
      <c r="AJ273" s="60"/>
      <c r="AK273" s="24">
        <f t="shared" si="118"/>
        <v>1095.8624841767974</v>
      </c>
      <c r="AM273" s="58">
        <v>636.23964767039251</v>
      </c>
      <c r="AN273" s="55">
        <v>0</v>
      </c>
      <c r="AO273" s="55">
        <v>1155.5422568881856</v>
      </c>
      <c r="AP273" s="59">
        <v>572.61568290335333</v>
      </c>
      <c r="AQ273" s="60"/>
      <c r="AR273" s="24">
        <f t="shared" si="114"/>
        <v>2364.3975874619314</v>
      </c>
      <c r="AT273" s="58">
        <v>363.56551295451004</v>
      </c>
      <c r="AU273" s="55">
        <v>0</v>
      </c>
      <c r="AV273" s="55">
        <v>655.38217554852315</v>
      </c>
      <c r="AW273" s="55">
        <v>321.14953644315051</v>
      </c>
      <c r="AX273" s="59">
        <v>277.72365572913964</v>
      </c>
      <c r="AY273" s="60"/>
      <c r="AZ273" s="24">
        <f t="shared" si="115"/>
        <v>1617.8208806753235</v>
      </c>
      <c r="BA273" s="34"/>
      <c r="BB273" s="54">
        <v>80.551958326653164</v>
      </c>
      <c r="BC273" s="55">
        <v>87.008215539239643</v>
      </c>
      <c r="BD273" s="55">
        <v>49.845483103130974</v>
      </c>
      <c r="BE273" s="55">
        <v>122.08972491890916</v>
      </c>
      <c r="BF273" s="55">
        <v>0</v>
      </c>
      <c r="BG273" s="55">
        <v>761.07595904450261</v>
      </c>
      <c r="BH273" s="55">
        <v>204.61347141436553</v>
      </c>
      <c r="BI273" s="55">
        <v>92.076106590445832</v>
      </c>
      <c r="BJ273" s="55">
        <v>0</v>
      </c>
      <c r="BK273" s="55">
        <v>0</v>
      </c>
      <c r="BL273" s="55">
        <v>0</v>
      </c>
      <c r="BM273" s="55">
        <v>0</v>
      </c>
      <c r="BN273" s="55">
        <v>130.29423057750824</v>
      </c>
      <c r="BO273" s="55">
        <v>481.05383166522466</v>
      </c>
      <c r="BP273" s="55">
        <v>567.29244429239577</v>
      </c>
      <c r="BQ273" s="55">
        <v>0</v>
      </c>
      <c r="BR273" s="56">
        <v>601.61747665024654</v>
      </c>
      <c r="BS273" s="57">
        <v>433.10439727783211</v>
      </c>
      <c r="BU273" s="24">
        <f t="shared" si="116"/>
        <v>3610.6232994004536</v>
      </c>
      <c r="BW273" s="48">
        <f t="shared" si="117"/>
        <v>29778.888966699211</v>
      </c>
      <c r="BX273" s="49"/>
      <c r="BY273" s="48">
        <f t="shared" si="119"/>
        <v>5601.8746450747594</v>
      </c>
      <c r="BZ273" s="48">
        <f t="shared" si="131"/>
        <v>5601.8746450747594</v>
      </c>
      <c r="CA273" s="48">
        <f t="shared" si="132"/>
        <v>0</v>
      </c>
      <c r="CB273" s="48">
        <f t="shared" si="133"/>
        <v>4115.7541389887356</v>
      </c>
      <c r="CC273" s="48">
        <f t="shared" si="120"/>
        <v>0</v>
      </c>
      <c r="CD273" s="48">
        <f t="shared" si="121"/>
        <v>4115.7541389887356</v>
      </c>
      <c r="CE273" s="48">
        <f t="shared" si="122"/>
        <v>3880.9315158423065</v>
      </c>
      <c r="CF273" s="48">
        <f t="shared" si="123"/>
        <v>0</v>
      </c>
      <c r="CG273" s="48">
        <f t="shared" si="130"/>
        <v>0</v>
      </c>
      <c r="CH273" s="48">
        <f t="shared" si="124"/>
        <v>0</v>
      </c>
      <c r="CI273" s="48">
        <f t="shared" si="125"/>
        <v>3880.9315158423065</v>
      </c>
      <c r="CJ273" s="48">
        <f t="shared" si="126"/>
        <v>0</v>
      </c>
      <c r="CK273" s="48">
        <f t="shared" si="127"/>
        <v>0</v>
      </c>
      <c r="CL273" s="48">
        <f t="shared" si="128"/>
        <v>16180.32866679341</v>
      </c>
      <c r="CM273" s="48">
        <f t="shared" si="134"/>
        <v>551.06786081500229</v>
      </c>
      <c r="CN273" s="48">
        <f t="shared" si="135"/>
        <v>595.2360713082071</v>
      </c>
      <c r="CO273" s="48">
        <f t="shared" si="136"/>
        <v>341.00032222114191</v>
      </c>
      <c r="CP273" s="48">
        <f t="shared" si="137"/>
        <v>835.23386564636405</v>
      </c>
      <c r="CQ273" s="48">
        <f t="shared" si="138"/>
        <v>1399.7910209581728</v>
      </c>
      <c r="CR273" s="48">
        <f t="shared" si="139"/>
        <v>629.90626354743927</v>
      </c>
      <c r="CS273" s="48">
        <f t="shared" si="140"/>
        <v>891.36210233049678</v>
      </c>
      <c r="CT273" s="48">
        <f t="shared" si="141"/>
        <v>3290.96041188239</v>
      </c>
      <c r="CU273" s="48">
        <f t="shared" si="142"/>
        <v>4398.8039517309644</v>
      </c>
      <c r="CV273" s="48">
        <f t="shared" si="129"/>
        <v>2813.8623990754004</v>
      </c>
    </row>
    <row r="274" spans="2:100" ht="16" x14ac:dyDescent="0.4">
      <c r="B274" s="51" t="s">
        <v>240</v>
      </c>
      <c r="C274" s="52">
        <v>11</v>
      </c>
      <c r="D274" s="51" t="s">
        <v>325</v>
      </c>
      <c r="E274" s="53">
        <v>0</v>
      </c>
      <c r="G274" s="54">
        <v>0</v>
      </c>
      <c r="H274" s="56">
        <v>0</v>
      </c>
      <c r="I274" s="56">
        <v>0</v>
      </c>
      <c r="J274" s="56">
        <v>0</v>
      </c>
      <c r="K274" s="56">
        <v>0</v>
      </c>
      <c r="L274" s="56">
        <v>0</v>
      </c>
      <c r="M274" s="56">
        <v>0</v>
      </c>
      <c r="N274" s="56">
        <v>0</v>
      </c>
      <c r="O274" s="56">
        <v>0</v>
      </c>
      <c r="P274" s="56">
        <v>0</v>
      </c>
      <c r="Q274" s="56">
        <v>0</v>
      </c>
      <c r="R274" s="56">
        <v>0</v>
      </c>
      <c r="S274" s="56">
        <v>0</v>
      </c>
      <c r="T274" s="56">
        <v>0</v>
      </c>
      <c r="U274" s="56">
        <v>0</v>
      </c>
      <c r="V274" s="56">
        <v>0</v>
      </c>
      <c r="W274" s="56">
        <v>0</v>
      </c>
      <c r="X274" s="57">
        <v>0</v>
      </c>
      <c r="Y274" s="60"/>
      <c r="Z274" s="24">
        <f t="shared" si="113"/>
        <v>0</v>
      </c>
      <c r="AB274" s="58">
        <v>0</v>
      </c>
      <c r="AC274" s="56">
        <v>0</v>
      </c>
      <c r="AD274" s="56">
        <v>0</v>
      </c>
      <c r="AE274" s="56">
        <v>0</v>
      </c>
      <c r="AF274" s="56">
        <v>0</v>
      </c>
      <c r="AG274" s="56">
        <v>0</v>
      </c>
      <c r="AH274" s="56">
        <v>0</v>
      </c>
      <c r="AI274" s="59">
        <v>0</v>
      </c>
      <c r="AJ274" s="60"/>
      <c r="AK274" s="24">
        <f t="shared" si="118"/>
        <v>0</v>
      </c>
      <c r="AM274" s="58">
        <v>0</v>
      </c>
      <c r="AN274" s="56">
        <v>0</v>
      </c>
      <c r="AO274" s="56">
        <v>0</v>
      </c>
      <c r="AP274" s="59">
        <v>0</v>
      </c>
      <c r="AQ274" s="60"/>
      <c r="AR274" s="24">
        <f t="shared" si="114"/>
        <v>0</v>
      </c>
      <c r="AT274" s="58">
        <v>0</v>
      </c>
      <c r="AU274" s="56">
        <v>0</v>
      </c>
      <c r="AV274" s="56">
        <v>0</v>
      </c>
      <c r="AW274" s="56">
        <v>0</v>
      </c>
      <c r="AX274" s="59">
        <v>0</v>
      </c>
      <c r="AY274" s="60"/>
      <c r="AZ274" s="24">
        <f t="shared" si="115"/>
        <v>0</v>
      </c>
      <c r="BA274" s="34"/>
      <c r="BB274" s="54">
        <v>0</v>
      </c>
      <c r="BC274" s="56">
        <v>0</v>
      </c>
      <c r="BD274" s="56">
        <v>0</v>
      </c>
      <c r="BE274" s="56">
        <v>0</v>
      </c>
      <c r="BF274" s="56">
        <v>0</v>
      </c>
      <c r="BG274" s="56">
        <v>0</v>
      </c>
      <c r="BH274" s="56">
        <v>0</v>
      </c>
      <c r="BI274" s="56">
        <v>0</v>
      </c>
      <c r="BJ274" s="56">
        <v>0</v>
      </c>
      <c r="BK274" s="56">
        <v>0</v>
      </c>
      <c r="BL274" s="56">
        <v>0</v>
      </c>
      <c r="BM274" s="56">
        <v>0</v>
      </c>
      <c r="BN274" s="56">
        <v>0</v>
      </c>
      <c r="BO274" s="56">
        <v>0</v>
      </c>
      <c r="BP274" s="56">
        <v>0</v>
      </c>
      <c r="BQ274" s="56">
        <v>0</v>
      </c>
      <c r="BR274" s="56">
        <v>0</v>
      </c>
      <c r="BS274" s="57">
        <v>0</v>
      </c>
      <c r="BU274" s="24">
        <f t="shared" si="116"/>
        <v>0</v>
      </c>
      <c r="BW274" s="48">
        <f t="shared" si="117"/>
        <v>0</v>
      </c>
      <c r="BX274" s="49"/>
      <c r="BY274" s="48">
        <f t="shared" si="119"/>
        <v>0</v>
      </c>
      <c r="BZ274" s="48">
        <f t="shared" si="131"/>
        <v>0</v>
      </c>
      <c r="CA274" s="48">
        <f t="shared" si="132"/>
        <v>0</v>
      </c>
      <c r="CB274" s="48">
        <f t="shared" si="133"/>
        <v>0</v>
      </c>
      <c r="CC274" s="48">
        <f t="shared" si="120"/>
        <v>0</v>
      </c>
      <c r="CD274" s="48">
        <f t="shared" si="121"/>
        <v>0</v>
      </c>
      <c r="CE274" s="48">
        <f t="shared" si="122"/>
        <v>0</v>
      </c>
      <c r="CF274" s="48">
        <f t="shared" si="123"/>
        <v>0</v>
      </c>
      <c r="CG274" s="48">
        <f t="shared" si="130"/>
        <v>0</v>
      </c>
      <c r="CH274" s="48">
        <f t="shared" si="124"/>
        <v>0</v>
      </c>
      <c r="CI274" s="48">
        <f t="shared" si="125"/>
        <v>0</v>
      </c>
      <c r="CJ274" s="48">
        <f t="shared" si="126"/>
        <v>0</v>
      </c>
      <c r="CK274" s="48">
        <f t="shared" si="127"/>
        <v>0</v>
      </c>
      <c r="CL274" s="48">
        <f t="shared" si="128"/>
        <v>0</v>
      </c>
      <c r="CM274" s="48">
        <f t="shared" si="134"/>
        <v>0</v>
      </c>
      <c r="CN274" s="48">
        <f t="shared" si="135"/>
        <v>0</v>
      </c>
      <c r="CO274" s="48">
        <f t="shared" si="136"/>
        <v>0</v>
      </c>
      <c r="CP274" s="48">
        <f t="shared" si="137"/>
        <v>0</v>
      </c>
      <c r="CQ274" s="48">
        <f t="shared" si="138"/>
        <v>0</v>
      </c>
      <c r="CR274" s="48">
        <f t="shared" si="139"/>
        <v>0</v>
      </c>
      <c r="CS274" s="48">
        <f t="shared" si="140"/>
        <v>0</v>
      </c>
      <c r="CT274" s="48">
        <f t="shared" si="141"/>
        <v>0</v>
      </c>
      <c r="CU274" s="48">
        <f t="shared" si="142"/>
        <v>0</v>
      </c>
      <c r="CV274" s="48">
        <f t="shared" si="129"/>
        <v>0</v>
      </c>
    </row>
    <row r="275" spans="2:100" ht="16" x14ac:dyDescent="0.4">
      <c r="B275" s="51" t="s">
        <v>240</v>
      </c>
      <c r="C275" s="52">
        <v>11</v>
      </c>
      <c r="D275" s="51" t="s">
        <v>326</v>
      </c>
      <c r="E275" s="53">
        <v>0</v>
      </c>
      <c r="G275" s="62">
        <v>0</v>
      </c>
      <c r="H275" s="63">
        <v>0</v>
      </c>
      <c r="I275" s="63">
        <v>0</v>
      </c>
      <c r="J275" s="63">
        <v>0</v>
      </c>
      <c r="K275" s="63">
        <v>0</v>
      </c>
      <c r="L275" s="63">
        <v>0</v>
      </c>
      <c r="M275" s="63">
        <v>0</v>
      </c>
      <c r="N275" s="63">
        <v>0</v>
      </c>
      <c r="O275" s="63">
        <v>0</v>
      </c>
      <c r="P275" s="63">
        <v>0</v>
      </c>
      <c r="Q275" s="63">
        <v>0</v>
      </c>
      <c r="R275" s="63">
        <v>0</v>
      </c>
      <c r="S275" s="63">
        <v>0</v>
      </c>
      <c r="T275" s="63">
        <v>0</v>
      </c>
      <c r="U275" s="63">
        <v>0</v>
      </c>
      <c r="V275" s="63">
        <v>0</v>
      </c>
      <c r="W275" s="63">
        <v>0</v>
      </c>
      <c r="X275" s="64">
        <v>0</v>
      </c>
      <c r="Y275" s="60"/>
      <c r="Z275" s="24">
        <f t="shared" si="113"/>
        <v>0</v>
      </c>
      <c r="AB275" s="65">
        <v>0</v>
      </c>
      <c r="AC275" s="63">
        <v>0</v>
      </c>
      <c r="AD275" s="63">
        <v>0</v>
      </c>
      <c r="AE275" s="63">
        <v>0</v>
      </c>
      <c r="AF275" s="63">
        <v>0</v>
      </c>
      <c r="AG275" s="63">
        <v>0</v>
      </c>
      <c r="AH275" s="63">
        <v>0</v>
      </c>
      <c r="AI275" s="66">
        <v>0</v>
      </c>
      <c r="AJ275" s="60"/>
      <c r="AK275" s="24">
        <f t="shared" si="118"/>
        <v>0</v>
      </c>
      <c r="AM275" s="65">
        <v>0</v>
      </c>
      <c r="AN275" s="63">
        <v>0</v>
      </c>
      <c r="AO275" s="63">
        <v>0</v>
      </c>
      <c r="AP275" s="66">
        <v>0</v>
      </c>
      <c r="AQ275" s="60"/>
      <c r="AR275" s="24">
        <f t="shared" si="114"/>
        <v>0</v>
      </c>
      <c r="AT275" s="65">
        <v>0</v>
      </c>
      <c r="AU275" s="63">
        <v>0</v>
      </c>
      <c r="AV275" s="63">
        <v>0</v>
      </c>
      <c r="AW275" s="63">
        <v>0</v>
      </c>
      <c r="AX275" s="66">
        <v>0</v>
      </c>
      <c r="AY275" s="60"/>
      <c r="AZ275" s="24">
        <f t="shared" si="115"/>
        <v>0</v>
      </c>
      <c r="BA275" s="34"/>
      <c r="BB275" s="62">
        <v>0</v>
      </c>
      <c r="BC275" s="63">
        <v>0</v>
      </c>
      <c r="BD275" s="63">
        <v>0</v>
      </c>
      <c r="BE275" s="63">
        <v>0</v>
      </c>
      <c r="BF275" s="63">
        <v>0</v>
      </c>
      <c r="BG275" s="63">
        <v>0</v>
      </c>
      <c r="BH275" s="63">
        <v>0</v>
      </c>
      <c r="BI275" s="63">
        <v>0</v>
      </c>
      <c r="BJ275" s="63">
        <v>0</v>
      </c>
      <c r="BK275" s="63">
        <v>0</v>
      </c>
      <c r="BL275" s="63">
        <v>0</v>
      </c>
      <c r="BM275" s="63">
        <v>0</v>
      </c>
      <c r="BN275" s="63">
        <v>0</v>
      </c>
      <c r="BO275" s="63">
        <v>0</v>
      </c>
      <c r="BP275" s="63">
        <v>0</v>
      </c>
      <c r="BQ275" s="63">
        <v>0</v>
      </c>
      <c r="BR275" s="63">
        <v>0</v>
      </c>
      <c r="BS275" s="64">
        <v>0</v>
      </c>
      <c r="BU275" s="24">
        <f t="shared" si="116"/>
        <v>0</v>
      </c>
      <c r="BW275" s="48">
        <f t="shared" si="117"/>
        <v>0</v>
      </c>
      <c r="BX275" s="49"/>
      <c r="BY275" s="48">
        <f t="shared" si="119"/>
        <v>0</v>
      </c>
      <c r="BZ275" s="48">
        <f t="shared" si="131"/>
        <v>0</v>
      </c>
      <c r="CA275" s="48">
        <f t="shared" si="132"/>
        <v>0</v>
      </c>
      <c r="CB275" s="48">
        <f t="shared" si="133"/>
        <v>0</v>
      </c>
      <c r="CC275" s="48">
        <f t="shared" si="120"/>
        <v>0</v>
      </c>
      <c r="CD275" s="48">
        <f t="shared" si="121"/>
        <v>0</v>
      </c>
      <c r="CE275" s="48">
        <f t="shared" si="122"/>
        <v>0</v>
      </c>
      <c r="CF275" s="48">
        <f t="shared" si="123"/>
        <v>0</v>
      </c>
      <c r="CG275" s="48">
        <f t="shared" si="130"/>
        <v>0</v>
      </c>
      <c r="CH275" s="48">
        <f t="shared" si="124"/>
        <v>0</v>
      </c>
      <c r="CI275" s="48">
        <f t="shared" si="125"/>
        <v>0</v>
      </c>
      <c r="CJ275" s="48">
        <f t="shared" si="126"/>
        <v>0</v>
      </c>
      <c r="CK275" s="48">
        <f t="shared" si="127"/>
        <v>0</v>
      </c>
      <c r="CL275" s="48">
        <f t="shared" si="128"/>
        <v>0</v>
      </c>
      <c r="CM275" s="48">
        <f t="shared" si="134"/>
        <v>0</v>
      </c>
      <c r="CN275" s="48">
        <f t="shared" si="135"/>
        <v>0</v>
      </c>
      <c r="CO275" s="48">
        <f t="shared" si="136"/>
        <v>0</v>
      </c>
      <c r="CP275" s="48">
        <f t="shared" si="137"/>
        <v>0</v>
      </c>
      <c r="CQ275" s="48">
        <f t="shared" si="138"/>
        <v>0</v>
      </c>
      <c r="CR275" s="48">
        <f t="shared" si="139"/>
        <v>0</v>
      </c>
      <c r="CS275" s="48">
        <f t="shared" si="140"/>
        <v>0</v>
      </c>
      <c r="CT275" s="48">
        <f t="shared" si="141"/>
        <v>0</v>
      </c>
      <c r="CU275" s="48">
        <f t="shared" si="142"/>
        <v>0</v>
      </c>
      <c r="CV275" s="48">
        <f t="shared" si="129"/>
        <v>0</v>
      </c>
    </row>
    <row r="276" spans="2:100" ht="16" x14ac:dyDescent="0.4">
      <c r="B276" s="67" t="s">
        <v>259</v>
      </c>
      <c r="C276" s="68">
        <v>11</v>
      </c>
      <c r="D276" s="67" t="s">
        <v>327</v>
      </c>
      <c r="E276" s="69">
        <v>0</v>
      </c>
      <c r="G276" s="62">
        <v>0</v>
      </c>
      <c r="H276" s="63">
        <v>0</v>
      </c>
      <c r="I276" s="63">
        <v>0</v>
      </c>
      <c r="J276" s="63">
        <v>0</v>
      </c>
      <c r="K276" s="63">
        <v>0</v>
      </c>
      <c r="L276" s="63">
        <v>0</v>
      </c>
      <c r="M276" s="63">
        <v>0</v>
      </c>
      <c r="N276" s="63">
        <v>0</v>
      </c>
      <c r="O276" s="63">
        <v>0</v>
      </c>
      <c r="P276" s="63">
        <v>0</v>
      </c>
      <c r="Q276" s="63">
        <v>0</v>
      </c>
      <c r="R276" s="63">
        <v>0</v>
      </c>
      <c r="S276" s="63">
        <v>0</v>
      </c>
      <c r="T276" s="63">
        <v>0</v>
      </c>
      <c r="U276" s="63">
        <v>0</v>
      </c>
      <c r="V276" s="63">
        <v>0</v>
      </c>
      <c r="W276" s="63">
        <v>0</v>
      </c>
      <c r="X276" s="64">
        <v>0</v>
      </c>
      <c r="Y276" s="60"/>
      <c r="Z276" s="24">
        <f t="shared" si="113"/>
        <v>0</v>
      </c>
      <c r="AB276" s="65">
        <v>0</v>
      </c>
      <c r="AC276" s="63">
        <v>0</v>
      </c>
      <c r="AD276" s="63">
        <v>0</v>
      </c>
      <c r="AE276" s="63">
        <v>0</v>
      </c>
      <c r="AF276" s="63">
        <v>0</v>
      </c>
      <c r="AG276" s="63">
        <v>0</v>
      </c>
      <c r="AH276" s="63">
        <v>0</v>
      </c>
      <c r="AI276" s="66">
        <v>0</v>
      </c>
      <c r="AJ276" s="60"/>
      <c r="AK276" s="24">
        <f t="shared" si="118"/>
        <v>0</v>
      </c>
      <c r="AM276" s="65">
        <v>0</v>
      </c>
      <c r="AN276" s="63">
        <v>0</v>
      </c>
      <c r="AO276" s="63">
        <v>0</v>
      </c>
      <c r="AP276" s="66">
        <v>0</v>
      </c>
      <c r="AQ276" s="60"/>
      <c r="AR276" s="24">
        <f t="shared" si="114"/>
        <v>0</v>
      </c>
      <c r="AT276" s="65">
        <v>0</v>
      </c>
      <c r="AU276" s="63">
        <v>0</v>
      </c>
      <c r="AV276" s="63">
        <v>0</v>
      </c>
      <c r="AW276" s="63">
        <v>0</v>
      </c>
      <c r="AX276" s="66">
        <v>0</v>
      </c>
      <c r="AY276" s="60"/>
      <c r="AZ276" s="24">
        <f t="shared" si="115"/>
        <v>0</v>
      </c>
      <c r="BA276" s="34"/>
      <c r="BB276" s="62">
        <v>0</v>
      </c>
      <c r="BC276" s="63">
        <v>0</v>
      </c>
      <c r="BD276" s="63">
        <v>0</v>
      </c>
      <c r="BE276" s="63">
        <v>0</v>
      </c>
      <c r="BF276" s="63">
        <v>0</v>
      </c>
      <c r="BG276" s="63">
        <v>0</v>
      </c>
      <c r="BH276" s="63">
        <v>0</v>
      </c>
      <c r="BI276" s="63">
        <v>0</v>
      </c>
      <c r="BJ276" s="63">
        <v>0</v>
      </c>
      <c r="BK276" s="63">
        <v>0</v>
      </c>
      <c r="BL276" s="63">
        <v>0</v>
      </c>
      <c r="BM276" s="63">
        <v>0</v>
      </c>
      <c r="BN276" s="63">
        <v>0</v>
      </c>
      <c r="BO276" s="63">
        <v>0</v>
      </c>
      <c r="BP276" s="63">
        <v>0</v>
      </c>
      <c r="BQ276" s="63">
        <v>0</v>
      </c>
      <c r="BR276" s="63">
        <v>0</v>
      </c>
      <c r="BS276" s="64">
        <v>0</v>
      </c>
      <c r="BU276" s="24">
        <f t="shared" si="116"/>
        <v>0</v>
      </c>
      <c r="BW276" s="48">
        <f t="shared" si="117"/>
        <v>0</v>
      </c>
      <c r="BX276" s="49"/>
      <c r="BY276" s="48">
        <f t="shared" si="119"/>
        <v>0</v>
      </c>
      <c r="BZ276" s="48">
        <f t="shared" si="131"/>
        <v>0</v>
      </c>
      <c r="CA276" s="48">
        <f t="shared" si="132"/>
        <v>0</v>
      </c>
      <c r="CB276" s="48">
        <f t="shared" si="133"/>
        <v>0</v>
      </c>
      <c r="CC276" s="48">
        <f t="shared" si="120"/>
        <v>0</v>
      </c>
      <c r="CD276" s="48">
        <f t="shared" si="121"/>
        <v>0</v>
      </c>
      <c r="CE276" s="48">
        <f t="shared" si="122"/>
        <v>0</v>
      </c>
      <c r="CF276" s="48">
        <f t="shared" si="123"/>
        <v>0</v>
      </c>
      <c r="CG276" s="48">
        <f t="shared" si="130"/>
        <v>0</v>
      </c>
      <c r="CH276" s="48">
        <f t="shared" si="124"/>
        <v>0</v>
      </c>
      <c r="CI276" s="48">
        <f t="shared" si="125"/>
        <v>0</v>
      </c>
      <c r="CJ276" s="48">
        <f t="shared" si="126"/>
        <v>0</v>
      </c>
      <c r="CK276" s="48">
        <f t="shared" si="127"/>
        <v>0</v>
      </c>
      <c r="CL276" s="48">
        <f t="shared" si="128"/>
        <v>0</v>
      </c>
      <c r="CM276" s="48">
        <f t="shared" si="134"/>
        <v>0</v>
      </c>
      <c r="CN276" s="48">
        <f t="shared" si="135"/>
        <v>0</v>
      </c>
      <c r="CO276" s="48">
        <f t="shared" si="136"/>
        <v>0</v>
      </c>
      <c r="CP276" s="48">
        <f t="shared" si="137"/>
        <v>0</v>
      </c>
      <c r="CQ276" s="48">
        <f t="shared" si="138"/>
        <v>0</v>
      </c>
      <c r="CR276" s="48">
        <f t="shared" si="139"/>
        <v>0</v>
      </c>
      <c r="CS276" s="48">
        <f t="shared" si="140"/>
        <v>0</v>
      </c>
      <c r="CT276" s="48">
        <f t="shared" si="141"/>
        <v>0</v>
      </c>
      <c r="CU276" s="48">
        <f t="shared" si="142"/>
        <v>0</v>
      </c>
      <c r="CV276" s="48">
        <f t="shared" si="129"/>
        <v>0</v>
      </c>
    </row>
    <row r="277" spans="2:100" ht="16" x14ac:dyDescent="0.4">
      <c r="B277" s="39" t="s">
        <v>208</v>
      </c>
      <c r="C277" s="40">
        <v>12</v>
      </c>
      <c r="D277" s="39" t="s">
        <v>18</v>
      </c>
      <c r="E277" s="41">
        <v>3000000</v>
      </c>
      <c r="G277" s="42">
        <v>13064.864664121329</v>
      </c>
      <c r="H277" s="43">
        <v>14112.01644629333</v>
      </c>
      <c r="I277" s="43">
        <v>8084.5271100587788</v>
      </c>
      <c r="J277" s="43">
        <v>19801.948532113645</v>
      </c>
      <c r="K277" s="43">
        <v>41076.892345965956</v>
      </c>
      <c r="L277" s="43">
        <v>0</v>
      </c>
      <c r="M277" s="43">
        <v>35801.245170240058</v>
      </c>
      <c r="N277" s="43">
        <v>14933.986663926291</v>
      </c>
      <c r="O277" s="43">
        <v>0</v>
      </c>
      <c r="P277" s="43">
        <v>0</v>
      </c>
      <c r="Q277" s="43">
        <v>0</v>
      </c>
      <c r="R277" s="43">
        <v>0</v>
      </c>
      <c r="S277" s="43">
        <v>21132.651823409633</v>
      </c>
      <c r="T277" s="43">
        <v>78022.972220944808</v>
      </c>
      <c r="U277" s="43">
        <v>0</v>
      </c>
      <c r="V277" s="43">
        <v>121950.0137015621</v>
      </c>
      <c r="W277" s="43">
        <v>0</v>
      </c>
      <c r="X277" s="44">
        <v>71929.079805342888</v>
      </c>
      <c r="Z277" s="24">
        <f t="shared" si="113"/>
        <v>439910.19848397881</v>
      </c>
      <c r="AB277" s="45">
        <v>0</v>
      </c>
      <c r="AC277" s="46">
        <v>0</v>
      </c>
      <c r="AD277" s="46">
        <v>239500</v>
      </c>
      <c r="AE277" s="46">
        <v>0</v>
      </c>
      <c r="AF277" s="46">
        <v>0</v>
      </c>
      <c r="AG277" s="46">
        <v>11567.373037565119</v>
      </c>
      <c r="AH277" s="46">
        <v>12406.231413729947</v>
      </c>
      <c r="AI277" s="47">
        <v>8675.5297781738391</v>
      </c>
      <c r="AK277" s="24">
        <f t="shared" si="118"/>
        <v>272149.13422946888</v>
      </c>
      <c r="AM277" s="45">
        <v>17666.533366463093</v>
      </c>
      <c r="AN277" s="46">
        <v>26898.62830378053</v>
      </c>
      <c r="AO277" s="46">
        <v>0</v>
      </c>
      <c r="AP277" s="47">
        <v>15899.880029816783</v>
      </c>
      <c r="AR277" s="24">
        <f t="shared" si="114"/>
        <v>60465.041700060407</v>
      </c>
      <c r="AT277" s="45">
        <v>10095.161923693195</v>
      </c>
      <c r="AU277" s="46">
        <v>15255.938440950151</v>
      </c>
      <c r="AV277" s="46">
        <v>0</v>
      </c>
      <c r="AW277" s="46">
        <v>8917.3930325956553</v>
      </c>
      <c r="AX277" s="47">
        <v>7711.5820250434126</v>
      </c>
      <c r="AZ277" s="24">
        <f t="shared" si="115"/>
        <v>41980.075422282411</v>
      </c>
      <c r="BA277" s="34"/>
      <c r="BB277" s="42">
        <v>-969.65483068660603</v>
      </c>
      <c r="BC277" s="43">
        <v>-1047.3728790666698</v>
      </c>
      <c r="BD277" s="43">
        <v>-600.02158213037592</v>
      </c>
      <c r="BE277" s="43">
        <v>-1469.6711787533011</v>
      </c>
      <c r="BF277" s="43">
        <v>-3048.665877285483</v>
      </c>
      <c r="BG277" s="43">
        <v>0</v>
      </c>
      <c r="BH277" s="43">
        <v>-2657.1151876722129</v>
      </c>
      <c r="BI277" s="43">
        <v>-1108.3782865239025</v>
      </c>
      <c r="BJ277" s="43">
        <v>0</v>
      </c>
      <c r="BK277" s="43">
        <v>0</v>
      </c>
      <c r="BL277" s="43">
        <v>0</v>
      </c>
      <c r="BM277" s="43">
        <v>0</v>
      </c>
      <c r="BN277" s="43">
        <v>-1568.4339985595561</v>
      </c>
      <c r="BO277" s="43">
        <v>-5790.7489946168653</v>
      </c>
      <c r="BP277" s="43">
        <v>0</v>
      </c>
      <c r="BQ277" s="43">
        <v>-9050.9487031085373</v>
      </c>
      <c r="BR277" s="43">
        <v>0</v>
      </c>
      <c r="BS277" s="44">
        <v>-5338.4693598572294</v>
      </c>
      <c r="BU277" s="24">
        <f t="shared" si="116"/>
        <v>-32649.48087826074</v>
      </c>
      <c r="BW277" s="48">
        <f t="shared" si="117"/>
        <v>781854.96895752987</v>
      </c>
      <c r="BX277" s="49"/>
      <c r="BY277" s="48">
        <f t="shared" si="119"/>
        <v>38028.22646868047</v>
      </c>
      <c r="BZ277" s="48">
        <f t="shared" si="131"/>
        <v>0</v>
      </c>
      <c r="CA277" s="48">
        <f t="shared" si="132"/>
        <v>38028.22646868047</v>
      </c>
      <c r="CB277" s="48">
        <f t="shared" si="133"/>
        <v>125305.29641218351</v>
      </c>
      <c r="CC277" s="48">
        <f t="shared" si="120"/>
        <v>125305.29641218352</v>
      </c>
      <c r="CD277" s="48">
        <f t="shared" si="121"/>
        <v>0</v>
      </c>
      <c r="CE277" s="48">
        <f t="shared" si="122"/>
        <v>239500</v>
      </c>
      <c r="CF277" s="48">
        <f t="shared" si="123"/>
        <v>239500</v>
      </c>
      <c r="CG277" s="48">
        <f t="shared" si="130"/>
        <v>0</v>
      </c>
      <c r="CH277" s="48">
        <f t="shared" si="124"/>
        <v>0</v>
      </c>
      <c r="CI277" s="48">
        <f t="shared" si="125"/>
        <v>0</v>
      </c>
      <c r="CJ277" s="48">
        <f t="shared" si="126"/>
        <v>0</v>
      </c>
      <c r="CK277" s="48">
        <f t="shared" si="127"/>
        <v>0</v>
      </c>
      <c r="CL277" s="48">
        <f t="shared" si="128"/>
        <v>379021.44607666571</v>
      </c>
      <c r="CM277" s="48">
        <f t="shared" si="134"/>
        <v>12095.209833434723</v>
      </c>
      <c r="CN277" s="48">
        <f t="shared" si="135"/>
        <v>13064.64356722666</v>
      </c>
      <c r="CO277" s="48">
        <f t="shared" si="136"/>
        <v>7484.5055279284024</v>
      </c>
      <c r="CP277" s="48">
        <f t="shared" si="137"/>
        <v>18332.277353360343</v>
      </c>
      <c r="CQ277" s="48">
        <f t="shared" si="138"/>
        <v>33144.129982567843</v>
      </c>
      <c r="CR277" s="48">
        <f t="shared" si="139"/>
        <v>13825.608377402388</v>
      </c>
      <c r="CS277" s="48">
        <f t="shared" si="140"/>
        <v>19564.217824850079</v>
      </c>
      <c r="CT277" s="48">
        <f t="shared" si="141"/>
        <v>72232.223226327944</v>
      </c>
      <c r="CU277" s="48">
        <f t="shared" si="142"/>
        <v>114012.49015990795</v>
      </c>
      <c r="CV277" s="48">
        <f t="shared" si="129"/>
        <v>80604.609583516722</v>
      </c>
    </row>
    <row r="278" spans="2:100" ht="16" x14ac:dyDescent="0.4">
      <c r="B278" s="51" t="s">
        <v>191</v>
      </c>
      <c r="C278" s="52">
        <v>12</v>
      </c>
      <c r="D278" s="51" t="s">
        <v>192</v>
      </c>
      <c r="E278" s="53">
        <v>4052000</v>
      </c>
      <c r="G278" s="54">
        <v>17646.277206339873</v>
      </c>
      <c r="H278" s="55">
        <v>19060.63021346019</v>
      </c>
      <c r="I278" s="55">
        <v>10919.50128331939</v>
      </c>
      <c r="J278" s="55">
        <v>26745.831817374834</v>
      </c>
      <c r="K278" s="55">
        <v>55481.189261951346</v>
      </c>
      <c r="L278" s="55">
        <v>0</v>
      </c>
      <c r="M278" s="55">
        <v>48355.548476604235</v>
      </c>
      <c r="N278" s="55">
        <v>20170.837987409777</v>
      </c>
      <c r="O278" s="55">
        <v>177240.57624468525</v>
      </c>
      <c r="P278" s="55">
        <v>0</v>
      </c>
      <c r="Q278" s="55">
        <v>0</v>
      </c>
      <c r="R278" s="55">
        <v>0</v>
      </c>
      <c r="S278" s="55">
        <v>28543.168396151952</v>
      </c>
      <c r="T278" s="55">
        <v>105383.02781308946</v>
      </c>
      <c r="U278" s="55">
        <v>0</v>
      </c>
      <c r="V278" s="55">
        <v>164713.8185062432</v>
      </c>
      <c r="W278" s="56">
        <v>0</v>
      </c>
      <c r="X278" s="57">
        <v>97152.210457083129</v>
      </c>
      <c r="Z278" s="24">
        <f t="shared" si="113"/>
        <v>771412.61766371271</v>
      </c>
      <c r="AB278" s="58">
        <v>0</v>
      </c>
      <c r="AC278" s="55">
        <v>0</v>
      </c>
      <c r="AD278" s="55">
        <v>0</v>
      </c>
      <c r="AE278" s="55">
        <v>23196.702541790703</v>
      </c>
      <c r="AF278" s="55">
        <v>0</v>
      </c>
      <c r="AG278" s="55">
        <v>15623.665182737956</v>
      </c>
      <c r="AH278" s="55">
        <v>16756.683229477916</v>
      </c>
      <c r="AI278" s="59">
        <v>11717.748887053465</v>
      </c>
      <c r="AK278" s="24">
        <f t="shared" si="118"/>
        <v>67294.799841060041</v>
      </c>
      <c r="AM278" s="58">
        <v>23861.59773363615</v>
      </c>
      <c r="AN278" s="55">
        <v>36331.080628972901</v>
      </c>
      <c r="AO278" s="55">
        <v>0</v>
      </c>
      <c r="AP278" s="59">
        <v>21475.437960272535</v>
      </c>
      <c r="AR278" s="24">
        <f t="shared" si="114"/>
        <v>81668.116322881586</v>
      </c>
      <c r="AT278" s="58">
        <v>13635.198704934943</v>
      </c>
      <c r="AU278" s="55">
        <v>20605.687520910004</v>
      </c>
      <c r="AV278" s="55">
        <v>0</v>
      </c>
      <c r="AW278" s="55">
        <v>12044.425522692532</v>
      </c>
      <c r="AX278" s="59">
        <v>10415.776788491969</v>
      </c>
      <c r="AZ278" s="24">
        <f t="shared" si="115"/>
        <v>56701.088537029442</v>
      </c>
      <c r="BA278" s="34"/>
      <c r="BB278" s="54">
        <v>-1309.6804579807092</v>
      </c>
      <c r="BC278" s="55">
        <v>-1414.651635326049</v>
      </c>
      <c r="BD278" s="55">
        <v>-810.42915026409435</v>
      </c>
      <c r="BE278" s="55">
        <v>-1985.0358721027919</v>
      </c>
      <c r="BF278" s="55">
        <v>-4117.731378253593</v>
      </c>
      <c r="BG278" s="55">
        <v>0</v>
      </c>
      <c r="BH278" s="55">
        <v>-3588.8769134826016</v>
      </c>
      <c r="BI278" s="55">
        <v>-1497.0496056649511</v>
      </c>
      <c r="BJ278" s="55">
        <v>-13154.532049712227</v>
      </c>
      <c r="BK278" s="55">
        <v>0</v>
      </c>
      <c r="BL278" s="55">
        <v>0</v>
      </c>
      <c r="BM278" s="55">
        <v>0</v>
      </c>
      <c r="BN278" s="55">
        <v>-2118.4315207211071</v>
      </c>
      <c r="BO278" s="55">
        <v>-7821.3716420625133</v>
      </c>
      <c r="BP278" s="55">
        <v>0</v>
      </c>
      <c r="BQ278" s="55">
        <v>-12224.814714998598</v>
      </c>
      <c r="BR278" s="56">
        <v>0</v>
      </c>
      <c r="BS278" s="57">
        <v>-7210.4926153804981</v>
      </c>
      <c r="BU278" s="24">
        <f t="shared" si="116"/>
        <v>-57253.097555949738</v>
      </c>
      <c r="BW278" s="48">
        <f t="shared" si="117"/>
        <v>919823.52480873407</v>
      </c>
      <c r="BX278" s="49"/>
      <c r="BY278" s="48">
        <f t="shared" si="119"/>
        <v>51363.457883697753</v>
      </c>
      <c r="BZ278" s="48">
        <f t="shared" si="131"/>
        <v>0</v>
      </c>
      <c r="CA278" s="48">
        <f t="shared" si="132"/>
        <v>51363.457883697753</v>
      </c>
      <c r="CB278" s="48">
        <f t="shared" si="133"/>
        <v>169245.68702072251</v>
      </c>
      <c r="CC278" s="48">
        <f t="shared" si="120"/>
        <v>169245.68702072254</v>
      </c>
      <c r="CD278" s="48">
        <f t="shared" si="121"/>
        <v>0</v>
      </c>
      <c r="CE278" s="48">
        <f t="shared" si="122"/>
        <v>187282.74673676371</v>
      </c>
      <c r="CF278" s="48">
        <f t="shared" si="123"/>
        <v>0</v>
      </c>
      <c r="CG278" s="48">
        <f t="shared" si="130"/>
        <v>187282.74673676371</v>
      </c>
      <c r="CH278" s="48">
        <f t="shared" si="124"/>
        <v>0</v>
      </c>
      <c r="CI278" s="48">
        <f t="shared" si="125"/>
        <v>0</v>
      </c>
      <c r="CJ278" s="48">
        <f t="shared" si="126"/>
        <v>0</v>
      </c>
      <c r="CK278" s="48">
        <f t="shared" si="127"/>
        <v>0</v>
      </c>
      <c r="CL278" s="48">
        <f t="shared" si="128"/>
        <v>511931.63316755008</v>
      </c>
      <c r="CM278" s="48">
        <f t="shared" si="134"/>
        <v>16336.596748359165</v>
      </c>
      <c r="CN278" s="48">
        <f t="shared" si="135"/>
        <v>17645.978578134142</v>
      </c>
      <c r="CO278" s="48">
        <f t="shared" si="136"/>
        <v>10109.072133055297</v>
      </c>
      <c r="CP278" s="48">
        <f t="shared" si="137"/>
        <v>24760.795945272042</v>
      </c>
      <c r="CQ278" s="48">
        <f t="shared" si="138"/>
        <v>44766.671563121636</v>
      </c>
      <c r="CR278" s="48">
        <f t="shared" si="139"/>
        <v>18673.788381744827</v>
      </c>
      <c r="CS278" s="48">
        <f t="shared" si="140"/>
        <v>26424.736875430845</v>
      </c>
      <c r="CT278" s="48">
        <f t="shared" si="141"/>
        <v>97561.656171026945</v>
      </c>
      <c r="CU278" s="48">
        <f t="shared" si="142"/>
        <v>153992.87004264898</v>
      </c>
      <c r="CV278" s="48">
        <f t="shared" si="129"/>
        <v>108869.95934413659</v>
      </c>
    </row>
    <row r="279" spans="2:100" ht="16" x14ac:dyDescent="0.4">
      <c r="B279" s="51" t="s">
        <v>191</v>
      </c>
      <c r="C279" s="52">
        <v>12</v>
      </c>
      <c r="D279" s="51" t="s">
        <v>281</v>
      </c>
      <c r="E279" s="53">
        <v>315000</v>
      </c>
      <c r="G279" s="54">
        <v>1371.8107897327395</v>
      </c>
      <c r="H279" s="55">
        <v>1481.7617268607996</v>
      </c>
      <c r="I279" s="55">
        <v>848.87534655617185</v>
      </c>
      <c r="J279" s="55">
        <v>2079.2045958719327</v>
      </c>
      <c r="K279" s="55">
        <v>4313.0736963264253</v>
      </c>
      <c r="L279" s="55">
        <v>0</v>
      </c>
      <c r="M279" s="55">
        <v>3759.1307428752061</v>
      </c>
      <c r="N279" s="55">
        <v>1568.0685997122605</v>
      </c>
      <c r="O279" s="55">
        <v>13778.573918330667</v>
      </c>
      <c r="P279" s="55">
        <v>0</v>
      </c>
      <c r="Q279" s="55">
        <v>0</v>
      </c>
      <c r="R279" s="55">
        <v>0</v>
      </c>
      <c r="S279" s="55">
        <v>2218.9284414580115</v>
      </c>
      <c r="T279" s="55">
        <v>8192.4120831992041</v>
      </c>
      <c r="U279" s="55">
        <v>0</v>
      </c>
      <c r="V279" s="55">
        <v>12804.751438664021</v>
      </c>
      <c r="W279" s="56">
        <v>0</v>
      </c>
      <c r="X279" s="57">
        <v>7552.5533795610036</v>
      </c>
      <c r="Z279" s="24">
        <f t="shared" si="113"/>
        <v>59969.144759148439</v>
      </c>
      <c r="AB279" s="58">
        <v>0</v>
      </c>
      <c r="AC279" s="55">
        <v>0</v>
      </c>
      <c r="AD279" s="55">
        <v>0</v>
      </c>
      <c r="AE279" s="55">
        <v>1803.297458209297</v>
      </c>
      <c r="AF279" s="55">
        <v>0</v>
      </c>
      <c r="AG279" s="55">
        <v>1214.5741689443375</v>
      </c>
      <c r="AH279" s="55">
        <v>1302.6542984416444</v>
      </c>
      <c r="AI279" s="59">
        <v>910.93062670825316</v>
      </c>
      <c r="AK279" s="24">
        <f t="shared" si="118"/>
        <v>5231.4565523035317</v>
      </c>
      <c r="AM279" s="58">
        <v>1854.9860034786245</v>
      </c>
      <c r="AN279" s="55">
        <v>2824.3559718969555</v>
      </c>
      <c r="AO279" s="55">
        <v>0</v>
      </c>
      <c r="AP279" s="59">
        <v>1669.4874031307622</v>
      </c>
      <c r="AR279" s="24">
        <f t="shared" si="114"/>
        <v>6348.8293785063415</v>
      </c>
      <c r="AT279" s="58">
        <v>1059.9920019877854</v>
      </c>
      <c r="AU279" s="55">
        <v>1601.8735362997659</v>
      </c>
      <c r="AV279" s="55">
        <v>0</v>
      </c>
      <c r="AW279" s="55">
        <v>936.32626842254388</v>
      </c>
      <c r="AX279" s="59">
        <v>809.71611262955832</v>
      </c>
      <c r="AZ279" s="24">
        <f t="shared" si="115"/>
        <v>4407.9079193396537</v>
      </c>
      <c r="BA279" s="34"/>
      <c r="BB279" s="54">
        <v>-101.81375722209363</v>
      </c>
      <c r="BC279" s="55">
        <v>-109.97415230200033</v>
      </c>
      <c r="BD279" s="55">
        <v>-63.002266123689473</v>
      </c>
      <c r="BE279" s="55">
        <v>-154.3154737690966</v>
      </c>
      <c r="BF279" s="55">
        <v>-320.10991711497576</v>
      </c>
      <c r="BG279" s="55">
        <v>0</v>
      </c>
      <c r="BH279" s="55">
        <v>-278.9970947055823</v>
      </c>
      <c r="BI279" s="55">
        <v>-116.37972008500977</v>
      </c>
      <c r="BJ279" s="55">
        <v>-1022.6252703996424</v>
      </c>
      <c r="BK279" s="55">
        <v>0</v>
      </c>
      <c r="BL279" s="55">
        <v>0</v>
      </c>
      <c r="BM279" s="55">
        <v>0</v>
      </c>
      <c r="BN279" s="55">
        <v>-164.68556984875337</v>
      </c>
      <c r="BO279" s="55">
        <v>-608.02864443477085</v>
      </c>
      <c r="BP279" s="55">
        <v>0</v>
      </c>
      <c r="BQ279" s="55">
        <v>-950.34961382639642</v>
      </c>
      <c r="BR279" s="56">
        <v>0</v>
      </c>
      <c r="BS279" s="57">
        <v>-560.53928278500905</v>
      </c>
      <c r="BU279" s="24">
        <f t="shared" si="116"/>
        <v>-4450.8207626170197</v>
      </c>
      <c r="BW279" s="48">
        <f t="shared" si="117"/>
        <v>71506.517846680945</v>
      </c>
      <c r="BX279" s="49"/>
      <c r="BY279" s="48">
        <f t="shared" si="119"/>
        <v>3992.9637792114495</v>
      </c>
      <c r="BZ279" s="48">
        <f t="shared" si="131"/>
        <v>0</v>
      </c>
      <c r="CA279" s="48">
        <f t="shared" si="132"/>
        <v>3992.9637792114495</v>
      </c>
      <c r="CB279" s="48">
        <f t="shared" si="133"/>
        <v>13157.05612327927</v>
      </c>
      <c r="CC279" s="48">
        <f t="shared" si="120"/>
        <v>13157.05612327927</v>
      </c>
      <c r="CD279" s="48">
        <f t="shared" si="121"/>
        <v>0</v>
      </c>
      <c r="CE279" s="48">
        <f t="shared" si="122"/>
        <v>14559.246106140323</v>
      </c>
      <c r="CF279" s="48">
        <f t="shared" si="123"/>
        <v>0</v>
      </c>
      <c r="CG279" s="48">
        <f t="shared" si="130"/>
        <v>14559.246106140321</v>
      </c>
      <c r="CH279" s="48">
        <f t="shared" si="124"/>
        <v>0</v>
      </c>
      <c r="CI279" s="48">
        <f t="shared" si="125"/>
        <v>0</v>
      </c>
      <c r="CJ279" s="48">
        <f t="shared" si="126"/>
        <v>0</v>
      </c>
      <c r="CK279" s="48">
        <f t="shared" si="127"/>
        <v>0</v>
      </c>
      <c r="CL279" s="48">
        <f t="shared" si="128"/>
        <v>39797.251838049902</v>
      </c>
      <c r="CM279" s="48">
        <f t="shared" si="134"/>
        <v>1269.9970325106458</v>
      </c>
      <c r="CN279" s="48">
        <f t="shared" si="135"/>
        <v>1371.7875745587994</v>
      </c>
      <c r="CO279" s="48">
        <f t="shared" si="136"/>
        <v>785.87308043248242</v>
      </c>
      <c r="CP279" s="48">
        <f t="shared" si="137"/>
        <v>1924.8891221028362</v>
      </c>
      <c r="CQ279" s="48">
        <f t="shared" si="138"/>
        <v>3480.1336481696239</v>
      </c>
      <c r="CR279" s="48">
        <f t="shared" si="139"/>
        <v>1451.6888796272508</v>
      </c>
      <c r="CS279" s="48">
        <f t="shared" si="140"/>
        <v>2054.2428716092581</v>
      </c>
      <c r="CT279" s="48">
        <f t="shared" si="141"/>
        <v>7584.3834387644329</v>
      </c>
      <c r="CU279" s="48">
        <f t="shared" si="142"/>
        <v>11971.311466790332</v>
      </c>
      <c r="CV279" s="48">
        <f t="shared" si="129"/>
        <v>8463.4840062692565</v>
      </c>
    </row>
    <row r="280" spans="2:100" ht="16" x14ac:dyDescent="0.4">
      <c r="B280" s="51" t="s">
        <v>232</v>
      </c>
      <c r="C280" s="52">
        <v>12</v>
      </c>
      <c r="D280" s="51" t="s">
        <v>233</v>
      </c>
      <c r="E280" s="53">
        <v>1600000</v>
      </c>
      <c r="G280" s="54">
        <v>6967.9278208647083</v>
      </c>
      <c r="H280" s="55">
        <v>7526.4087713564422</v>
      </c>
      <c r="I280" s="55">
        <v>4311.7477920313486</v>
      </c>
      <c r="J280" s="55">
        <v>10561.039217127276</v>
      </c>
      <c r="K280" s="55">
        <v>21907.675917848512</v>
      </c>
      <c r="L280" s="55">
        <v>0</v>
      </c>
      <c r="M280" s="55">
        <v>0</v>
      </c>
      <c r="N280" s="55">
        <v>7964.7928874273548</v>
      </c>
      <c r="O280" s="55">
        <v>0</v>
      </c>
      <c r="P280" s="55">
        <v>0</v>
      </c>
      <c r="Q280" s="55">
        <v>21768.390190729209</v>
      </c>
      <c r="R280" s="55">
        <v>0</v>
      </c>
      <c r="S280" s="55">
        <v>11270.747639151805</v>
      </c>
      <c r="T280" s="55">
        <v>41612.251851170564</v>
      </c>
      <c r="U280" s="55">
        <v>0</v>
      </c>
      <c r="V280" s="55">
        <v>65040.007307499785</v>
      </c>
      <c r="W280" s="56">
        <v>0</v>
      </c>
      <c r="X280" s="57">
        <v>38362.175896182875</v>
      </c>
      <c r="Y280" s="60"/>
      <c r="Z280" s="24">
        <f t="shared" ref="Z280:Z299" si="143">SUM(G280:X280)</f>
        <v>237293.16529138986</v>
      </c>
      <c r="AB280" s="58">
        <v>0</v>
      </c>
      <c r="AC280" s="55">
        <v>0</v>
      </c>
      <c r="AD280" s="55">
        <v>0</v>
      </c>
      <c r="AE280" s="55">
        <v>0</v>
      </c>
      <c r="AF280" s="55">
        <v>0</v>
      </c>
      <c r="AG280" s="55">
        <v>6169.2656200347301</v>
      </c>
      <c r="AH280" s="55">
        <v>6616.6567539893049</v>
      </c>
      <c r="AI280" s="59">
        <v>4626.9492150260476</v>
      </c>
      <c r="AJ280" s="60"/>
      <c r="AK280" s="24">
        <f t="shared" si="118"/>
        <v>17412.871589050083</v>
      </c>
      <c r="AM280" s="58">
        <v>9422.151128780315</v>
      </c>
      <c r="AN280" s="55">
        <v>14345.935095349616</v>
      </c>
      <c r="AO280" s="55">
        <v>0</v>
      </c>
      <c r="AP280" s="59">
        <v>8479.9360159022835</v>
      </c>
      <c r="AQ280" s="60"/>
      <c r="AR280" s="24">
        <f t="shared" ref="AR280:AR299" si="144">SUM(AM280:AP280)</f>
        <v>32248.022240032216</v>
      </c>
      <c r="AT280" s="58">
        <v>5384.0863593030372</v>
      </c>
      <c r="AU280" s="55">
        <v>8136.5005018400807</v>
      </c>
      <c r="AV280" s="55">
        <v>0</v>
      </c>
      <c r="AW280" s="55">
        <v>4755.9429507176828</v>
      </c>
      <c r="AX280" s="59">
        <v>4112.8437466898204</v>
      </c>
      <c r="AY280" s="60"/>
      <c r="AZ280" s="24">
        <f t="shared" ref="AZ280:AZ299" si="145">SUM(AT280:AX280)</f>
        <v>22389.373558550622</v>
      </c>
      <c r="BA280" s="34"/>
      <c r="BB280" s="54">
        <v>-517.14924303285659</v>
      </c>
      <c r="BC280" s="55">
        <v>-558.59886883555725</v>
      </c>
      <c r="BD280" s="55">
        <v>-320.01151046953385</v>
      </c>
      <c r="BE280" s="55">
        <v>-783.82462866842729</v>
      </c>
      <c r="BF280" s="55">
        <v>-1625.9551345522577</v>
      </c>
      <c r="BG280" s="55">
        <v>0</v>
      </c>
      <c r="BH280" s="55">
        <v>0</v>
      </c>
      <c r="BI280" s="55">
        <v>-591.13508614608133</v>
      </c>
      <c r="BJ280" s="55">
        <v>0</v>
      </c>
      <c r="BK280" s="55">
        <v>0</v>
      </c>
      <c r="BL280" s="55">
        <v>-1615.6175549738155</v>
      </c>
      <c r="BM280" s="55">
        <v>0</v>
      </c>
      <c r="BN280" s="55">
        <v>-836.49813256509651</v>
      </c>
      <c r="BO280" s="55">
        <v>-3088.3994637956612</v>
      </c>
      <c r="BP280" s="55">
        <v>0</v>
      </c>
      <c r="BQ280" s="55">
        <v>-4827.1726416578858</v>
      </c>
      <c r="BR280" s="56">
        <v>0</v>
      </c>
      <c r="BS280" s="57">
        <v>-2847.1836585905226</v>
      </c>
      <c r="BU280" s="24">
        <f t="shared" ref="BU280:BU299" si="146">SUM(BB280:BS280)</f>
        <v>-17611.545923287696</v>
      </c>
      <c r="BW280" s="48">
        <f t="shared" ref="BW280:BW299" si="147">SUM(Z280,AK280,AR280,AZ280,BU280)</f>
        <v>291731.88675573509</v>
      </c>
      <c r="BX280" s="49"/>
      <c r="BY280" s="48">
        <f t="shared" si="119"/>
        <v>20281.720783296252</v>
      </c>
      <c r="BZ280" s="48">
        <f t="shared" si="131"/>
        <v>0</v>
      </c>
      <c r="CA280" s="48">
        <f t="shared" si="132"/>
        <v>20281.720783296252</v>
      </c>
      <c r="CB280" s="48">
        <f t="shared" si="133"/>
        <v>66829.491419831204</v>
      </c>
      <c r="CC280" s="48">
        <f t="shared" si="120"/>
        <v>66829.491419831204</v>
      </c>
      <c r="CD280" s="48">
        <f t="shared" si="121"/>
        <v>0</v>
      </c>
      <c r="CE280" s="48">
        <f t="shared" si="122"/>
        <v>20152.772635755395</v>
      </c>
      <c r="CF280" s="48">
        <f t="shared" si="123"/>
        <v>0</v>
      </c>
      <c r="CG280" s="48">
        <f t="shared" si="130"/>
        <v>0</v>
      </c>
      <c r="CH280" s="48">
        <f t="shared" si="124"/>
        <v>0</v>
      </c>
      <c r="CI280" s="48">
        <f t="shared" si="125"/>
        <v>0</v>
      </c>
      <c r="CJ280" s="48">
        <f t="shared" si="126"/>
        <v>0</v>
      </c>
      <c r="CK280" s="48">
        <f t="shared" si="127"/>
        <v>20152.772635755395</v>
      </c>
      <c r="CL280" s="48">
        <f t="shared" si="128"/>
        <v>184467.90191685231</v>
      </c>
      <c r="CM280" s="48">
        <f t="shared" si="134"/>
        <v>6450.7785778318521</v>
      </c>
      <c r="CN280" s="48">
        <f t="shared" si="135"/>
        <v>6967.8099025208849</v>
      </c>
      <c r="CO280" s="48">
        <f t="shared" si="136"/>
        <v>3991.7362815618148</v>
      </c>
      <c r="CP280" s="48">
        <f t="shared" si="137"/>
        <v>9777.2145884588481</v>
      </c>
      <c r="CQ280" s="48">
        <f t="shared" si="138"/>
        <v>0</v>
      </c>
      <c r="CR280" s="48">
        <f t="shared" si="139"/>
        <v>7373.6578012812734</v>
      </c>
      <c r="CS280" s="48">
        <f t="shared" si="140"/>
        <v>10434.249506586708</v>
      </c>
      <c r="CT280" s="48">
        <f t="shared" si="141"/>
        <v>38523.8523873749</v>
      </c>
      <c r="CU280" s="48">
        <f t="shared" si="142"/>
        <v>60806.661418617558</v>
      </c>
      <c r="CV280" s="48">
        <f t="shared" si="129"/>
        <v>42989.125111208923</v>
      </c>
    </row>
    <row r="281" spans="2:100" ht="16" x14ac:dyDescent="0.4">
      <c r="B281" s="51" t="s">
        <v>230</v>
      </c>
      <c r="C281" s="52">
        <v>12</v>
      </c>
      <c r="D281" s="51" t="s">
        <v>319</v>
      </c>
      <c r="E281" s="53">
        <v>0</v>
      </c>
      <c r="G281" s="54">
        <v>0</v>
      </c>
      <c r="H281" s="55">
        <v>0</v>
      </c>
      <c r="I281" s="55">
        <v>0</v>
      </c>
      <c r="J281" s="55">
        <v>0</v>
      </c>
      <c r="K281" s="55">
        <v>0</v>
      </c>
      <c r="L281" s="55">
        <v>0</v>
      </c>
      <c r="M281" s="55">
        <v>0</v>
      </c>
      <c r="N281" s="55">
        <v>0</v>
      </c>
      <c r="O281" s="55">
        <v>0</v>
      </c>
      <c r="P281" s="55">
        <v>0</v>
      </c>
      <c r="Q281" s="55">
        <v>0</v>
      </c>
      <c r="R281" s="55">
        <v>0</v>
      </c>
      <c r="S281" s="55">
        <v>0</v>
      </c>
      <c r="T281" s="55">
        <v>0</v>
      </c>
      <c r="U281" s="55">
        <v>0</v>
      </c>
      <c r="V281" s="55">
        <v>0</v>
      </c>
      <c r="W281" s="56">
        <v>0</v>
      </c>
      <c r="X281" s="57">
        <v>0</v>
      </c>
      <c r="Y281" s="60"/>
      <c r="Z281" s="24">
        <f t="shared" si="143"/>
        <v>0</v>
      </c>
      <c r="AB281" s="58">
        <v>0</v>
      </c>
      <c r="AC281" s="55">
        <v>0</v>
      </c>
      <c r="AD281" s="55">
        <v>0</v>
      </c>
      <c r="AE281" s="55">
        <v>0</v>
      </c>
      <c r="AF281" s="55">
        <v>0</v>
      </c>
      <c r="AG281" s="55">
        <v>0</v>
      </c>
      <c r="AH281" s="55">
        <v>0</v>
      </c>
      <c r="AI281" s="59">
        <v>0</v>
      </c>
      <c r="AJ281" s="60"/>
      <c r="AK281" s="24">
        <f t="shared" ref="AK281:AK299" si="148">SUM(AB281:AI281)</f>
        <v>0</v>
      </c>
      <c r="AM281" s="58">
        <v>0</v>
      </c>
      <c r="AN281" s="55">
        <v>0</v>
      </c>
      <c r="AO281" s="55">
        <v>0</v>
      </c>
      <c r="AP281" s="59">
        <v>0</v>
      </c>
      <c r="AQ281" s="60"/>
      <c r="AR281" s="24">
        <f t="shared" si="144"/>
        <v>0</v>
      </c>
      <c r="AT281" s="58">
        <v>0</v>
      </c>
      <c r="AU281" s="55">
        <v>0</v>
      </c>
      <c r="AV281" s="55">
        <v>0</v>
      </c>
      <c r="AW281" s="55">
        <v>0</v>
      </c>
      <c r="AX281" s="59">
        <v>0</v>
      </c>
      <c r="AY281" s="60"/>
      <c r="AZ281" s="24">
        <f t="shared" si="145"/>
        <v>0</v>
      </c>
      <c r="BA281" s="34"/>
      <c r="BB281" s="54">
        <v>0</v>
      </c>
      <c r="BC281" s="55">
        <v>0</v>
      </c>
      <c r="BD281" s="55">
        <v>0</v>
      </c>
      <c r="BE281" s="55">
        <v>0</v>
      </c>
      <c r="BF281" s="55">
        <v>0</v>
      </c>
      <c r="BG281" s="55">
        <v>0</v>
      </c>
      <c r="BH281" s="55">
        <v>0</v>
      </c>
      <c r="BI281" s="55">
        <v>0</v>
      </c>
      <c r="BJ281" s="55">
        <v>0</v>
      </c>
      <c r="BK281" s="55">
        <v>0</v>
      </c>
      <c r="BL281" s="55">
        <v>0</v>
      </c>
      <c r="BM281" s="55">
        <v>0</v>
      </c>
      <c r="BN281" s="55">
        <v>0</v>
      </c>
      <c r="BO281" s="55">
        <v>0</v>
      </c>
      <c r="BP281" s="55">
        <v>0</v>
      </c>
      <c r="BQ281" s="55">
        <v>0</v>
      </c>
      <c r="BR281" s="56">
        <v>0</v>
      </c>
      <c r="BS281" s="57">
        <v>0</v>
      </c>
      <c r="BU281" s="24">
        <f t="shared" si="146"/>
        <v>0</v>
      </c>
      <c r="BW281" s="48">
        <f t="shared" si="147"/>
        <v>0</v>
      </c>
      <c r="BX281" s="49"/>
      <c r="BY281" s="48">
        <f t="shared" ref="BY281:BY299" si="149">SUM(K281,L281,AB281,BF281,BG281)</f>
        <v>0</v>
      </c>
      <c r="BZ281" s="48">
        <f t="shared" si="131"/>
        <v>0</v>
      </c>
      <c r="CA281" s="48">
        <f t="shared" si="132"/>
        <v>0</v>
      </c>
      <c r="CB281" s="48">
        <f t="shared" si="133"/>
        <v>0</v>
      </c>
      <c r="CC281" s="48">
        <f t="shared" ref="CC281:CC299" si="150">SUM(BQ281,V281,AH281)</f>
        <v>0</v>
      </c>
      <c r="CD281" s="48">
        <f t="shared" ref="CD281:CD299" si="151">SUM(BR281,W281)</f>
        <v>0</v>
      </c>
      <c r="CE281" s="48">
        <f t="shared" ref="CE281:CE299" si="152">SUM(O281:R281,U281,AC281:AD281,AF281,BJ281:BM281,BP281,AE281)</f>
        <v>0</v>
      </c>
      <c r="CF281" s="48">
        <f t="shared" ref="CF281:CF299" si="153">SUM(BK281,AD281,P281)</f>
        <v>0</v>
      </c>
      <c r="CG281" s="48">
        <f t="shared" si="130"/>
        <v>0</v>
      </c>
      <c r="CH281" s="48">
        <f t="shared" ref="CH281:CH299" si="154">AC281</f>
        <v>0</v>
      </c>
      <c r="CI281" s="48">
        <f t="shared" ref="CI281:CI299" si="155">SUM(BP281,U281)</f>
        <v>0</v>
      </c>
      <c r="CJ281" s="48">
        <f t="shared" ref="CJ281:CJ299" si="156">SUM(BM281,R281)</f>
        <v>0</v>
      </c>
      <c r="CK281" s="48">
        <f t="shared" ref="CK281:CK299" si="157">SUM(BL281,AF281,Q281)</f>
        <v>0</v>
      </c>
      <c r="CL281" s="48">
        <f t="shared" ref="CL281:CL299" si="158">SUM(G281:J281,M281:N281,S281:T281,X281,AG281,AI281,AM281:AP281,AT281:AX281,BB281:BE281,BH281:BI281,BN281:BO281,BS281)</f>
        <v>0</v>
      </c>
      <c r="CM281" s="48">
        <f t="shared" si="134"/>
        <v>0</v>
      </c>
      <c r="CN281" s="48">
        <f t="shared" si="135"/>
        <v>0</v>
      </c>
      <c r="CO281" s="48">
        <f t="shared" si="136"/>
        <v>0</v>
      </c>
      <c r="CP281" s="48">
        <f t="shared" si="137"/>
        <v>0</v>
      </c>
      <c r="CQ281" s="48">
        <f t="shared" si="138"/>
        <v>0</v>
      </c>
      <c r="CR281" s="48">
        <f t="shared" si="139"/>
        <v>0</v>
      </c>
      <c r="CS281" s="48">
        <f t="shared" si="140"/>
        <v>0</v>
      </c>
      <c r="CT281" s="48">
        <f t="shared" si="141"/>
        <v>0</v>
      </c>
      <c r="CU281" s="48">
        <f t="shared" si="142"/>
        <v>0</v>
      </c>
      <c r="CV281" s="48">
        <f t="shared" ref="CV281:CV299" si="159">SUM(AI281,X281)</f>
        <v>0</v>
      </c>
    </row>
    <row r="282" spans="2:100" ht="16" x14ac:dyDescent="0.4">
      <c r="B282" s="51" t="s">
        <v>230</v>
      </c>
      <c r="C282" s="52">
        <v>12</v>
      </c>
      <c r="D282" s="51" t="s">
        <v>320</v>
      </c>
      <c r="E282" s="53">
        <v>250000</v>
      </c>
      <c r="G282" s="54">
        <v>1088.7387220101107</v>
      </c>
      <c r="H282" s="55">
        <v>1176.0013705244442</v>
      </c>
      <c r="I282" s="55">
        <v>673.71059250489827</v>
      </c>
      <c r="J282" s="55">
        <v>1650.1623776761371</v>
      </c>
      <c r="K282" s="55">
        <v>0</v>
      </c>
      <c r="L282" s="55">
        <v>14597.727759714753</v>
      </c>
      <c r="M282" s="55">
        <v>2983.437097520005</v>
      </c>
      <c r="N282" s="55">
        <v>1244.4988886605242</v>
      </c>
      <c r="O282" s="55">
        <v>0</v>
      </c>
      <c r="P282" s="55">
        <v>0</v>
      </c>
      <c r="Q282" s="55">
        <v>0</v>
      </c>
      <c r="R282" s="55">
        <v>21851.067929503417</v>
      </c>
      <c r="S282" s="55">
        <v>1761.0543186174696</v>
      </c>
      <c r="T282" s="55">
        <v>6501.9143517454004</v>
      </c>
      <c r="U282" s="55">
        <v>0</v>
      </c>
      <c r="V282" s="55">
        <v>0</v>
      </c>
      <c r="W282" s="56">
        <v>0</v>
      </c>
      <c r="X282" s="57">
        <v>5994.0899837785737</v>
      </c>
      <c r="Y282" s="60"/>
      <c r="Z282" s="24">
        <f t="shared" si="143"/>
        <v>59522.403392255736</v>
      </c>
      <c r="AB282" s="58">
        <v>1297.8411205148973</v>
      </c>
      <c r="AC282" s="55">
        <v>0</v>
      </c>
      <c r="AD282" s="55">
        <v>0</v>
      </c>
      <c r="AE282" s="55">
        <v>0</v>
      </c>
      <c r="AF282" s="55">
        <v>0</v>
      </c>
      <c r="AG282" s="55">
        <v>963.94775313042658</v>
      </c>
      <c r="AH282" s="55">
        <v>0</v>
      </c>
      <c r="AI282" s="59">
        <v>722.96081484781996</v>
      </c>
      <c r="AJ282" s="60"/>
      <c r="AK282" s="24">
        <f t="shared" si="148"/>
        <v>2984.7496884931438</v>
      </c>
      <c r="AM282" s="58">
        <v>1472.2111138719242</v>
      </c>
      <c r="AN282" s="55">
        <v>0</v>
      </c>
      <c r="AO282" s="55">
        <v>3794.4154941599177</v>
      </c>
      <c r="AP282" s="59">
        <v>1324.9900024847318</v>
      </c>
      <c r="AQ282" s="60"/>
      <c r="AR282" s="24">
        <f t="shared" si="144"/>
        <v>6591.6166105165739</v>
      </c>
      <c r="AT282" s="58">
        <v>841.26349364109956</v>
      </c>
      <c r="AU282" s="55">
        <v>0</v>
      </c>
      <c r="AV282" s="55">
        <v>2152.0565489265205</v>
      </c>
      <c r="AW282" s="55">
        <v>743.11608604963794</v>
      </c>
      <c r="AX282" s="59">
        <v>642.63183542028435</v>
      </c>
      <c r="AY282" s="60"/>
      <c r="AZ282" s="24">
        <f t="shared" si="145"/>
        <v>4379.067964037542</v>
      </c>
      <c r="BA282" s="34"/>
      <c r="BB282" s="54">
        <v>-80.804569223883831</v>
      </c>
      <c r="BC282" s="55">
        <v>-87.281073255555825</v>
      </c>
      <c r="BD282" s="55">
        <v>-50.001798510864653</v>
      </c>
      <c r="BE282" s="55">
        <v>-122.47259822944176</v>
      </c>
      <c r="BF282" s="55">
        <v>0</v>
      </c>
      <c r="BG282" s="55">
        <v>-1083.4216505990382</v>
      </c>
      <c r="BH282" s="55">
        <v>-221.42626563935104</v>
      </c>
      <c r="BI282" s="55">
        <v>-92.364857210325212</v>
      </c>
      <c r="BJ282" s="55">
        <v>0</v>
      </c>
      <c r="BK282" s="55">
        <v>0</v>
      </c>
      <c r="BL282" s="55">
        <v>0</v>
      </c>
      <c r="BM282" s="55">
        <v>-1621.7537738213648</v>
      </c>
      <c r="BN282" s="55">
        <v>-130.70283321329634</v>
      </c>
      <c r="BO282" s="55">
        <v>-482.56241621807214</v>
      </c>
      <c r="BP282" s="55">
        <v>0</v>
      </c>
      <c r="BQ282" s="55">
        <v>0</v>
      </c>
      <c r="BR282" s="56">
        <v>0</v>
      </c>
      <c r="BS282" s="57">
        <v>-444.87244665476908</v>
      </c>
      <c r="BU282" s="24">
        <f t="shared" si="146"/>
        <v>-4417.6642825759627</v>
      </c>
      <c r="BW282" s="48">
        <f t="shared" si="147"/>
        <v>69060.173372727033</v>
      </c>
      <c r="BX282" s="49"/>
      <c r="BY282" s="48">
        <f t="shared" si="149"/>
        <v>14812.147229630611</v>
      </c>
      <c r="BZ282" s="48">
        <f t="shared" si="131"/>
        <v>14812.147229630613</v>
      </c>
      <c r="CA282" s="48">
        <f t="shared" si="132"/>
        <v>0</v>
      </c>
      <c r="CB282" s="48">
        <f t="shared" si="133"/>
        <v>0</v>
      </c>
      <c r="CC282" s="48">
        <f t="shared" si="150"/>
        <v>0</v>
      </c>
      <c r="CD282" s="48">
        <f t="shared" si="151"/>
        <v>0</v>
      </c>
      <c r="CE282" s="48">
        <f t="shared" si="152"/>
        <v>20229.314155682052</v>
      </c>
      <c r="CF282" s="48">
        <f t="shared" si="153"/>
        <v>0</v>
      </c>
      <c r="CG282" s="48">
        <f t="shared" ref="CG282:CG299" si="160">SUM(BJ282,AC282,AE282,O282)</f>
        <v>0</v>
      </c>
      <c r="CH282" s="48">
        <f t="shared" si="154"/>
        <v>0</v>
      </c>
      <c r="CI282" s="48">
        <f t="shared" si="155"/>
        <v>0</v>
      </c>
      <c r="CJ282" s="48">
        <f t="shared" si="156"/>
        <v>20229.314155682052</v>
      </c>
      <c r="CK282" s="48">
        <f t="shared" si="157"/>
        <v>0</v>
      </c>
      <c r="CL282" s="48">
        <f t="shared" si="158"/>
        <v>34018.711987414354</v>
      </c>
      <c r="CM282" s="48">
        <f t="shared" si="134"/>
        <v>1007.9341527862268</v>
      </c>
      <c r="CN282" s="48">
        <f t="shared" si="135"/>
        <v>1088.7202972688883</v>
      </c>
      <c r="CO282" s="48">
        <f t="shared" si="136"/>
        <v>623.70879399403361</v>
      </c>
      <c r="CP282" s="48">
        <f t="shared" si="137"/>
        <v>1527.6897794466954</v>
      </c>
      <c r="CQ282" s="48">
        <f t="shared" si="138"/>
        <v>2762.0108318806538</v>
      </c>
      <c r="CR282" s="48">
        <f t="shared" si="139"/>
        <v>1152.134031450199</v>
      </c>
      <c r="CS282" s="48">
        <f t="shared" si="140"/>
        <v>1630.3514854041732</v>
      </c>
      <c r="CT282" s="48">
        <f t="shared" si="141"/>
        <v>6019.3519355273284</v>
      </c>
      <c r="CU282" s="48">
        <f t="shared" si="142"/>
        <v>11934.632327684543</v>
      </c>
      <c r="CV282" s="48">
        <f t="shared" si="159"/>
        <v>6717.0507986263938</v>
      </c>
    </row>
    <row r="283" spans="2:100" ht="16" x14ac:dyDescent="0.4">
      <c r="B283" s="51" t="s">
        <v>184</v>
      </c>
      <c r="C283" s="52">
        <v>12</v>
      </c>
      <c r="D283" s="51" t="s">
        <v>185</v>
      </c>
      <c r="E283" s="53">
        <v>782401.42857142852</v>
      </c>
      <c r="G283" s="54">
        <v>3407.3229257669677</v>
      </c>
      <c r="H283" s="55">
        <v>3680.4206092011318</v>
      </c>
      <c r="I283" s="55">
        <v>2108.4485200781437</v>
      </c>
      <c r="J283" s="55">
        <v>5164.35760667454</v>
      </c>
      <c r="K283" s="55">
        <v>0</v>
      </c>
      <c r="L283" s="55">
        <v>45685.132212390483</v>
      </c>
      <c r="M283" s="55">
        <v>0</v>
      </c>
      <c r="N283" s="55">
        <v>3894.7908333741971</v>
      </c>
      <c r="O283" s="55">
        <v>0</v>
      </c>
      <c r="P283" s="55">
        <v>0</v>
      </c>
      <c r="Q283" s="55">
        <v>10644.762239329253</v>
      </c>
      <c r="R283" s="55">
        <v>0</v>
      </c>
      <c r="S283" s="55">
        <v>5511.4056587127679</v>
      </c>
      <c r="T283" s="55">
        <v>20348.428309018702</v>
      </c>
      <c r="U283" s="55">
        <v>0</v>
      </c>
      <c r="V283" s="55">
        <v>11682.869384044743</v>
      </c>
      <c r="W283" s="56">
        <v>42439.72714290666</v>
      </c>
      <c r="X283" s="57">
        <v>18759.138265176189</v>
      </c>
      <c r="Y283" s="60"/>
      <c r="Z283" s="24">
        <f t="shared" si="143"/>
        <v>173326.80370667376</v>
      </c>
      <c r="AB283" s="58">
        <v>4061.730986998396</v>
      </c>
      <c r="AC283" s="55">
        <v>0</v>
      </c>
      <c r="AD283" s="55">
        <v>0</v>
      </c>
      <c r="AE283" s="55">
        <v>0</v>
      </c>
      <c r="AF283" s="55">
        <v>0</v>
      </c>
      <c r="AG283" s="55">
        <v>3016.7763964698579</v>
      </c>
      <c r="AH283" s="55">
        <v>1188.5228771645734</v>
      </c>
      <c r="AI283" s="59">
        <v>2262.5822973523937</v>
      </c>
      <c r="AJ283" s="60"/>
      <c r="AK283" s="24">
        <f t="shared" si="148"/>
        <v>10529.61255798522</v>
      </c>
      <c r="AM283" s="58">
        <v>4607.4403146085106</v>
      </c>
      <c r="AN283" s="55">
        <v>0</v>
      </c>
      <c r="AO283" s="55">
        <v>11875.02441289713</v>
      </c>
      <c r="AP283" s="59">
        <v>4146.6962831476594</v>
      </c>
      <c r="AQ283" s="60"/>
      <c r="AR283" s="24">
        <f t="shared" si="144"/>
        <v>20629.161010653301</v>
      </c>
      <c r="AT283" s="58">
        <v>2632.8230369191488</v>
      </c>
      <c r="AU283" s="55">
        <v>0</v>
      </c>
      <c r="AV283" s="55">
        <v>6735.088472986432</v>
      </c>
      <c r="AW283" s="55">
        <v>2325.6603492785816</v>
      </c>
      <c r="AX283" s="59">
        <v>2011.1842643132386</v>
      </c>
      <c r="AY283" s="60"/>
      <c r="AZ283" s="24">
        <f t="shared" si="145"/>
        <v>13704.756123497402</v>
      </c>
      <c r="BA283" s="34"/>
      <c r="BB283" s="54">
        <v>-252.88644158346241</v>
      </c>
      <c r="BC283" s="55">
        <v>-273.15534560957752</v>
      </c>
      <c r="BD283" s="55">
        <v>-156.48591434416494</v>
      </c>
      <c r="BE283" s="55">
        <v>-383.29094326227931</v>
      </c>
      <c r="BF283" s="55">
        <v>0</v>
      </c>
      <c r="BG283" s="55">
        <v>-3390.6825886956103</v>
      </c>
      <c r="BH283" s="55">
        <v>0</v>
      </c>
      <c r="BI283" s="55">
        <v>-289.06558492461784</v>
      </c>
      <c r="BJ283" s="55">
        <v>0</v>
      </c>
      <c r="BK283" s="55">
        <v>0</v>
      </c>
      <c r="BL283" s="55">
        <v>-790.03842689786984</v>
      </c>
      <c r="BM283" s="55">
        <v>0</v>
      </c>
      <c r="BN283" s="55">
        <v>-409.04833369766482</v>
      </c>
      <c r="BO283" s="55">
        <v>-1510.2300952955995</v>
      </c>
      <c r="BP283" s="55">
        <v>0</v>
      </c>
      <c r="BQ283" s="55">
        <v>-867.0851957333706</v>
      </c>
      <c r="BR283" s="56">
        <v>-3149.8134496679504</v>
      </c>
      <c r="BS283" s="57">
        <v>-1392.275351179032</v>
      </c>
      <c r="BU283" s="24">
        <f t="shared" si="146"/>
        <v>-12864.057670891199</v>
      </c>
      <c r="BW283" s="48">
        <f t="shared" si="147"/>
        <v>205326.27572791849</v>
      </c>
      <c r="BX283" s="49"/>
      <c r="BY283" s="48">
        <f t="shared" si="149"/>
        <v>46356.180610693264</v>
      </c>
      <c r="BZ283" s="48">
        <f t="shared" si="131"/>
        <v>46356.180610693271</v>
      </c>
      <c r="CA283" s="48">
        <f t="shared" si="132"/>
        <v>0</v>
      </c>
      <c r="CB283" s="48">
        <f t="shared" si="133"/>
        <v>51294.220758714655</v>
      </c>
      <c r="CC283" s="48">
        <f t="shared" si="150"/>
        <v>12004.307065475947</v>
      </c>
      <c r="CD283" s="48">
        <f t="shared" si="151"/>
        <v>39289.913693238712</v>
      </c>
      <c r="CE283" s="48">
        <f t="shared" si="152"/>
        <v>9854.7238124313826</v>
      </c>
      <c r="CF283" s="48">
        <f t="shared" si="153"/>
        <v>0</v>
      </c>
      <c r="CG283" s="48">
        <f t="shared" si="160"/>
        <v>0</v>
      </c>
      <c r="CH283" s="48">
        <f t="shared" si="154"/>
        <v>0</v>
      </c>
      <c r="CI283" s="48">
        <f t="shared" si="155"/>
        <v>0</v>
      </c>
      <c r="CJ283" s="48">
        <f t="shared" si="156"/>
        <v>0</v>
      </c>
      <c r="CK283" s="48">
        <f t="shared" si="157"/>
        <v>9854.7238124313826</v>
      </c>
      <c r="CL283" s="48">
        <f t="shared" si="158"/>
        <v>97821.150546079152</v>
      </c>
      <c r="CM283" s="48">
        <f t="shared" si="134"/>
        <v>3154.4364841835054</v>
      </c>
      <c r="CN283" s="48">
        <f t="shared" si="135"/>
        <v>3407.2652635915542</v>
      </c>
      <c r="CO283" s="48">
        <f t="shared" si="136"/>
        <v>1951.9626057339788</v>
      </c>
      <c r="CP283" s="48">
        <f t="shared" si="137"/>
        <v>4781.0666634122608</v>
      </c>
      <c r="CQ283" s="48">
        <f t="shared" si="138"/>
        <v>0</v>
      </c>
      <c r="CR283" s="48">
        <f t="shared" si="139"/>
        <v>3605.7252484495793</v>
      </c>
      <c r="CS283" s="48">
        <f t="shared" si="140"/>
        <v>5102.357325015103</v>
      </c>
      <c r="CT283" s="48">
        <f t="shared" si="141"/>
        <v>18838.198213723103</v>
      </c>
      <c r="CU283" s="48">
        <f t="shared" si="142"/>
        <v>37350.693530620556</v>
      </c>
      <c r="CV283" s="48">
        <f t="shared" si="159"/>
        <v>21021.720562528582</v>
      </c>
    </row>
    <row r="284" spans="2:100" ht="16" x14ac:dyDescent="0.4">
      <c r="B284" s="51" t="s">
        <v>184</v>
      </c>
      <c r="C284" s="52">
        <v>12</v>
      </c>
      <c r="D284" s="51" t="s">
        <v>253</v>
      </c>
      <c r="E284" s="53">
        <v>115000</v>
      </c>
      <c r="G284" s="54">
        <v>500.81981212465087</v>
      </c>
      <c r="H284" s="55">
        <v>540.96063044124435</v>
      </c>
      <c r="I284" s="55">
        <v>309.90687255225316</v>
      </c>
      <c r="J284" s="55">
        <v>759.0746937310231</v>
      </c>
      <c r="K284" s="55">
        <v>0</v>
      </c>
      <c r="L284" s="55">
        <v>6714.9547694687863</v>
      </c>
      <c r="M284" s="55">
        <v>0</v>
      </c>
      <c r="N284" s="55">
        <v>572.46948878384114</v>
      </c>
      <c r="O284" s="55">
        <v>0</v>
      </c>
      <c r="P284" s="55">
        <v>0</v>
      </c>
      <c r="Q284" s="55">
        <v>1564.6030449586619</v>
      </c>
      <c r="R284" s="55">
        <v>0</v>
      </c>
      <c r="S284" s="55">
        <v>810.08498656403606</v>
      </c>
      <c r="T284" s="55">
        <v>2990.880601802884</v>
      </c>
      <c r="U284" s="55">
        <v>0</v>
      </c>
      <c r="V284" s="55">
        <v>0</v>
      </c>
      <c r="W284" s="56">
        <v>9859.7345887560914</v>
      </c>
      <c r="X284" s="57">
        <v>2757.2813925381442</v>
      </c>
      <c r="Y284" s="60"/>
      <c r="Z284" s="24">
        <f t="shared" si="143"/>
        <v>27380.770881721615</v>
      </c>
      <c r="AB284" s="58">
        <v>597.00691543685275</v>
      </c>
      <c r="AC284" s="55">
        <v>0</v>
      </c>
      <c r="AD284" s="55">
        <v>0</v>
      </c>
      <c r="AE284" s="55">
        <v>0</v>
      </c>
      <c r="AF284" s="55">
        <v>0</v>
      </c>
      <c r="AG284" s="55">
        <v>443.41596643999623</v>
      </c>
      <c r="AH284" s="55">
        <v>0</v>
      </c>
      <c r="AI284" s="59">
        <v>332.56197482999721</v>
      </c>
      <c r="AJ284" s="60"/>
      <c r="AK284" s="24">
        <f t="shared" si="148"/>
        <v>1372.9848567068461</v>
      </c>
      <c r="AM284" s="58">
        <v>677.21711238108514</v>
      </c>
      <c r="AN284" s="55">
        <v>0</v>
      </c>
      <c r="AO284" s="55">
        <v>1745.431127313562</v>
      </c>
      <c r="AP284" s="59">
        <v>609.49540114297668</v>
      </c>
      <c r="AQ284" s="60"/>
      <c r="AR284" s="24">
        <f t="shared" si="144"/>
        <v>3032.1436408376239</v>
      </c>
      <c r="AT284" s="58">
        <v>386.9812070749058</v>
      </c>
      <c r="AU284" s="55">
        <v>0</v>
      </c>
      <c r="AV284" s="55">
        <v>989.94601250619939</v>
      </c>
      <c r="AW284" s="55">
        <v>341.83339958283347</v>
      </c>
      <c r="AX284" s="59">
        <v>295.61064429333084</v>
      </c>
      <c r="AY284" s="60"/>
      <c r="AZ284" s="24">
        <f t="shared" si="145"/>
        <v>2014.3712634572694</v>
      </c>
      <c r="BA284" s="34"/>
      <c r="BB284" s="54">
        <v>-37.170101842986568</v>
      </c>
      <c r="BC284" s="55">
        <v>-40.149293697555684</v>
      </c>
      <c r="BD284" s="55">
        <v>-23.000827314997743</v>
      </c>
      <c r="BE284" s="55">
        <v>-56.337395185543208</v>
      </c>
      <c r="BF284" s="55">
        <v>0</v>
      </c>
      <c r="BG284" s="55">
        <v>-498.37395927555752</v>
      </c>
      <c r="BH284" s="55">
        <v>0</v>
      </c>
      <c r="BI284" s="55">
        <v>-42.487834316749598</v>
      </c>
      <c r="BJ284" s="55">
        <v>0</v>
      </c>
      <c r="BK284" s="55">
        <v>0</v>
      </c>
      <c r="BL284" s="55">
        <v>-116.12251176374301</v>
      </c>
      <c r="BM284" s="55">
        <v>0</v>
      </c>
      <c r="BN284" s="55">
        <v>-60.123303278116317</v>
      </c>
      <c r="BO284" s="55">
        <v>-221.97871146031318</v>
      </c>
      <c r="BP284" s="55">
        <v>0</v>
      </c>
      <c r="BQ284" s="55">
        <v>0</v>
      </c>
      <c r="BR284" s="56">
        <v>-731.77484184204911</v>
      </c>
      <c r="BS284" s="57">
        <v>-204.64132546119379</v>
      </c>
      <c r="BU284" s="24">
        <f t="shared" si="146"/>
        <v>-2032.1601054388057</v>
      </c>
      <c r="BW284" s="48">
        <f t="shared" si="147"/>
        <v>31768.110537284552</v>
      </c>
      <c r="BX284" s="49"/>
      <c r="BY284" s="48">
        <f t="shared" si="149"/>
        <v>6813.5877256300819</v>
      </c>
      <c r="BZ284" s="48">
        <f t="shared" si="131"/>
        <v>6813.5877256300819</v>
      </c>
      <c r="CA284" s="48">
        <f t="shared" si="132"/>
        <v>0</v>
      </c>
      <c r="CB284" s="48">
        <f t="shared" si="133"/>
        <v>9127.9597469140426</v>
      </c>
      <c r="CC284" s="48">
        <f t="shared" si="150"/>
        <v>0</v>
      </c>
      <c r="CD284" s="48">
        <f t="shared" si="151"/>
        <v>9127.9597469140426</v>
      </c>
      <c r="CE284" s="48">
        <f t="shared" si="152"/>
        <v>1448.480533194919</v>
      </c>
      <c r="CF284" s="48">
        <f t="shared" si="153"/>
        <v>0</v>
      </c>
      <c r="CG284" s="48">
        <f t="shared" si="160"/>
        <v>0</v>
      </c>
      <c r="CH284" s="48">
        <f t="shared" si="154"/>
        <v>0</v>
      </c>
      <c r="CI284" s="48">
        <f t="shared" si="155"/>
        <v>0</v>
      </c>
      <c r="CJ284" s="48">
        <f t="shared" si="156"/>
        <v>0</v>
      </c>
      <c r="CK284" s="48">
        <f t="shared" si="157"/>
        <v>1448.480533194919</v>
      </c>
      <c r="CL284" s="48">
        <f t="shared" si="158"/>
        <v>14378.082531545509</v>
      </c>
      <c r="CM284" s="48">
        <f t="shared" si="134"/>
        <v>463.64971028166428</v>
      </c>
      <c r="CN284" s="48">
        <f t="shared" si="135"/>
        <v>500.81133674368868</v>
      </c>
      <c r="CO284" s="48">
        <f t="shared" si="136"/>
        <v>286.9060452372554</v>
      </c>
      <c r="CP284" s="48">
        <f t="shared" si="137"/>
        <v>702.73729854547992</v>
      </c>
      <c r="CQ284" s="48">
        <f t="shared" si="138"/>
        <v>0</v>
      </c>
      <c r="CR284" s="48">
        <f t="shared" si="139"/>
        <v>529.98165446709152</v>
      </c>
      <c r="CS284" s="48">
        <f t="shared" si="140"/>
        <v>749.96168328591978</v>
      </c>
      <c r="CT284" s="48">
        <f t="shared" si="141"/>
        <v>2768.9018903425708</v>
      </c>
      <c r="CU284" s="48">
        <f t="shared" si="142"/>
        <v>5489.9308707348891</v>
      </c>
      <c r="CV284" s="48">
        <f t="shared" si="159"/>
        <v>3089.8433673681416</v>
      </c>
    </row>
    <row r="285" spans="2:100" ht="16" x14ac:dyDescent="0.4">
      <c r="B285" s="51" t="s">
        <v>184</v>
      </c>
      <c r="C285" s="52">
        <v>12</v>
      </c>
      <c r="D285" s="51" t="s">
        <v>248</v>
      </c>
      <c r="E285" s="53">
        <v>250000</v>
      </c>
      <c r="G285" s="54">
        <v>1088.7387220101107</v>
      </c>
      <c r="H285" s="55">
        <v>1176.0013705244442</v>
      </c>
      <c r="I285" s="55">
        <v>673.71059250489827</v>
      </c>
      <c r="J285" s="55">
        <v>1650.1623776761371</v>
      </c>
      <c r="K285" s="55">
        <v>0</v>
      </c>
      <c r="L285" s="55">
        <v>14597.727759714753</v>
      </c>
      <c r="M285" s="55">
        <v>0</v>
      </c>
      <c r="N285" s="55">
        <v>1244.4988886605242</v>
      </c>
      <c r="O285" s="55">
        <v>0</v>
      </c>
      <c r="P285" s="55">
        <v>0</v>
      </c>
      <c r="Q285" s="55">
        <v>3401.3109673014387</v>
      </c>
      <c r="R285" s="55">
        <v>0</v>
      </c>
      <c r="S285" s="55">
        <v>1761.0543186174696</v>
      </c>
      <c r="T285" s="55">
        <v>6501.9143517454004</v>
      </c>
      <c r="U285" s="55">
        <v>0</v>
      </c>
      <c r="V285" s="55">
        <v>0</v>
      </c>
      <c r="W285" s="56">
        <v>21434.205627730633</v>
      </c>
      <c r="X285" s="57">
        <v>5994.0899837785737</v>
      </c>
      <c r="Y285" s="60"/>
      <c r="Z285" s="24">
        <f t="shared" si="143"/>
        <v>59523.414960264381</v>
      </c>
      <c r="AB285" s="58">
        <v>1297.8411205148973</v>
      </c>
      <c r="AC285" s="55">
        <v>0</v>
      </c>
      <c r="AD285" s="55">
        <v>0</v>
      </c>
      <c r="AE285" s="55">
        <v>0</v>
      </c>
      <c r="AF285" s="55">
        <v>0</v>
      </c>
      <c r="AG285" s="55">
        <v>963.94775313042658</v>
      </c>
      <c r="AH285" s="55">
        <v>0</v>
      </c>
      <c r="AI285" s="59">
        <v>722.96081484781996</v>
      </c>
      <c r="AJ285" s="60"/>
      <c r="AK285" s="24">
        <f t="shared" si="148"/>
        <v>2984.7496884931438</v>
      </c>
      <c r="AM285" s="58">
        <v>1472.2111138719242</v>
      </c>
      <c r="AN285" s="55">
        <v>0</v>
      </c>
      <c r="AO285" s="55">
        <v>3794.4154941599177</v>
      </c>
      <c r="AP285" s="59">
        <v>1324.9900024847318</v>
      </c>
      <c r="AQ285" s="60"/>
      <c r="AR285" s="24">
        <f t="shared" si="144"/>
        <v>6591.6166105165739</v>
      </c>
      <c r="AT285" s="58">
        <v>841.26349364109956</v>
      </c>
      <c r="AU285" s="55">
        <v>0</v>
      </c>
      <c r="AV285" s="55">
        <v>2152.0565489265205</v>
      </c>
      <c r="AW285" s="55">
        <v>743.11608604963794</v>
      </c>
      <c r="AX285" s="59">
        <v>642.63183542028435</v>
      </c>
      <c r="AY285" s="60"/>
      <c r="AZ285" s="24">
        <f t="shared" si="145"/>
        <v>4379.067964037542</v>
      </c>
      <c r="BA285" s="34"/>
      <c r="BB285" s="54">
        <v>-80.804569223883831</v>
      </c>
      <c r="BC285" s="55">
        <v>-87.281073255555825</v>
      </c>
      <c r="BD285" s="55">
        <v>-50.001798510864653</v>
      </c>
      <c r="BE285" s="55">
        <v>-122.47259822944176</v>
      </c>
      <c r="BF285" s="55">
        <v>0</v>
      </c>
      <c r="BG285" s="55">
        <v>-1083.4216505990382</v>
      </c>
      <c r="BH285" s="55">
        <v>0</v>
      </c>
      <c r="BI285" s="55">
        <v>-92.364857210325212</v>
      </c>
      <c r="BJ285" s="55">
        <v>0</v>
      </c>
      <c r="BK285" s="55">
        <v>0</v>
      </c>
      <c r="BL285" s="55">
        <v>-252.44024296465869</v>
      </c>
      <c r="BM285" s="55">
        <v>0</v>
      </c>
      <c r="BN285" s="55">
        <v>-130.70283321329634</v>
      </c>
      <c r="BO285" s="55">
        <v>-482.56241621807214</v>
      </c>
      <c r="BP285" s="55">
        <v>0</v>
      </c>
      <c r="BQ285" s="55">
        <v>0</v>
      </c>
      <c r="BR285" s="56">
        <v>-1590.8148735696718</v>
      </c>
      <c r="BS285" s="57">
        <v>-444.87244665476908</v>
      </c>
      <c r="BU285" s="24">
        <f t="shared" si="146"/>
        <v>-4417.7393596495776</v>
      </c>
      <c r="BW285" s="48">
        <f t="shared" si="147"/>
        <v>69061.109863662059</v>
      </c>
      <c r="BX285" s="49"/>
      <c r="BY285" s="48">
        <f t="shared" si="149"/>
        <v>14812.147229630611</v>
      </c>
      <c r="BZ285" s="48">
        <f t="shared" si="131"/>
        <v>14812.147229630613</v>
      </c>
      <c r="CA285" s="48">
        <f t="shared" si="132"/>
        <v>0</v>
      </c>
      <c r="CB285" s="48">
        <f t="shared" si="133"/>
        <v>19843.390754160962</v>
      </c>
      <c r="CC285" s="48">
        <f t="shared" si="150"/>
        <v>0</v>
      </c>
      <c r="CD285" s="48">
        <f t="shared" si="151"/>
        <v>19843.390754160962</v>
      </c>
      <c r="CE285" s="48">
        <f t="shared" si="152"/>
        <v>3148.8707243367799</v>
      </c>
      <c r="CF285" s="48">
        <f t="shared" si="153"/>
        <v>0</v>
      </c>
      <c r="CG285" s="48">
        <f t="shared" si="160"/>
        <v>0</v>
      </c>
      <c r="CH285" s="48">
        <f t="shared" si="154"/>
        <v>0</v>
      </c>
      <c r="CI285" s="48">
        <f t="shared" si="155"/>
        <v>0</v>
      </c>
      <c r="CJ285" s="48">
        <f t="shared" si="156"/>
        <v>0</v>
      </c>
      <c r="CK285" s="48">
        <f t="shared" si="157"/>
        <v>3148.8707243367799</v>
      </c>
      <c r="CL285" s="48">
        <f t="shared" si="158"/>
        <v>31256.701155533705</v>
      </c>
      <c r="CM285" s="48">
        <f t="shared" si="134"/>
        <v>1007.9341527862268</v>
      </c>
      <c r="CN285" s="48">
        <f t="shared" si="135"/>
        <v>1088.7202972688883</v>
      </c>
      <c r="CO285" s="48">
        <f t="shared" si="136"/>
        <v>623.70879399403361</v>
      </c>
      <c r="CP285" s="48">
        <f t="shared" si="137"/>
        <v>1527.6897794466954</v>
      </c>
      <c r="CQ285" s="48">
        <f t="shared" si="138"/>
        <v>0</v>
      </c>
      <c r="CR285" s="48">
        <f t="shared" si="139"/>
        <v>1152.134031450199</v>
      </c>
      <c r="CS285" s="48">
        <f t="shared" si="140"/>
        <v>1630.3514854041732</v>
      </c>
      <c r="CT285" s="48">
        <f t="shared" si="141"/>
        <v>6019.3519355273284</v>
      </c>
      <c r="CU285" s="48">
        <f t="shared" si="142"/>
        <v>11934.632327684543</v>
      </c>
      <c r="CV285" s="48">
        <f t="shared" si="159"/>
        <v>6717.0507986263938</v>
      </c>
    </row>
    <row r="286" spans="2:100" ht="16" x14ac:dyDescent="0.4">
      <c r="B286" s="51" t="s">
        <v>184</v>
      </c>
      <c r="C286" s="52">
        <v>12</v>
      </c>
      <c r="D286" s="51" t="s">
        <v>242</v>
      </c>
      <c r="E286" s="53">
        <v>647500</v>
      </c>
      <c r="G286" s="54">
        <v>2819.8332900061869</v>
      </c>
      <c r="H286" s="55">
        <v>3045.8435496583102</v>
      </c>
      <c r="I286" s="55">
        <v>1744.9104345876865</v>
      </c>
      <c r="J286" s="55">
        <v>4273.9205581811957</v>
      </c>
      <c r="K286" s="55">
        <v>0</v>
      </c>
      <c r="L286" s="55">
        <v>37808.114897661217</v>
      </c>
      <c r="M286" s="55">
        <v>0</v>
      </c>
      <c r="N286" s="55">
        <v>3223.2521216307578</v>
      </c>
      <c r="O286" s="55">
        <v>0</v>
      </c>
      <c r="P286" s="55">
        <v>0</v>
      </c>
      <c r="Q286" s="55">
        <v>8809.3954053107263</v>
      </c>
      <c r="R286" s="55">
        <v>0</v>
      </c>
      <c r="S286" s="55">
        <v>4561.1306852192465</v>
      </c>
      <c r="T286" s="55">
        <v>16839.958171020586</v>
      </c>
      <c r="U286" s="55">
        <v>0</v>
      </c>
      <c r="V286" s="55">
        <v>7369.8458280310688</v>
      </c>
      <c r="W286" s="56">
        <v>39970.506654592085</v>
      </c>
      <c r="X286" s="57">
        <v>15524.693057986506</v>
      </c>
      <c r="Y286" s="60"/>
      <c r="Z286" s="24">
        <f t="shared" si="143"/>
        <v>145991.40465388558</v>
      </c>
      <c r="AB286" s="58">
        <v>3361.4085021335836</v>
      </c>
      <c r="AC286" s="55">
        <v>0</v>
      </c>
      <c r="AD286" s="55">
        <v>0</v>
      </c>
      <c r="AE286" s="55">
        <v>0</v>
      </c>
      <c r="AF286" s="55">
        <v>0</v>
      </c>
      <c r="AG286" s="55">
        <v>2496.6246806078047</v>
      </c>
      <c r="AH286" s="55">
        <v>749.74991843641305</v>
      </c>
      <c r="AI286" s="59">
        <v>1872.4685104558537</v>
      </c>
      <c r="AJ286" s="60"/>
      <c r="AK286" s="24">
        <f t="shared" si="148"/>
        <v>8480.2516116336556</v>
      </c>
      <c r="AM286" s="58">
        <v>3813.0267849282841</v>
      </c>
      <c r="AN286" s="55">
        <v>0</v>
      </c>
      <c r="AO286" s="55">
        <v>9827.5361298741864</v>
      </c>
      <c r="AP286" s="59">
        <v>3431.7241064354557</v>
      </c>
      <c r="AQ286" s="60"/>
      <c r="AR286" s="24">
        <f t="shared" si="144"/>
        <v>17072.287021237928</v>
      </c>
      <c r="AT286" s="58">
        <v>2178.8724485304479</v>
      </c>
      <c r="AU286" s="55">
        <v>0</v>
      </c>
      <c r="AV286" s="55">
        <v>5573.8264617196883</v>
      </c>
      <c r="AW286" s="55">
        <v>1924.6706628685624</v>
      </c>
      <c r="AX286" s="59">
        <v>1664.4164537385363</v>
      </c>
      <c r="AY286" s="60"/>
      <c r="AZ286" s="24">
        <f t="shared" si="145"/>
        <v>11341.786026857235</v>
      </c>
      <c r="BA286" s="34"/>
      <c r="BB286" s="54">
        <v>-209.28383428985913</v>
      </c>
      <c r="BC286" s="55">
        <v>-226.05797973188959</v>
      </c>
      <c r="BD286" s="55">
        <v>-129.50465814313947</v>
      </c>
      <c r="BE286" s="55">
        <v>-317.20402941425414</v>
      </c>
      <c r="BF286" s="55">
        <v>0</v>
      </c>
      <c r="BG286" s="55">
        <v>-2806.0620750515086</v>
      </c>
      <c r="BH286" s="55">
        <v>0</v>
      </c>
      <c r="BI286" s="55">
        <v>-239.22498017474231</v>
      </c>
      <c r="BJ286" s="55">
        <v>0</v>
      </c>
      <c r="BK286" s="55">
        <v>0</v>
      </c>
      <c r="BL286" s="55">
        <v>-653.82022927846606</v>
      </c>
      <c r="BM286" s="55">
        <v>0</v>
      </c>
      <c r="BN286" s="55">
        <v>-338.5203380224375</v>
      </c>
      <c r="BO286" s="55">
        <v>-1249.8366580048066</v>
      </c>
      <c r="BP286" s="55">
        <v>0</v>
      </c>
      <c r="BQ286" s="55">
        <v>-546.97899995785906</v>
      </c>
      <c r="BR286" s="56">
        <v>-2966.5515762327245</v>
      </c>
      <c r="BS286" s="57">
        <v>-1152.219636835852</v>
      </c>
      <c r="BU286" s="24">
        <f t="shared" si="146"/>
        <v>-10835.264995137541</v>
      </c>
      <c r="BW286" s="48">
        <f t="shared" si="147"/>
        <v>172050.46431847685</v>
      </c>
      <c r="BX286" s="49"/>
      <c r="BY286" s="48">
        <f t="shared" si="149"/>
        <v>38363.461324743294</v>
      </c>
      <c r="BZ286" s="48">
        <f t="shared" ref="BZ286:BZ299" si="161">SUM(BG286,AB286,L286)</f>
        <v>38363.461324743294</v>
      </c>
      <c r="CA286" s="48">
        <f t="shared" ref="CA286:CA299" si="162">SUM(BF286,K286)</f>
        <v>0</v>
      </c>
      <c r="CB286" s="48">
        <f t="shared" ref="CB286:CB299" si="163">SUM(BR286,BQ286,AH286,W286,V286)</f>
        <v>44576.571824868981</v>
      </c>
      <c r="CC286" s="48">
        <f t="shared" si="150"/>
        <v>7572.6167465096232</v>
      </c>
      <c r="CD286" s="48">
        <f t="shared" si="151"/>
        <v>37003.955078359359</v>
      </c>
      <c r="CE286" s="48">
        <f t="shared" si="152"/>
        <v>8155.5751760322601</v>
      </c>
      <c r="CF286" s="48">
        <f t="shared" si="153"/>
        <v>0</v>
      </c>
      <c r="CG286" s="48">
        <f t="shared" si="160"/>
        <v>0</v>
      </c>
      <c r="CH286" s="48">
        <f t="shared" si="154"/>
        <v>0</v>
      </c>
      <c r="CI286" s="48">
        <f t="shared" si="155"/>
        <v>0</v>
      </c>
      <c r="CJ286" s="48">
        <f t="shared" si="156"/>
        <v>0</v>
      </c>
      <c r="CK286" s="48">
        <f t="shared" si="157"/>
        <v>8155.5751760322601</v>
      </c>
      <c r="CL286" s="48">
        <f t="shared" si="158"/>
        <v>80954.855992832308</v>
      </c>
      <c r="CM286" s="48">
        <f t="shared" ref="CM286:CM299" si="164">SUM(G286,BB286)</f>
        <v>2610.5494557163279</v>
      </c>
      <c r="CN286" s="48">
        <f t="shared" ref="CN286:CN299" si="165">SUM(H286,BC286)</f>
        <v>2819.7855699264205</v>
      </c>
      <c r="CO286" s="48">
        <f t="shared" ref="CO286:CO299" si="166">SUM(I286,BD286)</f>
        <v>1615.405776444547</v>
      </c>
      <c r="CP286" s="48">
        <f t="shared" ref="CP286:CP299" si="167">SUM(J286,BE286)</f>
        <v>3956.7165287669413</v>
      </c>
      <c r="CQ286" s="48">
        <f t="shared" ref="CQ286:CQ299" si="168">SUM(M286,BH286)</f>
        <v>0</v>
      </c>
      <c r="CR286" s="48">
        <f t="shared" ref="CR286:CR299" si="169">SUM(N286,BI286)</f>
        <v>2984.0271414560157</v>
      </c>
      <c r="CS286" s="48">
        <f t="shared" ref="CS286:CS299" si="170">SUM(S286,BN286)</f>
        <v>4222.610347196809</v>
      </c>
      <c r="CT286" s="48">
        <f t="shared" ref="CT286:CT299" si="171">SUM(T286,BO286)</f>
        <v>15590.12151301578</v>
      </c>
      <c r="CU286" s="48">
        <f t="shared" ref="CU286:CU299" si="172">SUM(AG286,AM286:AP286,AT286:AX286)</f>
        <v>30910.697728702966</v>
      </c>
      <c r="CV286" s="48">
        <f t="shared" si="159"/>
        <v>17397.16156844236</v>
      </c>
    </row>
    <row r="287" spans="2:100" ht="16" x14ac:dyDescent="0.4">
      <c r="B287" s="51" t="s">
        <v>234</v>
      </c>
      <c r="C287" s="52">
        <v>12</v>
      </c>
      <c r="D287" s="51" t="s">
        <v>246</v>
      </c>
      <c r="E287" s="53">
        <v>105000</v>
      </c>
      <c r="G287" s="54">
        <v>457.27026324424651</v>
      </c>
      <c r="H287" s="55">
        <v>493.9205756202665</v>
      </c>
      <c r="I287" s="55">
        <v>282.95844885205724</v>
      </c>
      <c r="J287" s="55">
        <v>693.06819862397754</v>
      </c>
      <c r="K287" s="55">
        <v>0</v>
      </c>
      <c r="L287" s="55">
        <v>6131.0456590801959</v>
      </c>
      <c r="M287" s="55">
        <v>1253.0435809584021</v>
      </c>
      <c r="N287" s="55">
        <v>522.68953323742016</v>
      </c>
      <c r="O287" s="55">
        <v>0</v>
      </c>
      <c r="P287" s="55">
        <v>0</v>
      </c>
      <c r="Q287" s="55">
        <v>0</v>
      </c>
      <c r="R287" s="55">
        <v>9177.4485303914353</v>
      </c>
      <c r="S287" s="55">
        <v>739.64281381933722</v>
      </c>
      <c r="T287" s="55">
        <v>2730.8040277330683</v>
      </c>
      <c r="U287" s="55">
        <v>0</v>
      </c>
      <c r="V287" s="55">
        <v>0</v>
      </c>
      <c r="W287" s="56">
        <v>9002.3663636468664</v>
      </c>
      <c r="X287" s="57">
        <v>2517.5177931870012</v>
      </c>
      <c r="Y287" s="60"/>
      <c r="Z287" s="24">
        <f t="shared" si="143"/>
        <v>34001.775788394276</v>
      </c>
      <c r="AB287" s="58">
        <v>545.09327061625686</v>
      </c>
      <c r="AC287" s="55">
        <v>0</v>
      </c>
      <c r="AD287" s="55">
        <v>0</v>
      </c>
      <c r="AE287" s="55">
        <v>0</v>
      </c>
      <c r="AF287" s="55">
        <v>0</v>
      </c>
      <c r="AG287" s="55">
        <v>404.85805631477916</v>
      </c>
      <c r="AH287" s="55">
        <v>0</v>
      </c>
      <c r="AI287" s="59">
        <v>303.64354223608439</v>
      </c>
      <c r="AJ287" s="60"/>
      <c r="AK287" s="24">
        <f t="shared" si="148"/>
        <v>1253.5948691671204</v>
      </c>
      <c r="AM287" s="58">
        <v>618.32866782620818</v>
      </c>
      <c r="AN287" s="55">
        <v>0</v>
      </c>
      <c r="AO287" s="55">
        <v>1593.6545075471654</v>
      </c>
      <c r="AP287" s="59">
        <v>556.49580104358733</v>
      </c>
      <c r="AQ287" s="60"/>
      <c r="AR287" s="24">
        <f t="shared" si="144"/>
        <v>2768.4789764169609</v>
      </c>
      <c r="AT287" s="58">
        <v>353.33066732926181</v>
      </c>
      <c r="AU287" s="55">
        <v>0</v>
      </c>
      <c r="AV287" s="55">
        <v>903.86375054913856</v>
      </c>
      <c r="AW287" s="55">
        <v>312.10875614084796</v>
      </c>
      <c r="AX287" s="59">
        <v>269.90537087651944</v>
      </c>
      <c r="AY287" s="60"/>
      <c r="AZ287" s="24">
        <f t="shared" si="145"/>
        <v>1839.2085448957678</v>
      </c>
      <c r="BA287" s="34"/>
      <c r="BB287" s="54">
        <v>-33.937919074031207</v>
      </c>
      <c r="BC287" s="55">
        <v>-36.658050767333442</v>
      </c>
      <c r="BD287" s="55">
        <v>-21.000755374563155</v>
      </c>
      <c r="BE287" s="55">
        <v>-51.438491256365538</v>
      </c>
      <c r="BF287" s="55">
        <v>0</v>
      </c>
      <c r="BG287" s="55">
        <v>-455.03709325159605</v>
      </c>
      <c r="BH287" s="55">
        <v>-92.999031568527442</v>
      </c>
      <c r="BI287" s="55">
        <v>-38.793240028336591</v>
      </c>
      <c r="BJ287" s="55">
        <v>0</v>
      </c>
      <c r="BK287" s="55">
        <v>0</v>
      </c>
      <c r="BL287" s="55">
        <v>0</v>
      </c>
      <c r="BM287" s="55">
        <v>-681.1365850049732</v>
      </c>
      <c r="BN287" s="55">
        <v>-54.895189949584463</v>
      </c>
      <c r="BO287" s="55">
        <v>-202.67621481159028</v>
      </c>
      <c r="BP287" s="55">
        <v>0</v>
      </c>
      <c r="BQ287" s="55">
        <v>0</v>
      </c>
      <c r="BR287" s="56">
        <v>-668.14224689926232</v>
      </c>
      <c r="BS287" s="57">
        <v>-186.84642759500301</v>
      </c>
      <c r="BU287" s="24">
        <f t="shared" si="146"/>
        <v>-2523.561245581167</v>
      </c>
      <c r="BW287" s="48">
        <f t="shared" si="147"/>
        <v>37339.496933292961</v>
      </c>
      <c r="BX287" s="49"/>
      <c r="BY287" s="48">
        <f t="shared" si="149"/>
        <v>6221.1018364448564</v>
      </c>
      <c r="BZ287" s="48">
        <f t="shared" si="161"/>
        <v>6221.1018364448564</v>
      </c>
      <c r="CA287" s="48">
        <f t="shared" si="162"/>
        <v>0</v>
      </c>
      <c r="CB287" s="48">
        <f t="shared" si="163"/>
        <v>8334.2241167476041</v>
      </c>
      <c r="CC287" s="48">
        <f t="shared" si="150"/>
        <v>0</v>
      </c>
      <c r="CD287" s="48">
        <f t="shared" si="151"/>
        <v>8334.2241167476041</v>
      </c>
      <c r="CE287" s="48">
        <f t="shared" si="152"/>
        <v>8496.311945386462</v>
      </c>
      <c r="CF287" s="48">
        <f t="shared" si="153"/>
        <v>0</v>
      </c>
      <c r="CG287" s="48">
        <f t="shared" si="160"/>
        <v>0</v>
      </c>
      <c r="CH287" s="48">
        <f t="shared" si="154"/>
        <v>0</v>
      </c>
      <c r="CI287" s="48">
        <f t="shared" si="155"/>
        <v>0</v>
      </c>
      <c r="CJ287" s="48">
        <f t="shared" si="156"/>
        <v>8496.311945386462</v>
      </c>
      <c r="CK287" s="48">
        <f t="shared" si="157"/>
        <v>0</v>
      </c>
      <c r="CL287" s="48">
        <f t="shared" si="158"/>
        <v>14287.859034714034</v>
      </c>
      <c r="CM287" s="48">
        <f t="shared" si="164"/>
        <v>423.33234417021532</v>
      </c>
      <c r="CN287" s="48">
        <f t="shared" si="165"/>
        <v>457.26252485293304</v>
      </c>
      <c r="CO287" s="48">
        <f t="shared" si="166"/>
        <v>261.9576934774941</v>
      </c>
      <c r="CP287" s="48">
        <f t="shared" si="167"/>
        <v>641.62970736761201</v>
      </c>
      <c r="CQ287" s="48">
        <f t="shared" si="168"/>
        <v>1160.0445493898746</v>
      </c>
      <c r="CR287" s="48">
        <f t="shared" si="169"/>
        <v>483.89629320908358</v>
      </c>
      <c r="CS287" s="48">
        <f t="shared" si="170"/>
        <v>684.74762386975272</v>
      </c>
      <c r="CT287" s="48">
        <f t="shared" si="171"/>
        <v>2528.1278129214779</v>
      </c>
      <c r="CU287" s="48">
        <f t="shared" si="172"/>
        <v>5012.5455776275076</v>
      </c>
      <c r="CV287" s="48">
        <f t="shared" si="159"/>
        <v>2821.1613354230858</v>
      </c>
    </row>
    <row r="288" spans="2:100" ht="16" x14ac:dyDescent="0.4">
      <c r="B288" s="51" t="s">
        <v>234</v>
      </c>
      <c r="C288" s="52">
        <v>12</v>
      </c>
      <c r="D288" s="51" t="s">
        <v>235</v>
      </c>
      <c r="E288" s="53">
        <v>327857.14285714284</v>
      </c>
      <c r="G288" s="54">
        <v>1427.8030668646877</v>
      </c>
      <c r="H288" s="55">
        <v>1542.2417973449137</v>
      </c>
      <c r="I288" s="55">
        <v>883.52331988499509</v>
      </c>
      <c r="J288" s="55">
        <v>2164.070089580991</v>
      </c>
      <c r="K288" s="55">
        <v>0</v>
      </c>
      <c r="L288" s="55">
        <v>19143.877262025919</v>
      </c>
      <c r="M288" s="55">
        <v>3912.5646507476631</v>
      </c>
      <c r="N288" s="55">
        <v>1632.0713997005159</v>
      </c>
      <c r="O288" s="55">
        <v>0</v>
      </c>
      <c r="P288" s="55">
        <v>0</v>
      </c>
      <c r="Q288" s="55">
        <v>0</v>
      </c>
      <c r="R288" s="55">
        <v>28656.114798977342</v>
      </c>
      <c r="S288" s="55">
        <v>2309.4969492726241</v>
      </c>
      <c r="T288" s="55">
        <v>8526.7962498603956</v>
      </c>
      <c r="U288" s="55">
        <v>0</v>
      </c>
      <c r="V288" s="55">
        <v>2351.8931213872693</v>
      </c>
      <c r="W288" s="56">
        <v>23148.942077949087</v>
      </c>
      <c r="X288" s="57">
        <v>7860.8208644410433</v>
      </c>
      <c r="Y288" s="60"/>
      <c r="Z288" s="24">
        <f t="shared" si="143"/>
        <v>103560.21564803745</v>
      </c>
      <c r="AB288" s="58">
        <v>1702.0259266181081</v>
      </c>
      <c r="AC288" s="55">
        <v>0</v>
      </c>
      <c r="AD288" s="55">
        <v>0</v>
      </c>
      <c r="AE288" s="55">
        <v>0</v>
      </c>
      <c r="AF288" s="55">
        <v>0</v>
      </c>
      <c r="AG288" s="55">
        <v>1264.1486248196165</v>
      </c>
      <c r="AH288" s="55">
        <v>239.26303440764897</v>
      </c>
      <c r="AI288" s="59">
        <v>948.11146861471241</v>
      </c>
      <c r="AJ288" s="60"/>
      <c r="AK288" s="24">
        <f t="shared" si="148"/>
        <v>4153.5490544600852</v>
      </c>
      <c r="AM288" s="58">
        <v>1930.6997179063235</v>
      </c>
      <c r="AN288" s="55">
        <v>0</v>
      </c>
      <c r="AO288" s="55">
        <v>4976.1048909125775</v>
      </c>
      <c r="AP288" s="59">
        <v>1737.6297461156912</v>
      </c>
      <c r="AQ288" s="60"/>
      <c r="AR288" s="24">
        <f t="shared" si="144"/>
        <v>8644.4343549345922</v>
      </c>
      <c r="AT288" s="58">
        <v>1103.2569816607563</v>
      </c>
      <c r="AU288" s="55">
        <v>0</v>
      </c>
      <c r="AV288" s="55">
        <v>2822.2684455922081</v>
      </c>
      <c r="AW288" s="55">
        <v>974.54366713366801</v>
      </c>
      <c r="AX288" s="59">
        <v>842.76574987974425</v>
      </c>
      <c r="AY288" s="60"/>
      <c r="AZ288" s="24">
        <f t="shared" si="145"/>
        <v>5742.8348442663773</v>
      </c>
      <c r="BA288" s="34"/>
      <c r="BB288" s="54">
        <v>-105.96942078217909</v>
      </c>
      <c r="BC288" s="55">
        <v>-114.46289321228606</v>
      </c>
      <c r="BD288" s="55">
        <v>-65.573787189962502</v>
      </c>
      <c r="BE288" s="55">
        <v>-160.61406453518219</v>
      </c>
      <c r="BF288" s="55">
        <v>0</v>
      </c>
      <c r="BG288" s="55">
        <v>-1420.8301074998813</v>
      </c>
      <c r="BH288" s="55">
        <v>-290.38473122417747</v>
      </c>
      <c r="BI288" s="55">
        <v>-121.12991274154078</v>
      </c>
      <c r="BJ288" s="55">
        <v>0</v>
      </c>
      <c r="BK288" s="55">
        <v>0</v>
      </c>
      <c r="BL288" s="55">
        <v>0</v>
      </c>
      <c r="BM288" s="55">
        <v>-2126.814234811447</v>
      </c>
      <c r="BN288" s="55">
        <v>-171.40742984258006</v>
      </c>
      <c r="BO288" s="55">
        <v>-632.84614012598604</v>
      </c>
      <c r="BP288" s="55">
        <v>0</v>
      </c>
      <c r="BQ288" s="55">
        <v>-174.55401070280749</v>
      </c>
      <c r="BR288" s="56">
        <v>-1718.0800634552456</v>
      </c>
      <c r="BS288" s="57">
        <v>-583.41843718439725</v>
      </c>
      <c r="BU288" s="24">
        <f t="shared" si="146"/>
        <v>-7686.0852333076737</v>
      </c>
      <c r="BW288" s="48">
        <f t="shared" si="147"/>
        <v>114414.94866839083</v>
      </c>
      <c r="BX288" s="49"/>
      <c r="BY288" s="48">
        <f t="shared" si="149"/>
        <v>19425.073081144146</v>
      </c>
      <c r="BZ288" s="48">
        <f t="shared" si="161"/>
        <v>19425.073081144146</v>
      </c>
      <c r="CA288" s="48">
        <f t="shared" si="162"/>
        <v>0</v>
      </c>
      <c r="CB288" s="48">
        <f t="shared" si="163"/>
        <v>23847.46415958595</v>
      </c>
      <c r="CC288" s="48">
        <f t="shared" si="150"/>
        <v>2416.6021450921107</v>
      </c>
      <c r="CD288" s="48">
        <f t="shared" si="151"/>
        <v>21430.86201449384</v>
      </c>
      <c r="CE288" s="48">
        <f t="shared" si="152"/>
        <v>26529.300564165897</v>
      </c>
      <c r="CF288" s="48">
        <f t="shared" si="153"/>
        <v>0</v>
      </c>
      <c r="CG288" s="48">
        <f t="shared" si="160"/>
        <v>0</v>
      </c>
      <c r="CH288" s="48">
        <f t="shared" si="154"/>
        <v>0</v>
      </c>
      <c r="CI288" s="48">
        <f t="shared" si="155"/>
        <v>0</v>
      </c>
      <c r="CJ288" s="48">
        <f t="shared" si="156"/>
        <v>26529.300564165897</v>
      </c>
      <c r="CK288" s="48">
        <f t="shared" si="157"/>
        <v>0</v>
      </c>
      <c r="CL288" s="48">
        <f t="shared" si="158"/>
        <v>44613.110863494832</v>
      </c>
      <c r="CM288" s="48">
        <f t="shared" si="164"/>
        <v>1321.8336460825087</v>
      </c>
      <c r="CN288" s="48">
        <f t="shared" si="165"/>
        <v>1427.7789041326278</v>
      </c>
      <c r="CO288" s="48">
        <f t="shared" si="166"/>
        <v>817.94953269503253</v>
      </c>
      <c r="CP288" s="48">
        <f t="shared" si="167"/>
        <v>2003.4560250458087</v>
      </c>
      <c r="CQ288" s="48">
        <f t="shared" si="168"/>
        <v>3622.1799195234858</v>
      </c>
      <c r="CR288" s="48">
        <f t="shared" si="169"/>
        <v>1510.9414869589752</v>
      </c>
      <c r="CS288" s="48">
        <f t="shared" si="170"/>
        <v>2138.0895194300442</v>
      </c>
      <c r="CT288" s="48">
        <f t="shared" si="171"/>
        <v>7893.9501097344091</v>
      </c>
      <c r="CU288" s="48">
        <f t="shared" si="172"/>
        <v>15651.417824020584</v>
      </c>
      <c r="CV288" s="48">
        <f t="shared" si="159"/>
        <v>8808.9323330557563</v>
      </c>
    </row>
    <row r="289" spans="2:100" ht="16" x14ac:dyDescent="0.4">
      <c r="B289" s="51" t="s">
        <v>234</v>
      </c>
      <c r="C289" s="52">
        <v>12</v>
      </c>
      <c r="D289" s="51" t="s">
        <v>244</v>
      </c>
      <c r="E289" s="53">
        <v>379000</v>
      </c>
      <c r="G289" s="54">
        <v>1650.5279025673278</v>
      </c>
      <c r="H289" s="55">
        <v>1782.8180777150574</v>
      </c>
      <c r="I289" s="55">
        <v>1021.3452582374258</v>
      </c>
      <c r="J289" s="55">
        <v>2501.6461645570239</v>
      </c>
      <c r="K289" s="55">
        <v>0</v>
      </c>
      <c r="L289" s="55">
        <v>22130.155283727563</v>
      </c>
      <c r="M289" s="55">
        <v>4522.8906398403278</v>
      </c>
      <c r="N289" s="55">
        <v>1886.6603152093546</v>
      </c>
      <c r="O289" s="55">
        <v>0</v>
      </c>
      <c r="P289" s="55">
        <v>0</v>
      </c>
      <c r="Q289" s="55">
        <v>0</v>
      </c>
      <c r="R289" s="55">
        <v>33126.218981127182</v>
      </c>
      <c r="S289" s="55">
        <v>2669.7583470240843</v>
      </c>
      <c r="T289" s="55">
        <v>9856.902157246026</v>
      </c>
      <c r="U289" s="55">
        <v>0</v>
      </c>
      <c r="V289" s="55">
        <v>1178.8501324484337</v>
      </c>
      <c r="W289" s="56">
        <v>30007.88787882289</v>
      </c>
      <c r="X289" s="57">
        <v>9087.0404154083189</v>
      </c>
      <c r="Y289" s="60"/>
      <c r="Z289" s="24">
        <f t="shared" si="143"/>
        <v>121422.70155393101</v>
      </c>
      <c r="AB289" s="58">
        <v>1967.5271387005841</v>
      </c>
      <c r="AC289" s="55">
        <v>0</v>
      </c>
      <c r="AD289" s="55">
        <v>0</v>
      </c>
      <c r="AE289" s="55">
        <v>0</v>
      </c>
      <c r="AF289" s="55">
        <v>0</v>
      </c>
      <c r="AG289" s="55">
        <v>1461.3447937457267</v>
      </c>
      <c r="AH289" s="55">
        <v>119.92690366605616</v>
      </c>
      <c r="AI289" s="59">
        <v>1096.0085953092951</v>
      </c>
      <c r="AJ289" s="60"/>
      <c r="AK289" s="24">
        <f t="shared" si="148"/>
        <v>4644.8074314216619</v>
      </c>
      <c r="AM289" s="58">
        <v>2231.8720486298371</v>
      </c>
      <c r="AN289" s="55">
        <v>0</v>
      </c>
      <c r="AO289" s="55">
        <v>5752.3338891464355</v>
      </c>
      <c r="AP289" s="59">
        <v>2008.6848437668534</v>
      </c>
      <c r="AQ289" s="60"/>
      <c r="AR289" s="24">
        <f t="shared" si="144"/>
        <v>9992.8907815431266</v>
      </c>
      <c r="AT289" s="58">
        <v>1275.3554563599071</v>
      </c>
      <c r="AU289" s="55">
        <v>0</v>
      </c>
      <c r="AV289" s="55">
        <v>3262.5177281726051</v>
      </c>
      <c r="AW289" s="55">
        <v>1126.5639864512511</v>
      </c>
      <c r="AX289" s="59">
        <v>974.22986249715109</v>
      </c>
      <c r="AY289" s="60"/>
      <c r="AZ289" s="24">
        <f t="shared" si="145"/>
        <v>6638.6670334809141</v>
      </c>
      <c r="BA289" s="34"/>
      <c r="BB289" s="54">
        <v>-122.49972694340789</v>
      </c>
      <c r="BC289" s="55">
        <v>-132.31810705542262</v>
      </c>
      <c r="BD289" s="55">
        <v>-75.802726542470822</v>
      </c>
      <c r="BE289" s="55">
        <v>-185.6684589158337</v>
      </c>
      <c r="BF289" s="55">
        <v>0</v>
      </c>
      <c r="BG289" s="55">
        <v>-1642.467222308142</v>
      </c>
      <c r="BH289" s="55">
        <v>-335.68221870925618</v>
      </c>
      <c r="BI289" s="55">
        <v>-140.02512353085302</v>
      </c>
      <c r="BJ289" s="55">
        <v>0</v>
      </c>
      <c r="BK289" s="55">
        <v>0</v>
      </c>
      <c r="BL289" s="55">
        <v>0</v>
      </c>
      <c r="BM289" s="55">
        <v>-2458.5787211131892</v>
      </c>
      <c r="BN289" s="55">
        <v>-198.14549515135724</v>
      </c>
      <c r="BO289" s="55">
        <v>-731.56462298659733</v>
      </c>
      <c r="BP289" s="55">
        <v>0</v>
      </c>
      <c r="BQ289" s="55">
        <v>-87.492504130049184</v>
      </c>
      <c r="BR289" s="56">
        <v>-2227.1408229975405</v>
      </c>
      <c r="BS289" s="57">
        <v>-674.42662912863</v>
      </c>
      <c r="BU289" s="24">
        <f t="shared" si="146"/>
        <v>-9011.8123795127485</v>
      </c>
      <c r="BW289" s="48">
        <f t="shared" si="147"/>
        <v>133687.25442086396</v>
      </c>
      <c r="BX289" s="49"/>
      <c r="BY289" s="48">
        <f t="shared" si="149"/>
        <v>22455.215200120005</v>
      </c>
      <c r="BZ289" s="48">
        <f t="shared" si="161"/>
        <v>22455.215200120005</v>
      </c>
      <c r="CA289" s="48">
        <f t="shared" si="162"/>
        <v>0</v>
      </c>
      <c r="CB289" s="48">
        <f t="shared" si="163"/>
        <v>28992.031587809794</v>
      </c>
      <c r="CC289" s="48">
        <f t="shared" si="150"/>
        <v>1211.2845319844407</v>
      </c>
      <c r="CD289" s="48">
        <f t="shared" si="151"/>
        <v>27780.747055825348</v>
      </c>
      <c r="CE289" s="48">
        <f t="shared" si="152"/>
        <v>30667.640260013992</v>
      </c>
      <c r="CF289" s="48">
        <f t="shared" si="153"/>
        <v>0</v>
      </c>
      <c r="CG289" s="48">
        <f t="shared" si="160"/>
        <v>0</v>
      </c>
      <c r="CH289" s="48">
        <f t="shared" si="154"/>
        <v>0</v>
      </c>
      <c r="CI289" s="48">
        <f t="shared" si="155"/>
        <v>0</v>
      </c>
      <c r="CJ289" s="48">
        <f t="shared" si="156"/>
        <v>30667.640260013992</v>
      </c>
      <c r="CK289" s="48">
        <f t="shared" si="157"/>
        <v>0</v>
      </c>
      <c r="CL289" s="48">
        <f t="shared" si="158"/>
        <v>51572.367372920184</v>
      </c>
      <c r="CM289" s="48">
        <f t="shared" si="164"/>
        <v>1528.0281756239199</v>
      </c>
      <c r="CN289" s="48">
        <f t="shared" si="165"/>
        <v>1650.4999706596348</v>
      </c>
      <c r="CO289" s="48">
        <f t="shared" si="166"/>
        <v>945.54253169495496</v>
      </c>
      <c r="CP289" s="48">
        <f t="shared" si="167"/>
        <v>2315.9777056411904</v>
      </c>
      <c r="CQ289" s="48">
        <f t="shared" si="168"/>
        <v>4187.2084211310721</v>
      </c>
      <c r="CR289" s="48">
        <f t="shared" si="169"/>
        <v>1746.6351916785015</v>
      </c>
      <c r="CS289" s="48">
        <f t="shared" si="170"/>
        <v>2471.6128518727269</v>
      </c>
      <c r="CT289" s="48">
        <f t="shared" si="171"/>
        <v>9125.3375342594281</v>
      </c>
      <c r="CU289" s="48">
        <f t="shared" si="172"/>
        <v>18092.902608769768</v>
      </c>
      <c r="CV289" s="48">
        <f t="shared" si="159"/>
        <v>10183.049010717614</v>
      </c>
    </row>
    <row r="290" spans="2:100" ht="16" x14ac:dyDescent="0.4">
      <c r="B290" s="51" t="s">
        <v>234</v>
      </c>
      <c r="C290" s="52">
        <v>12</v>
      </c>
      <c r="D290" s="51" t="s">
        <v>321</v>
      </c>
      <c r="E290" s="53">
        <v>150000</v>
      </c>
      <c r="G290" s="54">
        <v>653.24323320606629</v>
      </c>
      <c r="H290" s="55">
        <v>705.60082231466652</v>
      </c>
      <c r="I290" s="55">
        <v>404.22635550293893</v>
      </c>
      <c r="J290" s="55">
        <v>990.09742660568224</v>
      </c>
      <c r="K290" s="55">
        <v>0</v>
      </c>
      <c r="L290" s="55">
        <v>8758.6366558288519</v>
      </c>
      <c r="M290" s="55">
        <v>1790.0622585120029</v>
      </c>
      <c r="N290" s="55">
        <v>746.69933319631457</v>
      </c>
      <c r="O290" s="55">
        <v>0</v>
      </c>
      <c r="P290" s="55">
        <v>0</v>
      </c>
      <c r="Q290" s="55">
        <v>0</v>
      </c>
      <c r="R290" s="55">
        <v>13110.640757702051</v>
      </c>
      <c r="S290" s="55">
        <v>1056.6325911704819</v>
      </c>
      <c r="T290" s="55">
        <v>3901.1486110472406</v>
      </c>
      <c r="U290" s="55">
        <v>0</v>
      </c>
      <c r="V290" s="55">
        <v>0</v>
      </c>
      <c r="W290" s="56">
        <v>12860.523376638383</v>
      </c>
      <c r="X290" s="57">
        <v>3596.4539902671445</v>
      </c>
      <c r="Y290" s="60"/>
      <c r="Z290" s="24">
        <f t="shared" si="143"/>
        <v>48573.96541199182</v>
      </c>
      <c r="AB290" s="58">
        <v>778.70467230893826</v>
      </c>
      <c r="AC290" s="55">
        <v>0</v>
      </c>
      <c r="AD290" s="55">
        <v>0</v>
      </c>
      <c r="AE290" s="55">
        <v>0</v>
      </c>
      <c r="AF290" s="55">
        <v>0</v>
      </c>
      <c r="AG290" s="55">
        <v>578.36865187825595</v>
      </c>
      <c r="AH290" s="55">
        <v>0</v>
      </c>
      <c r="AI290" s="59">
        <v>433.77648890869199</v>
      </c>
      <c r="AJ290" s="60"/>
      <c r="AK290" s="24">
        <f t="shared" si="148"/>
        <v>1790.8498130958862</v>
      </c>
      <c r="AM290" s="58">
        <v>883.32666832315454</v>
      </c>
      <c r="AN290" s="55">
        <v>0</v>
      </c>
      <c r="AO290" s="55">
        <v>2276.6492964959507</v>
      </c>
      <c r="AP290" s="59">
        <v>794.99400149083908</v>
      </c>
      <c r="AQ290" s="60"/>
      <c r="AR290" s="24">
        <f t="shared" si="144"/>
        <v>3954.9699663099445</v>
      </c>
      <c r="AT290" s="58">
        <v>504.75809618465973</v>
      </c>
      <c r="AU290" s="55">
        <v>0</v>
      </c>
      <c r="AV290" s="55">
        <v>1291.2339293559123</v>
      </c>
      <c r="AW290" s="55">
        <v>445.86965162978277</v>
      </c>
      <c r="AX290" s="59">
        <v>385.57910125217063</v>
      </c>
      <c r="AY290" s="60"/>
      <c r="AZ290" s="24">
        <f t="shared" si="145"/>
        <v>2627.440778422525</v>
      </c>
      <c r="BA290" s="34"/>
      <c r="BB290" s="54">
        <v>-48.482741534330302</v>
      </c>
      <c r="BC290" s="55">
        <v>-52.368643953333496</v>
      </c>
      <c r="BD290" s="55">
        <v>-30.001079106518795</v>
      </c>
      <c r="BE290" s="55">
        <v>-73.483558937665052</v>
      </c>
      <c r="BF290" s="55">
        <v>0</v>
      </c>
      <c r="BG290" s="55">
        <v>-650.05299035942289</v>
      </c>
      <c r="BH290" s="55">
        <v>-132.85575938361063</v>
      </c>
      <c r="BI290" s="55">
        <v>-55.418914326195129</v>
      </c>
      <c r="BJ290" s="55">
        <v>0</v>
      </c>
      <c r="BK290" s="55">
        <v>0</v>
      </c>
      <c r="BL290" s="55">
        <v>0</v>
      </c>
      <c r="BM290" s="55">
        <v>-973.0522642928189</v>
      </c>
      <c r="BN290" s="55">
        <v>-78.421699927977798</v>
      </c>
      <c r="BO290" s="55">
        <v>-289.53744973084326</v>
      </c>
      <c r="BP290" s="55">
        <v>0</v>
      </c>
      <c r="BQ290" s="55">
        <v>0</v>
      </c>
      <c r="BR290" s="56">
        <v>-954.48892414180307</v>
      </c>
      <c r="BS290" s="57">
        <v>-266.92346799286145</v>
      </c>
      <c r="BU290" s="24">
        <f t="shared" si="146"/>
        <v>-3605.0874936873806</v>
      </c>
      <c r="BW290" s="48">
        <f t="shared" si="147"/>
        <v>53342.138476132794</v>
      </c>
      <c r="BX290" s="49"/>
      <c r="BY290" s="48">
        <f t="shared" si="149"/>
        <v>8887.2883377783673</v>
      </c>
      <c r="BZ290" s="48">
        <f t="shared" si="161"/>
        <v>8887.2883377783673</v>
      </c>
      <c r="CA290" s="48">
        <f t="shared" si="162"/>
        <v>0</v>
      </c>
      <c r="CB290" s="48">
        <f t="shared" si="163"/>
        <v>11906.03445249658</v>
      </c>
      <c r="CC290" s="48">
        <f t="shared" si="150"/>
        <v>0</v>
      </c>
      <c r="CD290" s="48">
        <f t="shared" si="151"/>
        <v>11906.03445249658</v>
      </c>
      <c r="CE290" s="48">
        <f t="shared" si="152"/>
        <v>12137.588493409232</v>
      </c>
      <c r="CF290" s="48">
        <f t="shared" si="153"/>
        <v>0</v>
      </c>
      <c r="CG290" s="48">
        <f t="shared" si="160"/>
        <v>0</v>
      </c>
      <c r="CH290" s="48">
        <f t="shared" si="154"/>
        <v>0</v>
      </c>
      <c r="CI290" s="48">
        <f t="shared" si="155"/>
        <v>0</v>
      </c>
      <c r="CJ290" s="48">
        <f t="shared" si="156"/>
        <v>12137.588493409232</v>
      </c>
      <c r="CK290" s="48">
        <f t="shared" si="157"/>
        <v>0</v>
      </c>
      <c r="CL290" s="48">
        <f t="shared" si="158"/>
        <v>20411.227192448616</v>
      </c>
      <c r="CM290" s="48">
        <f t="shared" si="164"/>
        <v>604.76049167173596</v>
      </c>
      <c r="CN290" s="48">
        <f t="shared" si="165"/>
        <v>653.23217836133301</v>
      </c>
      <c r="CO290" s="48">
        <f t="shared" si="166"/>
        <v>374.22527639642016</v>
      </c>
      <c r="CP290" s="48">
        <f t="shared" si="167"/>
        <v>916.61386766801718</v>
      </c>
      <c r="CQ290" s="48">
        <f t="shared" si="168"/>
        <v>1657.2064991283924</v>
      </c>
      <c r="CR290" s="48">
        <f t="shared" si="169"/>
        <v>691.28041887011943</v>
      </c>
      <c r="CS290" s="48">
        <f t="shared" si="170"/>
        <v>978.21089124250409</v>
      </c>
      <c r="CT290" s="48">
        <f t="shared" si="171"/>
        <v>3611.6111613163976</v>
      </c>
      <c r="CU290" s="48">
        <f t="shared" si="172"/>
        <v>7160.7793966107265</v>
      </c>
      <c r="CV290" s="48">
        <f t="shared" si="159"/>
        <v>4030.2304791758365</v>
      </c>
    </row>
    <row r="291" spans="2:100" ht="16" x14ac:dyDescent="0.4">
      <c r="B291" s="51" t="s">
        <v>234</v>
      </c>
      <c r="C291" s="52">
        <v>12</v>
      </c>
      <c r="D291" s="51" t="s">
        <v>322</v>
      </c>
      <c r="E291" s="53">
        <v>204000</v>
      </c>
      <c r="G291" s="54">
        <v>888.41079716025035</v>
      </c>
      <c r="H291" s="55">
        <v>959.61711834794642</v>
      </c>
      <c r="I291" s="55">
        <v>549.74784348399703</v>
      </c>
      <c r="J291" s="55">
        <v>1346.532500183728</v>
      </c>
      <c r="K291" s="55">
        <v>0</v>
      </c>
      <c r="L291" s="55">
        <v>11911.745851927239</v>
      </c>
      <c r="M291" s="55">
        <v>2434.4846715763238</v>
      </c>
      <c r="N291" s="55">
        <v>1015.5110931469878</v>
      </c>
      <c r="O291" s="55">
        <v>0</v>
      </c>
      <c r="P291" s="55">
        <v>0</v>
      </c>
      <c r="Q291" s="55">
        <v>0</v>
      </c>
      <c r="R291" s="55">
        <v>0</v>
      </c>
      <c r="S291" s="55">
        <v>1437.0203239918551</v>
      </c>
      <c r="T291" s="55">
        <v>5305.5621110242464</v>
      </c>
      <c r="U291" s="55">
        <v>13363.842151021427</v>
      </c>
      <c r="V291" s="55">
        <v>6097.5006850781047</v>
      </c>
      <c r="W291" s="56">
        <v>1851.9153662359267</v>
      </c>
      <c r="X291" s="57">
        <v>4891.1774267633164</v>
      </c>
      <c r="Y291" s="60"/>
      <c r="Z291" s="24">
        <f t="shared" si="143"/>
        <v>52053.067939941342</v>
      </c>
      <c r="AB291" s="58">
        <v>1059.038354340156</v>
      </c>
      <c r="AC291" s="55">
        <v>0</v>
      </c>
      <c r="AD291" s="55">
        <v>0</v>
      </c>
      <c r="AE291" s="55">
        <v>0</v>
      </c>
      <c r="AF291" s="55">
        <v>0</v>
      </c>
      <c r="AG291" s="55">
        <v>786.58136655442809</v>
      </c>
      <c r="AH291" s="55">
        <v>620.31157068649736</v>
      </c>
      <c r="AI291" s="59">
        <v>589.93602491582112</v>
      </c>
      <c r="AJ291" s="60"/>
      <c r="AK291" s="24">
        <f t="shared" si="148"/>
        <v>3055.8673164969027</v>
      </c>
      <c r="AM291" s="58">
        <v>1201.3242689194901</v>
      </c>
      <c r="AN291" s="55">
        <v>0</v>
      </c>
      <c r="AO291" s="55">
        <v>3096.2430432344927</v>
      </c>
      <c r="AP291" s="59">
        <v>1081.1918420275413</v>
      </c>
      <c r="AQ291" s="60"/>
      <c r="AR291" s="24">
        <f t="shared" si="144"/>
        <v>5378.7591541815245</v>
      </c>
      <c r="AT291" s="58">
        <v>686.47101081113726</v>
      </c>
      <c r="AU291" s="55">
        <v>0</v>
      </c>
      <c r="AV291" s="55">
        <v>1756.0781439240407</v>
      </c>
      <c r="AW291" s="55">
        <v>606.38272621650458</v>
      </c>
      <c r="AX291" s="59">
        <v>524.38757770295206</v>
      </c>
      <c r="AY291" s="60"/>
      <c r="AZ291" s="24">
        <f t="shared" si="145"/>
        <v>3573.3194586546347</v>
      </c>
      <c r="BA291" s="34"/>
      <c r="BB291" s="54">
        <v>-65.936528486689213</v>
      </c>
      <c r="BC291" s="55">
        <v>-71.221355776533557</v>
      </c>
      <c r="BD291" s="55">
        <v>-40.801467584865563</v>
      </c>
      <c r="BE291" s="55">
        <v>-99.937640155224472</v>
      </c>
      <c r="BF291" s="55">
        <v>0</v>
      </c>
      <c r="BG291" s="55">
        <v>-884.07206688881513</v>
      </c>
      <c r="BH291" s="55">
        <v>-180.68383276171045</v>
      </c>
      <c r="BI291" s="55">
        <v>-75.369723483625378</v>
      </c>
      <c r="BJ291" s="55">
        <v>0</v>
      </c>
      <c r="BK291" s="55">
        <v>0</v>
      </c>
      <c r="BL291" s="55">
        <v>0</v>
      </c>
      <c r="BM291" s="55">
        <v>0</v>
      </c>
      <c r="BN291" s="55">
        <v>-106.6535119020498</v>
      </c>
      <c r="BO291" s="55">
        <v>-393.77093163394687</v>
      </c>
      <c r="BP291" s="55">
        <v>-991.84449524818058</v>
      </c>
      <c r="BQ291" s="55">
        <v>-452.54743515542685</v>
      </c>
      <c r="BR291" s="56">
        <v>-137.44640507641964</v>
      </c>
      <c r="BS291" s="57">
        <v>-363.01591647029159</v>
      </c>
      <c r="BU291" s="24">
        <f t="shared" si="146"/>
        <v>-3863.3013106237786</v>
      </c>
      <c r="BW291" s="48">
        <f t="shared" si="147"/>
        <v>60197.71255865063</v>
      </c>
      <c r="BX291" s="49"/>
      <c r="BY291" s="48">
        <f t="shared" si="149"/>
        <v>12086.71213937858</v>
      </c>
      <c r="BZ291" s="48">
        <f t="shared" si="161"/>
        <v>12086.71213937858</v>
      </c>
      <c r="CA291" s="48">
        <f t="shared" si="162"/>
        <v>0</v>
      </c>
      <c r="CB291" s="48">
        <f t="shared" si="163"/>
        <v>7979.7337817686821</v>
      </c>
      <c r="CC291" s="48">
        <f t="shared" si="150"/>
        <v>6265.2648206091753</v>
      </c>
      <c r="CD291" s="48">
        <f t="shared" si="151"/>
        <v>1714.4689611595072</v>
      </c>
      <c r="CE291" s="48">
        <f t="shared" si="152"/>
        <v>12371.997655773246</v>
      </c>
      <c r="CF291" s="48">
        <f t="shared" si="153"/>
        <v>0</v>
      </c>
      <c r="CG291" s="48">
        <f t="shared" si="160"/>
        <v>0</v>
      </c>
      <c r="CH291" s="48">
        <f t="shared" si="154"/>
        <v>0</v>
      </c>
      <c r="CI291" s="48">
        <f t="shared" si="155"/>
        <v>12371.997655773246</v>
      </c>
      <c r="CJ291" s="48">
        <f t="shared" si="156"/>
        <v>0</v>
      </c>
      <c r="CK291" s="48">
        <f t="shared" si="157"/>
        <v>0</v>
      </c>
      <c r="CL291" s="48">
        <f t="shared" si="158"/>
        <v>27759.268981730114</v>
      </c>
      <c r="CM291" s="48">
        <f t="shared" si="164"/>
        <v>822.47426867356114</v>
      </c>
      <c r="CN291" s="48">
        <f t="shared" si="165"/>
        <v>888.39576257141289</v>
      </c>
      <c r="CO291" s="48">
        <f t="shared" si="166"/>
        <v>508.94637589913145</v>
      </c>
      <c r="CP291" s="48">
        <f t="shared" si="167"/>
        <v>1246.5948600285035</v>
      </c>
      <c r="CQ291" s="48">
        <f t="shared" si="168"/>
        <v>2253.8008388146131</v>
      </c>
      <c r="CR291" s="48">
        <f t="shared" si="169"/>
        <v>940.14136966336241</v>
      </c>
      <c r="CS291" s="48">
        <f t="shared" si="170"/>
        <v>1330.3668120898053</v>
      </c>
      <c r="CT291" s="48">
        <f t="shared" si="171"/>
        <v>4911.7911793902995</v>
      </c>
      <c r="CU291" s="48">
        <f t="shared" si="172"/>
        <v>9738.6599793905862</v>
      </c>
      <c r="CV291" s="48">
        <f t="shared" si="159"/>
        <v>5481.1134516791371</v>
      </c>
    </row>
    <row r="292" spans="2:100" ht="16" x14ac:dyDescent="0.4">
      <c r="B292" s="51" t="s">
        <v>234</v>
      </c>
      <c r="C292" s="52">
        <v>12</v>
      </c>
      <c r="D292" s="51" t="s">
        <v>323</v>
      </c>
      <c r="E292" s="53">
        <v>75000</v>
      </c>
      <c r="G292" s="54">
        <v>326.62161660303315</v>
      </c>
      <c r="H292" s="55">
        <v>352.80041115733326</v>
      </c>
      <c r="I292" s="55">
        <v>202.11317775146946</v>
      </c>
      <c r="J292" s="55">
        <v>495.04871330284112</v>
      </c>
      <c r="K292" s="55">
        <v>0</v>
      </c>
      <c r="L292" s="55">
        <v>4379.3183279144259</v>
      </c>
      <c r="M292" s="55">
        <v>895.03112925600146</v>
      </c>
      <c r="N292" s="55">
        <v>373.34966659815728</v>
      </c>
      <c r="O292" s="55">
        <v>0</v>
      </c>
      <c r="P292" s="55">
        <v>0</v>
      </c>
      <c r="Q292" s="55">
        <v>0</v>
      </c>
      <c r="R292" s="55">
        <v>0</v>
      </c>
      <c r="S292" s="55">
        <v>528.31629558524094</v>
      </c>
      <c r="T292" s="55">
        <v>1950.5743055236203</v>
      </c>
      <c r="U292" s="55">
        <v>4913.177261404936</v>
      </c>
      <c r="V292" s="55">
        <v>0</v>
      </c>
      <c r="W292" s="56">
        <v>2572.104675327676</v>
      </c>
      <c r="X292" s="57">
        <v>1798.2269951335722</v>
      </c>
      <c r="Y292" s="60"/>
      <c r="Z292" s="24">
        <f t="shared" si="143"/>
        <v>18786.682575558309</v>
      </c>
      <c r="AB292" s="58">
        <v>389.35233615446913</v>
      </c>
      <c r="AC292" s="55">
        <v>0</v>
      </c>
      <c r="AD292" s="55">
        <v>0</v>
      </c>
      <c r="AE292" s="55">
        <v>0</v>
      </c>
      <c r="AF292" s="55">
        <v>0</v>
      </c>
      <c r="AG292" s="55">
        <v>289.18432593912797</v>
      </c>
      <c r="AH292" s="55">
        <v>0</v>
      </c>
      <c r="AI292" s="59">
        <v>216.88824445434599</v>
      </c>
      <c r="AJ292" s="60"/>
      <c r="AK292" s="24">
        <f t="shared" si="148"/>
        <v>895.42490654794312</v>
      </c>
      <c r="AM292" s="58">
        <v>441.66333416157727</v>
      </c>
      <c r="AN292" s="55">
        <v>0</v>
      </c>
      <c r="AO292" s="55">
        <v>1138.3246482479753</v>
      </c>
      <c r="AP292" s="59">
        <v>397.49700074541954</v>
      </c>
      <c r="AQ292" s="60"/>
      <c r="AR292" s="24">
        <f t="shared" si="144"/>
        <v>1977.4849831549723</v>
      </c>
      <c r="AT292" s="58">
        <v>252.37904809232987</v>
      </c>
      <c r="AU292" s="55">
        <v>0</v>
      </c>
      <c r="AV292" s="55">
        <v>645.61696467795616</v>
      </c>
      <c r="AW292" s="55">
        <v>222.93482581489138</v>
      </c>
      <c r="AX292" s="59">
        <v>192.78955062608532</v>
      </c>
      <c r="AY292" s="60"/>
      <c r="AZ292" s="24">
        <f t="shared" si="145"/>
        <v>1313.7203892112625</v>
      </c>
      <c r="BA292" s="34"/>
      <c r="BB292" s="54">
        <v>-24.241370767165151</v>
      </c>
      <c r="BC292" s="55">
        <v>-26.184321976666748</v>
      </c>
      <c r="BD292" s="55">
        <v>-15.000539553259397</v>
      </c>
      <c r="BE292" s="55">
        <v>-36.741779468832526</v>
      </c>
      <c r="BF292" s="55">
        <v>0</v>
      </c>
      <c r="BG292" s="55">
        <v>-325.02649517971145</v>
      </c>
      <c r="BH292" s="55">
        <v>-66.427879691805316</v>
      </c>
      <c r="BI292" s="55">
        <v>-27.709457163097564</v>
      </c>
      <c r="BJ292" s="55">
        <v>0</v>
      </c>
      <c r="BK292" s="55">
        <v>0</v>
      </c>
      <c r="BL292" s="55">
        <v>0</v>
      </c>
      <c r="BM292" s="55">
        <v>0</v>
      </c>
      <c r="BN292" s="55">
        <v>-39.210849963988899</v>
      </c>
      <c r="BO292" s="55">
        <v>-144.76872486542163</v>
      </c>
      <c r="BP292" s="55">
        <v>-364.64871148830167</v>
      </c>
      <c r="BQ292" s="55">
        <v>0</v>
      </c>
      <c r="BR292" s="56">
        <v>-190.89778482836061</v>
      </c>
      <c r="BS292" s="57">
        <v>-133.46173399643072</v>
      </c>
      <c r="BU292" s="24">
        <f t="shared" si="146"/>
        <v>-1394.3196489430416</v>
      </c>
      <c r="BW292" s="48">
        <f t="shared" si="147"/>
        <v>21578.993205529445</v>
      </c>
      <c r="BX292" s="49"/>
      <c r="BY292" s="48">
        <f t="shared" si="149"/>
        <v>4443.6441688891837</v>
      </c>
      <c r="BZ292" s="48">
        <f t="shared" si="161"/>
        <v>4443.6441688891837</v>
      </c>
      <c r="CA292" s="48">
        <f t="shared" si="162"/>
        <v>0</v>
      </c>
      <c r="CB292" s="48">
        <f t="shared" si="163"/>
        <v>2381.2068904993153</v>
      </c>
      <c r="CC292" s="48">
        <f t="shared" si="150"/>
        <v>0</v>
      </c>
      <c r="CD292" s="48">
        <f t="shared" si="151"/>
        <v>2381.2068904993153</v>
      </c>
      <c r="CE292" s="48">
        <f t="shared" si="152"/>
        <v>4548.5285499166339</v>
      </c>
      <c r="CF292" s="48">
        <f t="shared" si="153"/>
        <v>0</v>
      </c>
      <c r="CG292" s="48">
        <f t="shared" si="160"/>
        <v>0</v>
      </c>
      <c r="CH292" s="48">
        <f t="shared" si="154"/>
        <v>0</v>
      </c>
      <c r="CI292" s="48">
        <f t="shared" si="155"/>
        <v>4548.5285499166339</v>
      </c>
      <c r="CJ292" s="48">
        <f t="shared" si="156"/>
        <v>0</v>
      </c>
      <c r="CK292" s="48">
        <f t="shared" si="157"/>
        <v>0</v>
      </c>
      <c r="CL292" s="48">
        <f t="shared" si="158"/>
        <v>10205.613596224308</v>
      </c>
      <c r="CM292" s="48">
        <f t="shared" si="164"/>
        <v>302.38024583586798</v>
      </c>
      <c r="CN292" s="48">
        <f t="shared" si="165"/>
        <v>326.61608918066651</v>
      </c>
      <c r="CO292" s="48">
        <f t="shared" si="166"/>
        <v>187.11263819821008</v>
      </c>
      <c r="CP292" s="48">
        <f t="shared" si="167"/>
        <v>458.30693383400859</v>
      </c>
      <c r="CQ292" s="48">
        <f t="shared" si="168"/>
        <v>828.60324956419618</v>
      </c>
      <c r="CR292" s="48">
        <f t="shared" si="169"/>
        <v>345.64020943505972</v>
      </c>
      <c r="CS292" s="48">
        <f t="shared" si="170"/>
        <v>489.10544562125204</v>
      </c>
      <c r="CT292" s="48">
        <f t="shared" si="171"/>
        <v>1805.8055806581988</v>
      </c>
      <c r="CU292" s="48">
        <f t="shared" si="172"/>
        <v>3580.3896983053633</v>
      </c>
      <c r="CV292" s="48">
        <f t="shared" si="159"/>
        <v>2015.1152395879183</v>
      </c>
    </row>
    <row r="293" spans="2:100" ht="16" x14ac:dyDescent="0.4">
      <c r="B293" s="51" t="s">
        <v>234</v>
      </c>
      <c r="C293" s="52">
        <v>12</v>
      </c>
      <c r="D293" s="51" t="s">
        <v>324</v>
      </c>
      <c r="E293" s="53">
        <v>381500</v>
      </c>
      <c r="G293" s="54">
        <v>1661.4152897874287</v>
      </c>
      <c r="H293" s="55">
        <v>1794.5780914203017</v>
      </c>
      <c r="I293" s="55">
        <v>1028.0823641624747</v>
      </c>
      <c r="J293" s="55">
        <v>2518.1477883337852</v>
      </c>
      <c r="K293" s="55">
        <v>0</v>
      </c>
      <c r="L293" s="55">
        <v>22276.132561324714</v>
      </c>
      <c r="M293" s="55">
        <v>0</v>
      </c>
      <c r="N293" s="55">
        <v>1899.10530409596</v>
      </c>
      <c r="O293" s="55">
        <v>0</v>
      </c>
      <c r="P293" s="55">
        <v>0</v>
      </c>
      <c r="Q293" s="55">
        <v>5190.4005361019954</v>
      </c>
      <c r="R293" s="55">
        <v>0</v>
      </c>
      <c r="S293" s="55">
        <v>2687.368890210259</v>
      </c>
      <c r="T293" s="55">
        <v>9921.9213007634808</v>
      </c>
      <c r="U293" s="55">
        <v>0</v>
      </c>
      <c r="V293" s="55">
        <v>0</v>
      </c>
      <c r="W293" s="56">
        <v>32708.597787916951</v>
      </c>
      <c r="X293" s="57">
        <v>9146.9813152461029</v>
      </c>
      <c r="Y293" s="60"/>
      <c r="Z293" s="24">
        <f t="shared" si="143"/>
        <v>90832.73122936346</v>
      </c>
      <c r="AB293" s="58">
        <v>1980.505549905733</v>
      </c>
      <c r="AC293" s="55">
        <v>0</v>
      </c>
      <c r="AD293" s="55">
        <v>0</v>
      </c>
      <c r="AE293" s="55">
        <v>0</v>
      </c>
      <c r="AF293" s="55">
        <v>0</v>
      </c>
      <c r="AG293" s="55">
        <v>1470.984271277031</v>
      </c>
      <c r="AH293" s="55">
        <v>0</v>
      </c>
      <c r="AI293" s="59">
        <v>1103.2382034577734</v>
      </c>
      <c r="AJ293" s="60"/>
      <c r="AK293" s="24">
        <f t="shared" si="148"/>
        <v>4554.7280246405371</v>
      </c>
      <c r="AM293" s="58">
        <v>2246.5941597685564</v>
      </c>
      <c r="AN293" s="55">
        <v>0</v>
      </c>
      <c r="AO293" s="55">
        <v>5790.2780440880342</v>
      </c>
      <c r="AP293" s="59">
        <v>2021.9347437917008</v>
      </c>
      <c r="AQ293" s="60"/>
      <c r="AR293" s="24">
        <f t="shared" si="144"/>
        <v>10058.806947648291</v>
      </c>
      <c r="AT293" s="58">
        <v>1283.7680912963181</v>
      </c>
      <c r="AU293" s="55">
        <v>0</v>
      </c>
      <c r="AV293" s="55">
        <v>3284.0382936618703</v>
      </c>
      <c r="AW293" s="55">
        <v>1133.9951473117476</v>
      </c>
      <c r="AX293" s="59">
        <v>980.65618085135395</v>
      </c>
      <c r="AY293" s="60"/>
      <c r="AZ293" s="24">
        <f t="shared" si="145"/>
        <v>6682.45771312129</v>
      </c>
      <c r="BA293" s="34"/>
      <c r="BB293" s="54">
        <v>-123.30777263564674</v>
      </c>
      <c r="BC293" s="55">
        <v>-133.19091778797818</v>
      </c>
      <c r="BD293" s="55">
        <v>-76.302744527579463</v>
      </c>
      <c r="BE293" s="55">
        <v>-186.89318489812811</v>
      </c>
      <c r="BF293" s="55">
        <v>0</v>
      </c>
      <c r="BG293" s="55">
        <v>-1653.3014388141323</v>
      </c>
      <c r="BH293" s="55">
        <v>0</v>
      </c>
      <c r="BI293" s="55">
        <v>-140.94877210295627</v>
      </c>
      <c r="BJ293" s="55">
        <v>0</v>
      </c>
      <c r="BK293" s="55">
        <v>0</v>
      </c>
      <c r="BL293" s="55">
        <v>-385.22381076406919</v>
      </c>
      <c r="BM293" s="55">
        <v>0</v>
      </c>
      <c r="BN293" s="55">
        <v>-199.45252348349018</v>
      </c>
      <c r="BO293" s="55">
        <v>-736.39024714877803</v>
      </c>
      <c r="BP293" s="55">
        <v>0</v>
      </c>
      <c r="BQ293" s="55">
        <v>0</v>
      </c>
      <c r="BR293" s="56">
        <v>-2427.5834970673191</v>
      </c>
      <c r="BS293" s="57">
        <v>-678.87535359517767</v>
      </c>
      <c r="BU293" s="24">
        <f t="shared" si="146"/>
        <v>-6741.4702628252553</v>
      </c>
      <c r="BW293" s="48">
        <f t="shared" si="147"/>
        <v>105387.25365194833</v>
      </c>
      <c r="BX293" s="49"/>
      <c r="BY293" s="48">
        <f t="shared" si="149"/>
        <v>22603.336672416317</v>
      </c>
      <c r="BZ293" s="48">
        <f t="shared" si="161"/>
        <v>22603.336672416313</v>
      </c>
      <c r="CA293" s="48">
        <f t="shared" si="162"/>
        <v>0</v>
      </c>
      <c r="CB293" s="48">
        <f t="shared" si="163"/>
        <v>30281.014290849631</v>
      </c>
      <c r="CC293" s="48">
        <f t="shared" si="150"/>
        <v>0</v>
      </c>
      <c r="CD293" s="48">
        <f t="shared" si="151"/>
        <v>30281.014290849631</v>
      </c>
      <c r="CE293" s="48">
        <f t="shared" si="152"/>
        <v>4805.1767253379257</v>
      </c>
      <c r="CF293" s="48">
        <f t="shared" si="153"/>
        <v>0</v>
      </c>
      <c r="CG293" s="48">
        <f t="shared" si="160"/>
        <v>0</v>
      </c>
      <c r="CH293" s="48">
        <f t="shared" si="154"/>
        <v>0</v>
      </c>
      <c r="CI293" s="48">
        <f t="shared" si="155"/>
        <v>0</v>
      </c>
      <c r="CJ293" s="48">
        <f t="shared" si="156"/>
        <v>0</v>
      </c>
      <c r="CK293" s="48">
        <f t="shared" si="157"/>
        <v>4805.1767253379257</v>
      </c>
      <c r="CL293" s="48">
        <f t="shared" si="158"/>
        <v>47697.725963344448</v>
      </c>
      <c r="CM293" s="48">
        <f t="shared" si="164"/>
        <v>1538.1075171517821</v>
      </c>
      <c r="CN293" s="48">
        <f t="shared" si="165"/>
        <v>1661.3871736323235</v>
      </c>
      <c r="CO293" s="48">
        <f t="shared" si="166"/>
        <v>951.77961963489531</v>
      </c>
      <c r="CP293" s="48">
        <f t="shared" si="167"/>
        <v>2331.2546034356569</v>
      </c>
      <c r="CQ293" s="48">
        <f t="shared" si="168"/>
        <v>0</v>
      </c>
      <c r="CR293" s="48">
        <f t="shared" si="169"/>
        <v>1758.1565319930037</v>
      </c>
      <c r="CS293" s="48">
        <f t="shared" si="170"/>
        <v>2487.916366726769</v>
      </c>
      <c r="CT293" s="48">
        <f t="shared" si="171"/>
        <v>9185.5310536147026</v>
      </c>
      <c r="CU293" s="48">
        <f t="shared" si="172"/>
        <v>18212.248932046612</v>
      </c>
      <c r="CV293" s="48">
        <f t="shared" si="159"/>
        <v>10250.219518703876</v>
      </c>
    </row>
    <row r="294" spans="2:100" ht="16" x14ac:dyDescent="0.4">
      <c r="B294" s="51" t="s">
        <v>240</v>
      </c>
      <c r="C294" s="52">
        <v>12</v>
      </c>
      <c r="D294" s="51" t="s">
        <v>241</v>
      </c>
      <c r="E294" s="53">
        <v>1300000</v>
      </c>
      <c r="G294" s="54">
        <v>5661.4413544525751</v>
      </c>
      <c r="H294" s="55">
        <v>6115.2071267271094</v>
      </c>
      <c r="I294" s="55">
        <v>3503.2950810254711</v>
      </c>
      <c r="J294" s="55">
        <v>8580.8443639159123</v>
      </c>
      <c r="K294" s="55">
        <v>0</v>
      </c>
      <c r="L294" s="55">
        <v>75908.18435051672</v>
      </c>
      <c r="M294" s="55">
        <v>15513.872907104025</v>
      </c>
      <c r="N294" s="55">
        <v>6471.3942210347268</v>
      </c>
      <c r="O294" s="55">
        <v>0</v>
      </c>
      <c r="P294" s="55">
        <v>0</v>
      </c>
      <c r="Q294" s="55">
        <v>0</v>
      </c>
      <c r="R294" s="55">
        <v>0</v>
      </c>
      <c r="S294" s="55">
        <v>9157.4824568108434</v>
      </c>
      <c r="T294" s="55">
        <v>33809.954629076085</v>
      </c>
      <c r="U294" s="55">
        <v>85161.739197685572</v>
      </c>
      <c r="V294" s="55">
        <v>0</v>
      </c>
      <c r="W294" s="56">
        <v>111457.8692641993</v>
      </c>
      <c r="X294" s="57">
        <v>31169.267915648583</v>
      </c>
      <c r="Y294" s="60"/>
      <c r="Z294" s="24">
        <f t="shared" si="143"/>
        <v>392510.55286819692</v>
      </c>
      <c r="AB294" s="58">
        <v>6748.773826677465</v>
      </c>
      <c r="AC294" s="55">
        <v>0</v>
      </c>
      <c r="AD294" s="55">
        <v>0</v>
      </c>
      <c r="AE294" s="55">
        <v>0</v>
      </c>
      <c r="AF294" s="55">
        <v>0</v>
      </c>
      <c r="AG294" s="55">
        <v>5012.5283162782189</v>
      </c>
      <c r="AH294" s="55">
        <v>0</v>
      </c>
      <c r="AI294" s="59">
        <v>3759.3962372086639</v>
      </c>
      <c r="AJ294" s="60"/>
      <c r="AK294" s="24">
        <f t="shared" si="148"/>
        <v>15520.698380164347</v>
      </c>
      <c r="AM294" s="58">
        <v>7655.497792134006</v>
      </c>
      <c r="AN294" s="55">
        <v>0</v>
      </c>
      <c r="AO294" s="55">
        <v>19730.96056963157</v>
      </c>
      <c r="AP294" s="59">
        <v>6889.9480129206058</v>
      </c>
      <c r="AQ294" s="60"/>
      <c r="AR294" s="24">
        <f t="shared" si="144"/>
        <v>34276.406374686179</v>
      </c>
      <c r="AT294" s="58">
        <v>4374.5701669337177</v>
      </c>
      <c r="AU294" s="55">
        <v>0</v>
      </c>
      <c r="AV294" s="55">
        <v>11190.694054417907</v>
      </c>
      <c r="AW294" s="55">
        <v>3864.2036474581173</v>
      </c>
      <c r="AX294" s="59">
        <v>3341.6855441854786</v>
      </c>
      <c r="AY294" s="60"/>
      <c r="AZ294" s="24">
        <f t="shared" si="145"/>
        <v>22771.15341299522</v>
      </c>
      <c r="BA294" s="34"/>
      <c r="BB294" s="54">
        <v>-420.18375996419593</v>
      </c>
      <c r="BC294" s="55">
        <v>-453.86158092889025</v>
      </c>
      <c r="BD294" s="55">
        <v>-260.00935225649624</v>
      </c>
      <c r="BE294" s="55">
        <v>-636.85751079309716</v>
      </c>
      <c r="BF294" s="55">
        <v>0</v>
      </c>
      <c r="BG294" s="55">
        <v>-5633.7925831149978</v>
      </c>
      <c r="BH294" s="55">
        <v>-1151.4165813246254</v>
      </c>
      <c r="BI294" s="55">
        <v>-480.29725749369112</v>
      </c>
      <c r="BJ294" s="55">
        <v>0</v>
      </c>
      <c r="BK294" s="55">
        <v>0</v>
      </c>
      <c r="BL294" s="55">
        <v>0</v>
      </c>
      <c r="BM294" s="55">
        <v>0</v>
      </c>
      <c r="BN294" s="55">
        <v>-679.65473270914094</v>
      </c>
      <c r="BO294" s="55">
        <v>-2509.3245643339746</v>
      </c>
      <c r="BP294" s="55">
        <v>-6320.5776657972292</v>
      </c>
      <c r="BQ294" s="55">
        <v>0</v>
      </c>
      <c r="BR294" s="56">
        <v>-8272.2373425622936</v>
      </c>
      <c r="BS294" s="57">
        <v>-2313.3367226047994</v>
      </c>
      <c r="BU294" s="24">
        <f t="shared" si="146"/>
        <v>-29131.54965388343</v>
      </c>
      <c r="BW294" s="48">
        <f t="shared" si="147"/>
        <v>435947.26138215919</v>
      </c>
      <c r="BX294" s="49"/>
      <c r="BY294" s="48">
        <f t="shared" si="149"/>
        <v>77023.165594079197</v>
      </c>
      <c r="BZ294" s="48">
        <f t="shared" si="161"/>
        <v>77023.165594079182</v>
      </c>
      <c r="CA294" s="48">
        <f t="shared" si="162"/>
        <v>0</v>
      </c>
      <c r="CB294" s="48">
        <f t="shared" si="163"/>
        <v>103185.631921637</v>
      </c>
      <c r="CC294" s="48">
        <f t="shared" si="150"/>
        <v>0</v>
      </c>
      <c r="CD294" s="48">
        <f t="shared" si="151"/>
        <v>103185.631921637</v>
      </c>
      <c r="CE294" s="48">
        <f t="shared" si="152"/>
        <v>78841.161531888341</v>
      </c>
      <c r="CF294" s="48">
        <f t="shared" si="153"/>
        <v>0</v>
      </c>
      <c r="CG294" s="48">
        <f t="shared" si="160"/>
        <v>0</v>
      </c>
      <c r="CH294" s="48">
        <f t="shared" si="154"/>
        <v>0</v>
      </c>
      <c r="CI294" s="48">
        <f t="shared" si="155"/>
        <v>78841.161531888341</v>
      </c>
      <c r="CJ294" s="48">
        <f t="shared" si="156"/>
        <v>0</v>
      </c>
      <c r="CK294" s="48">
        <f t="shared" si="157"/>
        <v>0</v>
      </c>
      <c r="CL294" s="48">
        <f t="shared" si="158"/>
        <v>176897.30233455473</v>
      </c>
      <c r="CM294" s="48">
        <f t="shared" si="164"/>
        <v>5241.2575944883793</v>
      </c>
      <c r="CN294" s="48">
        <f t="shared" si="165"/>
        <v>5661.3455457982191</v>
      </c>
      <c r="CO294" s="48">
        <f t="shared" si="166"/>
        <v>3243.2857287689749</v>
      </c>
      <c r="CP294" s="48">
        <f t="shared" si="167"/>
        <v>7943.9868531228149</v>
      </c>
      <c r="CQ294" s="48">
        <f t="shared" si="168"/>
        <v>14362.4563257794</v>
      </c>
      <c r="CR294" s="48">
        <f t="shared" si="169"/>
        <v>5991.0969635410356</v>
      </c>
      <c r="CS294" s="48">
        <f t="shared" si="170"/>
        <v>8477.8277241017022</v>
      </c>
      <c r="CT294" s="48">
        <f t="shared" si="171"/>
        <v>31300.630064742109</v>
      </c>
      <c r="CU294" s="48">
        <f t="shared" si="172"/>
        <v>62060.088103959628</v>
      </c>
      <c r="CV294" s="48">
        <f t="shared" si="159"/>
        <v>34928.664152857244</v>
      </c>
    </row>
    <row r="295" spans="2:100" ht="16" x14ac:dyDescent="0.4">
      <c r="B295" s="51" t="s">
        <v>240</v>
      </c>
      <c r="C295" s="52">
        <v>12</v>
      </c>
      <c r="D295" s="51" t="s">
        <v>243</v>
      </c>
      <c r="E295" s="53">
        <v>180000</v>
      </c>
      <c r="G295" s="54">
        <v>783.89187984727971</v>
      </c>
      <c r="H295" s="55">
        <v>846.72098677759982</v>
      </c>
      <c r="I295" s="55">
        <v>485.07162660352674</v>
      </c>
      <c r="J295" s="55">
        <v>1188.1169119268188</v>
      </c>
      <c r="K295" s="55">
        <v>0</v>
      </c>
      <c r="L295" s="55">
        <v>10510.363986994622</v>
      </c>
      <c r="M295" s="55">
        <v>2148.0747102144037</v>
      </c>
      <c r="N295" s="55">
        <v>896.03919983557739</v>
      </c>
      <c r="O295" s="55">
        <v>0</v>
      </c>
      <c r="P295" s="55">
        <v>0</v>
      </c>
      <c r="Q295" s="55">
        <v>0</v>
      </c>
      <c r="R295" s="55">
        <v>0</v>
      </c>
      <c r="S295" s="55">
        <v>1267.9591094045784</v>
      </c>
      <c r="T295" s="55">
        <v>4681.3783332566882</v>
      </c>
      <c r="U295" s="55">
        <v>11791.625427371848</v>
      </c>
      <c r="V295" s="55">
        <v>0</v>
      </c>
      <c r="W295" s="56">
        <v>6173.0512207864231</v>
      </c>
      <c r="X295" s="57">
        <v>4315.7447883205732</v>
      </c>
      <c r="Y295" s="60"/>
      <c r="Z295" s="24">
        <f t="shared" si="143"/>
        <v>45088.038181339944</v>
      </c>
      <c r="AB295" s="58">
        <v>934.44560677072593</v>
      </c>
      <c r="AC295" s="55">
        <v>0</v>
      </c>
      <c r="AD295" s="55">
        <v>0</v>
      </c>
      <c r="AE295" s="55">
        <v>0</v>
      </c>
      <c r="AF295" s="55">
        <v>0</v>
      </c>
      <c r="AG295" s="55">
        <v>694.04238225390714</v>
      </c>
      <c r="AH295" s="55">
        <v>0</v>
      </c>
      <c r="AI295" s="59">
        <v>520.53178669043041</v>
      </c>
      <c r="AJ295" s="60"/>
      <c r="AK295" s="24">
        <f t="shared" si="148"/>
        <v>2149.0197757150636</v>
      </c>
      <c r="AM295" s="58">
        <v>1059.9920019877854</v>
      </c>
      <c r="AN295" s="55">
        <v>0</v>
      </c>
      <c r="AO295" s="55">
        <v>2731.9791557951407</v>
      </c>
      <c r="AP295" s="59">
        <v>953.99280178900699</v>
      </c>
      <c r="AQ295" s="60"/>
      <c r="AR295" s="24">
        <f t="shared" si="144"/>
        <v>4745.9639595719327</v>
      </c>
      <c r="AT295" s="58">
        <v>605.70971542159168</v>
      </c>
      <c r="AU295" s="55">
        <v>0</v>
      </c>
      <c r="AV295" s="55">
        <v>1549.4807152270946</v>
      </c>
      <c r="AW295" s="55">
        <v>535.04358195573934</v>
      </c>
      <c r="AX295" s="59">
        <v>462.69492150260476</v>
      </c>
      <c r="AY295" s="60"/>
      <c r="AZ295" s="24">
        <f t="shared" si="145"/>
        <v>3152.9289341070303</v>
      </c>
      <c r="BA295" s="34"/>
      <c r="BB295" s="54">
        <v>-58.179289841196365</v>
      </c>
      <c r="BC295" s="55">
        <v>-62.842372744000194</v>
      </c>
      <c r="BD295" s="55">
        <v>-36.001294927822556</v>
      </c>
      <c r="BE295" s="55">
        <v>-88.180270725198056</v>
      </c>
      <c r="BF295" s="55">
        <v>0</v>
      </c>
      <c r="BG295" s="55">
        <v>-780.06358843130749</v>
      </c>
      <c r="BH295" s="55">
        <v>-159.42691126033273</v>
      </c>
      <c r="BI295" s="55">
        <v>-66.502697191434152</v>
      </c>
      <c r="BJ295" s="55">
        <v>0</v>
      </c>
      <c r="BK295" s="55">
        <v>0</v>
      </c>
      <c r="BL295" s="55">
        <v>0</v>
      </c>
      <c r="BM295" s="55">
        <v>0</v>
      </c>
      <c r="BN295" s="55">
        <v>-94.106039913573355</v>
      </c>
      <c r="BO295" s="55">
        <v>-347.44493967701197</v>
      </c>
      <c r="BP295" s="55">
        <v>-875.15690757192408</v>
      </c>
      <c r="BQ295" s="55">
        <v>0</v>
      </c>
      <c r="BR295" s="56">
        <v>-458.1546835880655</v>
      </c>
      <c r="BS295" s="57">
        <v>-320.30816159143376</v>
      </c>
      <c r="BU295" s="24">
        <f t="shared" si="146"/>
        <v>-3346.3671574632999</v>
      </c>
      <c r="BW295" s="48">
        <f t="shared" si="147"/>
        <v>51789.583693270673</v>
      </c>
      <c r="BX295" s="49"/>
      <c r="BY295" s="48">
        <f t="shared" si="149"/>
        <v>10664.74600533404</v>
      </c>
      <c r="BZ295" s="48">
        <f t="shared" si="161"/>
        <v>10664.74600533404</v>
      </c>
      <c r="CA295" s="48">
        <f t="shared" si="162"/>
        <v>0</v>
      </c>
      <c r="CB295" s="48">
        <f t="shared" si="163"/>
        <v>5714.8965371983577</v>
      </c>
      <c r="CC295" s="48">
        <f t="shared" si="150"/>
        <v>0</v>
      </c>
      <c r="CD295" s="48">
        <f t="shared" si="151"/>
        <v>5714.8965371983577</v>
      </c>
      <c r="CE295" s="48">
        <f t="shared" si="152"/>
        <v>10916.468519799924</v>
      </c>
      <c r="CF295" s="48">
        <f t="shared" si="153"/>
        <v>0</v>
      </c>
      <c r="CG295" s="48">
        <f t="shared" si="160"/>
        <v>0</v>
      </c>
      <c r="CH295" s="48">
        <f t="shared" si="154"/>
        <v>0</v>
      </c>
      <c r="CI295" s="48">
        <f t="shared" si="155"/>
        <v>10916.468519799924</v>
      </c>
      <c r="CJ295" s="48">
        <f t="shared" si="156"/>
        <v>0</v>
      </c>
      <c r="CK295" s="48">
        <f t="shared" si="157"/>
        <v>0</v>
      </c>
      <c r="CL295" s="48">
        <f t="shared" si="158"/>
        <v>24493.47263093834</v>
      </c>
      <c r="CM295" s="48">
        <f t="shared" si="164"/>
        <v>725.71259000608336</v>
      </c>
      <c r="CN295" s="48">
        <f t="shared" si="165"/>
        <v>783.87861403359966</v>
      </c>
      <c r="CO295" s="48">
        <f t="shared" si="166"/>
        <v>449.07033167570421</v>
      </c>
      <c r="CP295" s="48">
        <f t="shared" si="167"/>
        <v>1099.9366412016207</v>
      </c>
      <c r="CQ295" s="48">
        <f t="shared" si="168"/>
        <v>1988.647798954071</v>
      </c>
      <c r="CR295" s="48">
        <f t="shared" si="169"/>
        <v>829.53650264414318</v>
      </c>
      <c r="CS295" s="48">
        <f t="shared" si="170"/>
        <v>1173.853069491005</v>
      </c>
      <c r="CT295" s="48">
        <f t="shared" si="171"/>
        <v>4333.9333935796758</v>
      </c>
      <c r="CU295" s="48">
        <f t="shared" si="172"/>
        <v>8592.9352759328704</v>
      </c>
      <c r="CV295" s="48">
        <f t="shared" si="159"/>
        <v>4836.2765750110038</v>
      </c>
    </row>
    <row r="296" spans="2:100" ht="16" x14ac:dyDescent="0.4">
      <c r="B296" s="51" t="s">
        <v>240</v>
      </c>
      <c r="C296" s="52">
        <v>12</v>
      </c>
      <c r="D296" s="51" t="s">
        <v>251</v>
      </c>
      <c r="E296" s="53">
        <v>150000</v>
      </c>
      <c r="G296" s="54">
        <v>653.24323320606629</v>
      </c>
      <c r="H296" s="55">
        <v>705.60082231466652</v>
      </c>
      <c r="I296" s="55">
        <v>404.22635550293893</v>
      </c>
      <c r="J296" s="55">
        <v>990.09742660568224</v>
      </c>
      <c r="K296" s="55">
        <v>0</v>
      </c>
      <c r="L296" s="55">
        <v>8758.6366558288519</v>
      </c>
      <c r="M296" s="55">
        <v>1790.0622585120029</v>
      </c>
      <c r="N296" s="55">
        <v>746.69933319631457</v>
      </c>
      <c r="O296" s="55">
        <v>0</v>
      </c>
      <c r="P296" s="55">
        <v>0</v>
      </c>
      <c r="Q296" s="55">
        <v>0</v>
      </c>
      <c r="R296" s="55">
        <v>0</v>
      </c>
      <c r="S296" s="55">
        <v>1056.6325911704819</v>
      </c>
      <c r="T296" s="55">
        <v>3901.1486110472406</v>
      </c>
      <c r="U296" s="55">
        <v>9826.3545228098719</v>
      </c>
      <c r="V296" s="55">
        <v>0</v>
      </c>
      <c r="W296" s="56">
        <v>5144.209350655352</v>
      </c>
      <c r="X296" s="57">
        <v>3596.4539902671445</v>
      </c>
      <c r="Y296" s="60"/>
      <c r="Z296" s="24">
        <f t="shared" si="143"/>
        <v>37573.365151116617</v>
      </c>
      <c r="AB296" s="58">
        <v>778.70467230893826</v>
      </c>
      <c r="AC296" s="55">
        <v>0</v>
      </c>
      <c r="AD296" s="55">
        <v>0</v>
      </c>
      <c r="AE296" s="55">
        <v>0</v>
      </c>
      <c r="AF296" s="55">
        <v>0</v>
      </c>
      <c r="AG296" s="55">
        <v>578.36865187825595</v>
      </c>
      <c r="AH296" s="55">
        <v>0</v>
      </c>
      <c r="AI296" s="59">
        <v>433.77648890869199</v>
      </c>
      <c r="AJ296" s="60"/>
      <c r="AK296" s="24">
        <f t="shared" si="148"/>
        <v>1790.8498130958862</v>
      </c>
      <c r="AM296" s="58">
        <v>883.32666832315454</v>
      </c>
      <c r="AN296" s="55">
        <v>0</v>
      </c>
      <c r="AO296" s="55">
        <v>2276.6492964959507</v>
      </c>
      <c r="AP296" s="59">
        <v>794.99400149083908</v>
      </c>
      <c r="AQ296" s="60"/>
      <c r="AR296" s="24">
        <f t="shared" si="144"/>
        <v>3954.9699663099445</v>
      </c>
      <c r="AT296" s="58">
        <v>504.75809618465973</v>
      </c>
      <c r="AU296" s="55">
        <v>0</v>
      </c>
      <c r="AV296" s="55">
        <v>1291.2339293559123</v>
      </c>
      <c r="AW296" s="55">
        <v>445.86965162978277</v>
      </c>
      <c r="AX296" s="59">
        <v>385.57910125217063</v>
      </c>
      <c r="AY296" s="60"/>
      <c r="AZ296" s="24">
        <f t="shared" si="145"/>
        <v>2627.440778422525</v>
      </c>
      <c r="BA296" s="34"/>
      <c r="BB296" s="54">
        <v>-48.482741534330302</v>
      </c>
      <c r="BC296" s="55">
        <v>-52.368643953333496</v>
      </c>
      <c r="BD296" s="55">
        <v>-30.001079106518795</v>
      </c>
      <c r="BE296" s="55">
        <v>-73.483558937665052</v>
      </c>
      <c r="BF296" s="55">
        <v>0</v>
      </c>
      <c r="BG296" s="55">
        <v>-650.05299035942289</v>
      </c>
      <c r="BH296" s="55">
        <v>-132.85575938361063</v>
      </c>
      <c r="BI296" s="55">
        <v>-55.418914326195129</v>
      </c>
      <c r="BJ296" s="55">
        <v>0</v>
      </c>
      <c r="BK296" s="55">
        <v>0</v>
      </c>
      <c r="BL296" s="55">
        <v>0</v>
      </c>
      <c r="BM296" s="55">
        <v>0</v>
      </c>
      <c r="BN296" s="55">
        <v>-78.421699927977798</v>
      </c>
      <c r="BO296" s="55">
        <v>-289.53744973084326</v>
      </c>
      <c r="BP296" s="55">
        <v>-729.29742297660334</v>
      </c>
      <c r="BQ296" s="55">
        <v>0</v>
      </c>
      <c r="BR296" s="56">
        <v>-381.79556965672123</v>
      </c>
      <c r="BS296" s="57">
        <v>-266.92346799286145</v>
      </c>
      <c r="BU296" s="24">
        <f t="shared" si="146"/>
        <v>-2788.6392978860831</v>
      </c>
      <c r="BW296" s="48">
        <f t="shared" si="147"/>
        <v>43157.98641105889</v>
      </c>
      <c r="BX296" s="49"/>
      <c r="BY296" s="48">
        <f t="shared" si="149"/>
        <v>8887.2883377783673</v>
      </c>
      <c r="BZ296" s="48">
        <f t="shared" si="161"/>
        <v>8887.2883377783673</v>
      </c>
      <c r="CA296" s="48">
        <f t="shared" si="162"/>
        <v>0</v>
      </c>
      <c r="CB296" s="48">
        <f t="shared" si="163"/>
        <v>4762.4137809986305</v>
      </c>
      <c r="CC296" s="48">
        <f t="shared" si="150"/>
        <v>0</v>
      </c>
      <c r="CD296" s="48">
        <f t="shared" si="151"/>
        <v>4762.4137809986305</v>
      </c>
      <c r="CE296" s="48">
        <f t="shared" si="152"/>
        <v>9097.0570998332678</v>
      </c>
      <c r="CF296" s="48">
        <f t="shared" si="153"/>
        <v>0</v>
      </c>
      <c r="CG296" s="48">
        <f t="shared" si="160"/>
        <v>0</v>
      </c>
      <c r="CH296" s="48">
        <f t="shared" si="154"/>
        <v>0</v>
      </c>
      <c r="CI296" s="48">
        <f t="shared" si="155"/>
        <v>9097.0570998332678</v>
      </c>
      <c r="CJ296" s="48">
        <f t="shared" si="156"/>
        <v>0</v>
      </c>
      <c r="CK296" s="48">
        <f t="shared" si="157"/>
        <v>0</v>
      </c>
      <c r="CL296" s="48">
        <f t="shared" si="158"/>
        <v>20411.227192448616</v>
      </c>
      <c r="CM296" s="48">
        <f t="shared" si="164"/>
        <v>604.76049167173596</v>
      </c>
      <c r="CN296" s="48">
        <f t="shared" si="165"/>
        <v>653.23217836133301</v>
      </c>
      <c r="CO296" s="48">
        <f t="shared" si="166"/>
        <v>374.22527639642016</v>
      </c>
      <c r="CP296" s="48">
        <f t="shared" si="167"/>
        <v>916.61386766801718</v>
      </c>
      <c r="CQ296" s="48">
        <f t="shared" si="168"/>
        <v>1657.2064991283924</v>
      </c>
      <c r="CR296" s="48">
        <f t="shared" si="169"/>
        <v>691.28041887011943</v>
      </c>
      <c r="CS296" s="48">
        <f t="shared" si="170"/>
        <v>978.21089124250409</v>
      </c>
      <c r="CT296" s="48">
        <f t="shared" si="171"/>
        <v>3611.6111613163976</v>
      </c>
      <c r="CU296" s="48">
        <f t="shared" si="172"/>
        <v>7160.7793966107265</v>
      </c>
      <c r="CV296" s="48">
        <f t="shared" si="159"/>
        <v>4030.2304791758365</v>
      </c>
    </row>
    <row r="297" spans="2:100" ht="16" x14ac:dyDescent="0.4">
      <c r="B297" s="51" t="s">
        <v>240</v>
      </c>
      <c r="C297" s="52">
        <v>12</v>
      </c>
      <c r="D297" s="51" t="s">
        <v>325</v>
      </c>
      <c r="E297" s="53">
        <v>0</v>
      </c>
      <c r="G297" s="54">
        <v>0</v>
      </c>
      <c r="H297" s="56">
        <v>0</v>
      </c>
      <c r="I297" s="56">
        <v>0</v>
      </c>
      <c r="J297" s="56">
        <v>0</v>
      </c>
      <c r="K297" s="56">
        <v>0</v>
      </c>
      <c r="L297" s="56">
        <v>0</v>
      </c>
      <c r="M297" s="56">
        <v>0</v>
      </c>
      <c r="N297" s="56">
        <v>0</v>
      </c>
      <c r="O297" s="56">
        <v>0</v>
      </c>
      <c r="P297" s="56">
        <v>0</v>
      </c>
      <c r="Q297" s="56">
        <v>0</v>
      </c>
      <c r="R297" s="56">
        <v>0</v>
      </c>
      <c r="S297" s="56">
        <v>0</v>
      </c>
      <c r="T297" s="56">
        <v>0</v>
      </c>
      <c r="U297" s="56">
        <v>0</v>
      </c>
      <c r="V297" s="56">
        <v>0</v>
      </c>
      <c r="W297" s="56">
        <v>0</v>
      </c>
      <c r="X297" s="57">
        <v>0</v>
      </c>
      <c r="Y297" s="60"/>
      <c r="Z297" s="24">
        <f t="shared" si="143"/>
        <v>0</v>
      </c>
      <c r="AB297" s="58">
        <v>0</v>
      </c>
      <c r="AC297" s="56">
        <v>0</v>
      </c>
      <c r="AD297" s="56">
        <v>0</v>
      </c>
      <c r="AE297" s="56">
        <v>0</v>
      </c>
      <c r="AF297" s="56">
        <v>0</v>
      </c>
      <c r="AG297" s="56">
        <v>0</v>
      </c>
      <c r="AH297" s="56">
        <v>0</v>
      </c>
      <c r="AI297" s="59">
        <v>0</v>
      </c>
      <c r="AJ297" s="60"/>
      <c r="AK297" s="24">
        <f t="shared" si="148"/>
        <v>0</v>
      </c>
      <c r="AM297" s="58">
        <v>0</v>
      </c>
      <c r="AN297" s="56">
        <v>0</v>
      </c>
      <c r="AO297" s="56">
        <v>0</v>
      </c>
      <c r="AP297" s="59">
        <v>0</v>
      </c>
      <c r="AQ297" s="60"/>
      <c r="AR297" s="24">
        <f t="shared" si="144"/>
        <v>0</v>
      </c>
      <c r="AT297" s="58">
        <v>0</v>
      </c>
      <c r="AU297" s="56">
        <v>0</v>
      </c>
      <c r="AV297" s="56">
        <v>0</v>
      </c>
      <c r="AW297" s="56">
        <v>0</v>
      </c>
      <c r="AX297" s="59">
        <v>0</v>
      </c>
      <c r="AY297" s="60"/>
      <c r="AZ297" s="24">
        <f t="shared" si="145"/>
        <v>0</v>
      </c>
      <c r="BA297" s="34"/>
      <c r="BB297" s="54">
        <v>0</v>
      </c>
      <c r="BC297" s="56">
        <v>0</v>
      </c>
      <c r="BD297" s="56">
        <v>0</v>
      </c>
      <c r="BE297" s="56">
        <v>0</v>
      </c>
      <c r="BF297" s="56">
        <v>0</v>
      </c>
      <c r="BG297" s="56">
        <v>0</v>
      </c>
      <c r="BH297" s="56">
        <v>0</v>
      </c>
      <c r="BI297" s="56">
        <v>0</v>
      </c>
      <c r="BJ297" s="56">
        <v>0</v>
      </c>
      <c r="BK297" s="56">
        <v>0</v>
      </c>
      <c r="BL297" s="56">
        <v>0</v>
      </c>
      <c r="BM297" s="56">
        <v>0</v>
      </c>
      <c r="BN297" s="56">
        <v>0</v>
      </c>
      <c r="BO297" s="56">
        <v>0</v>
      </c>
      <c r="BP297" s="56">
        <v>0</v>
      </c>
      <c r="BQ297" s="56">
        <v>0</v>
      </c>
      <c r="BR297" s="56">
        <v>0</v>
      </c>
      <c r="BS297" s="57">
        <v>0</v>
      </c>
      <c r="BU297" s="24">
        <f t="shared" si="146"/>
        <v>0</v>
      </c>
      <c r="BW297" s="48">
        <f t="shared" si="147"/>
        <v>0</v>
      </c>
      <c r="BX297" s="49"/>
      <c r="BY297" s="48">
        <f t="shared" si="149"/>
        <v>0</v>
      </c>
      <c r="BZ297" s="48">
        <f t="shared" si="161"/>
        <v>0</v>
      </c>
      <c r="CA297" s="48">
        <f t="shared" si="162"/>
        <v>0</v>
      </c>
      <c r="CB297" s="48">
        <f t="shared" si="163"/>
        <v>0</v>
      </c>
      <c r="CC297" s="48">
        <f t="shared" si="150"/>
        <v>0</v>
      </c>
      <c r="CD297" s="48">
        <f t="shared" si="151"/>
        <v>0</v>
      </c>
      <c r="CE297" s="48">
        <f t="shared" si="152"/>
        <v>0</v>
      </c>
      <c r="CF297" s="48">
        <f t="shared" si="153"/>
        <v>0</v>
      </c>
      <c r="CG297" s="48">
        <f t="shared" si="160"/>
        <v>0</v>
      </c>
      <c r="CH297" s="48">
        <f t="shared" si="154"/>
        <v>0</v>
      </c>
      <c r="CI297" s="48">
        <f t="shared" si="155"/>
        <v>0</v>
      </c>
      <c r="CJ297" s="48">
        <f t="shared" si="156"/>
        <v>0</v>
      </c>
      <c r="CK297" s="48">
        <f t="shared" si="157"/>
        <v>0</v>
      </c>
      <c r="CL297" s="48">
        <f t="shared" si="158"/>
        <v>0</v>
      </c>
      <c r="CM297" s="48">
        <f t="shared" si="164"/>
        <v>0</v>
      </c>
      <c r="CN297" s="48">
        <f t="shared" si="165"/>
        <v>0</v>
      </c>
      <c r="CO297" s="48">
        <f t="shared" si="166"/>
        <v>0</v>
      </c>
      <c r="CP297" s="48">
        <f t="shared" si="167"/>
        <v>0</v>
      </c>
      <c r="CQ297" s="48">
        <f t="shared" si="168"/>
        <v>0</v>
      </c>
      <c r="CR297" s="48">
        <f t="shared" si="169"/>
        <v>0</v>
      </c>
      <c r="CS297" s="48">
        <f t="shared" si="170"/>
        <v>0</v>
      </c>
      <c r="CT297" s="48">
        <f t="shared" si="171"/>
        <v>0</v>
      </c>
      <c r="CU297" s="48">
        <f t="shared" si="172"/>
        <v>0</v>
      </c>
      <c r="CV297" s="48">
        <f t="shared" si="159"/>
        <v>0</v>
      </c>
    </row>
    <row r="298" spans="2:100" ht="16" x14ac:dyDescent="0.4">
      <c r="B298" s="51" t="s">
        <v>240</v>
      </c>
      <c r="C298" s="52">
        <v>12</v>
      </c>
      <c r="D298" s="51" t="s">
        <v>326</v>
      </c>
      <c r="E298" s="53">
        <v>0</v>
      </c>
      <c r="G298" s="62">
        <v>0</v>
      </c>
      <c r="H298" s="63">
        <v>0</v>
      </c>
      <c r="I298" s="63">
        <v>0</v>
      </c>
      <c r="J298" s="63">
        <v>0</v>
      </c>
      <c r="K298" s="63">
        <v>0</v>
      </c>
      <c r="L298" s="63">
        <v>0</v>
      </c>
      <c r="M298" s="63">
        <v>0</v>
      </c>
      <c r="N298" s="63">
        <v>0</v>
      </c>
      <c r="O298" s="63">
        <v>0</v>
      </c>
      <c r="P298" s="63">
        <v>0</v>
      </c>
      <c r="Q298" s="63">
        <v>0</v>
      </c>
      <c r="R298" s="63">
        <v>0</v>
      </c>
      <c r="S298" s="63">
        <v>0</v>
      </c>
      <c r="T298" s="63">
        <v>0</v>
      </c>
      <c r="U298" s="63">
        <v>0</v>
      </c>
      <c r="V298" s="63">
        <v>0</v>
      </c>
      <c r="W298" s="63">
        <v>0</v>
      </c>
      <c r="X298" s="64">
        <v>0</v>
      </c>
      <c r="Y298" s="60"/>
      <c r="Z298" s="24">
        <f t="shared" si="143"/>
        <v>0</v>
      </c>
      <c r="AB298" s="65">
        <v>0</v>
      </c>
      <c r="AC298" s="63">
        <v>0</v>
      </c>
      <c r="AD298" s="63">
        <v>0</v>
      </c>
      <c r="AE298" s="63">
        <v>0</v>
      </c>
      <c r="AF298" s="63">
        <v>0</v>
      </c>
      <c r="AG298" s="63">
        <v>0</v>
      </c>
      <c r="AH298" s="63">
        <v>0</v>
      </c>
      <c r="AI298" s="66">
        <v>0</v>
      </c>
      <c r="AJ298" s="60"/>
      <c r="AK298" s="24">
        <f t="shared" si="148"/>
        <v>0</v>
      </c>
      <c r="AM298" s="65">
        <v>0</v>
      </c>
      <c r="AN298" s="63">
        <v>0</v>
      </c>
      <c r="AO298" s="63">
        <v>0</v>
      </c>
      <c r="AP298" s="66">
        <v>0</v>
      </c>
      <c r="AQ298" s="60"/>
      <c r="AR298" s="24">
        <f t="shared" si="144"/>
        <v>0</v>
      </c>
      <c r="AT298" s="65">
        <v>0</v>
      </c>
      <c r="AU298" s="63">
        <v>0</v>
      </c>
      <c r="AV298" s="63">
        <v>0</v>
      </c>
      <c r="AW298" s="63">
        <v>0</v>
      </c>
      <c r="AX298" s="66">
        <v>0</v>
      </c>
      <c r="AY298" s="60"/>
      <c r="AZ298" s="24">
        <f t="shared" si="145"/>
        <v>0</v>
      </c>
      <c r="BA298" s="34"/>
      <c r="BB298" s="62">
        <v>0</v>
      </c>
      <c r="BC298" s="63">
        <v>0</v>
      </c>
      <c r="BD298" s="63">
        <v>0</v>
      </c>
      <c r="BE298" s="63">
        <v>0</v>
      </c>
      <c r="BF298" s="63">
        <v>0</v>
      </c>
      <c r="BG298" s="63">
        <v>0</v>
      </c>
      <c r="BH298" s="63">
        <v>0</v>
      </c>
      <c r="BI298" s="63">
        <v>0</v>
      </c>
      <c r="BJ298" s="63">
        <v>0</v>
      </c>
      <c r="BK298" s="63">
        <v>0</v>
      </c>
      <c r="BL298" s="63">
        <v>0</v>
      </c>
      <c r="BM298" s="63">
        <v>0</v>
      </c>
      <c r="BN298" s="63">
        <v>0</v>
      </c>
      <c r="BO298" s="63">
        <v>0</v>
      </c>
      <c r="BP298" s="63">
        <v>0</v>
      </c>
      <c r="BQ298" s="63">
        <v>0</v>
      </c>
      <c r="BR298" s="63">
        <v>0</v>
      </c>
      <c r="BS298" s="64">
        <v>0</v>
      </c>
      <c r="BU298" s="24">
        <f t="shared" si="146"/>
        <v>0</v>
      </c>
      <c r="BW298" s="48">
        <f t="shared" si="147"/>
        <v>0</v>
      </c>
      <c r="BX298" s="49"/>
      <c r="BY298" s="48">
        <f t="shared" si="149"/>
        <v>0</v>
      </c>
      <c r="BZ298" s="48">
        <f t="shared" si="161"/>
        <v>0</v>
      </c>
      <c r="CA298" s="48">
        <f t="shared" si="162"/>
        <v>0</v>
      </c>
      <c r="CB298" s="48">
        <f t="shared" si="163"/>
        <v>0</v>
      </c>
      <c r="CC298" s="48">
        <f t="shared" si="150"/>
        <v>0</v>
      </c>
      <c r="CD298" s="48">
        <f t="shared" si="151"/>
        <v>0</v>
      </c>
      <c r="CE298" s="48">
        <f t="shared" si="152"/>
        <v>0</v>
      </c>
      <c r="CF298" s="48">
        <f t="shared" si="153"/>
        <v>0</v>
      </c>
      <c r="CG298" s="48">
        <f t="shared" si="160"/>
        <v>0</v>
      </c>
      <c r="CH298" s="48">
        <f t="shared" si="154"/>
        <v>0</v>
      </c>
      <c r="CI298" s="48">
        <f t="shared" si="155"/>
        <v>0</v>
      </c>
      <c r="CJ298" s="48">
        <f t="shared" si="156"/>
        <v>0</v>
      </c>
      <c r="CK298" s="48">
        <f t="shared" si="157"/>
        <v>0</v>
      </c>
      <c r="CL298" s="48">
        <f t="shared" si="158"/>
        <v>0</v>
      </c>
      <c r="CM298" s="48">
        <f t="shared" si="164"/>
        <v>0</v>
      </c>
      <c r="CN298" s="48">
        <f t="shared" si="165"/>
        <v>0</v>
      </c>
      <c r="CO298" s="48">
        <f t="shared" si="166"/>
        <v>0</v>
      </c>
      <c r="CP298" s="48">
        <f t="shared" si="167"/>
        <v>0</v>
      </c>
      <c r="CQ298" s="48">
        <f t="shared" si="168"/>
        <v>0</v>
      </c>
      <c r="CR298" s="48">
        <f t="shared" si="169"/>
        <v>0</v>
      </c>
      <c r="CS298" s="48">
        <f t="shared" si="170"/>
        <v>0</v>
      </c>
      <c r="CT298" s="48">
        <f t="shared" si="171"/>
        <v>0</v>
      </c>
      <c r="CU298" s="48">
        <f t="shared" si="172"/>
        <v>0</v>
      </c>
      <c r="CV298" s="48">
        <f t="shared" si="159"/>
        <v>0</v>
      </c>
    </row>
    <row r="299" spans="2:100" ht="16" x14ac:dyDescent="0.4">
      <c r="B299" s="67" t="s">
        <v>259</v>
      </c>
      <c r="C299" s="68">
        <v>11</v>
      </c>
      <c r="D299" s="67" t="s">
        <v>327</v>
      </c>
      <c r="E299" s="69">
        <v>0</v>
      </c>
      <c r="G299" s="62">
        <v>0</v>
      </c>
      <c r="H299" s="63">
        <v>0</v>
      </c>
      <c r="I299" s="63">
        <v>0</v>
      </c>
      <c r="J299" s="63">
        <v>0</v>
      </c>
      <c r="K299" s="63">
        <v>0</v>
      </c>
      <c r="L299" s="63">
        <v>0</v>
      </c>
      <c r="M299" s="63">
        <v>0</v>
      </c>
      <c r="N299" s="63">
        <v>0</v>
      </c>
      <c r="O299" s="63">
        <v>0</v>
      </c>
      <c r="P299" s="63">
        <v>0</v>
      </c>
      <c r="Q299" s="63">
        <v>0</v>
      </c>
      <c r="R299" s="63">
        <v>0</v>
      </c>
      <c r="S299" s="63">
        <v>0</v>
      </c>
      <c r="T299" s="63">
        <v>0</v>
      </c>
      <c r="U299" s="63">
        <v>0</v>
      </c>
      <c r="V299" s="63">
        <v>0</v>
      </c>
      <c r="W299" s="63">
        <v>0</v>
      </c>
      <c r="X299" s="64">
        <v>0</v>
      </c>
      <c r="Y299" s="60"/>
      <c r="Z299" s="24">
        <f t="shared" si="143"/>
        <v>0</v>
      </c>
      <c r="AB299" s="65">
        <v>0</v>
      </c>
      <c r="AC299" s="63">
        <v>0</v>
      </c>
      <c r="AD299" s="63">
        <v>0</v>
      </c>
      <c r="AE299" s="63">
        <v>0</v>
      </c>
      <c r="AF299" s="63">
        <v>0</v>
      </c>
      <c r="AG299" s="63">
        <v>0</v>
      </c>
      <c r="AH299" s="63">
        <v>0</v>
      </c>
      <c r="AI299" s="66">
        <v>0</v>
      </c>
      <c r="AJ299" s="60"/>
      <c r="AK299" s="24">
        <f t="shared" si="148"/>
        <v>0</v>
      </c>
      <c r="AM299" s="65">
        <v>0</v>
      </c>
      <c r="AN299" s="63">
        <v>0</v>
      </c>
      <c r="AO299" s="63">
        <v>0</v>
      </c>
      <c r="AP299" s="66">
        <v>0</v>
      </c>
      <c r="AQ299" s="60"/>
      <c r="AR299" s="24">
        <f t="shared" si="144"/>
        <v>0</v>
      </c>
      <c r="AT299" s="65">
        <v>0</v>
      </c>
      <c r="AU299" s="63">
        <v>0</v>
      </c>
      <c r="AV299" s="63">
        <v>0</v>
      </c>
      <c r="AW299" s="63">
        <v>0</v>
      </c>
      <c r="AX299" s="66">
        <v>0</v>
      </c>
      <c r="AY299" s="60"/>
      <c r="AZ299" s="24">
        <f t="shared" si="145"/>
        <v>0</v>
      </c>
      <c r="BA299" s="34"/>
      <c r="BB299" s="62">
        <v>0</v>
      </c>
      <c r="BC299" s="63">
        <v>0</v>
      </c>
      <c r="BD299" s="63">
        <v>0</v>
      </c>
      <c r="BE299" s="63">
        <v>0</v>
      </c>
      <c r="BF299" s="63">
        <v>0</v>
      </c>
      <c r="BG299" s="63">
        <v>0</v>
      </c>
      <c r="BH299" s="63">
        <v>0</v>
      </c>
      <c r="BI299" s="63">
        <v>0</v>
      </c>
      <c r="BJ299" s="63">
        <v>0</v>
      </c>
      <c r="BK299" s="63">
        <v>0</v>
      </c>
      <c r="BL299" s="63">
        <v>0</v>
      </c>
      <c r="BM299" s="63">
        <v>0</v>
      </c>
      <c r="BN299" s="63">
        <v>0</v>
      </c>
      <c r="BO299" s="63">
        <v>0</v>
      </c>
      <c r="BP299" s="63">
        <v>0</v>
      </c>
      <c r="BQ299" s="63">
        <v>0</v>
      </c>
      <c r="BR299" s="63">
        <v>0</v>
      </c>
      <c r="BS299" s="64">
        <v>0</v>
      </c>
      <c r="BU299" s="24">
        <f t="shared" si="146"/>
        <v>0</v>
      </c>
      <c r="BW299" s="48">
        <f t="shared" si="147"/>
        <v>0</v>
      </c>
      <c r="BX299" s="49"/>
      <c r="BY299" s="48">
        <f t="shared" si="149"/>
        <v>0</v>
      </c>
      <c r="BZ299" s="48">
        <f t="shared" si="161"/>
        <v>0</v>
      </c>
      <c r="CA299" s="48">
        <f t="shared" si="162"/>
        <v>0</v>
      </c>
      <c r="CB299" s="48">
        <f t="shared" si="163"/>
        <v>0</v>
      </c>
      <c r="CC299" s="48">
        <f t="shared" si="150"/>
        <v>0</v>
      </c>
      <c r="CD299" s="48">
        <f t="shared" si="151"/>
        <v>0</v>
      </c>
      <c r="CE299" s="48">
        <f t="shared" si="152"/>
        <v>0</v>
      </c>
      <c r="CF299" s="48">
        <f t="shared" si="153"/>
        <v>0</v>
      </c>
      <c r="CG299" s="48">
        <f t="shared" si="160"/>
        <v>0</v>
      </c>
      <c r="CH299" s="48">
        <f t="shared" si="154"/>
        <v>0</v>
      </c>
      <c r="CI299" s="48">
        <f t="shared" si="155"/>
        <v>0</v>
      </c>
      <c r="CJ299" s="48">
        <f t="shared" si="156"/>
        <v>0</v>
      </c>
      <c r="CK299" s="48">
        <f t="shared" si="157"/>
        <v>0</v>
      </c>
      <c r="CL299" s="48">
        <f t="shared" si="158"/>
        <v>0</v>
      </c>
      <c r="CM299" s="48">
        <f t="shared" si="164"/>
        <v>0</v>
      </c>
      <c r="CN299" s="48">
        <f t="shared" si="165"/>
        <v>0</v>
      </c>
      <c r="CO299" s="48">
        <f t="shared" si="166"/>
        <v>0</v>
      </c>
      <c r="CP299" s="48">
        <f t="shared" si="167"/>
        <v>0</v>
      </c>
      <c r="CQ299" s="48">
        <f t="shared" si="168"/>
        <v>0</v>
      </c>
      <c r="CR299" s="48">
        <f t="shared" si="169"/>
        <v>0</v>
      </c>
      <c r="CS299" s="48">
        <f t="shared" si="170"/>
        <v>0</v>
      </c>
      <c r="CT299" s="48">
        <f t="shared" si="171"/>
        <v>0</v>
      </c>
      <c r="CU299" s="48">
        <f t="shared" si="172"/>
        <v>0</v>
      </c>
      <c r="CV299" s="48">
        <f t="shared" si="159"/>
        <v>0</v>
      </c>
    </row>
  </sheetData>
  <autoFilter ref="B23:E299" xr:uid="{A94C7501-6125-4092-8573-DF252A16E43C}"/>
  <conditionalFormatting sqref="BX24:BX29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sqref="AM7:AP7 AT7:AX7 AB7:AI7 G7:X7" xr:uid="{3F307A4C-5A41-4AEA-945C-AC628382CB55}">
      <formula1>$D$2:$D$5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539E-DB19-43C0-BDEB-B15FD31CE654}">
  <sheetPr>
    <pageSetUpPr autoPageBreaks="0"/>
  </sheetPr>
  <dimension ref="B2:EH231"/>
  <sheetViews>
    <sheetView showGridLines="0" zoomScale="57" zoomScaleNormal="62" workbookViewId="0">
      <pane xSplit="10" ySplit="19" topLeftCell="DK21" activePane="bottomRight" state="frozen"/>
      <selection pane="topRight" activeCell="N11" sqref="N11"/>
      <selection pane="bottomLeft" activeCell="N11" sqref="N11"/>
      <selection pane="bottomRight" activeCell="L20" sqref="L20:L228"/>
    </sheetView>
  </sheetViews>
  <sheetFormatPr defaultColWidth="8.81640625" defaultRowHeight="16" outlineLevelRow="1" outlineLevelCol="2" x14ac:dyDescent="0.4"/>
  <cols>
    <col min="1" max="1" width="1.81640625" style="19" customWidth="1"/>
    <col min="2" max="2" width="8.81640625" style="19" customWidth="1"/>
    <col min="3" max="3" width="18.1796875" style="19" bestFit="1" customWidth="1"/>
    <col min="4" max="4" width="16.81640625" style="145" bestFit="1" customWidth="1"/>
    <col min="5" max="5" width="10.81640625" style="19" customWidth="1"/>
    <col min="6" max="6" width="12.453125" style="19" customWidth="1"/>
    <col min="7" max="8" width="16.81640625" style="145" customWidth="1"/>
    <col min="9" max="9" width="24.1796875" style="19" customWidth="1"/>
    <col min="10" max="10" width="17.81640625" style="19" customWidth="1"/>
    <col min="11" max="11" width="8.1796875" style="19" customWidth="1"/>
    <col min="12" max="12" width="9.81640625" style="155" customWidth="1" outlineLevel="2"/>
    <col min="13" max="14" width="10.1796875" style="155" customWidth="1" outlineLevel="2"/>
    <col min="15" max="15" width="10.81640625" style="155" customWidth="1" outlineLevel="2"/>
    <col min="16" max="16" width="11.1796875" style="155" customWidth="1" outlineLevel="2"/>
    <col min="17" max="17" width="10.81640625" style="155" customWidth="1" outlineLevel="2"/>
    <col min="18" max="18" width="10.1796875" style="155" customWidth="1" outlineLevel="2"/>
    <col min="19" max="23" width="10.81640625" style="155" customWidth="1" outlineLevel="2"/>
    <col min="24" max="24" width="10.81640625" style="155" customWidth="1" outlineLevel="1"/>
    <col min="25" max="27" width="10.1796875" style="155" customWidth="1" outlineLevel="2"/>
    <col min="28" max="28" width="10.81640625" style="155" customWidth="1" outlineLevel="2"/>
    <col min="29" max="29" width="11.1796875" style="155" customWidth="1" outlineLevel="2"/>
    <col min="30" max="30" width="10.81640625" style="155" customWidth="1" outlineLevel="2"/>
    <col min="31" max="31" width="10.1796875" style="155" customWidth="1" outlineLevel="2"/>
    <col min="32" max="36" width="10.81640625" style="155" customWidth="1" outlineLevel="2"/>
    <col min="37" max="37" width="10.81640625" style="155" customWidth="1" outlineLevel="1"/>
    <col min="38" max="49" width="10.1796875" style="155" customWidth="1" outlineLevel="2"/>
    <col min="50" max="50" width="10.81640625" style="155" customWidth="1" outlineLevel="1"/>
    <col min="51" max="62" width="10.1796875" style="155" customWidth="1" outlineLevel="2"/>
    <col min="63" max="63" width="10.81640625" style="155" customWidth="1" outlineLevel="1"/>
    <col min="64" max="75" width="10.1796875" style="155" customWidth="1" outlineLevel="2"/>
    <col min="76" max="76" width="10.81640625" style="155" customWidth="1" outlineLevel="1"/>
    <col min="77" max="88" width="10.1796875" style="155" customWidth="1" outlineLevel="2"/>
    <col min="89" max="89" width="10.81640625" style="155" customWidth="1" outlineLevel="1"/>
    <col min="90" max="101" width="10.1796875" style="155" customWidth="1" outlineLevel="2"/>
    <col min="102" max="102" width="10.81640625" style="155" customWidth="1" outlineLevel="1"/>
    <col min="103" max="114" width="10.1796875" style="155" customWidth="1" outlineLevel="2"/>
    <col min="115" max="115" width="10.81640625" style="155" customWidth="1"/>
    <col min="116" max="127" width="10.1796875" style="155" customWidth="1" outlineLevel="2"/>
    <col min="128" max="128" width="8.81640625" style="19"/>
    <col min="129" max="129" width="20.1796875" style="155" bestFit="1" customWidth="1"/>
    <col min="130" max="130" width="8.81640625" style="19"/>
    <col min="131" max="131" width="9.81640625" style="19" bestFit="1" customWidth="1"/>
    <col min="132" max="132" width="8.81640625" style="19"/>
    <col min="133" max="133" width="13.1796875" style="19" bestFit="1" customWidth="1"/>
    <col min="134" max="134" width="8.81640625" style="19"/>
    <col min="135" max="137" width="22.1796875" style="19" customWidth="1"/>
    <col min="139" max="16384" width="8.81640625" style="19"/>
  </cols>
  <sheetData>
    <row r="2" spans="2:137" s="33" customFormat="1" ht="14" customHeight="1" x14ac:dyDescent="0.4">
      <c r="D2" s="34"/>
      <c r="G2" s="34"/>
      <c r="H2" s="34"/>
      <c r="L2" s="104" t="s">
        <v>36</v>
      </c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6"/>
      <c r="Y2" s="104" t="s">
        <v>37</v>
      </c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6"/>
      <c r="AL2" s="107" t="s">
        <v>38</v>
      </c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6"/>
      <c r="AY2" s="107" t="s">
        <v>39</v>
      </c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6"/>
      <c r="BL2" s="107" t="s">
        <v>40</v>
      </c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6"/>
      <c r="BY2" s="107" t="s">
        <v>41</v>
      </c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6"/>
      <c r="CL2" s="107" t="s">
        <v>42</v>
      </c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6"/>
      <c r="CY2" s="107" t="s">
        <v>43</v>
      </c>
      <c r="CZ2" s="107"/>
      <c r="DA2" s="107"/>
      <c r="DB2" s="107"/>
      <c r="DC2" s="107"/>
      <c r="DD2" s="107"/>
      <c r="DE2" s="107"/>
      <c r="DF2" s="107"/>
      <c r="DG2" s="107"/>
      <c r="DH2" s="107"/>
      <c r="DI2" s="107"/>
      <c r="DJ2" s="107"/>
      <c r="DK2" s="106"/>
      <c r="DL2" s="104" t="s">
        <v>44</v>
      </c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Y2" s="108" t="s">
        <v>45</v>
      </c>
    </row>
    <row r="3" spans="2:137" s="33" customFormat="1" ht="14" customHeight="1" x14ac:dyDescent="0.4">
      <c r="D3" s="34"/>
      <c r="G3" s="34"/>
      <c r="H3" s="34"/>
      <c r="L3" s="109" t="str">
        <f>$L$2</f>
        <v>Salário Bruto Base</v>
      </c>
      <c r="M3" s="109" t="str">
        <f t="shared" ref="M3:W3" si="0">$L$2</f>
        <v>Salário Bruto Base</v>
      </c>
      <c r="N3" s="109" t="str">
        <f t="shared" si="0"/>
        <v>Salário Bruto Base</v>
      </c>
      <c r="O3" s="109" t="str">
        <f t="shared" si="0"/>
        <v>Salário Bruto Base</v>
      </c>
      <c r="P3" s="109" t="str">
        <f t="shared" si="0"/>
        <v>Salário Bruto Base</v>
      </c>
      <c r="Q3" s="109" t="str">
        <f t="shared" si="0"/>
        <v>Salário Bruto Base</v>
      </c>
      <c r="R3" s="109" t="str">
        <f t="shared" si="0"/>
        <v>Salário Bruto Base</v>
      </c>
      <c r="S3" s="109" t="str">
        <f t="shared" si="0"/>
        <v>Salário Bruto Base</v>
      </c>
      <c r="T3" s="109" t="str">
        <f t="shared" si="0"/>
        <v>Salário Bruto Base</v>
      </c>
      <c r="U3" s="109" t="str">
        <f t="shared" si="0"/>
        <v>Salário Bruto Base</v>
      </c>
      <c r="V3" s="109" t="str">
        <f t="shared" si="0"/>
        <v>Salário Bruto Base</v>
      </c>
      <c r="W3" s="109" t="str">
        <f t="shared" si="0"/>
        <v>Salário Bruto Base</v>
      </c>
      <c r="X3" s="109"/>
      <c r="Y3" s="109" t="str">
        <f>$Y$2</f>
        <v>Salário Bruto com Dissídio</v>
      </c>
      <c r="Z3" s="109" t="str">
        <f t="shared" ref="Z3:AJ3" si="1">$Y$2</f>
        <v>Salário Bruto com Dissídio</v>
      </c>
      <c r="AA3" s="109" t="str">
        <f t="shared" si="1"/>
        <v>Salário Bruto com Dissídio</v>
      </c>
      <c r="AB3" s="109" t="str">
        <f t="shared" si="1"/>
        <v>Salário Bruto com Dissídio</v>
      </c>
      <c r="AC3" s="109" t="str">
        <f t="shared" si="1"/>
        <v>Salário Bruto com Dissídio</v>
      </c>
      <c r="AD3" s="109" t="str">
        <f t="shared" si="1"/>
        <v>Salário Bruto com Dissídio</v>
      </c>
      <c r="AE3" s="109" t="str">
        <f t="shared" si="1"/>
        <v>Salário Bruto com Dissídio</v>
      </c>
      <c r="AF3" s="109" t="str">
        <f t="shared" si="1"/>
        <v>Salário Bruto com Dissídio</v>
      </c>
      <c r="AG3" s="109" t="str">
        <f t="shared" si="1"/>
        <v>Salário Bruto com Dissídio</v>
      </c>
      <c r="AH3" s="109" t="str">
        <f t="shared" si="1"/>
        <v>Salário Bruto com Dissídio</v>
      </c>
      <c r="AI3" s="109" t="str">
        <f t="shared" si="1"/>
        <v>Salário Bruto com Dissídio</v>
      </c>
      <c r="AJ3" s="109" t="str">
        <f t="shared" si="1"/>
        <v>Salário Bruto com Dissídio</v>
      </c>
      <c r="AK3" s="109"/>
      <c r="AL3" s="109" t="str">
        <f>$BL$2</f>
        <v>13º</v>
      </c>
      <c r="AM3" s="109" t="str">
        <f t="shared" ref="AM3:AW3" si="2">$BL$2</f>
        <v>13º</v>
      </c>
      <c r="AN3" s="109" t="str">
        <f t="shared" si="2"/>
        <v>13º</v>
      </c>
      <c r="AO3" s="109" t="str">
        <f t="shared" si="2"/>
        <v>13º</v>
      </c>
      <c r="AP3" s="109" t="str">
        <f t="shared" si="2"/>
        <v>13º</v>
      </c>
      <c r="AQ3" s="109" t="str">
        <f t="shared" si="2"/>
        <v>13º</v>
      </c>
      <c r="AR3" s="109" t="str">
        <f t="shared" si="2"/>
        <v>13º</v>
      </c>
      <c r="AS3" s="109" t="str">
        <f t="shared" si="2"/>
        <v>13º</v>
      </c>
      <c r="AT3" s="109" t="str">
        <f t="shared" si="2"/>
        <v>13º</v>
      </c>
      <c r="AU3" s="109" t="str">
        <f t="shared" si="2"/>
        <v>13º</v>
      </c>
      <c r="AV3" s="109" t="str">
        <f t="shared" si="2"/>
        <v>13º</v>
      </c>
      <c r="AW3" s="109" t="str">
        <f t="shared" si="2"/>
        <v>13º</v>
      </c>
      <c r="AX3" s="109"/>
      <c r="AY3" s="109" t="str">
        <f>$BL$2</f>
        <v>13º</v>
      </c>
      <c r="AZ3" s="109" t="str">
        <f t="shared" ref="AZ3:BJ3" si="3">$BL$2</f>
        <v>13º</v>
      </c>
      <c r="BA3" s="109" t="str">
        <f t="shared" si="3"/>
        <v>13º</v>
      </c>
      <c r="BB3" s="109" t="str">
        <f t="shared" si="3"/>
        <v>13º</v>
      </c>
      <c r="BC3" s="109" t="str">
        <f t="shared" si="3"/>
        <v>13º</v>
      </c>
      <c r="BD3" s="109" t="str">
        <f t="shared" si="3"/>
        <v>13º</v>
      </c>
      <c r="BE3" s="109" t="str">
        <f t="shared" si="3"/>
        <v>13º</v>
      </c>
      <c r="BF3" s="109" t="str">
        <f t="shared" si="3"/>
        <v>13º</v>
      </c>
      <c r="BG3" s="109" t="str">
        <f t="shared" si="3"/>
        <v>13º</v>
      </c>
      <c r="BH3" s="109" t="str">
        <f t="shared" si="3"/>
        <v>13º</v>
      </c>
      <c r="BI3" s="109" t="str">
        <f t="shared" si="3"/>
        <v>13º</v>
      </c>
      <c r="BJ3" s="109" t="str">
        <f t="shared" si="3"/>
        <v>13º</v>
      </c>
      <c r="BK3" s="109"/>
      <c r="BL3" s="109" t="str">
        <f>$BL$2</f>
        <v>13º</v>
      </c>
      <c r="BM3" s="109" t="str">
        <f t="shared" ref="BM3:BW3" si="4">$BL$2</f>
        <v>13º</v>
      </c>
      <c r="BN3" s="109" t="str">
        <f t="shared" si="4"/>
        <v>13º</v>
      </c>
      <c r="BO3" s="109" t="str">
        <f t="shared" si="4"/>
        <v>13º</v>
      </c>
      <c r="BP3" s="109" t="str">
        <f t="shared" si="4"/>
        <v>13º</v>
      </c>
      <c r="BQ3" s="109" t="str">
        <f t="shared" si="4"/>
        <v>13º</v>
      </c>
      <c r="BR3" s="109" t="str">
        <f t="shared" si="4"/>
        <v>13º</v>
      </c>
      <c r="BS3" s="109" t="str">
        <f t="shared" si="4"/>
        <v>13º</v>
      </c>
      <c r="BT3" s="109" t="str">
        <f t="shared" si="4"/>
        <v>13º</v>
      </c>
      <c r="BU3" s="109" t="str">
        <f t="shared" si="4"/>
        <v>13º</v>
      </c>
      <c r="BV3" s="109" t="str">
        <f t="shared" si="4"/>
        <v>13º</v>
      </c>
      <c r="BW3" s="109" t="str">
        <f t="shared" si="4"/>
        <v>13º</v>
      </c>
      <c r="BX3" s="109"/>
      <c r="BY3" s="109" t="str">
        <f>$BY$2</f>
        <v>Benefícios</v>
      </c>
      <c r="BZ3" s="109" t="str">
        <f t="shared" ref="BZ3:CJ3" si="5">$BY$2</f>
        <v>Benefícios</v>
      </c>
      <c r="CA3" s="109" t="str">
        <f t="shared" si="5"/>
        <v>Benefícios</v>
      </c>
      <c r="CB3" s="109" t="str">
        <f t="shared" si="5"/>
        <v>Benefícios</v>
      </c>
      <c r="CC3" s="109" t="str">
        <f t="shared" si="5"/>
        <v>Benefícios</v>
      </c>
      <c r="CD3" s="109" t="str">
        <f t="shared" si="5"/>
        <v>Benefícios</v>
      </c>
      <c r="CE3" s="109" t="str">
        <f t="shared" si="5"/>
        <v>Benefícios</v>
      </c>
      <c r="CF3" s="109" t="str">
        <f t="shared" si="5"/>
        <v>Benefícios</v>
      </c>
      <c r="CG3" s="109" t="str">
        <f t="shared" si="5"/>
        <v>Benefícios</v>
      </c>
      <c r="CH3" s="109" t="str">
        <f t="shared" si="5"/>
        <v>Benefícios</v>
      </c>
      <c r="CI3" s="109" t="str">
        <f t="shared" si="5"/>
        <v>Benefícios</v>
      </c>
      <c r="CJ3" s="109" t="str">
        <f t="shared" si="5"/>
        <v>Benefícios</v>
      </c>
      <c r="CK3" s="109"/>
      <c r="CL3" s="109" t="str">
        <f>$CL$2</f>
        <v>Férias</v>
      </c>
      <c r="CM3" s="109" t="str">
        <f t="shared" ref="CM3:CW3" si="6">$CL$2</f>
        <v>Férias</v>
      </c>
      <c r="CN3" s="109" t="str">
        <f t="shared" si="6"/>
        <v>Férias</v>
      </c>
      <c r="CO3" s="109" t="str">
        <f t="shared" si="6"/>
        <v>Férias</v>
      </c>
      <c r="CP3" s="109" t="str">
        <f t="shared" si="6"/>
        <v>Férias</v>
      </c>
      <c r="CQ3" s="109" t="str">
        <f t="shared" si="6"/>
        <v>Férias</v>
      </c>
      <c r="CR3" s="109" t="str">
        <f t="shared" si="6"/>
        <v>Férias</v>
      </c>
      <c r="CS3" s="109" t="str">
        <f t="shared" si="6"/>
        <v>Férias</v>
      </c>
      <c r="CT3" s="109" t="str">
        <f t="shared" si="6"/>
        <v>Férias</v>
      </c>
      <c r="CU3" s="109" t="str">
        <f t="shared" si="6"/>
        <v>Férias</v>
      </c>
      <c r="CV3" s="109" t="str">
        <f t="shared" si="6"/>
        <v>Férias</v>
      </c>
      <c r="CW3" s="109" t="str">
        <f t="shared" si="6"/>
        <v>Férias</v>
      </c>
      <c r="CX3" s="109"/>
      <c r="CY3" s="109" t="str">
        <f>$CY$2</f>
        <v>Encargos s/ Salário Bruto</v>
      </c>
      <c r="CZ3" s="109" t="str">
        <f t="shared" ref="CZ3:DJ3" si="7">$CY$2</f>
        <v>Encargos s/ Salário Bruto</v>
      </c>
      <c r="DA3" s="109" t="str">
        <f t="shared" si="7"/>
        <v>Encargos s/ Salário Bruto</v>
      </c>
      <c r="DB3" s="109" t="str">
        <f t="shared" si="7"/>
        <v>Encargos s/ Salário Bruto</v>
      </c>
      <c r="DC3" s="109" t="str">
        <f t="shared" si="7"/>
        <v>Encargos s/ Salário Bruto</v>
      </c>
      <c r="DD3" s="109" t="str">
        <f t="shared" si="7"/>
        <v>Encargos s/ Salário Bruto</v>
      </c>
      <c r="DE3" s="109" t="str">
        <f t="shared" si="7"/>
        <v>Encargos s/ Salário Bruto</v>
      </c>
      <c r="DF3" s="109" t="str">
        <f t="shared" si="7"/>
        <v>Encargos s/ Salário Bruto</v>
      </c>
      <c r="DG3" s="109" t="str">
        <f t="shared" si="7"/>
        <v>Encargos s/ Salário Bruto</v>
      </c>
      <c r="DH3" s="109" t="str">
        <f t="shared" si="7"/>
        <v>Encargos s/ Salário Bruto</v>
      </c>
      <c r="DI3" s="109" t="str">
        <f t="shared" si="7"/>
        <v>Encargos s/ Salário Bruto</v>
      </c>
      <c r="DJ3" s="109" t="str">
        <f t="shared" si="7"/>
        <v>Encargos s/ Salário Bruto</v>
      </c>
      <c r="DK3" s="109"/>
      <c r="DL3" s="109" t="str">
        <f>$DL$2</f>
        <v>Custo Empresa</v>
      </c>
      <c r="DM3" s="109" t="str">
        <f t="shared" ref="DM3:DY3" si="8">$DL$2</f>
        <v>Custo Empresa</v>
      </c>
      <c r="DN3" s="109" t="str">
        <f t="shared" si="8"/>
        <v>Custo Empresa</v>
      </c>
      <c r="DO3" s="109" t="str">
        <f t="shared" si="8"/>
        <v>Custo Empresa</v>
      </c>
      <c r="DP3" s="109" t="str">
        <f t="shared" si="8"/>
        <v>Custo Empresa</v>
      </c>
      <c r="DQ3" s="109" t="str">
        <f t="shared" si="8"/>
        <v>Custo Empresa</v>
      </c>
      <c r="DR3" s="109" t="str">
        <f t="shared" si="8"/>
        <v>Custo Empresa</v>
      </c>
      <c r="DS3" s="109" t="str">
        <f t="shared" si="8"/>
        <v>Custo Empresa</v>
      </c>
      <c r="DT3" s="109" t="str">
        <f t="shared" si="8"/>
        <v>Custo Empresa</v>
      </c>
      <c r="DU3" s="109" t="str">
        <f t="shared" si="8"/>
        <v>Custo Empresa</v>
      </c>
      <c r="DV3" s="109" t="str">
        <f t="shared" si="8"/>
        <v>Custo Empresa</v>
      </c>
      <c r="DW3" s="109" t="str">
        <f t="shared" si="8"/>
        <v>Custo Empresa</v>
      </c>
      <c r="DY3" s="109" t="str">
        <f t="shared" si="8"/>
        <v>Custo Empresa</v>
      </c>
      <c r="EE3" s="110"/>
      <c r="EF3" s="110" t="s">
        <v>46</v>
      </c>
      <c r="EG3" s="110" t="s">
        <v>47</v>
      </c>
    </row>
    <row r="4" spans="2:137" s="33" customFormat="1" ht="14" customHeight="1" x14ac:dyDescent="0.4">
      <c r="B4" s="111" t="s">
        <v>48</v>
      </c>
      <c r="C4" s="111"/>
      <c r="D4" s="111"/>
      <c r="E4" s="111"/>
      <c r="F4" s="111"/>
      <c r="G4" s="111"/>
      <c r="H4" s="111"/>
      <c r="I4" s="111"/>
      <c r="J4" s="111"/>
      <c r="L4" s="112">
        <f t="shared" ref="L4:W4" si="9">SUM(L9,L11,L13,L15)</f>
        <v>2861.2514728165297</v>
      </c>
      <c r="M4" s="112">
        <f t="shared" si="9"/>
        <v>2464.5454728165291</v>
      </c>
      <c r="N4" s="112">
        <f t="shared" si="9"/>
        <v>2478.6574728165288</v>
      </c>
      <c r="O4" s="112">
        <f t="shared" si="9"/>
        <v>2660.1017628165291</v>
      </c>
      <c r="P4" s="112">
        <f t="shared" si="9"/>
        <v>2485.9117628165291</v>
      </c>
      <c r="Q4" s="112">
        <f t="shared" si="9"/>
        <v>2538.9017628165293</v>
      </c>
      <c r="R4" s="112">
        <f t="shared" si="9"/>
        <v>2464.2080606168674</v>
      </c>
      <c r="S4" s="112">
        <f t="shared" si="9"/>
        <v>2429.5580606168674</v>
      </c>
      <c r="T4" s="112">
        <f t="shared" si="9"/>
        <v>2390.9080606168673</v>
      </c>
      <c r="U4" s="112">
        <f t="shared" si="9"/>
        <v>2397.2580606168672</v>
      </c>
      <c r="V4" s="112">
        <f t="shared" si="9"/>
        <v>2403.6080606168675</v>
      </c>
      <c r="W4" s="112">
        <f t="shared" si="9"/>
        <v>2409.9580606168674</v>
      </c>
      <c r="X4" s="109"/>
      <c r="Y4" s="112">
        <f t="shared" ref="Y4:AJ4" si="10">SUM(Y9,Y11,Y13,Y15)</f>
        <v>3219.2810712337346</v>
      </c>
      <c r="Z4" s="112">
        <f t="shared" si="10"/>
        <v>2822.575071233734</v>
      </c>
      <c r="AA4" s="112">
        <f t="shared" si="10"/>
        <v>2836.6870712337341</v>
      </c>
      <c r="AB4" s="112">
        <f t="shared" si="10"/>
        <v>3018.1313612337344</v>
      </c>
      <c r="AC4" s="112">
        <f t="shared" si="10"/>
        <v>2883.6689300837352</v>
      </c>
      <c r="AD4" s="112">
        <f t="shared" si="10"/>
        <v>2938.8548300837356</v>
      </c>
      <c r="AE4" s="112">
        <f t="shared" si="10"/>
        <v>2865.7910278840736</v>
      </c>
      <c r="AF4" s="112">
        <f t="shared" si="10"/>
        <v>2831.5029278840739</v>
      </c>
      <c r="AG4" s="112">
        <f t="shared" si="10"/>
        <v>2793.1114278840737</v>
      </c>
      <c r="AH4" s="112">
        <f t="shared" si="10"/>
        <v>2799.4614278840736</v>
      </c>
      <c r="AI4" s="112">
        <f t="shared" si="10"/>
        <v>2805.8114278840735</v>
      </c>
      <c r="AJ4" s="112">
        <f t="shared" si="10"/>
        <v>2812.1614278840739</v>
      </c>
      <c r="AK4" s="109"/>
      <c r="AL4" s="112">
        <f t="shared" ref="AL4:AW4" si="11">SUM(AL9,AL11,AL13,AL15)</f>
        <v>480.77829256779631</v>
      </c>
      <c r="AM4" s="112">
        <f t="shared" si="11"/>
        <v>462.16571722279633</v>
      </c>
      <c r="AN4" s="112">
        <f t="shared" si="11"/>
        <v>462.08386984779634</v>
      </c>
      <c r="AO4" s="112">
        <f t="shared" si="11"/>
        <v>468.42207993779641</v>
      </c>
      <c r="AP4" s="112">
        <f t="shared" si="11"/>
        <v>481.8516001083463</v>
      </c>
      <c r="AQ4" s="112">
        <f t="shared" si="11"/>
        <v>488.73377999834628</v>
      </c>
      <c r="AR4" s="112">
        <f t="shared" si="11"/>
        <v>448.97506957667957</v>
      </c>
      <c r="AS4" s="112">
        <f t="shared" si="11"/>
        <v>449.85979825167959</v>
      </c>
      <c r="AT4" s="112">
        <f t="shared" si="11"/>
        <v>450.24707282667964</v>
      </c>
      <c r="AU4" s="112">
        <f t="shared" si="11"/>
        <v>450.24707282667964</v>
      </c>
      <c r="AV4" s="112">
        <f t="shared" si="11"/>
        <v>450.24707282667964</v>
      </c>
      <c r="AW4" s="112">
        <f t="shared" si="11"/>
        <v>450.24707282667964</v>
      </c>
      <c r="AX4" s="109"/>
      <c r="AY4" s="112">
        <f t="shared" ref="AY4:BJ4" si="12">SUM(AY9,AY11,AY13,AY15)</f>
        <v>81.310232600000035</v>
      </c>
      <c r="AZ4" s="112">
        <f t="shared" si="12"/>
        <v>75.584770400000053</v>
      </c>
      <c r="BA4" s="112">
        <f t="shared" si="12"/>
        <v>74.990873400000041</v>
      </c>
      <c r="BB4" s="112">
        <f t="shared" si="12"/>
        <v>73.724983800000061</v>
      </c>
      <c r="BC4" s="112">
        <f t="shared" si="12"/>
        <v>77.537085544000035</v>
      </c>
      <c r="BD4" s="112">
        <f t="shared" si="12"/>
        <v>81.880225944000003</v>
      </c>
      <c r="BE4" s="112">
        <f t="shared" si="12"/>
        <v>85.428154143999976</v>
      </c>
      <c r="BF4" s="112">
        <f t="shared" si="12"/>
        <v>86.268417143999969</v>
      </c>
      <c r="BG4" s="112">
        <f t="shared" si="12"/>
        <v>86.814204143999973</v>
      </c>
      <c r="BH4" s="112">
        <f t="shared" si="12"/>
        <v>86.814204143999973</v>
      </c>
      <c r="BI4" s="112">
        <f t="shared" si="12"/>
        <v>86.814204143999973</v>
      </c>
      <c r="BJ4" s="112">
        <f t="shared" si="12"/>
        <v>86.814204143999973</v>
      </c>
      <c r="BK4" s="109"/>
      <c r="BL4" s="112">
        <f t="shared" ref="BL4:BW4" si="13">SUM(BL9,BL11,BL13,BL15)</f>
        <v>183.53618614650929</v>
      </c>
      <c r="BM4" s="112">
        <f t="shared" si="13"/>
        <v>172.4023494798426</v>
      </c>
      <c r="BN4" s="112">
        <f t="shared" si="13"/>
        <v>171.96818947984261</v>
      </c>
      <c r="BO4" s="112">
        <f t="shared" si="13"/>
        <v>174.26799947984262</v>
      </c>
      <c r="BP4" s="112">
        <f t="shared" si="13"/>
        <v>182.04866133475929</v>
      </c>
      <c r="BQ4" s="112">
        <f t="shared" si="13"/>
        <v>188.25128683475927</v>
      </c>
      <c r="BR4" s="112">
        <f t="shared" si="13"/>
        <v>191.58698233475928</v>
      </c>
      <c r="BS4" s="112">
        <f t="shared" si="13"/>
        <v>193.11814450142597</v>
      </c>
      <c r="BT4" s="112">
        <f t="shared" si="13"/>
        <v>194.41442700142596</v>
      </c>
      <c r="BU4" s="112">
        <f t="shared" si="13"/>
        <v>195.12351033475929</v>
      </c>
      <c r="BV4" s="112">
        <f t="shared" si="13"/>
        <v>195.83259366809264</v>
      </c>
      <c r="BW4" s="112">
        <f t="shared" si="13"/>
        <v>196.54167700142597</v>
      </c>
      <c r="BX4" s="109"/>
      <c r="BY4" s="112">
        <f t="shared" ref="BY4:CJ4" si="14">SUM(BY9,BY11,BY13,BY15)</f>
        <v>331.08816127682411</v>
      </c>
      <c r="BZ4" s="112">
        <f t="shared" si="14"/>
        <v>306.79716369179937</v>
      </c>
      <c r="CA4" s="112">
        <f t="shared" si="14"/>
        <v>304.37417483838004</v>
      </c>
      <c r="CB4" s="112">
        <f t="shared" si="14"/>
        <v>296.6307929686858</v>
      </c>
      <c r="CC4" s="112">
        <f t="shared" si="14"/>
        <v>310.89524383782418</v>
      </c>
      <c r="CD4" s="112">
        <f t="shared" si="14"/>
        <v>329.48350245233058</v>
      </c>
      <c r="CE4" s="112">
        <f t="shared" si="14"/>
        <v>339.74554315142166</v>
      </c>
      <c r="CF4" s="112">
        <f t="shared" si="14"/>
        <v>342.41701934759288</v>
      </c>
      <c r="CG4" s="112">
        <f t="shared" si="14"/>
        <v>344.93803978028666</v>
      </c>
      <c r="CH4" s="112">
        <f t="shared" si="14"/>
        <v>344.93803978028666</v>
      </c>
      <c r="CI4" s="112">
        <f t="shared" si="14"/>
        <v>344.93803978028666</v>
      </c>
      <c r="CJ4" s="112">
        <f t="shared" si="14"/>
        <v>344.93803978028666</v>
      </c>
      <c r="CK4" s="109"/>
      <c r="CL4" s="112">
        <f t="shared" ref="CL4:CW4" si="15">SUM(CL9,CL11,CL13,CL15)</f>
        <v>246.79824819534593</v>
      </c>
      <c r="CM4" s="112">
        <f t="shared" si="15"/>
        <v>231.95313263979034</v>
      </c>
      <c r="CN4" s="112">
        <f t="shared" si="15"/>
        <v>231.37425263979031</v>
      </c>
      <c r="CO4" s="112">
        <f t="shared" si="15"/>
        <v>234.02399930645694</v>
      </c>
      <c r="CP4" s="112">
        <f t="shared" si="15"/>
        <v>245.2732151130123</v>
      </c>
      <c r="CQ4" s="112">
        <f t="shared" si="15"/>
        <v>253.96004911301233</v>
      </c>
      <c r="CR4" s="112">
        <f t="shared" si="15"/>
        <v>258.40764311301228</v>
      </c>
      <c r="CS4" s="112">
        <f t="shared" si="15"/>
        <v>260.61585933523452</v>
      </c>
      <c r="CT4" s="112">
        <f t="shared" si="15"/>
        <v>262.34423600190115</v>
      </c>
      <c r="CU4" s="112">
        <f t="shared" si="15"/>
        <v>263.28968044634559</v>
      </c>
      <c r="CV4" s="112">
        <f t="shared" si="15"/>
        <v>264.23512489079002</v>
      </c>
      <c r="CW4" s="112">
        <f t="shared" si="15"/>
        <v>265.18056933523445</v>
      </c>
      <c r="CX4" s="109"/>
      <c r="CY4" s="112">
        <f t="shared" ref="CY4:DJ4" si="16">SUM(CY9,CY11,CY13,CY15)</f>
        <v>664.61387025703334</v>
      </c>
      <c r="CZ4" s="112">
        <f t="shared" si="16"/>
        <v>630.71383025703324</v>
      </c>
      <c r="DA4" s="112">
        <f t="shared" si="16"/>
        <v>629.39191025703315</v>
      </c>
      <c r="DB4" s="112">
        <f t="shared" si="16"/>
        <v>636.31063025703304</v>
      </c>
      <c r="DC4" s="112">
        <f t="shared" si="16"/>
        <v>660.00100366603317</v>
      </c>
      <c r="DD4" s="112">
        <f t="shared" si="16"/>
        <v>678.88660966603311</v>
      </c>
      <c r="DE4" s="112">
        <f t="shared" si="16"/>
        <v>658.77638899936642</v>
      </c>
      <c r="DF4" s="112">
        <f t="shared" si="16"/>
        <v>663.43843499936634</v>
      </c>
      <c r="DG4" s="112">
        <f t="shared" si="16"/>
        <v>667.38532499936639</v>
      </c>
      <c r="DH4" s="112">
        <f t="shared" si="16"/>
        <v>669.54432499936638</v>
      </c>
      <c r="DI4" s="112">
        <f t="shared" si="16"/>
        <v>671.70332499936637</v>
      </c>
      <c r="DJ4" s="112">
        <f t="shared" si="16"/>
        <v>673.86232499936648</v>
      </c>
      <c r="DK4" s="109"/>
      <c r="DL4" s="112">
        <f t="shared" ref="DL4:DW4" si="17">SUM(DL9,DL11,DL13,DL15)</f>
        <v>3919.6605703828363</v>
      </c>
      <c r="DM4" s="112">
        <f t="shared" si="17"/>
        <v>3438.7845805755896</v>
      </c>
      <c r="DN4" s="112">
        <f t="shared" si="17"/>
        <v>3459.4799821550714</v>
      </c>
      <c r="DO4" s="112">
        <f t="shared" si="17"/>
        <v>3645.0491669520438</v>
      </c>
      <c r="DP4" s="112">
        <f t="shared" si="17"/>
        <v>3567.0752330382284</v>
      </c>
      <c r="DQ4" s="112">
        <f t="shared" si="17"/>
        <v>3660.1698510121187</v>
      </c>
      <c r="DR4" s="112">
        <f t="shared" si="17"/>
        <v>3585.0411583448813</v>
      </c>
      <c r="DS4" s="112">
        <f t="shared" si="17"/>
        <v>3561.8259589299419</v>
      </c>
      <c r="DT4" s="112">
        <f t="shared" si="17"/>
        <v>3532.9270285293019</v>
      </c>
      <c r="DU4" s="112">
        <f t="shared" si="17"/>
        <v>3543.0905563070801</v>
      </c>
      <c r="DV4" s="112">
        <f t="shared" si="17"/>
        <v>3553.2540840848574</v>
      </c>
      <c r="DW4" s="112">
        <f t="shared" si="17"/>
        <v>3563.4176118626351</v>
      </c>
      <c r="DY4" s="112"/>
      <c r="EA4" s="19"/>
      <c r="EE4" s="19" t="s">
        <v>49</v>
      </c>
      <c r="EF4" s="113">
        <f>+SUMIFS($DY:$DY,$C:$C,EF$3,$I:$I,"TECH")</f>
        <v>0</v>
      </c>
      <c r="EG4" s="113">
        <f>+SUMIFS($DY:$DY,$C:$C,EG$3,$I:$I,"TECH")</f>
        <v>0</v>
      </c>
    </row>
    <row r="5" spans="2:137" s="115" customFormat="1" ht="14" customHeight="1" x14ac:dyDescent="0.4">
      <c r="B5" s="114" t="s">
        <v>50</v>
      </c>
      <c r="C5" s="114"/>
      <c r="D5" s="114"/>
      <c r="E5" s="114"/>
      <c r="F5" s="114"/>
      <c r="G5" s="114"/>
      <c r="H5" s="114"/>
      <c r="I5" s="114"/>
      <c r="J5" s="114"/>
      <c r="L5" s="116">
        <f t="shared" ref="L5:W5" si="18">SUM(L10,L12,L14)</f>
        <v>150</v>
      </c>
      <c r="M5" s="116">
        <f t="shared" si="18"/>
        <v>139</v>
      </c>
      <c r="N5" s="116">
        <f t="shared" si="18"/>
        <v>138</v>
      </c>
      <c r="O5" s="116">
        <f t="shared" si="18"/>
        <v>132</v>
      </c>
      <c r="P5" s="116">
        <f t="shared" si="18"/>
        <v>138</v>
      </c>
      <c r="Q5" s="116">
        <f t="shared" si="18"/>
        <v>139</v>
      </c>
      <c r="R5" s="116">
        <f t="shared" si="18"/>
        <v>140</v>
      </c>
      <c r="S5" s="116">
        <f t="shared" si="18"/>
        <v>141</v>
      </c>
      <c r="T5" s="116">
        <f t="shared" si="18"/>
        <v>142</v>
      </c>
      <c r="U5" s="116">
        <f t="shared" si="18"/>
        <v>142</v>
      </c>
      <c r="V5" s="116">
        <f t="shared" si="18"/>
        <v>142</v>
      </c>
      <c r="W5" s="116">
        <f t="shared" si="18"/>
        <v>142</v>
      </c>
      <c r="X5" s="117"/>
      <c r="Y5" s="116">
        <f t="shared" ref="Y5:AJ5" si="19">SUM(Y10,Y12,Y14)</f>
        <v>128</v>
      </c>
      <c r="Z5" s="116">
        <f t="shared" si="19"/>
        <v>119</v>
      </c>
      <c r="AA5" s="116">
        <f t="shared" si="19"/>
        <v>120</v>
      </c>
      <c r="AB5" s="116">
        <f t="shared" si="19"/>
        <v>117</v>
      </c>
      <c r="AC5" s="116">
        <f t="shared" si="19"/>
        <v>126</v>
      </c>
      <c r="AD5" s="116">
        <f t="shared" si="19"/>
        <v>134</v>
      </c>
      <c r="AE5" s="116">
        <f t="shared" si="19"/>
        <v>140</v>
      </c>
      <c r="AF5" s="116">
        <f t="shared" si="19"/>
        <v>141</v>
      </c>
      <c r="AG5" s="116">
        <f t="shared" si="19"/>
        <v>142</v>
      </c>
      <c r="AH5" s="116">
        <f t="shared" si="19"/>
        <v>142</v>
      </c>
      <c r="AI5" s="116">
        <f t="shared" si="19"/>
        <v>142</v>
      </c>
      <c r="AJ5" s="116">
        <f t="shared" si="19"/>
        <v>142</v>
      </c>
      <c r="AK5" s="117"/>
      <c r="AL5" s="116">
        <f t="shared" ref="AL5:AW5" si="20">SUM(AL10,AL12,AL14)</f>
        <v>98</v>
      </c>
      <c r="AM5" s="116">
        <f t="shared" si="20"/>
        <v>90</v>
      </c>
      <c r="AN5" s="116">
        <f t="shared" si="20"/>
        <v>89</v>
      </c>
      <c r="AO5" s="116">
        <f t="shared" si="20"/>
        <v>88</v>
      </c>
      <c r="AP5" s="116">
        <f t="shared" si="20"/>
        <v>92</v>
      </c>
      <c r="AQ5" s="116">
        <f t="shared" si="20"/>
        <v>98</v>
      </c>
      <c r="AR5" s="116">
        <f t="shared" si="20"/>
        <v>102</v>
      </c>
      <c r="AS5" s="116">
        <f t="shared" si="20"/>
        <v>103</v>
      </c>
      <c r="AT5" s="116">
        <f t="shared" si="20"/>
        <v>104</v>
      </c>
      <c r="AU5" s="116">
        <f t="shared" si="20"/>
        <v>104</v>
      </c>
      <c r="AV5" s="116">
        <f t="shared" si="20"/>
        <v>104</v>
      </c>
      <c r="AW5" s="116">
        <f t="shared" si="20"/>
        <v>104</v>
      </c>
      <c r="AX5" s="117"/>
      <c r="AY5" s="116">
        <f t="shared" ref="AY5:BJ5" si="21">SUM(AY10,AY12,AY14)</f>
        <v>101</v>
      </c>
      <c r="AZ5" s="116">
        <f t="shared" si="21"/>
        <v>93</v>
      </c>
      <c r="BA5" s="116">
        <f t="shared" si="21"/>
        <v>92</v>
      </c>
      <c r="BB5" s="116">
        <f t="shared" si="21"/>
        <v>89</v>
      </c>
      <c r="BC5" s="116">
        <f t="shared" si="21"/>
        <v>93</v>
      </c>
      <c r="BD5" s="116">
        <f t="shared" si="21"/>
        <v>99</v>
      </c>
      <c r="BE5" s="116">
        <f t="shared" si="21"/>
        <v>103</v>
      </c>
      <c r="BF5" s="116">
        <f t="shared" si="21"/>
        <v>104</v>
      </c>
      <c r="BG5" s="116">
        <f t="shared" si="21"/>
        <v>105</v>
      </c>
      <c r="BH5" s="116">
        <f t="shared" si="21"/>
        <v>105</v>
      </c>
      <c r="BI5" s="116">
        <f t="shared" si="21"/>
        <v>105</v>
      </c>
      <c r="BJ5" s="116">
        <f t="shared" si="21"/>
        <v>105</v>
      </c>
      <c r="BK5" s="117"/>
      <c r="BL5" s="116">
        <f t="shared" ref="BL5:BW5" si="22">SUM(BL10,BL12,BL14)</f>
        <v>97</v>
      </c>
      <c r="BM5" s="116">
        <f t="shared" si="22"/>
        <v>89</v>
      </c>
      <c r="BN5" s="116">
        <f t="shared" si="22"/>
        <v>88</v>
      </c>
      <c r="BO5" s="116">
        <f t="shared" si="22"/>
        <v>85</v>
      </c>
      <c r="BP5" s="116">
        <f t="shared" si="22"/>
        <v>89</v>
      </c>
      <c r="BQ5" s="116">
        <f t="shared" si="22"/>
        <v>95</v>
      </c>
      <c r="BR5" s="116">
        <f t="shared" si="22"/>
        <v>99</v>
      </c>
      <c r="BS5" s="116">
        <f t="shared" si="22"/>
        <v>100</v>
      </c>
      <c r="BT5" s="116">
        <f t="shared" si="22"/>
        <v>101</v>
      </c>
      <c r="BU5" s="116">
        <f t="shared" si="22"/>
        <v>101</v>
      </c>
      <c r="BV5" s="116">
        <f t="shared" si="22"/>
        <v>101</v>
      </c>
      <c r="BW5" s="116">
        <f t="shared" si="22"/>
        <v>101</v>
      </c>
      <c r="BX5" s="117"/>
      <c r="BY5" s="116">
        <f t="shared" ref="BY5:CJ5" si="23">SUM(BY10,BY12,BY14)</f>
        <v>111</v>
      </c>
      <c r="BZ5" s="116">
        <f t="shared" si="23"/>
        <v>103</v>
      </c>
      <c r="CA5" s="116">
        <f t="shared" si="23"/>
        <v>102</v>
      </c>
      <c r="CB5" s="116">
        <f t="shared" si="23"/>
        <v>97</v>
      </c>
      <c r="CC5" s="116">
        <f t="shared" si="23"/>
        <v>104</v>
      </c>
      <c r="CD5" s="116">
        <f t="shared" si="23"/>
        <v>112</v>
      </c>
      <c r="CE5" s="116">
        <f t="shared" si="23"/>
        <v>116</v>
      </c>
      <c r="CF5" s="116">
        <f t="shared" si="23"/>
        <v>117</v>
      </c>
      <c r="CG5" s="116">
        <f t="shared" si="23"/>
        <v>118</v>
      </c>
      <c r="CH5" s="116">
        <f t="shared" si="23"/>
        <v>118</v>
      </c>
      <c r="CI5" s="116">
        <f t="shared" si="23"/>
        <v>118</v>
      </c>
      <c r="CJ5" s="116">
        <f t="shared" si="23"/>
        <v>118</v>
      </c>
      <c r="CK5" s="117"/>
      <c r="CL5" s="116">
        <f t="shared" ref="CL5:CW5" si="24">SUM(CL10,CL12,CL14)</f>
        <v>107</v>
      </c>
      <c r="CM5" s="116">
        <f t="shared" si="24"/>
        <v>99</v>
      </c>
      <c r="CN5" s="116">
        <f t="shared" si="24"/>
        <v>98</v>
      </c>
      <c r="CO5" s="116">
        <f t="shared" si="24"/>
        <v>93</v>
      </c>
      <c r="CP5" s="116">
        <f t="shared" si="24"/>
        <v>100</v>
      </c>
      <c r="CQ5" s="116">
        <f t="shared" si="24"/>
        <v>108</v>
      </c>
      <c r="CR5" s="116">
        <f t="shared" si="24"/>
        <v>112</v>
      </c>
      <c r="CS5" s="116">
        <f t="shared" si="24"/>
        <v>113</v>
      </c>
      <c r="CT5" s="116">
        <f t="shared" si="24"/>
        <v>114</v>
      </c>
      <c r="CU5" s="116">
        <f t="shared" si="24"/>
        <v>114</v>
      </c>
      <c r="CV5" s="116">
        <f t="shared" si="24"/>
        <v>114</v>
      </c>
      <c r="CW5" s="116">
        <f t="shared" si="24"/>
        <v>114</v>
      </c>
      <c r="CX5" s="117"/>
      <c r="CY5" s="116">
        <f t="shared" ref="CY5:DJ5" si="25">SUM(CY10,CY12,CY14)</f>
        <v>101</v>
      </c>
      <c r="CZ5" s="116">
        <f t="shared" si="25"/>
        <v>93</v>
      </c>
      <c r="DA5" s="116">
        <f t="shared" si="25"/>
        <v>92</v>
      </c>
      <c r="DB5" s="116">
        <f t="shared" si="25"/>
        <v>89</v>
      </c>
      <c r="DC5" s="116">
        <f t="shared" si="25"/>
        <v>93</v>
      </c>
      <c r="DD5" s="116">
        <f t="shared" si="25"/>
        <v>99</v>
      </c>
      <c r="DE5" s="116">
        <f t="shared" si="25"/>
        <v>103</v>
      </c>
      <c r="DF5" s="116">
        <f t="shared" si="25"/>
        <v>104</v>
      </c>
      <c r="DG5" s="116">
        <f t="shared" si="25"/>
        <v>105</v>
      </c>
      <c r="DH5" s="116">
        <f t="shared" si="25"/>
        <v>105</v>
      </c>
      <c r="DI5" s="116">
        <f t="shared" si="25"/>
        <v>105</v>
      </c>
      <c r="DJ5" s="116">
        <f t="shared" si="25"/>
        <v>105</v>
      </c>
      <c r="DK5" s="117"/>
      <c r="DL5" s="116">
        <f t="shared" ref="DL5:DW5" si="26">SUM(DL10,DL12,DL14)</f>
        <v>128</v>
      </c>
      <c r="DM5" s="116">
        <f t="shared" si="26"/>
        <v>120</v>
      </c>
      <c r="DN5" s="116">
        <f t="shared" si="26"/>
        <v>121</v>
      </c>
      <c r="DO5" s="116">
        <f t="shared" si="26"/>
        <v>118</v>
      </c>
      <c r="DP5" s="116">
        <f t="shared" si="26"/>
        <v>127</v>
      </c>
      <c r="DQ5" s="116">
        <f t="shared" si="26"/>
        <v>134</v>
      </c>
      <c r="DR5" s="116">
        <f t="shared" si="26"/>
        <v>140</v>
      </c>
      <c r="DS5" s="116">
        <f t="shared" si="26"/>
        <v>141</v>
      </c>
      <c r="DT5" s="116">
        <f t="shared" si="26"/>
        <v>142</v>
      </c>
      <c r="DU5" s="116">
        <f t="shared" si="26"/>
        <v>142</v>
      </c>
      <c r="DV5" s="116">
        <f t="shared" si="26"/>
        <v>142</v>
      </c>
      <c r="DW5" s="116">
        <f t="shared" si="26"/>
        <v>142</v>
      </c>
      <c r="DY5" s="116"/>
      <c r="EE5" s="19" t="s">
        <v>51</v>
      </c>
      <c r="EF5" s="113">
        <f>+SUMIFS($DY:$DY,$C:$C,EF$3,$D:$D,"Maurício (mensal + semestral)")</f>
        <v>0</v>
      </c>
      <c r="EG5" s="113">
        <f>+SUMIFS($DY:$DY,$C:$C,EG$3,$D:$D,"Maurício (mensal + semestral)")</f>
        <v>0</v>
      </c>
    </row>
    <row r="6" spans="2:137" s="115" customFormat="1" ht="14" customHeight="1" x14ac:dyDescent="0.4">
      <c r="B6" s="114" t="s">
        <v>52</v>
      </c>
      <c r="C6" s="114"/>
      <c r="D6" s="114"/>
      <c r="E6" s="114"/>
      <c r="F6" s="114"/>
      <c r="G6" s="114"/>
      <c r="H6" s="114"/>
      <c r="I6" s="114"/>
      <c r="J6" s="114"/>
      <c r="L6" s="116">
        <f t="shared" ref="L6:W6" si="27">L8/L5</f>
        <v>1033.7596590283335</v>
      </c>
      <c r="M6" s="116">
        <f t="shared" si="27"/>
        <v>1106.4009903183457</v>
      </c>
      <c r="N6" s="116">
        <f t="shared" si="27"/>
        <v>1188.6916043333338</v>
      </c>
      <c r="O6" s="116">
        <f t="shared" si="27"/>
        <v>1228.6633887272728</v>
      </c>
      <c r="P6" s="116">
        <f t="shared" si="27"/>
        <v>1248.7589906376813</v>
      </c>
      <c r="Q6" s="116">
        <f t="shared" si="27"/>
        <v>1220.9509671353828</v>
      </c>
      <c r="R6" s="116">
        <f t="shared" si="27"/>
        <v>1231.0014064415586</v>
      </c>
      <c r="S6" s="116">
        <f t="shared" si="27"/>
        <v>1258.6880923249516</v>
      </c>
      <c r="T6" s="116">
        <f t="shared" si="27"/>
        <v>1251.7686846606914</v>
      </c>
      <c r="U6" s="116">
        <f t="shared" si="27"/>
        <v>1256.6327906043534</v>
      </c>
      <c r="V6" s="116">
        <f t="shared" si="27"/>
        <v>1289.2561034916773</v>
      </c>
      <c r="W6" s="116">
        <f t="shared" si="27"/>
        <v>1283.7829026888603</v>
      </c>
      <c r="X6" s="117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7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7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7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7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7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7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7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Y6" s="116"/>
      <c r="EE6" s="19" t="s">
        <v>17</v>
      </c>
      <c r="EF6" s="113">
        <f>+SUMIFS($DY:$DY,$C:$C,EF$3,$D:$D,"Amit")</f>
        <v>0</v>
      </c>
      <c r="EG6" s="113">
        <f>+SUMIFS($DY:$DY,$C:$C,EG$3,$D:$D,"Amit")</f>
        <v>0</v>
      </c>
    </row>
    <row r="7" spans="2:137" s="119" customFormat="1" ht="14" hidden="1" customHeight="1" outlineLevel="1" x14ac:dyDescent="0.4">
      <c r="B7" s="118" t="s">
        <v>53</v>
      </c>
      <c r="C7" s="118"/>
      <c r="D7" s="118"/>
      <c r="E7" s="118"/>
      <c r="F7" s="118"/>
      <c r="G7" s="118"/>
      <c r="H7" s="118"/>
      <c r="I7" s="118"/>
      <c r="J7" s="118"/>
      <c r="L7" s="120">
        <f>DL4/L5</f>
        <v>26.131070469218908</v>
      </c>
      <c r="M7" s="120">
        <f t="shared" ref="M7:W7" si="28">DM4/M5</f>
        <v>24.739457414212875</v>
      </c>
      <c r="N7" s="120">
        <f t="shared" si="28"/>
        <v>25.068695522862836</v>
      </c>
      <c r="O7" s="120">
        <f t="shared" si="28"/>
        <v>27.614008840545786</v>
      </c>
      <c r="P7" s="120">
        <f t="shared" si="28"/>
        <v>25.848371253900204</v>
      </c>
      <c r="Q7" s="120">
        <f t="shared" si="28"/>
        <v>26.332157201526034</v>
      </c>
      <c r="R7" s="120">
        <f t="shared" si="28"/>
        <v>25.607436845320581</v>
      </c>
      <c r="S7" s="120">
        <f t="shared" si="28"/>
        <v>25.261177013687529</v>
      </c>
      <c r="T7" s="120">
        <f t="shared" si="28"/>
        <v>24.879767806544379</v>
      </c>
      <c r="U7" s="120">
        <f t="shared" si="28"/>
        <v>24.951341945824506</v>
      </c>
      <c r="V7" s="120">
        <f t="shared" si="28"/>
        <v>25.02291608510463</v>
      </c>
      <c r="W7" s="120">
        <f t="shared" si="28"/>
        <v>25.094490224384753</v>
      </c>
      <c r="X7" s="121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1"/>
      <c r="AL7" s="122">
        <f t="shared" ref="AL7:AW7" si="29">AL4/AL5</f>
        <v>4.9059009445693498</v>
      </c>
      <c r="AM7" s="122">
        <f t="shared" si="29"/>
        <v>5.1351746358088484</v>
      </c>
      <c r="AN7" s="122">
        <f t="shared" si="29"/>
        <v>5.1919535937954642</v>
      </c>
      <c r="AO7" s="122">
        <f t="shared" si="29"/>
        <v>5.3229781811113233</v>
      </c>
      <c r="AP7" s="122">
        <f t="shared" si="29"/>
        <v>5.2375173924820251</v>
      </c>
      <c r="AQ7" s="122">
        <f t="shared" si="29"/>
        <v>4.9870793877382269</v>
      </c>
      <c r="AR7" s="122">
        <f t="shared" si="29"/>
        <v>4.4017163683988194</v>
      </c>
      <c r="AS7" s="122">
        <f t="shared" si="29"/>
        <v>4.3675708568124234</v>
      </c>
      <c r="AT7" s="122">
        <f t="shared" si="29"/>
        <v>4.3292987771796119</v>
      </c>
      <c r="AU7" s="122">
        <f t="shared" si="29"/>
        <v>4.3292987771796119</v>
      </c>
      <c r="AV7" s="122">
        <f t="shared" si="29"/>
        <v>4.3292987771796119</v>
      </c>
      <c r="AW7" s="122">
        <f t="shared" si="29"/>
        <v>4.3292987771796119</v>
      </c>
      <c r="AX7" s="121"/>
      <c r="AY7" s="122">
        <f t="shared" ref="AY7:BJ7" si="30">AY4/AY5</f>
        <v>0.80505180792079245</v>
      </c>
      <c r="AZ7" s="122">
        <f t="shared" si="30"/>
        <v>0.81273946666666719</v>
      </c>
      <c r="BA7" s="122">
        <f t="shared" si="30"/>
        <v>0.81511818913043521</v>
      </c>
      <c r="BB7" s="122">
        <f t="shared" si="30"/>
        <v>0.82837060449438271</v>
      </c>
      <c r="BC7" s="122">
        <f t="shared" si="30"/>
        <v>0.83373210262365627</v>
      </c>
      <c r="BD7" s="122">
        <f t="shared" si="30"/>
        <v>0.8270729893333334</v>
      </c>
      <c r="BE7" s="122">
        <f t="shared" si="30"/>
        <v>0.82939955479611627</v>
      </c>
      <c r="BF7" s="122">
        <f t="shared" si="30"/>
        <v>0.82950401099999971</v>
      </c>
      <c r="BG7" s="122">
        <f t="shared" si="30"/>
        <v>0.82680194422857112</v>
      </c>
      <c r="BH7" s="122">
        <f t="shared" si="30"/>
        <v>0.82680194422857112</v>
      </c>
      <c r="BI7" s="122">
        <f t="shared" si="30"/>
        <v>0.82680194422857112</v>
      </c>
      <c r="BJ7" s="122">
        <f t="shared" si="30"/>
        <v>0.82680194422857112</v>
      </c>
      <c r="BK7" s="121"/>
      <c r="BL7" s="122">
        <f t="shared" ref="BL7:BW7" si="31">BL4/BL5</f>
        <v>1.8921256303763845</v>
      </c>
      <c r="BM7" s="122">
        <f t="shared" si="31"/>
        <v>1.93710505033531</v>
      </c>
      <c r="BN7" s="122">
        <f t="shared" si="31"/>
        <v>1.9541839713618478</v>
      </c>
      <c r="BO7" s="122">
        <f t="shared" si="31"/>
        <v>2.0502117585863835</v>
      </c>
      <c r="BP7" s="122">
        <f t="shared" si="31"/>
        <v>2.0454905767950482</v>
      </c>
      <c r="BQ7" s="122">
        <f t="shared" si="31"/>
        <v>1.981592492997466</v>
      </c>
      <c r="BR7" s="122">
        <f t="shared" si="31"/>
        <v>1.9352220437854473</v>
      </c>
      <c r="BS7" s="122">
        <f t="shared" si="31"/>
        <v>1.9311814450142597</v>
      </c>
      <c r="BT7" s="122">
        <f t="shared" si="31"/>
        <v>1.9248953168458016</v>
      </c>
      <c r="BU7" s="122">
        <f t="shared" si="31"/>
        <v>1.9319159439085078</v>
      </c>
      <c r="BV7" s="122">
        <f t="shared" si="31"/>
        <v>1.9389365709712143</v>
      </c>
      <c r="BW7" s="122">
        <f t="shared" si="31"/>
        <v>1.9459571980339205</v>
      </c>
      <c r="BX7" s="121"/>
      <c r="BY7" s="122">
        <f t="shared" ref="BY7:CJ7" si="32">BY4/BY5</f>
        <v>2.9827762277191363</v>
      </c>
      <c r="BZ7" s="122">
        <f t="shared" si="32"/>
        <v>2.9786132397262075</v>
      </c>
      <c r="CA7" s="122">
        <f t="shared" si="32"/>
        <v>2.9840605376311768</v>
      </c>
      <c r="CB7" s="122">
        <f t="shared" si="32"/>
        <v>3.058049412048307</v>
      </c>
      <c r="CC7" s="122">
        <f t="shared" si="32"/>
        <v>2.9893773445944634</v>
      </c>
      <c r="CD7" s="122">
        <f t="shared" si="32"/>
        <v>2.9418169861815229</v>
      </c>
      <c r="CE7" s="122">
        <f t="shared" si="32"/>
        <v>2.9288408892363935</v>
      </c>
      <c r="CF7" s="122">
        <f t="shared" si="32"/>
        <v>2.9266411910050674</v>
      </c>
      <c r="CG7" s="122">
        <f t="shared" si="32"/>
        <v>2.923203726951582</v>
      </c>
      <c r="CH7" s="122">
        <f t="shared" si="32"/>
        <v>2.923203726951582</v>
      </c>
      <c r="CI7" s="122">
        <f t="shared" si="32"/>
        <v>2.923203726951582</v>
      </c>
      <c r="CJ7" s="122">
        <f t="shared" si="32"/>
        <v>2.923203726951582</v>
      </c>
      <c r="CK7" s="121"/>
      <c r="CL7" s="122">
        <f t="shared" ref="CL7:CW7" si="33">CL4/CL5</f>
        <v>2.3065256840686534</v>
      </c>
      <c r="CM7" s="122">
        <f t="shared" si="33"/>
        <v>2.3429609357554582</v>
      </c>
      <c r="CN7" s="122">
        <f t="shared" si="33"/>
        <v>2.3609617616305134</v>
      </c>
      <c r="CO7" s="122">
        <f t="shared" si="33"/>
        <v>2.5163870893167415</v>
      </c>
      <c r="CP7" s="122">
        <f t="shared" si="33"/>
        <v>2.4527321511301228</v>
      </c>
      <c r="CQ7" s="122">
        <f t="shared" si="33"/>
        <v>2.3514819362315955</v>
      </c>
      <c r="CR7" s="122">
        <f t="shared" si="33"/>
        <v>2.3072110992233239</v>
      </c>
      <c r="CS7" s="122">
        <f t="shared" si="33"/>
        <v>2.3063350383649071</v>
      </c>
      <c r="CT7" s="122">
        <f t="shared" si="33"/>
        <v>2.3012652280868524</v>
      </c>
      <c r="CU7" s="122">
        <f t="shared" si="33"/>
        <v>2.30955860040654</v>
      </c>
      <c r="CV7" s="122">
        <f t="shared" si="33"/>
        <v>2.3178519727262281</v>
      </c>
      <c r="CW7" s="122">
        <f t="shared" si="33"/>
        <v>2.3261453450459162</v>
      </c>
      <c r="CX7" s="121"/>
      <c r="CY7" s="122">
        <f t="shared" ref="CY7:DJ7" si="34">CY4/CY5</f>
        <v>6.5803353490795384</v>
      </c>
      <c r="CZ7" s="122">
        <f t="shared" si="34"/>
        <v>6.7818691425487447</v>
      </c>
      <c r="DA7" s="122">
        <f t="shared" si="34"/>
        <v>6.8412164158373168</v>
      </c>
      <c r="DB7" s="122">
        <f t="shared" si="34"/>
        <v>7.1495576433374497</v>
      </c>
      <c r="DC7" s="122">
        <f t="shared" si="34"/>
        <v>7.0967849856562708</v>
      </c>
      <c r="DD7" s="122">
        <f t="shared" si="34"/>
        <v>6.8574405016771021</v>
      </c>
      <c r="DE7" s="122">
        <f t="shared" si="34"/>
        <v>6.3958872718385091</v>
      </c>
      <c r="DF7" s="122">
        <f t="shared" si="34"/>
        <v>6.3792157211477534</v>
      </c>
      <c r="DG7" s="122">
        <f t="shared" si="34"/>
        <v>6.3560507142796796</v>
      </c>
      <c r="DH7" s="122">
        <f t="shared" si="34"/>
        <v>6.3766126190415848</v>
      </c>
      <c r="DI7" s="122">
        <f t="shared" si="34"/>
        <v>6.3971745238034892</v>
      </c>
      <c r="DJ7" s="122">
        <f t="shared" si="34"/>
        <v>6.4177364285653953</v>
      </c>
      <c r="DK7" s="121"/>
      <c r="DL7" s="122">
        <f t="shared" ref="DL7:DW7" si="35">DL4/DL5</f>
        <v>30.622348206115909</v>
      </c>
      <c r="DM7" s="122">
        <f t="shared" si="35"/>
        <v>28.656538171463247</v>
      </c>
      <c r="DN7" s="122">
        <f t="shared" si="35"/>
        <v>28.590743654174144</v>
      </c>
      <c r="DO7" s="122">
        <f t="shared" si="35"/>
        <v>30.890247177559694</v>
      </c>
      <c r="DP7" s="122">
        <f t="shared" si="35"/>
        <v>28.08720655935613</v>
      </c>
      <c r="DQ7" s="122">
        <f t="shared" si="35"/>
        <v>27.314700380687452</v>
      </c>
      <c r="DR7" s="122">
        <f t="shared" si="35"/>
        <v>25.607436845320581</v>
      </c>
      <c r="DS7" s="122">
        <f t="shared" si="35"/>
        <v>25.261177013687529</v>
      </c>
      <c r="DT7" s="122">
        <f t="shared" si="35"/>
        <v>24.879767806544379</v>
      </c>
      <c r="DU7" s="122">
        <f t="shared" si="35"/>
        <v>24.951341945824506</v>
      </c>
      <c r="DV7" s="122">
        <f t="shared" si="35"/>
        <v>25.02291608510463</v>
      </c>
      <c r="DW7" s="122">
        <f t="shared" si="35"/>
        <v>25.094490224384753</v>
      </c>
      <c r="DY7" s="120"/>
      <c r="EE7" s="19" t="s">
        <v>54</v>
      </c>
      <c r="EF7" s="113">
        <f>+SUMIFS($DY:$DY,$C:$C,EF$3,$D:$D,518)</f>
        <v>0</v>
      </c>
      <c r="EG7" s="113">
        <f>+SUMIFS($DY:$DY,$C:$C,EG$3,$D:$D,518)</f>
        <v>0</v>
      </c>
    </row>
    <row r="8" spans="2:137" s="124" customFormat="1" ht="14" hidden="1" customHeight="1" outlineLevel="1" x14ac:dyDescent="0.4">
      <c r="B8" s="123" t="s">
        <v>55</v>
      </c>
      <c r="C8" s="123"/>
      <c r="D8" s="123"/>
      <c r="E8" s="123"/>
      <c r="F8" s="123"/>
      <c r="G8" s="123"/>
      <c r="H8" s="123"/>
      <c r="I8" s="123"/>
      <c r="J8" s="123"/>
      <c r="L8" s="125">
        <v>155063.94885425005</v>
      </c>
      <c r="M8" s="125">
        <v>153789.73765425006</v>
      </c>
      <c r="N8" s="125">
        <v>164039.44139800005</v>
      </c>
      <c r="O8" s="125">
        <v>162183.56731200003</v>
      </c>
      <c r="P8" s="125">
        <v>172328.74070800003</v>
      </c>
      <c r="Q8" s="125">
        <v>169712.18443181823</v>
      </c>
      <c r="R8" s="125">
        <v>172340.19690181821</v>
      </c>
      <c r="S8" s="125">
        <v>177475.02101781819</v>
      </c>
      <c r="T8" s="125">
        <v>177751.15322181818</v>
      </c>
      <c r="U8" s="125">
        <v>178441.85626581818</v>
      </c>
      <c r="V8" s="125">
        <v>183074.36669581817</v>
      </c>
      <c r="W8" s="125">
        <v>182297.17218181817</v>
      </c>
      <c r="X8" s="117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17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17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17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17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17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17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25"/>
      <c r="DK8" s="117"/>
      <c r="DL8" s="125"/>
      <c r="DM8" s="125"/>
      <c r="DN8" s="125"/>
      <c r="DO8" s="125"/>
      <c r="DP8" s="125"/>
      <c r="DQ8" s="125"/>
      <c r="DR8" s="125"/>
      <c r="DS8" s="125"/>
      <c r="DT8" s="125"/>
      <c r="DU8" s="125"/>
      <c r="DV8" s="125"/>
      <c r="DW8" s="125"/>
      <c r="DY8" s="125"/>
      <c r="EE8" s="19" t="s">
        <v>56</v>
      </c>
      <c r="EF8" s="113">
        <f>+SUMIFS($DY:$DY,$C:$C,EF$3,$I:$I,"PRODUTOS EVENTOS")</f>
        <v>0</v>
      </c>
      <c r="EG8" s="113">
        <f>+SUMIFS($DY:$DY,$C:$C,EG$3,$I:$I,"PRODUTOS EVENTOS")</f>
        <v>0</v>
      </c>
    </row>
    <row r="9" spans="2:137" ht="14" hidden="1" customHeight="1" outlineLevel="1" x14ac:dyDescent="0.4">
      <c r="B9" s="126" t="s">
        <v>57</v>
      </c>
      <c r="C9" s="126"/>
      <c r="D9" s="127"/>
      <c r="E9" s="127"/>
      <c r="F9" s="127"/>
      <c r="G9" s="127"/>
      <c r="H9" s="127"/>
      <c r="I9" s="127"/>
      <c r="J9" s="127"/>
      <c r="L9" s="128">
        <f t="shared" ref="L9:W9" si="36">(SUMIFS(L$19:L$201,$F$19:$F$201,$B9))/1000</f>
        <v>1557.6790984172062</v>
      </c>
      <c r="M9" s="128">
        <f t="shared" si="36"/>
        <v>1241.9730984172058</v>
      </c>
      <c r="N9" s="128">
        <f t="shared" si="36"/>
        <v>1241.0850984172057</v>
      </c>
      <c r="O9" s="128">
        <f t="shared" si="36"/>
        <v>1269.2640984172058</v>
      </c>
      <c r="P9" s="128">
        <f t="shared" si="36"/>
        <v>1309.7140984172058</v>
      </c>
      <c r="Q9" s="128">
        <f t="shared" si="36"/>
        <v>1380.5640984172057</v>
      </c>
      <c r="R9" s="128">
        <f t="shared" si="36"/>
        <v>1471.3060984172057</v>
      </c>
      <c r="S9" s="128">
        <f t="shared" si="36"/>
        <v>1436.6560984172058</v>
      </c>
      <c r="T9" s="128">
        <f t="shared" si="36"/>
        <v>1410.5060984172057</v>
      </c>
      <c r="U9" s="128">
        <f t="shared" si="36"/>
        <v>1416.8560984172057</v>
      </c>
      <c r="V9" s="128">
        <f t="shared" si="36"/>
        <v>1423.2060984172058</v>
      </c>
      <c r="W9" s="128">
        <f t="shared" si="36"/>
        <v>1429.5560984172057</v>
      </c>
      <c r="X9" s="109"/>
      <c r="Y9" s="128">
        <f t="shared" ref="Y9:AJ9" si="37">(SUMIFS(Y$19:Y$201,$F$19:$F$201,$B9))/1000</f>
        <v>1915.7086968344111</v>
      </c>
      <c r="Z9" s="128">
        <f t="shared" si="37"/>
        <v>1600.0026968344109</v>
      </c>
      <c r="AA9" s="128">
        <f t="shared" si="37"/>
        <v>1599.114696834411</v>
      </c>
      <c r="AB9" s="128">
        <f t="shared" si="37"/>
        <v>1627.2936968344111</v>
      </c>
      <c r="AC9" s="128">
        <f t="shared" si="37"/>
        <v>1707.4712656844119</v>
      </c>
      <c r="AD9" s="128">
        <f t="shared" si="37"/>
        <v>1780.517165684412</v>
      </c>
      <c r="AE9" s="128">
        <f t="shared" si="37"/>
        <v>1872.8890656844121</v>
      </c>
      <c r="AF9" s="128">
        <f t="shared" si="37"/>
        <v>1838.6009656844121</v>
      </c>
      <c r="AG9" s="128">
        <f t="shared" si="37"/>
        <v>1812.709465684412</v>
      </c>
      <c r="AH9" s="128">
        <f t="shared" si="37"/>
        <v>1819.0594656844121</v>
      </c>
      <c r="AI9" s="128">
        <f t="shared" si="37"/>
        <v>1825.409465684412</v>
      </c>
      <c r="AJ9" s="128">
        <f t="shared" si="37"/>
        <v>1831.7594656844121</v>
      </c>
      <c r="AK9" s="109"/>
      <c r="AL9" s="128">
        <f t="shared" ref="AL9:AW9" si="38">(SUMIFS(AL$19:AL$201,$F$19:$F$201,$B9))/1000</f>
        <v>344.48332691446296</v>
      </c>
      <c r="AM9" s="128">
        <f t="shared" si="38"/>
        <v>325.87075156946298</v>
      </c>
      <c r="AN9" s="128">
        <f t="shared" si="38"/>
        <v>325.78890419446299</v>
      </c>
      <c r="AO9" s="128">
        <f t="shared" si="38"/>
        <v>332.12711428446306</v>
      </c>
      <c r="AP9" s="128">
        <f t="shared" si="38"/>
        <v>345.55663445501295</v>
      </c>
      <c r="AQ9" s="128">
        <f t="shared" si="38"/>
        <v>352.43881434501293</v>
      </c>
      <c r="AR9" s="128">
        <f t="shared" si="38"/>
        <v>354.2967705900129</v>
      </c>
      <c r="AS9" s="128">
        <f t="shared" si="38"/>
        <v>355.18149926501292</v>
      </c>
      <c r="AT9" s="128">
        <f t="shared" si="38"/>
        <v>355.56877384001297</v>
      </c>
      <c r="AU9" s="128">
        <f t="shared" si="38"/>
        <v>355.56877384001297</v>
      </c>
      <c r="AV9" s="128">
        <f t="shared" si="38"/>
        <v>355.56877384001297</v>
      </c>
      <c r="AW9" s="128">
        <f t="shared" si="38"/>
        <v>355.56877384001297</v>
      </c>
      <c r="AX9" s="109"/>
      <c r="AY9" s="128">
        <f t="shared" ref="AY9:BJ9" si="39">(SUMIFS(AY$19:AY$201,$F$19:$F$201,$B9))/1000</f>
        <v>73.697157400000037</v>
      </c>
      <c r="AZ9" s="128">
        <f t="shared" si="39"/>
        <v>67.971695200000056</v>
      </c>
      <c r="BA9" s="128">
        <f t="shared" si="39"/>
        <v>67.377798200000043</v>
      </c>
      <c r="BB9" s="128">
        <f t="shared" si="39"/>
        <v>66.111908600000064</v>
      </c>
      <c r="BC9" s="128">
        <f t="shared" si="39"/>
        <v>69.924010344000038</v>
      </c>
      <c r="BD9" s="128">
        <f t="shared" si="39"/>
        <v>74.267150744000006</v>
      </c>
      <c r="BE9" s="128">
        <f t="shared" si="39"/>
        <v>77.815078943999978</v>
      </c>
      <c r="BF9" s="128">
        <f t="shared" si="39"/>
        <v>78.655341943999971</v>
      </c>
      <c r="BG9" s="128">
        <f t="shared" si="39"/>
        <v>79.201128943999976</v>
      </c>
      <c r="BH9" s="128">
        <f t="shared" si="39"/>
        <v>79.201128943999976</v>
      </c>
      <c r="BI9" s="128">
        <f t="shared" si="39"/>
        <v>79.201128943999976</v>
      </c>
      <c r="BJ9" s="128">
        <f t="shared" si="39"/>
        <v>79.201128943999976</v>
      </c>
      <c r="BK9" s="109"/>
      <c r="BL9" s="128">
        <f t="shared" ref="BL9:BW9" si="40">(SUMIFS(BL$19:BL$201,$F$19:$F$201,$B9))/1000</f>
        <v>183.53618614650929</v>
      </c>
      <c r="BM9" s="128">
        <f t="shared" si="40"/>
        <v>172.4023494798426</v>
      </c>
      <c r="BN9" s="128">
        <f t="shared" si="40"/>
        <v>171.96818947984261</v>
      </c>
      <c r="BO9" s="128">
        <f t="shared" si="40"/>
        <v>174.26799947984262</v>
      </c>
      <c r="BP9" s="128">
        <f t="shared" si="40"/>
        <v>182.04866133475929</v>
      </c>
      <c r="BQ9" s="128">
        <f t="shared" si="40"/>
        <v>188.25128683475927</v>
      </c>
      <c r="BR9" s="128">
        <f t="shared" si="40"/>
        <v>191.58698233475928</v>
      </c>
      <c r="BS9" s="128">
        <f t="shared" si="40"/>
        <v>193.11814450142597</v>
      </c>
      <c r="BT9" s="128">
        <f t="shared" si="40"/>
        <v>194.41442700142596</v>
      </c>
      <c r="BU9" s="128">
        <f t="shared" si="40"/>
        <v>195.12351033475929</v>
      </c>
      <c r="BV9" s="128">
        <f t="shared" si="40"/>
        <v>195.83259366809264</v>
      </c>
      <c r="BW9" s="128">
        <f t="shared" si="40"/>
        <v>196.54167700142597</v>
      </c>
      <c r="BX9" s="109"/>
      <c r="BY9" s="128">
        <f t="shared" ref="BY9:CJ9" si="41">(SUMIFS(BY$19:BY$201,$F$19:$F$201,$B9))/1000</f>
        <v>283.08816127682411</v>
      </c>
      <c r="BZ9" s="128">
        <f t="shared" si="41"/>
        <v>258.79716369179937</v>
      </c>
      <c r="CA9" s="128">
        <f t="shared" si="41"/>
        <v>256.37417483838004</v>
      </c>
      <c r="CB9" s="128">
        <f t="shared" si="41"/>
        <v>248.63079296868577</v>
      </c>
      <c r="CC9" s="128">
        <f t="shared" si="41"/>
        <v>262.89524383782418</v>
      </c>
      <c r="CD9" s="128">
        <f t="shared" si="41"/>
        <v>281.48350245233058</v>
      </c>
      <c r="CE9" s="128">
        <f t="shared" si="41"/>
        <v>291.74554315142166</v>
      </c>
      <c r="CF9" s="128">
        <f t="shared" si="41"/>
        <v>294.41701934759288</v>
      </c>
      <c r="CG9" s="128">
        <f t="shared" si="41"/>
        <v>296.93803978028666</v>
      </c>
      <c r="CH9" s="128">
        <f t="shared" si="41"/>
        <v>296.93803978028666</v>
      </c>
      <c r="CI9" s="128">
        <f t="shared" si="41"/>
        <v>296.93803978028666</v>
      </c>
      <c r="CJ9" s="128">
        <f t="shared" si="41"/>
        <v>296.93803978028666</v>
      </c>
      <c r="CK9" s="109"/>
      <c r="CL9" s="128">
        <f t="shared" ref="CL9:CW9" si="42">(SUMIFS(CL$19:CL$201,$F$19:$F$201,$B9))/1000</f>
        <v>246.79824819534593</v>
      </c>
      <c r="CM9" s="128">
        <f t="shared" si="42"/>
        <v>231.95313263979034</v>
      </c>
      <c r="CN9" s="128">
        <f t="shared" si="42"/>
        <v>231.37425263979031</v>
      </c>
      <c r="CO9" s="128">
        <f t="shared" si="42"/>
        <v>234.02399930645694</v>
      </c>
      <c r="CP9" s="128">
        <f t="shared" si="42"/>
        <v>245.2732151130123</v>
      </c>
      <c r="CQ9" s="128">
        <f t="shared" si="42"/>
        <v>253.96004911301233</v>
      </c>
      <c r="CR9" s="128">
        <f t="shared" si="42"/>
        <v>258.40764311301228</v>
      </c>
      <c r="CS9" s="128">
        <f t="shared" si="42"/>
        <v>260.61585933523452</v>
      </c>
      <c r="CT9" s="128">
        <f t="shared" si="42"/>
        <v>262.34423600190115</v>
      </c>
      <c r="CU9" s="128">
        <f t="shared" si="42"/>
        <v>263.28968044634559</v>
      </c>
      <c r="CV9" s="128">
        <f t="shared" si="42"/>
        <v>264.23512489079002</v>
      </c>
      <c r="CW9" s="128">
        <f t="shared" si="42"/>
        <v>265.18056933523445</v>
      </c>
      <c r="CX9" s="109"/>
      <c r="CY9" s="128">
        <f t="shared" ref="CY9:DJ9" si="43">(SUMIFS(CY$19:CY$201,$F$19:$F$201,$B9))/1000</f>
        <v>558.68053692370006</v>
      </c>
      <c r="CZ9" s="128">
        <f t="shared" si="43"/>
        <v>524.78049692369996</v>
      </c>
      <c r="DA9" s="128">
        <f t="shared" si="43"/>
        <v>523.45857692369987</v>
      </c>
      <c r="DB9" s="128">
        <f t="shared" si="43"/>
        <v>530.37729692369976</v>
      </c>
      <c r="DC9" s="128">
        <f t="shared" si="43"/>
        <v>554.06767033269989</v>
      </c>
      <c r="DD9" s="128">
        <f t="shared" si="43"/>
        <v>572.95327633269983</v>
      </c>
      <c r="DE9" s="128">
        <f t="shared" si="43"/>
        <v>583.10972233269979</v>
      </c>
      <c r="DF9" s="128">
        <f t="shared" si="43"/>
        <v>587.77176833269971</v>
      </c>
      <c r="DG9" s="128">
        <f t="shared" si="43"/>
        <v>591.71865833269976</v>
      </c>
      <c r="DH9" s="128">
        <f t="shared" si="43"/>
        <v>593.87765833269975</v>
      </c>
      <c r="DI9" s="128">
        <f t="shared" si="43"/>
        <v>596.03665833269974</v>
      </c>
      <c r="DJ9" s="128">
        <f t="shared" si="43"/>
        <v>598.19565833269985</v>
      </c>
      <c r="DK9" s="109"/>
      <c r="DL9" s="128">
        <f t="shared" ref="DL9:DW9" si="44">(SUMIFS(DL$19:DL$201,$F$19:$F$201,$B9))/1000</f>
        <v>2462.1548626501794</v>
      </c>
      <c r="DM9" s="128">
        <f t="shared" si="44"/>
        <v>2062.2788728429327</v>
      </c>
      <c r="DN9" s="128">
        <f t="shared" si="44"/>
        <v>2067.9742744224145</v>
      </c>
      <c r="DO9" s="128">
        <f t="shared" si="44"/>
        <v>2100.2781692193871</v>
      </c>
      <c r="DP9" s="128">
        <f t="shared" si="44"/>
        <v>2236.9442353055715</v>
      </c>
      <c r="DQ9" s="128">
        <f t="shared" si="44"/>
        <v>2347.8988532794619</v>
      </c>
      <c r="DR9" s="128">
        <f t="shared" si="44"/>
        <v>2468.472529478553</v>
      </c>
      <c r="DS9" s="128">
        <f t="shared" si="44"/>
        <v>2445.2573300636136</v>
      </c>
      <c r="DT9" s="128">
        <f t="shared" si="44"/>
        <v>2428.8583996629736</v>
      </c>
      <c r="DU9" s="128">
        <f t="shared" si="44"/>
        <v>2439.0219274407518</v>
      </c>
      <c r="DV9" s="128">
        <f t="shared" si="44"/>
        <v>2449.1854552185291</v>
      </c>
      <c r="DW9" s="128">
        <f t="shared" si="44"/>
        <v>2459.3489829963069</v>
      </c>
      <c r="DY9" s="128"/>
      <c r="EE9" s="19" t="s">
        <v>18</v>
      </c>
      <c r="EF9" s="113">
        <f>+SUMIFS($DY:$DY,$C:$C,EF$3,$I:$I,"PRODUTOS CONSULTING")</f>
        <v>0</v>
      </c>
      <c r="EG9" s="113">
        <f>+SUMIFS($DY:$DY,$C:$C,EG$3,$I:$I,"PRODUTOS CONSULTING")</f>
        <v>0</v>
      </c>
    </row>
    <row r="10" spans="2:137" s="131" customFormat="1" ht="14" hidden="1" customHeight="1" outlineLevel="1" x14ac:dyDescent="0.4">
      <c r="B10" s="129" t="s">
        <v>50</v>
      </c>
      <c r="C10" s="129"/>
      <c r="D10" s="130"/>
      <c r="E10" s="130"/>
      <c r="F10" s="130"/>
      <c r="G10" s="130"/>
      <c r="H10" s="130"/>
      <c r="I10" s="130"/>
      <c r="J10" s="130"/>
      <c r="L10" s="132">
        <f t="shared" ref="L10:W10" si="45">COUNTIFS(L$19:L$201,"&lt;&gt;0",$E$19:$E$201,"CLT")+COUNTIFS(L$19:L$201,"&lt;&gt;0",$E$19:$E$201,"Estágio")+COUNTIFS(L$19:L$201,"&lt;&gt;0",$E$19:$E$201,"Jovem Aprendiz")</f>
        <v>125</v>
      </c>
      <c r="M10" s="132">
        <f t="shared" si="45"/>
        <v>116</v>
      </c>
      <c r="N10" s="132">
        <f t="shared" si="45"/>
        <v>114</v>
      </c>
      <c r="O10" s="132">
        <f t="shared" si="45"/>
        <v>106</v>
      </c>
      <c r="P10" s="132">
        <f t="shared" si="45"/>
        <v>112</v>
      </c>
      <c r="Q10" s="132">
        <f t="shared" si="45"/>
        <v>112</v>
      </c>
      <c r="R10" s="132">
        <f t="shared" si="45"/>
        <v>112</v>
      </c>
      <c r="S10" s="132">
        <f t="shared" si="45"/>
        <v>113</v>
      </c>
      <c r="T10" s="132">
        <f t="shared" si="45"/>
        <v>114</v>
      </c>
      <c r="U10" s="132">
        <f t="shared" si="45"/>
        <v>114</v>
      </c>
      <c r="V10" s="132">
        <f t="shared" si="45"/>
        <v>114</v>
      </c>
      <c r="W10" s="132">
        <f t="shared" si="45"/>
        <v>114</v>
      </c>
      <c r="X10" s="133"/>
      <c r="Y10" s="132">
        <f t="shared" ref="Y10:AJ10" si="46">COUNTIFS(Y$19:Y$201,"&lt;&gt;0",$E$19:$E$201,"CLT")+COUNTIFS(Y$19:Y$201,"&lt;&gt;0",$E$19:$E$201,"Estágio")+COUNTIFS(Y$19:Y$201,"&lt;&gt;0",$E$19:$E$201,"Jovem Aprendiz")</f>
        <v>107</v>
      </c>
      <c r="Z10" s="132">
        <f t="shared" si="46"/>
        <v>99</v>
      </c>
      <c r="AA10" s="132">
        <f t="shared" si="46"/>
        <v>98</v>
      </c>
      <c r="AB10" s="132">
        <f t="shared" si="46"/>
        <v>93</v>
      </c>
      <c r="AC10" s="132">
        <f t="shared" si="46"/>
        <v>100</v>
      </c>
      <c r="AD10" s="132">
        <f t="shared" si="46"/>
        <v>108</v>
      </c>
      <c r="AE10" s="132">
        <f t="shared" si="46"/>
        <v>112</v>
      </c>
      <c r="AF10" s="132">
        <f t="shared" si="46"/>
        <v>113</v>
      </c>
      <c r="AG10" s="132">
        <f t="shared" si="46"/>
        <v>114</v>
      </c>
      <c r="AH10" s="132">
        <f t="shared" si="46"/>
        <v>114</v>
      </c>
      <c r="AI10" s="132">
        <f t="shared" si="46"/>
        <v>114</v>
      </c>
      <c r="AJ10" s="132">
        <f t="shared" si="46"/>
        <v>114</v>
      </c>
      <c r="AK10" s="133"/>
      <c r="AL10" s="132">
        <f t="shared" ref="AL10:AW10" si="47">COUNTIFS(AL$19:AL$201,"&lt;&gt;0",$E$19:$E$201,"CLT")+COUNTIFS(AL$19:AL$201,"&lt;&gt;0",$E$19:$E$201,"Estágio")+COUNTIFS(AL$19:AL$201,"&lt;&gt;0",$E$19:$E$201,"Jovem Aprendiz")</f>
        <v>94</v>
      </c>
      <c r="AM10" s="132">
        <f t="shared" si="47"/>
        <v>86</v>
      </c>
      <c r="AN10" s="132">
        <f t="shared" si="47"/>
        <v>85</v>
      </c>
      <c r="AO10" s="132">
        <f t="shared" si="47"/>
        <v>84</v>
      </c>
      <c r="AP10" s="132">
        <f t="shared" si="47"/>
        <v>88</v>
      </c>
      <c r="AQ10" s="132">
        <f t="shared" si="47"/>
        <v>94</v>
      </c>
      <c r="AR10" s="132">
        <f t="shared" si="47"/>
        <v>98</v>
      </c>
      <c r="AS10" s="132">
        <f t="shared" si="47"/>
        <v>99</v>
      </c>
      <c r="AT10" s="132">
        <f t="shared" si="47"/>
        <v>100</v>
      </c>
      <c r="AU10" s="132">
        <f t="shared" si="47"/>
        <v>100</v>
      </c>
      <c r="AV10" s="132">
        <f t="shared" si="47"/>
        <v>100</v>
      </c>
      <c r="AW10" s="132">
        <f t="shared" si="47"/>
        <v>100</v>
      </c>
      <c r="AX10" s="133"/>
      <c r="AY10" s="132">
        <f t="shared" ref="AY10:BJ10" si="48">COUNTIFS(AY$19:AY$201,"&lt;&gt;0",$E$19:$E$201,"CLT")+COUNTIFS(AY$19:AY$201,"&lt;&gt;0",$E$19:$E$201,"Estágio")+COUNTIFS(AY$19:AY$201,"&lt;&gt;0",$E$19:$E$201,"Jovem Aprendiz")</f>
        <v>97</v>
      </c>
      <c r="AZ10" s="132">
        <f t="shared" si="48"/>
        <v>89</v>
      </c>
      <c r="BA10" s="132">
        <f t="shared" si="48"/>
        <v>88</v>
      </c>
      <c r="BB10" s="132">
        <f t="shared" si="48"/>
        <v>85</v>
      </c>
      <c r="BC10" s="132">
        <f t="shared" si="48"/>
        <v>89</v>
      </c>
      <c r="BD10" s="132">
        <f t="shared" si="48"/>
        <v>95</v>
      </c>
      <c r="BE10" s="132">
        <f t="shared" si="48"/>
        <v>99</v>
      </c>
      <c r="BF10" s="132">
        <f t="shared" si="48"/>
        <v>100</v>
      </c>
      <c r="BG10" s="132">
        <f t="shared" si="48"/>
        <v>101</v>
      </c>
      <c r="BH10" s="132">
        <f t="shared" si="48"/>
        <v>101</v>
      </c>
      <c r="BI10" s="132">
        <f t="shared" si="48"/>
        <v>101</v>
      </c>
      <c r="BJ10" s="132">
        <f t="shared" si="48"/>
        <v>101</v>
      </c>
      <c r="BK10" s="133"/>
      <c r="BL10" s="132">
        <f t="shared" ref="BL10:BW10" si="49">COUNTIFS(BL$19:BL$201,"&lt;&gt;0",$E$19:$E$201,"CLT")+COUNTIFS(BL$19:BL$201,"&lt;&gt;0",$E$19:$E$201,"Estágio")+COUNTIFS(BL$19:BL$201,"&lt;&gt;0",$E$19:$E$201,"Jovem Aprendiz")</f>
        <v>97</v>
      </c>
      <c r="BM10" s="132">
        <f t="shared" si="49"/>
        <v>89</v>
      </c>
      <c r="BN10" s="132">
        <f t="shared" si="49"/>
        <v>88</v>
      </c>
      <c r="BO10" s="132">
        <f t="shared" si="49"/>
        <v>85</v>
      </c>
      <c r="BP10" s="132">
        <f t="shared" si="49"/>
        <v>89</v>
      </c>
      <c r="BQ10" s="132">
        <f t="shared" si="49"/>
        <v>95</v>
      </c>
      <c r="BR10" s="132">
        <f t="shared" si="49"/>
        <v>99</v>
      </c>
      <c r="BS10" s="132">
        <f t="shared" si="49"/>
        <v>100</v>
      </c>
      <c r="BT10" s="132">
        <f t="shared" si="49"/>
        <v>101</v>
      </c>
      <c r="BU10" s="132">
        <f t="shared" si="49"/>
        <v>101</v>
      </c>
      <c r="BV10" s="132">
        <f t="shared" si="49"/>
        <v>101</v>
      </c>
      <c r="BW10" s="132">
        <f t="shared" si="49"/>
        <v>101</v>
      </c>
      <c r="BX10" s="133"/>
      <c r="BY10" s="132">
        <f t="shared" ref="BY10:CJ10" si="50">COUNTIFS(BY$19:BY$201,"&lt;&gt;0",$E$19:$E$201,"CLT")+COUNTIFS(BY$19:BY$201,"&lt;&gt;0",$E$19:$E$201,"Estágio")+COUNTIFS(BY$19:BY$201,"&lt;&gt;0",$E$19:$E$201,"Jovem Aprendiz")</f>
        <v>107</v>
      </c>
      <c r="BZ10" s="132">
        <f t="shared" si="50"/>
        <v>99</v>
      </c>
      <c r="CA10" s="132">
        <f t="shared" si="50"/>
        <v>98</v>
      </c>
      <c r="CB10" s="132">
        <f t="shared" si="50"/>
        <v>93</v>
      </c>
      <c r="CC10" s="132">
        <f t="shared" si="50"/>
        <v>100</v>
      </c>
      <c r="CD10" s="132">
        <f t="shared" si="50"/>
        <v>108</v>
      </c>
      <c r="CE10" s="132">
        <f t="shared" si="50"/>
        <v>112</v>
      </c>
      <c r="CF10" s="132">
        <f t="shared" si="50"/>
        <v>113</v>
      </c>
      <c r="CG10" s="132">
        <f t="shared" si="50"/>
        <v>114</v>
      </c>
      <c r="CH10" s="132">
        <f t="shared" si="50"/>
        <v>114</v>
      </c>
      <c r="CI10" s="132">
        <f t="shared" si="50"/>
        <v>114</v>
      </c>
      <c r="CJ10" s="132">
        <f t="shared" si="50"/>
        <v>114</v>
      </c>
      <c r="CK10" s="133"/>
      <c r="CL10" s="132">
        <f t="shared" ref="CL10:CW10" si="51">COUNTIFS(CL$19:CL$201,"&lt;&gt;0",$E$19:$E$201,"CLT")+COUNTIFS(CL$19:CL$201,"&lt;&gt;0",$E$19:$E$201,"Estágio")+COUNTIFS(CL$19:CL$201,"&lt;&gt;0",$E$19:$E$201,"Jovem Aprendiz")</f>
        <v>107</v>
      </c>
      <c r="CM10" s="132">
        <f t="shared" si="51"/>
        <v>99</v>
      </c>
      <c r="CN10" s="132">
        <f t="shared" si="51"/>
        <v>98</v>
      </c>
      <c r="CO10" s="132">
        <f t="shared" si="51"/>
        <v>93</v>
      </c>
      <c r="CP10" s="132">
        <f t="shared" si="51"/>
        <v>100</v>
      </c>
      <c r="CQ10" s="132">
        <f t="shared" si="51"/>
        <v>108</v>
      </c>
      <c r="CR10" s="132">
        <f t="shared" si="51"/>
        <v>112</v>
      </c>
      <c r="CS10" s="132">
        <f t="shared" si="51"/>
        <v>113</v>
      </c>
      <c r="CT10" s="132">
        <f t="shared" si="51"/>
        <v>114</v>
      </c>
      <c r="CU10" s="132">
        <f t="shared" si="51"/>
        <v>114</v>
      </c>
      <c r="CV10" s="132">
        <f t="shared" si="51"/>
        <v>114</v>
      </c>
      <c r="CW10" s="132">
        <f t="shared" si="51"/>
        <v>114</v>
      </c>
      <c r="CX10" s="133"/>
      <c r="CY10" s="132">
        <f t="shared" ref="CY10:DJ10" si="52">COUNTIFS(CY$19:CY$201,"&lt;&gt;0",$E$19:$E$201,"CLT")+COUNTIFS(CY$19:CY$201,"&lt;&gt;0",$E$19:$E$201,"Estágio")+COUNTIFS(CY$19:CY$201,"&lt;&gt;0",$E$19:$E$201,"Jovem Aprendiz")</f>
        <v>97</v>
      </c>
      <c r="CZ10" s="132">
        <f t="shared" si="52"/>
        <v>89</v>
      </c>
      <c r="DA10" s="132">
        <f t="shared" si="52"/>
        <v>88</v>
      </c>
      <c r="DB10" s="132">
        <f t="shared" si="52"/>
        <v>85</v>
      </c>
      <c r="DC10" s="132">
        <f t="shared" si="52"/>
        <v>89</v>
      </c>
      <c r="DD10" s="132">
        <f t="shared" si="52"/>
        <v>95</v>
      </c>
      <c r="DE10" s="132">
        <f t="shared" si="52"/>
        <v>99</v>
      </c>
      <c r="DF10" s="132">
        <f t="shared" si="52"/>
        <v>100</v>
      </c>
      <c r="DG10" s="132">
        <f t="shared" si="52"/>
        <v>101</v>
      </c>
      <c r="DH10" s="132">
        <f t="shared" si="52"/>
        <v>101</v>
      </c>
      <c r="DI10" s="132">
        <f t="shared" si="52"/>
        <v>101</v>
      </c>
      <c r="DJ10" s="132">
        <f t="shared" si="52"/>
        <v>101</v>
      </c>
      <c r="DK10" s="133"/>
      <c r="DL10" s="132">
        <f t="shared" ref="DL10:DW10" si="53">COUNTIFS(DL$19:DL$201,"&lt;&gt;0",$E$19:$E$201,"CLT")+COUNTIFS(DL$19:DL$201,"&lt;&gt;0",$E$19:$E$201,"Estágio")+COUNTIFS(DL$19:DL$201,"&lt;&gt;0",$E$19:$E$201,"Jovem Aprendiz")</f>
        <v>107</v>
      </c>
      <c r="DM10" s="132">
        <f t="shared" si="53"/>
        <v>100</v>
      </c>
      <c r="DN10" s="132">
        <f t="shared" si="53"/>
        <v>99</v>
      </c>
      <c r="DO10" s="132">
        <f t="shared" si="53"/>
        <v>94</v>
      </c>
      <c r="DP10" s="132">
        <f t="shared" si="53"/>
        <v>101</v>
      </c>
      <c r="DQ10" s="132">
        <f t="shared" si="53"/>
        <v>108</v>
      </c>
      <c r="DR10" s="132">
        <f t="shared" si="53"/>
        <v>112</v>
      </c>
      <c r="DS10" s="132">
        <f t="shared" si="53"/>
        <v>113</v>
      </c>
      <c r="DT10" s="132">
        <f t="shared" si="53"/>
        <v>114</v>
      </c>
      <c r="DU10" s="132">
        <f t="shared" si="53"/>
        <v>114</v>
      </c>
      <c r="DV10" s="132">
        <f t="shared" si="53"/>
        <v>114</v>
      </c>
      <c r="DW10" s="132">
        <f t="shared" si="53"/>
        <v>114</v>
      </c>
      <c r="DY10" s="132"/>
      <c r="EE10" s="134" t="s">
        <v>58</v>
      </c>
      <c r="EF10" s="135">
        <f>+SUM(EF4:EF9)</f>
        <v>0</v>
      </c>
      <c r="EG10" s="135">
        <f>+SUM(EG4:EG9)</f>
        <v>0</v>
      </c>
    </row>
    <row r="11" spans="2:137" ht="14" hidden="1" customHeight="1" outlineLevel="1" x14ac:dyDescent="0.4">
      <c r="B11" s="126" t="s">
        <v>59</v>
      </c>
      <c r="C11" s="126"/>
      <c r="D11" s="127"/>
      <c r="E11" s="127"/>
      <c r="F11" s="127"/>
      <c r="G11" s="127"/>
      <c r="H11" s="127"/>
      <c r="I11" s="127"/>
      <c r="J11" s="127"/>
      <c r="L11" s="128">
        <f t="shared" ref="L11:W11" si="54">(SUMIFS(L$19:L$201,$E$19:$E$201,$B11))/1000</f>
        <v>689.30333886632832</v>
      </c>
      <c r="M11" s="128">
        <f t="shared" si="54"/>
        <v>608.3033388663282</v>
      </c>
      <c r="N11" s="128">
        <f t="shared" si="54"/>
        <v>623.3033388663282</v>
      </c>
      <c r="O11" s="128">
        <f t="shared" si="54"/>
        <v>776.56862886632825</v>
      </c>
      <c r="P11" s="128">
        <f t="shared" si="54"/>
        <v>561.92862886632827</v>
      </c>
      <c r="Q11" s="128">
        <f t="shared" si="54"/>
        <v>544.06862886632825</v>
      </c>
      <c r="R11" s="128">
        <f t="shared" si="54"/>
        <v>572.26744443316409</v>
      </c>
      <c r="S11" s="128">
        <f t="shared" si="54"/>
        <v>572.26744443316409</v>
      </c>
      <c r="T11" s="128">
        <f t="shared" si="54"/>
        <v>559.76744443316409</v>
      </c>
      <c r="U11" s="128">
        <f t="shared" si="54"/>
        <v>559.76744443316409</v>
      </c>
      <c r="V11" s="128">
        <f t="shared" si="54"/>
        <v>559.76744443316409</v>
      </c>
      <c r="W11" s="128">
        <f t="shared" si="54"/>
        <v>559.76744443316409</v>
      </c>
      <c r="X11" s="109"/>
      <c r="Y11" s="128">
        <f t="shared" ref="Y11:AJ11" si="55">(SUMIFS(Y$19:Y$201,$E$19:$E$201,$B11))/1000</f>
        <v>689.30333886632832</v>
      </c>
      <c r="Z11" s="128">
        <f t="shared" si="55"/>
        <v>608.3033388663282</v>
      </c>
      <c r="AA11" s="128">
        <f t="shared" si="55"/>
        <v>623.3033388663282</v>
      </c>
      <c r="AB11" s="128">
        <f t="shared" si="55"/>
        <v>776.56862886632825</v>
      </c>
      <c r="AC11" s="128">
        <f t="shared" si="55"/>
        <v>561.92862886632827</v>
      </c>
      <c r="AD11" s="128">
        <f t="shared" si="55"/>
        <v>544.06862886632825</v>
      </c>
      <c r="AE11" s="128">
        <f t="shared" si="55"/>
        <v>572.26744443316409</v>
      </c>
      <c r="AF11" s="128">
        <f t="shared" si="55"/>
        <v>572.26744443316409</v>
      </c>
      <c r="AG11" s="128">
        <f t="shared" si="55"/>
        <v>559.76744443316409</v>
      </c>
      <c r="AH11" s="128">
        <f t="shared" si="55"/>
        <v>559.76744443316409</v>
      </c>
      <c r="AI11" s="128">
        <f t="shared" si="55"/>
        <v>559.76744443316409</v>
      </c>
      <c r="AJ11" s="128">
        <f t="shared" si="55"/>
        <v>559.76744443316409</v>
      </c>
      <c r="AK11" s="109"/>
      <c r="AL11" s="128">
        <f t="shared" ref="AL11:AW11" si="56">(SUMIFS(AL$19:AL$201,$E$19:$E$201,$B11))/1000</f>
        <v>0</v>
      </c>
      <c r="AM11" s="128">
        <f t="shared" si="56"/>
        <v>0</v>
      </c>
      <c r="AN11" s="128">
        <f t="shared" si="56"/>
        <v>0</v>
      </c>
      <c r="AO11" s="128">
        <f t="shared" si="56"/>
        <v>0</v>
      </c>
      <c r="AP11" s="128">
        <f t="shared" si="56"/>
        <v>0</v>
      </c>
      <c r="AQ11" s="128">
        <f t="shared" si="56"/>
        <v>0</v>
      </c>
      <c r="AR11" s="128">
        <f t="shared" si="56"/>
        <v>0</v>
      </c>
      <c r="AS11" s="128">
        <f t="shared" si="56"/>
        <v>0</v>
      </c>
      <c r="AT11" s="128">
        <f t="shared" si="56"/>
        <v>0</v>
      </c>
      <c r="AU11" s="128">
        <f t="shared" si="56"/>
        <v>0</v>
      </c>
      <c r="AV11" s="128">
        <f t="shared" si="56"/>
        <v>0</v>
      </c>
      <c r="AW11" s="128">
        <f t="shared" si="56"/>
        <v>0</v>
      </c>
      <c r="AX11" s="109"/>
      <c r="AY11" s="128">
        <f t="shared" ref="AY11:BJ11" si="57">(SUMIFS(AY$19:AY$201,$E$19:$E$201,$B11))/1000</f>
        <v>0</v>
      </c>
      <c r="AZ11" s="128">
        <f t="shared" si="57"/>
        <v>0</v>
      </c>
      <c r="BA11" s="128">
        <f t="shared" si="57"/>
        <v>0</v>
      </c>
      <c r="BB11" s="128">
        <f t="shared" si="57"/>
        <v>0</v>
      </c>
      <c r="BC11" s="128">
        <f t="shared" si="57"/>
        <v>0</v>
      </c>
      <c r="BD11" s="128">
        <f t="shared" si="57"/>
        <v>0</v>
      </c>
      <c r="BE11" s="128">
        <f t="shared" si="57"/>
        <v>0</v>
      </c>
      <c r="BF11" s="128">
        <f t="shared" si="57"/>
        <v>0</v>
      </c>
      <c r="BG11" s="128">
        <f t="shared" si="57"/>
        <v>0</v>
      </c>
      <c r="BH11" s="128">
        <f t="shared" si="57"/>
        <v>0</v>
      </c>
      <c r="BI11" s="128">
        <f t="shared" si="57"/>
        <v>0</v>
      </c>
      <c r="BJ11" s="128">
        <f t="shared" si="57"/>
        <v>0</v>
      </c>
      <c r="BK11" s="109"/>
      <c r="BL11" s="128">
        <f t="shared" ref="BL11:BW11" si="58">(SUMIFS(BL$19:BL$201,$E$19:$E$201,$B11))/1000</f>
        <v>0</v>
      </c>
      <c r="BM11" s="128">
        <f t="shared" si="58"/>
        <v>0</v>
      </c>
      <c r="BN11" s="128">
        <f t="shared" si="58"/>
        <v>0</v>
      </c>
      <c r="BO11" s="128">
        <f t="shared" si="58"/>
        <v>0</v>
      </c>
      <c r="BP11" s="128">
        <f t="shared" si="58"/>
        <v>0</v>
      </c>
      <c r="BQ11" s="128">
        <f t="shared" si="58"/>
        <v>0</v>
      </c>
      <c r="BR11" s="128">
        <f t="shared" si="58"/>
        <v>0</v>
      </c>
      <c r="BS11" s="128">
        <f t="shared" si="58"/>
        <v>0</v>
      </c>
      <c r="BT11" s="128">
        <f t="shared" si="58"/>
        <v>0</v>
      </c>
      <c r="BU11" s="128">
        <f t="shared" si="58"/>
        <v>0</v>
      </c>
      <c r="BV11" s="128">
        <f t="shared" si="58"/>
        <v>0</v>
      </c>
      <c r="BW11" s="128">
        <f t="shared" si="58"/>
        <v>0</v>
      </c>
      <c r="BX11" s="109"/>
      <c r="BY11" s="128">
        <f t="shared" ref="BY11:CJ11" si="59">(SUMIFS(BY$19:BY$201,$E$19:$E$201,$B11))/1000</f>
        <v>0</v>
      </c>
      <c r="BZ11" s="128">
        <f t="shared" si="59"/>
        <v>0</v>
      </c>
      <c r="CA11" s="128">
        <f t="shared" si="59"/>
        <v>0</v>
      </c>
      <c r="CB11" s="128">
        <f t="shared" si="59"/>
        <v>0</v>
      </c>
      <c r="CC11" s="128">
        <f t="shared" si="59"/>
        <v>0</v>
      </c>
      <c r="CD11" s="128">
        <f t="shared" si="59"/>
        <v>0</v>
      </c>
      <c r="CE11" s="128">
        <f t="shared" si="59"/>
        <v>0</v>
      </c>
      <c r="CF11" s="128">
        <f t="shared" si="59"/>
        <v>0</v>
      </c>
      <c r="CG11" s="128">
        <f t="shared" si="59"/>
        <v>0</v>
      </c>
      <c r="CH11" s="128">
        <f t="shared" si="59"/>
        <v>0</v>
      </c>
      <c r="CI11" s="128">
        <f t="shared" si="59"/>
        <v>0</v>
      </c>
      <c r="CJ11" s="128">
        <f t="shared" si="59"/>
        <v>0</v>
      </c>
      <c r="CK11" s="109"/>
      <c r="CL11" s="128">
        <f t="shared" ref="CL11:CW11" si="60">(SUMIFS(CL$19:CL$201,$E$19:$E$201,$B11))/1000</f>
        <v>0</v>
      </c>
      <c r="CM11" s="128">
        <f t="shared" si="60"/>
        <v>0</v>
      </c>
      <c r="CN11" s="128">
        <f t="shared" si="60"/>
        <v>0</v>
      </c>
      <c r="CO11" s="128">
        <f t="shared" si="60"/>
        <v>0</v>
      </c>
      <c r="CP11" s="128">
        <f t="shared" si="60"/>
        <v>0</v>
      </c>
      <c r="CQ11" s="128">
        <f t="shared" si="60"/>
        <v>0</v>
      </c>
      <c r="CR11" s="128">
        <f t="shared" si="60"/>
        <v>0</v>
      </c>
      <c r="CS11" s="128">
        <f t="shared" si="60"/>
        <v>0</v>
      </c>
      <c r="CT11" s="128">
        <f t="shared" si="60"/>
        <v>0</v>
      </c>
      <c r="CU11" s="128">
        <f t="shared" si="60"/>
        <v>0</v>
      </c>
      <c r="CV11" s="128">
        <f t="shared" si="60"/>
        <v>0</v>
      </c>
      <c r="CW11" s="128">
        <f t="shared" si="60"/>
        <v>0</v>
      </c>
      <c r="CX11" s="109"/>
      <c r="CY11" s="128">
        <f t="shared" ref="CY11:DJ11" si="61">(SUMIFS(CY$19:CY$201,$E$19:$E$201,$B11))/1000</f>
        <v>0</v>
      </c>
      <c r="CZ11" s="128">
        <f t="shared" si="61"/>
        <v>0</v>
      </c>
      <c r="DA11" s="128">
        <f t="shared" si="61"/>
        <v>0</v>
      </c>
      <c r="DB11" s="128">
        <f t="shared" si="61"/>
        <v>0</v>
      </c>
      <c r="DC11" s="128">
        <f t="shared" si="61"/>
        <v>0</v>
      </c>
      <c r="DD11" s="128">
        <f t="shared" si="61"/>
        <v>0</v>
      </c>
      <c r="DE11" s="128">
        <f t="shared" si="61"/>
        <v>0</v>
      </c>
      <c r="DF11" s="128">
        <f t="shared" si="61"/>
        <v>0</v>
      </c>
      <c r="DG11" s="128">
        <f t="shared" si="61"/>
        <v>0</v>
      </c>
      <c r="DH11" s="128">
        <f t="shared" si="61"/>
        <v>0</v>
      </c>
      <c r="DI11" s="128">
        <f t="shared" si="61"/>
        <v>0</v>
      </c>
      <c r="DJ11" s="128">
        <f t="shared" si="61"/>
        <v>0</v>
      </c>
      <c r="DK11" s="109"/>
      <c r="DL11" s="128">
        <f t="shared" ref="DL11:DW11" si="62">(SUMIFS(DL$19:DL$201,$E$19:$E$201,$B11))/1000</f>
        <v>689.30333886632832</v>
      </c>
      <c r="DM11" s="128">
        <f t="shared" si="62"/>
        <v>608.3033388663282</v>
      </c>
      <c r="DN11" s="128">
        <f t="shared" si="62"/>
        <v>623.3033388663282</v>
      </c>
      <c r="DO11" s="128">
        <f t="shared" si="62"/>
        <v>776.56862886632825</v>
      </c>
      <c r="DP11" s="128">
        <f t="shared" si="62"/>
        <v>561.92862886632827</v>
      </c>
      <c r="DQ11" s="128">
        <f t="shared" si="62"/>
        <v>544.06862886632825</v>
      </c>
      <c r="DR11" s="128">
        <f t="shared" si="62"/>
        <v>572.26744443316409</v>
      </c>
      <c r="DS11" s="128">
        <f t="shared" si="62"/>
        <v>572.26744443316409</v>
      </c>
      <c r="DT11" s="128">
        <f t="shared" si="62"/>
        <v>559.76744443316409</v>
      </c>
      <c r="DU11" s="128">
        <f t="shared" si="62"/>
        <v>559.76744443316409</v>
      </c>
      <c r="DV11" s="128">
        <f t="shared" si="62"/>
        <v>559.76744443316409</v>
      </c>
      <c r="DW11" s="128">
        <f t="shared" si="62"/>
        <v>559.76744443316409</v>
      </c>
      <c r="DY11" s="128"/>
    </row>
    <row r="12" spans="2:137" s="131" customFormat="1" ht="14" hidden="1" customHeight="1" outlineLevel="1" x14ac:dyDescent="0.4">
      <c r="B12" s="129" t="s">
        <v>50</v>
      </c>
      <c r="C12" s="129"/>
      <c r="D12" s="130"/>
      <c r="E12" s="130"/>
      <c r="F12" s="130"/>
      <c r="G12" s="130"/>
      <c r="H12" s="130"/>
      <c r="I12" s="130"/>
      <c r="J12" s="130"/>
      <c r="L12" s="132">
        <f t="shared" ref="L12:W12" si="63">COUNTIFS(L$19:L$201,"&lt;&gt;0",$E$19:$E$201,$B11)</f>
        <v>21</v>
      </c>
      <c r="M12" s="132">
        <f t="shared" si="63"/>
        <v>19</v>
      </c>
      <c r="N12" s="132">
        <f t="shared" si="63"/>
        <v>20</v>
      </c>
      <c r="O12" s="132">
        <f t="shared" si="63"/>
        <v>22</v>
      </c>
      <c r="P12" s="132">
        <f t="shared" si="63"/>
        <v>22</v>
      </c>
      <c r="Q12" s="132">
        <f t="shared" si="63"/>
        <v>23</v>
      </c>
      <c r="R12" s="132">
        <f t="shared" si="63"/>
        <v>24</v>
      </c>
      <c r="S12" s="132">
        <f t="shared" si="63"/>
        <v>24</v>
      </c>
      <c r="T12" s="132">
        <f t="shared" si="63"/>
        <v>24</v>
      </c>
      <c r="U12" s="132">
        <f t="shared" si="63"/>
        <v>24</v>
      </c>
      <c r="V12" s="132">
        <f t="shared" si="63"/>
        <v>24</v>
      </c>
      <c r="W12" s="132">
        <f t="shared" si="63"/>
        <v>24</v>
      </c>
      <c r="X12" s="133"/>
      <c r="Y12" s="132">
        <f t="shared" ref="Y12:AJ12" si="64">COUNTIFS(Y$19:Y$201,"&lt;&gt;0",$E$19:$E$201,$B11)</f>
        <v>17</v>
      </c>
      <c r="Z12" s="132">
        <f t="shared" si="64"/>
        <v>16</v>
      </c>
      <c r="AA12" s="132">
        <f t="shared" si="64"/>
        <v>18</v>
      </c>
      <c r="AB12" s="132">
        <f t="shared" si="64"/>
        <v>20</v>
      </c>
      <c r="AC12" s="132">
        <f t="shared" si="64"/>
        <v>22</v>
      </c>
      <c r="AD12" s="132">
        <f t="shared" si="64"/>
        <v>22</v>
      </c>
      <c r="AE12" s="132">
        <f t="shared" si="64"/>
        <v>24</v>
      </c>
      <c r="AF12" s="132">
        <f t="shared" si="64"/>
        <v>24</v>
      </c>
      <c r="AG12" s="132">
        <f t="shared" si="64"/>
        <v>24</v>
      </c>
      <c r="AH12" s="132">
        <f t="shared" si="64"/>
        <v>24</v>
      </c>
      <c r="AI12" s="132">
        <f t="shared" si="64"/>
        <v>24</v>
      </c>
      <c r="AJ12" s="132">
        <f t="shared" si="64"/>
        <v>24</v>
      </c>
      <c r="AK12" s="133"/>
      <c r="AL12" s="132">
        <f t="shared" ref="AL12:AW12" si="65">COUNTIFS(AL$19:AL$201,"&lt;&gt;0",$E$19:$E$201,$B11)</f>
        <v>0</v>
      </c>
      <c r="AM12" s="132">
        <f t="shared" si="65"/>
        <v>0</v>
      </c>
      <c r="AN12" s="132">
        <f t="shared" si="65"/>
        <v>0</v>
      </c>
      <c r="AO12" s="132">
        <f t="shared" si="65"/>
        <v>0</v>
      </c>
      <c r="AP12" s="132">
        <f t="shared" si="65"/>
        <v>0</v>
      </c>
      <c r="AQ12" s="132">
        <f t="shared" si="65"/>
        <v>0</v>
      </c>
      <c r="AR12" s="132">
        <f t="shared" si="65"/>
        <v>0</v>
      </c>
      <c r="AS12" s="132">
        <f t="shared" si="65"/>
        <v>0</v>
      </c>
      <c r="AT12" s="132">
        <f t="shared" si="65"/>
        <v>0</v>
      </c>
      <c r="AU12" s="132">
        <f t="shared" si="65"/>
        <v>0</v>
      </c>
      <c r="AV12" s="132">
        <f t="shared" si="65"/>
        <v>0</v>
      </c>
      <c r="AW12" s="132">
        <f t="shared" si="65"/>
        <v>0</v>
      </c>
      <c r="AX12" s="133"/>
      <c r="AY12" s="132">
        <f t="shared" ref="AY12:BJ12" si="66">COUNTIFS(AY$19:AY$201,"&lt;&gt;0",$E$19:$E$201,$B11)</f>
        <v>0</v>
      </c>
      <c r="AZ12" s="132">
        <f t="shared" si="66"/>
        <v>0</v>
      </c>
      <c r="BA12" s="132">
        <f t="shared" si="66"/>
        <v>0</v>
      </c>
      <c r="BB12" s="132">
        <f t="shared" si="66"/>
        <v>0</v>
      </c>
      <c r="BC12" s="132">
        <f t="shared" si="66"/>
        <v>0</v>
      </c>
      <c r="BD12" s="132">
        <f t="shared" si="66"/>
        <v>0</v>
      </c>
      <c r="BE12" s="132">
        <f t="shared" si="66"/>
        <v>0</v>
      </c>
      <c r="BF12" s="132">
        <f t="shared" si="66"/>
        <v>0</v>
      </c>
      <c r="BG12" s="132">
        <f t="shared" si="66"/>
        <v>0</v>
      </c>
      <c r="BH12" s="132">
        <f t="shared" si="66"/>
        <v>0</v>
      </c>
      <c r="BI12" s="132">
        <f t="shared" si="66"/>
        <v>0</v>
      </c>
      <c r="BJ12" s="132">
        <f t="shared" si="66"/>
        <v>0</v>
      </c>
      <c r="BK12" s="133"/>
      <c r="BL12" s="132">
        <f t="shared" ref="BL12:BW12" si="67">COUNTIFS(BL$19:BL$201,"&lt;&gt;0",$E$19:$E$201,$B11)</f>
        <v>0</v>
      </c>
      <c r="BM12" s="132">
        <f t="shared" si="67"/>
        <v>0</v>
      </c>
      <c r="BN12" s="132">
        <f t="shared" si="67"/>
        <v>0</v>
      </c>
      <c r="BO12" s="132">
        <f t="shared" si="67"/>
        <v>0</v>
      </c>
      <c r="BP12" s="132">
        <f t="shared" si="67"/>
        <v>0</v>
      </c>
      <c r="BQ12" s="132">
        <f t="shared" si="67"/>
        <v>0</v>
      </c>
      <c r="BR12" s="132">
        <f t="shared" si="67"/>
        <v>0</v>
      </c>
      <c r="BS12" s="132">
        <f t="shared" si="67"/>
        <v>0</v>
      </c>
      <c r="BT12" s="132">
        <f t="shared" si="67"/>
        <v>0</v>
      </c>
      <c r="BU12" s="132">
        <f t="shared" si="67"/>
        <v>0</v>
      </c>
      <c r="BV12" s="132">
        <f t="shared" si="67"/>
        <v>0</v>
      </c>
      <c r="BW12" s="132">
        <f t="shared" si="67"/>
        <v>0</v>
      </c>
      <c r="BX12" s="133"/>
      <c r="BY12" s="132">
        <f t="shared" ref="BY12:CJ12" si="68">COUNTIFS(BY$19:BY$201,"&lt;&gt;0",$E$19:$E$201,$B11)</f>
        <v>0</v>
      </c>
      <c r="BZ12" s="132">
        <f t="shared" si="68"/>
        <v>0</v>
      </c>
      <c r="CA12" s="132">
        <f t="shared" si="68"/>
        <v>0</v>
      </c>
      <c r="CB12" s="132">
        <f t="shared" si="68"/>
        <v>0</v>
      </c>
      <c r="CC12" s="132">
        <f t="shared" si="68"/>
        <v>0</v>
      </c>
      <c r="CD12" s="132">
        <f t="shared" si="68"/>
        <v>0</v>
      </c>
      <c r="CE12" s="132">
        <f t="shared" si="68"/>
        <v>0</v>
      </c>
      <c r="CF12" s="132">
        <f t="shared" si="68"/>
        <v>0</v>
      </c>
      <c r="CG12" s="132">
        <f t="shared" si="68"/>
        <v>0</v>
      </c>
      <c r="CH12" s="132">
        <f t="shared" si="68"/>
        <v>0</v>
      </c>
      <c r="CI12" s="132">
        <f t="shared" si="68"/>
        <v>0</v>
      </c>
      <c r="CJ12" s="132">
        <f t="shared" si="68"/>
        <v>0</v>
      </c>
      <c r="CK12" s="133"/>
      <c r="CL12" s="132">
        <f t="shared" ref="CL12:CW12" si="69">COUNTIFS(CL$19:CL$201,"&lt;&gt;0",$E$19:$E$201,$B11)</f>
        <v>0</v>
      </c>
      <c r="CM12" s="132">
        <f t="shared" si="69"/>
        <v>0</v>
      </c>
      <c r="CN12" s="132">
        <f t="shared" si="69"/>
        <v>0</v>
      </c>
      <c r="CO12" s="132">
        <f t="shared" si="69"/>
        <v>0</v>
      </c>
      <c r="CP12" s="132">
        <f t="shared" si="69"/>
        <v>0</v>
      </c>
      <c r="CQ12" s="132">
        <f t="shared" si="69"/>
        <v>0</v>
      </c>
      <c r="CR12" s="132">
        <f t="shared" si="69"/>
        <v>0</v>
      </c>
      <c r="CS12" s="132">
        <f t="shared" si="69"/>
        <v>0</v>
      </c>
      <c r="CT12" s="132">
        <f t="shared" si="69"/>
        <v>0</v>
      </c>
      <c r="CU12" s="132">
        <f t="shared" si="69"/>
        <v>0</v>
      </c>
      <c r="CV12" s="132">
        <f t="shared" si="69"/>
        <v>0</v>
      </c>
      <c r="CW12" s="132">
        <f t="shared" si="69"/>
        <v>0</v>
      </c>
      <c r="CX12" s="133"/>
      <c r="CY12" s="132">
        <f t="shared" ref="CY12:DJ12" si="70">COUNTIFS(CY$19:CY$201,"&lt;&gt;0",$E$19:$E$201,$B11)</f>
        <v>0</v>
      </c>
      <c r="CZ12" s="132">
        <f t="shared" si="70"/>
        <v>0</v>
      </c>
      <c r="DA12" s="132">
        <f t="shared" si="70"/>
        <v>0</v>
      </c>
      <c r="DB12" s="132">
        <f t="shared" si="70"/>
        <v>0</v>
      </c>
      <c r="DC12" s="132">
        <f t="shared" si="70"/>
        <v>0</v>
      </c>
      <c r="DD12" s="132">
        <f t="shared" si="70"/>
        <v>0</v>
      </c>
      <c r="DE12" s="132">
        <f t="shared" si="70"/>
        <v>0</v>
      </c>
      <c r="DF12" s="132">
        <f t="shared" si="70"/>
        <v>0</v>
      </c>
      <c r="DG12" s="132">
        <f t="shared" si="70"/>
        <v>0</v>
      </c>
      <c r="DH12" s="132">
        <f t="shared" si="70"/>
        <v>0</v>
      </c>
      <c r="DI12" s="132">
        <f t="shared" si="70"/>
        <v>0</v>
      </c>
      <c r="DJ12" s="132">
        <f t="shared" si="70"/>
        <v>0</v>
      </c>
      <c r="DK12" s="133"/>
      <c r="DL12" s="132">
        <f t="shared" ref="DL12:DW12" si="71">COUNTIFS(DL$19:DL$201,"&lt;&gt;0",$E$19:$E$201,$B11)</f>
        <v>17</v>
      </c>
      <c r="DM12" s="132">
        <f t="shared" si="71"/>
        <v>16</v>
      </c>
      <c r="DN12" s="132">
        <f t="shared" si="71"/>
        <v>18</v>
      </c>
      <c r="DO12" s="132">
        <f t="shared" si="71"/>
        <v>20</v>
      </c>
      <c r="DP12" s="132">
        <f t="shared" si="71"/>
        <v>22</v>
      </c>
      <c r="DQ12" s="132">
        <f t="shared" si="71"/>
        <v>22</v>
      </c>
      <c r="DR12" s="132">
        <f t="shared" si="71"/>
        <v>24</v>
      </c>
      <c r="DS12" s="132">
        <f t="shared" si="71"/>
        <v>24</v>
      </c>
      <c r="DT12" s="132">
        <f t="shared" si="71"/>
        <v>24</v>
      </c>
      <c r="DU12" s="132">
        <f t="shared" si="71"/>
        <v>24</v>
      </c>
      <c r="DV12" s="132">
        <f t="shared" si="71"/>
        <v>24</v>
      </c>
      <c r="DW12" s="132">
        <f t="shared" si="71"/>
        <v>24</v>
      </c>
      <c r="DY12" s="132"/>
    </row>
    <row r="13" spans="2:137" ht="14" hidden="1" customHeight="1" outlineLevel="1" x14ac:dyDescent="0.4">
      <c r="B13" s="126" t="s">
        <v>60</v>
      </c>
      <c r="C13" s="126"/>
      <c r="D13" s="127"/>
      <c r="E13" s="127"/>
      <c r="F13" s="127"/>
      <c r="G13" s="127"/>
      <c r="H13" s="127"/>
      <c r="I13" s="127"/>
      <c r="J13" s="127"/>
      <c r="L13" s="128">
        <f t="shared" ref="L13:W13" si="72">(SUMIFS(L$19:L$201,$F$19:$F$201,$B13))/1000</f>
        <v>227</v>
      </c>
      <c r="M13" s="128">
        <f t="shared" si="72"/>
        <v>227</v>
      </c>
      <c r="N13" s="128">
        <f t="shared" si="72"/>
        <v>227</v>
      </c>
      <c r="O13" s="128">
        <f t="shared" si="72"/>
        <v>227</v>
      </c>
      <c r="P13" s="128">
        <f t="shared" si="72"/>
        <v>227</v>
      </c>
      <c r="Q13" s="128">
        <f t="shared" si="72"/>
        <v>227</v>
      </c>
      <c r="R13" s="128">
        <f t="shared" si="72"/>
        <v>227</v>
      </c>
      <c r="S13" s="128">
        <f t="shared" si="72"/>
        <v>227</v>
      </c>
      <c r="T13" s="128">
        <f t="shared" si="72"/>
        <v>227</v>
      </c>
      <c r="U13" s="128">
        <f t="shared" si="72"/>
        <v>227</v>
      </c>
      <c r="V13" s="128">
        <f t="shared" si="72"/>
        <v>227</v>
      </c>
      <c r="W13" s="128">
        <f t="shared" si="72"/>
        <v>227</v>
      </c>
      <c r="X13" s="109"/>
      <c r="Y13" s="128">
        <f t="shared" ref="Y13:AJ13" si="73">(SUMIFS(Y$19:Y$201,$F$19:$F$201,$B13))/1000</f>
        <v>227</v>
      </c>
      <c r="Z13" s="128">
        <f t="shared" si="73"/>
        <v>227</v>
      </c>
      <c r="AA13" s="128">
        <f t="shared" si="73"/>
        <v>227</v>
      </c>
      <c r="AB13" s="128">
        <f t="shared" si="73"/>
        <v>227</v>
      </c>
      <c r="AC13" s="128">
        <f t="shared" si="73"/>
        <v>227</v>
      </c>
      <c r="AD13" s="128">
        <f t="shared" si="73"/>
        <v>227</v>
      </c>
      <c r="AE13" s="128">
        <f t="shared" si="73"/>
        <v>227</v>
      </c>
      <c r="AF13" s="128">
        <f t="shared" si="73"/>
        <v>227</v>
      </c>
      <c r="AG13" s="128">
        <f t="shared" si="73"/>
        <v>227</v>
      </c>
      <c r="AH13" s="128">
        <f t="shared" si="73"/>
        <v>227</v>
      </c>
      <c r="AI13" s="128">
        <f t="shared" si="73"/>
        <v>227</v>
      </c>
      <c r="AJ13" s="128">
        <f t="shared" si="73"/>
        <v>227</v>
      </c>
      <c r="AK13" s="109"/>
      <c r="AL13" s="128">
        <f t="shared" ref="AL13:AW13" si="74">(SUMIFS(AL$19:AL$201,$F$19:$F$201,$B13))/1000</f>
        <v>57.743316159999999</v>
      </c>
      <c r="AM13" s="128">
        <f t="shared" si="74"/>
        <v>57.743316159999999</v>
      </c>
      <c r="AN13" s="128">
        <f t="shared" si="74"/>
        <v>57.743316159999999</v>
      </c>
      <c r="AO13" s="128">
        <f t="shared" si="74"/>
        <v>57.743316159999999</v>
      </c>
      <c r="AP13" s="128">
        <f t="shared" si="74"/>
        <v>57.743316159999999</v>
      </c>
      <c r="AQ13" s="128">
        <f t="shared" si="74"/>
        <v>57.743316159999999</v>
      </c>
      <c r="AR13" s="128">
        <f t="shared" si="74"/>
        <v>57.743316159999999</v>
      </c>
      <c r="AS13" s="128">
        <f t="shared" si="74"/>
        <v>57.743316159999999</v>
      </c>
      <c r="AT13" s="128">
        <f t="shared" si="74"/>
        <v>57.743316159999999</v>
      </c>
      <c r="AU13" s="128">
        <f t="shared" si="74"/>
        <v>57.743316159999999</v>
      </c>
      <c r="AV13" s="128">
        <f t="shared" si="74"/>
        <v>57.743316159999999</v>
      </c>
      <c r="AW13" s="128">
        <f t="shared" si="74"/>
        <v>57.743316159999999</v>
      </c>
      <c r="AX13" s="109"/>
      <c r="AY13" s="128">
        <f t="shared" ref="AY13:BJ13" si="75">(SUMIFS(AY$19:AY$201,$F$19:$F$201,$B13))/1000</f>
        <v>3.8065376000000004</v>
      </c>
      <c r="AZ13" s="128">
        <f t="shared" si="75"/>
        <v>3.8065376000000004</v>
      </c>
      <c r="BA13" s="128">
        <f t="shared" si="75"/>
        <v>3.8065376000000004</v>
      </c>
      <c r="BB13" s="128">
        <f t="shared" si="75"/>
        <v>3.8065376000000004</v>
      </c>
      <c r="BC13" s="128">
        <f t="shared" si="75"/>
        <v>3.8065376000000004</v>
      </c>
      <c r="BD13" s="128">
        <f t="shared" si="75"/>
        <v>3.8065376000000004</v>
      </c>
      <c r="BE13" s="128">
        <f t="shared" si="75"/>
        <v>3.8065376000000004</v>
      </c>
      <c r="BF13" s="128">
        <f t="shared" si="75"/>
        <v>3.8065376000000004</v>
      </c>
      <c r="BG13" s="128">
        <f t="shared" si="75"/>
        <v>3.8065376000000004</v>
      </c>
      <c r="BH13" s="128">
        <f t="shared" si="75"/>
        <v>3.8065376000000004</v>
      </c>
      <c r="BI13" s="128">
        <f t="shared" si="75"/>
        <v>3.8065376000000004</v>
      </c>
      <c r="BJ13" s="128">
        <f t="shared" si="75"/>
        <v>3.8065376000000004</v>
      </c>
      <c r="BK13" s="109"/>
      <c r="BL13" s="128">
        <f t="shared" ref="BL13:BW13" si="76">(SUMIFS(BL$19:BL$201,$F$19:$F$201,$B13))/1000</f>
        <v>0</v>
      </c>
      <c r="BM13" s="128">
        <f t="shared" si="76"/>
        <v>0</v>
      </c>
      <c r="BN13" s="128">
        <f t="shared" si="76"/>
        <v>0</v>
      </c>
      <c r="BO13" s="128">
        <f t="shared" si="76"/>
        <v>0</v>
      </c>
      <c r="BP13" s="128">
        <f t="shared" si="76"/>
        <v>0</v>
      </c>
      <c r="BQ13" s="128">
        <f t="shared" si="76"/>
        <v>0</v>
      </c>
      <c r="BR13" s="128">
        <f t="shared" si="76"/>
        <v>0</v>
      </c>
      <c r="BS13" s="128">
        <f t="shared" si="76"/>
        <v>0</v>
      </c>
      <c r="BT13" s="128">
        <f t="shared" si="76"/>
        <v>0</v>
      </c>
      <c r="BU13" s="128">
        <f t="shared" si="76"/>
        <v>0</v>
      </c>
      <c r="BV13" s="128">
        <f t="shared" si="76"/>
        <v>0</v>
      </c>
      <c r="BW13" s="128">
        <f t="shared" si="76"/>
        <v>0</v>
      </c>
      <c r="BX13" s="109"/>
      <c r="BY13" s="128">
        <f t="shared" ref="BY13:CJ13" si="77">(SUMIFS(BY$19:BY$201,$F$19:$F$201,$B13))/1000</f>
        <v>48</v>
      </c>
      <c r="BZ13" s="128">
        <f t="shared" si="77"/>
        <v>48</v>
      </c>
      <c r="CA13" s="128">
        <f t="shared" si="77"/>
        <v>48</v>
      </c>
      <c r="CB13" s="128">
        <f t="shared" si="77"/>
        <v>48</v>
      </c>
      <c r="CC13" s="128">
        <f t="shared" si="77"/>
        <v>48</v>
      </c>
      <c r="CD13" s="128">
        <f t="shared" si="77"/>
        <v>48</v>
      </c>
      <c r="CE13" s="128">
        <f t="shared" si="77"/>
        <v>48</v>
      </c>
      <c r="CF13" s="128">
        <f t="shared" si="77"/>
        <v>48</v>
      </c>
      <c r="CG13" s="128">
        <f t="shared" si="77"/>
        <v>48</v>
      </c>
      <c r="CH13" s="128">
        <f t="shared" si="77"/>
        <v>48</v>
      </c>
      <c r="CI13" s="128">
        <f t="shared" si="77"/>
        <v>48</v>
      </c>
      <c r="CJ13" s="128">
        <f t="shared" si="77"/>
        <v>48</v>
      </c>
      <c r="CK13" s="109"/>
      <c r="CL13" s="128">
        <f t="shared" ref="CL13:CW13" si="78">(SUMIFS(CL$19:CL$201,$F$19:$F$201,$B13))/1000</f>
        <v>0</v>
      </c>
      <c r="CM13" s="128">
        <f t="shared" si="78"/>
        <v>0</v>
      </c>
      <c r="CN13" s="128">
        <f t="shared" si="78"/>
        <v>0</v>
      </c>
      <c r="CO13" s="128">
        <f t="shared" si="78"/>
        <v>0</v>
      </c>
      <c r="CP13" s="128">
        <f t="shared" si="78"/>
        <v>0</v>
      </c>
      <c r="CQ13" s="128">
        <f t="shared" si="78"/>
        <v>0</v>
      </c>
      <c r="CR13" s="128">
        <f t="shared" si="78"/>
        <v>0</v>
      </c>
      <c r="CS13" s="128">
        <f t="shared" si="78"/>
        <v>0</v>
      </c>
      <c r="CT13" s="128">
        <f t="shared" si="78"/>
        <v>0</v>
      </c>
      <c r="CU13" s="128">
        <f t="shared" si="78"/>
        <v>0</v>
      </c>
      <c r="CV13" s="128">
        <f t="shared" si="78"/>
        <v>0</v>
      </c>
      <c r="CW13" s="128">
        <f t="shared" si="78"/>
        <v>0</v>
      </c>
      <c r="CX13" s="109"/>
      <c r="CY13" s="128">
        <f t="shared" ref="CY13:DJ13" si="79">(SUMIFS(CY$19:CY$201,$F$19:$F$201,$B13))/1000</f>
        <v>45.4</v>
      </c>
      <c r="CZ13" s="128">
        <f t="shared" si="79"/>
        <v>45.4</v>
      </c>
      <c r="DA13" s="128">
        <f t="shared" si="79"/>
        <v>45.4</v>
      </c>
      <c r="DB13" s="128">
        <f t="shared" si="79"/>
        <v>45.4</v>
      </c>
      <c r="DC13" s="128">
        <f t="shared" si="79"/>
        <v>45.4</v>
      </c>
      <c r="DD13" s="128">
        <f t="shared" si="79"/>
        <v>45.4</v>
      </c>
      <c r="DE13" s="128">
        <f t="shared" si="79"/>
        <v>45.4</v>
      </c>
      <c r="DF13" s="128">
        <f t="shared" si="79"/>
        <v>45.4</v>
      </c>
      <c r="DG13" s="128">
        <f t="shared" si="79"/>
        <v>45.4</v>
      </c>
      <c r="DH13" s="128">
        <f t="shared" si="79"/>
        <v>45.4</v>
      </c>
      <c r="DI13" s="128">
        <f t="shared" si="79"/>
        <v>45.4</v>
      </c>
      <c r="DJ13" s="128">
        <f t="shared" si="79"/>
        <v>45.4</v>
      </c>
      <c r="DK13" s="109"/>
      <c r="DL13" s="128">
        <f t="shared" ref="DL13:DW13" si="80">(SUMIFS(DL$19:DL$201,$F$19:$F$201,$B13))/1000</f>
        <v>320.39999999999998</v>
      </c>
      <c r="DM13" s="128">
        <f t="shared" si="80"/>
        <v>320.39999999999998</v>
      </c>
      <c r="DN13" s="128">
        <f t="shared" si="80"/>
        <v>320.39999999999998</v>
      </c>
      <c r="DO13" s="128">
        <f t="shared" si="80"/>
        <v>320.39999999999998</v>
      </c>
      <c r="DP13" s="128">
        <f t="shared" si="80"/>
        <v>320.39999999999998</v>
      </c>
      <c r="DQ13" s="128">
        <f t="shared" si="80"/>
        <v>320.39999999999998</v>
      </c>
      <c r="DR13" s="128">
        <f t="shared" si="80"/>
        <v>320.39999999999998</v>
      </c>
      <c r="DS13" s="128">
        <f t="shared" si="80"/>
        <v>320.39999999999998</v>
      </c>
      <c r="DT13" s="128">
        <f t="shared" si="80"/>
        <v>320.39999999999998</v>
      </c>
      <c r="DU13" s="128">
        <f t="shared" si="80"/>
        <v>320.39999999999998</v>
      </c>
      <c r="DV13" s="128">
        <f t="shared" si="80"/>
        <v>320.39999999999998</v>
      </c>
      <c r="DW13" s="128">
        <f t="shared" si="80"/>
        <v>320.39999999999998</v>
      </c>
      <c r="DY13" s="128"/>
    </row>
    <row r="14" spans="2:137" s="131" customFormat="1" ht="14" hidden="1" customHeight="1" outlineLevel="1" x14ac:dyDescent="0.4">
      <c r="B14" s="129" t="s">
        <v>50</v>
      </c>
      <c r="C14" s="129"/>
      <c r="D14" s="130"/>
      <c r="E14" s="130"/>
      <c r="F14" s="130"/>
      <c r="G14" s="130"/>
      <c r="H14" s="130"/>
      <c r="I14" s="130"/>
      <c r="J14" s="130"/>
      <c r="L14" s="132">
        <f t="shared" ref="L14:W14" si="81">COUNTIFS(L$19:L$201,"&lt;&gt;0",$F$19:$F$201,$B13)</f>
        <v>4</v>
      </c>
      <c r="M14" s="132">
        <f t="shared" si="81"/>
        <v>4</v>
      </c>
      <c r="N14" s="132">
        <f t="shared" si="81"/>
        <v>4</v>
      </c>
      <c r="O14" s="132">
        <f t="shared" si="81"/>
        <v>4</v>
      </c>
      <c r="P14" s="132">
        <f t="shared" si="81"/>
        <v>4</v>
      </c>
      <c r="Q14" s="132">
        <f t="shared" si="81"/>
        <v>4</v>
      </c>
      <c r="R14" s="132">
        <f t="shared" si="81"/>
        <v>4</v>
      </c>
      <c r="S14" s="132">
        <f t="shared" si="81"/>
        <v>4</v>
      </c>
      <c r="T14" s="132">
        <f t="shared" si="81"/>
        <v>4</v>
      </c>
      <c r="U14" s="132">
        <f t="shared" si="81"/>
        <v>4</v>
      </c>
      <c r="V14" s="132">
        <f t="shared" si="81"/>
        <v>4</v>
      </c>
      <c r="W14" s="132">
        <f t="shared" si="81"/>
        <v>4</v>
      </c>
      <c r="X14" s="133"/>
      <c r="Y14" s="132">
        <f t="shared" ref="Y14:AJ14" si="82">COUNTIFS(Y$19:Y$201,"&lt;&gt;0",$F$19:$F$201,$B13)</f>
        <v>4</v>
      </c>
      <c r="Z14" s="132">
        <f t="shared" si="82"/>
        <v>4</v>
      </c>
      <c r="AA14" s="132">
        <f t="shared" si="82"/>
        <v>4</v>
      </c>
      <c r="AB14" s="132">
        <f t="shared" si="82"/>
        <v>4</v>
      </c>
      <c r="AC14" s="132">
        <f t="shared" si="82"/>
        <v>4</v>
      </c>
      <c r="AD14" s="132">
        <f t="shared" si="82"/>
        <v>4</v>
      </c>
      <c r="AE14" s="132">
        <f t="shared" si="82"/>
        <v>4</v>
      </c>
      <c r="AF14" s="132">
        <f t="shared" si="82"/>
        <v>4</v>
      </c>
      <c r="AG14" s="132">
        <f t="shared" si="82"/>
        <v>4</v>
      </c>
      <c r="AH14" s="132">
        <f t="shared" si="82"/>
        <v>4</v>
      </c>
      <c r="AI14" s="132">
        <f t="shared" si="82"/>
        <v>4</v>
      </c>
      <c r="AJ14" s="132">
        <f t="shared" si="82"/>
        <v>4</v>
      </c>
      <c r="AK14" s="133"/>
      <c r="AL14" s="132">
        <f t="shared" ref="AL14:AW14" si="83">COUNTIFS(AL$19:AL$201,"&lt;&gt;0",$F$19:$F$201,$B13)</f>
        <v>4</v>
      </c>
      <c r="AM14" s="132">
        <f t="shared" si="83"/>
        <v>4</v>
      </c>
      <c r="AN14" s="132">
        <f t="shared" si="83"/>
        <v>4</v>
      </c>
      <c r="AO14" s="132">
        <f t="shared" si="83"/>
        <v>4</v>
      </c>
      <c r="AP14" s="132">
        <f t="shared" si="83"/>
        <v>4</v>
      </c>
      <c r="AQ14" s="132">
        <f t="shared" si="83"/>
        <v>4</v>
      </c>
      <c r="AR14" s="132">
        <f t="shared" si="83"/>
        <v>4</v>
      </c>
      <c r="AS14" s="132">
        <f t="shared" si="83"/>
        <v>4</v>
      </c>
      <c r="AT14" s="132">
        <f t="shared" si="83"/>
        <v>4</v>
      </c>
      <c r="AU14" s="132">
        <f t="shared" si="83"/>
        <v>4</v>
      </c>
      <c r="AV14" s="132">
        <f t="shared" si="83"/>
        <v>4</v>
      </c>
      <c r="AW14" s="132">
        <f t="shared" si="83"/>
        <v>4</v>
      </c>
      <c r="AX14" s="133"/>
      <c r="AY14" s="132">
        <f t="shared" ref="AY14:BJ14" si="84">COUNTIFS(AY$19:AY$201,"&lt;&gt;0",$F$19:$F$201,$B13)</f>
        <v>4</v>
      </c>
      <c r="AZ14" s="132">
        <f t="shared" si="84"/>
        <v>4</v>
      </c>
      <c r="BA14" s="132">
        <f t="shared" si="84"/>
        <v>4</v>
      </c>
      <c r="BB14" s="132">
        <f t="shared" si="84"/>
        <v>4</v>
      </c>
      <c r="BC14" s="132">
        <f t="shared" si="84"/>
        <v>4</v>
      </c>
      <c r="BD14" s="132">
        <f t="shared" si="84"/>
        <v>4</v>
      </c>
      <c r="BE14" s="132">
        <f t="shared" si="84"/>
        <v>4</v>
      </c>
      <c r="BF14" s="132">
        <f t="shared" si="84"/>
        <v>4</v>
      </c>
      <c r="BG14" s="132">
        <f t="shared" si="84"/>
        <v>4</v>
      </c>
      <c r="BH14" s="132">
        <f t="shared" si="84"/>
        <v>4</v>
      </c>
      <c r="BI14" s="132">
        <f t="shared" si="84"/>
        <v>4</v>
      </c>
      <c r="BJ14" s="132">
        <f t="shared" si="84"/>
        <v>4</v>
      </c>
      <c r="BK14" s="133"/>
      <c r="BL14" s="132">
        <f t="shared" ref="BL14:BW14" si="85">COUNTIFS(BL$19:BL$201,"&lt;&gt;0",$F$19:$F$201,$B13)</f>
        <v>0</v>
      </c>
      <c r="BM14" s="132">
        <f t="shared" si="85"/>
        <v>0</v>
      </c>
      <c r="BN14" s="132">
        <f t="shared" si="85"/>
        <v>0</v>
      </c>
      <c r="BO14" s="132">
        <f t="shared" si="85"/>
        <v>0</v>
      </c>
      <c r="BP14" s="132">
        <f t="shared" si="85"/>
        <v>0</v>
      </c>
      <c r="BQ14" s="132">
        <f t="shared" si="85"/>
        <v>0</v>
      </c>
      <c r="BR14" s="132">
        <f t="shared" si="85"/>
        <v>0</v>
      </c>
      <c r="BS14" s="132">
        <f t="shared" si="85"/>
        <v>0</v>
      </c>
      <c r="BT14" s="132">
        <f t="shared" si="85"/>
        <v>0</v>
      </c>
      <c r="BU14" s="132">
        <f t="shared" si="85"/>
        <v>0</v>
      </c>
      <c r="BV14" s="132">
        <f t="shared" si="85"/>
        <v>0</v>
      </c>
      <c r="BW14" s="132">
        <f t="shared" si="85"/>
        <v>0</v>
      </c>
      <c r="BX14" s="133"/>
      <c r="BY14" s="132">
        <f t="shared" ref="BY14:CJ14" si="86">COUNTIFS(BY$19:BY$201,"&lt;&gt;0",$F$19:$F$201,$B13)</f>
        <v>4</v>
      </c>
      <c r="BZ14" s="132">
        <f t="shared" si="86"/>
        <v>4</v>
      </c>
      <c r="CA14" s="132">
        <f t="shared" si="86"/>
        <v>4</v>
      </c>
      <c r="CB14" s="132">
        <f t="shared" si="86"/>
        <v>4</v>
      </c>
      <c r="CC14" s="132">
        <f t="shared" si="86"/>
        <v>4</v>
      </c>
      <c r="CD14" s="132">
        <f t="shared" si="86"/>
        <v>4</v>
      </c>
      <c r="CE14" s="132">
        <f t="shared" si="86"/>
        <v>4</v>
      </c>
      <c r="CF14" s="132">
        <f t="shared" si="86"/>
        <v>4</v>
      </c>
      <c r="CG14" s="132">
        <f t="shared" si="86"/>
        <v>4</v>
      </c>
      <c r="CH14" s="132">
        <f t="shared" si="86"/>
        <v>4</v>
      </c>
      <c r="CI14" s="132">
        <f t="shared" si="86"/>
        <v>4</v>
      </c>
      <c r="CJ14" s="132">
        <f t="shared" si="86"/>
        <v>4</v>
      </c>
      <c r="CK14" s="133"/>
      <c r="CL14" s="132">
        <f t="shared" ref="CL14:CW14" si="87">COUNTIFS(CL$19:CL$201,"&lt;&gt;0",$F$19:$F$201,$B13)</f>
        <v>0</v>
      </c>
      <c r="CM14" s="132">
        <f t="shared" si="87"/>
        <v>0</v>
      </c>
      <c r="CN14" s="132">
        <f t="shared" si="87"/>
        <v>0</v>
      </c>
      <c r="CO14" s="132">
        <f t="shared" si="87"/>
        <v>0</v>
      </c>
      <c r="CP14" s="132">
        <f t="shared" si="87"/>
        <v>0</v>
      </c>
      <c r="CQ14" s="132">
        <f t="shared" si="87"/>
        <v>0</v>
      </c>
      <c r="CR14" s="132">
        <f t="shared" si="87"/>
        <v>0</v>
      </c>
      <c r="CS14" s="132">
        <f t="shared" si="87"/>
        <v>0</v>
      </c>
      <c r="CT14" s="132">
        <f t="shared" si="87"/>
        <v>0</v>
      </c>
      <c r="CU14" s="132">
        <f t="shared" si="87"/>
        <v>0</v>
      </c>
      <c r="CV14" s="132">
        <f t="shared" si="87"/>
        <v>0</v>
      </c>
      <c r="CW14" s="132">
        <f t="shared" si="87"/>
        <v>0</v>
      </c>
      <c r="CX14" s="133"/>
      <c r="CY14" s="132">
        <f t="shared" ref="CY14:DJ14" si="88">COUNTIFS(CY$19:CY$201,"&lt;&gt;0",$F$19:$F$201,$B13)</f>
        <v>4</v>
      </c>
      <c r="CZ14" s="132">
        <f t="shared" si="88"/>
        <v>4</v>
      </c>
      <c r="DA14" s="132">
        <f t="shared" si="88"/>
        <v>4</v>
      </c>
      <c r="DB14" s="132">
        <f t="shared" si="88"/>
        <v>4</v>
      </c>
      <c r="DC14" s="132">
        <f t="shared" si="88"/>
        <v>4</v>
      </c>
      <c r="DD14" s="132">
        <f t="shared" si="88"/>
        <v>4</v>
      </c>
      <c r="DE14" s="132">
        <f t="shared" si="88"/>
        <v>4</v>
      </c>
      <c r="DF14" s="132">
        <f t="shared" si="88"/>
        <v>4</v>
      </c>
      <c r="DG14" s="132">
        <f t="shared" si="88"/>
        <v>4</v>
      </c>
      <c r="DH14" s="132">
        <f t="shared" si="88"/>
        <v>4</v>
      </c>
      <c r="DI14" s="132">
        <f t="shared" si="88"/>
        <v>4</v>
      </c>
      <c r="DJ14" s="132">
        <f t="shared" si="88"/>
        <v>4</v>
      </c>
      <c r="DK14" s="133"/>
      <c r="DL14" s="132">
        <f t="shared" ref="DL14:DW14" si="89">COUNTIFS(DL$19:DL$201,"&lt;&gt;0",$F$19:$F$201,$B13)</f>
        <v>4</v>
      </c>
      <c r="DM14" s="132">
        <f t="shared" si="89"/>
        <v>4</v>
      </c>
      <c r="DN14" s="132">
        <f t="shared" si="89"/>
        <v>4</v>
      </c>
      <c r="DO14" s="132">
        <f t="shared" si="89"/>
        <v>4</v>
      </c>
      <c r="DP14" s="132">
        <f t="shared" si="89"/>
        <v>4</v>
      </c>
      <c r="DQ14" s="132">
        <f t="shared" si="89"/>
        <v>4</v>
      </c>
      <c r="DR14" s="132">
        <f t="shared" si="89"/>
        <v>4</v>
      </c>
      <c r="DS14" s="132">
        <f t="shared" si="89"/>
        <v>4</v>
      </c>
      <c r="DT14" s="132">
        <f t="shared" si="89"/>
        <v>4</v>
      </c>
      <c r="DU14" s="132">
        <f t="shared" si="89"/>
        <v>4</v>
      </c>
      <c r="DV14" s="132">
        <f t="shared" si="89"/>
        <v>4</v>
      </c>
      <c r="DW14" s="132">
        <f t="shared" si="89"/>
        <v>4</v>
      </c>
      <c r="DY14" s="132"/>
    </row>
    <row r="15" spans="2:137" ht="14" hidden="1" customHeight="1" outlineLevel="1" x14ac:dyDescent="0.4">
      <c r="B15" s="126" t="s">
        <v>61</v>
      </c>
      <c r="C15" s="126"/>
      <c r="D15" s="127"/>
      <c r="E15" s="127"/>
      <c r="F15" s="127"/>
      <c r="G15" s="127"/>
      <c r="H15" s="127"/>
      <c r="I15" s="127"/>
      <c r="J15" s="127"/>
      <c r="L15" s="128">
        <f t="shared" ref="L15:W15" si="90">(SUMIFS(L$19:L$201,$F$19:$F$201,$B15))/1000</f>
        <v>387.26903553299496</v>
      </c>
      <c r="M15" s="128">
        <f t="shared" si="90"/>
        <v>387.26903553299496</v>
      </c>
      <c r="N15" s="128">
        <f t="shared" si="90"/>
        <v>387.26903553299496</v>
      </c>
      <c r="O15" s="128">
        <f t="shared" si="90"/>
        <v>387.26903553299496</v>
      </c>
      <c r="P15" s="128">
        <f t="shared" si="90"/>
        <v>387.26903553299496</v>
      </c>
      <c r="Q15" s="128">
        <f t="shared" si="90"/>
        <v>387.26903553299496</v>
      </c>
      <c r="R15" s="128">
        <f t="shared" si="90"/>
        <v>193.63451776649748</v>
      </c>
      <c r="S15" s="128">
        <f t="shared" si="90"/>
        <v>193.63451776649748</v>
      </c>
      <c r="T15" s="128">
        <f t="shared" si="90"/>
        <v>193.63451776649748</v>
      </c>
      <c r="U15" s="128">
        <f t="shared" si="90"/>
        <v>193.63451776649748</v>
      </c>
      <c r="V15" s="128">
        <f t="shared" si="90"/>
        <v>193.63451776649748</v>
      </c>
      <c r="W15" s="128">
        <f t="shared" si="90"/>
        <v>193.63451776649748</v>
      </c>
      <c r="X15" s="109"/>
      <c r="Y15" s="128">
        <f t="shared" ref="Y15:AJ15" si="91">(SUMIFS(Y$19:Y$201,$F$19:$F$201,$B15))/1000</f>
        <v>387.26903553299496</v>
      </c>
      <c r="Z15" s="128">
        <f t="shared" si="91"/>
        <v>387.26903553299496</v>
      </c>
      <c r="AA15" s="128">
        <f t="shared" si="91"/>
        <v>387.26903553299496</v>
      </c>
      <c r="AB15" s="128">
        <f t="shared" si="91"/>
        <v>387.26903553299496</v>
      </c>
      <c r="AC15" s="128">
        <f t="shared" si="91"/>
        <v>387.26903553299496</v>
      </c>
      <c r="AD15" s="128">
        <f t="shared" si="91"/>
        <v>387.26903553299496</v>
      </c>
      <c r="AE15" s="128">
        <f t="shared" si="91"/>
        <v>193.63451776649748</v>
      </c>
      <c r="AF15" s="128">
        <f t="shared" si="91"/>
        <v>193.63451776649748</v>
      </c>
      <c r="AG15" s="128">
        <f t="shared" si="91"/>
        <v>193.63451776649748</v>
      </c>
      <c r="AH15" s="128">
        <f t="shared" si="91"/>
        <v>193.63451776649748</v>
      </c>
      <c r="AI15" s="128">
        <f t="shared" si="91"/>
        <v>193.63451776649748</v>
      </c>
      <c r="AJ15" s="128">
        <f t="shared" si="91"/>
        <v>193.63451776649748</v>
      </c>
      <c r="AK15" s="109"/>
      <c r="AL15" s="128">
        <f t="shared" ref="AL15:AW15" si="92">(SUMIFS(AL$19:AL$201,$F$19:$F$201,$B15))/1000</f>
        <v>78.551649493333343</v>
      </c>
      <c r="AM15" s="128">
        <f t="shared" si="92"/>
        <v>78.551649493333343</v>
      </c>
      <c r="AN15" s="128">
        <f t="shared" si="92"/>
        <v>78.551649493333343</v>
      </c>
      <c r="AO15" s="128">
        <f t="shared" si="92"/>
        <v>78.551649493333343</v>
      </c>
      <c r="AP15" s="128">
        <f t="shared" si="92"/>
        <v>78.551649493333343</v>
      </c>
      <c r="AQ15" s="128">
        <f t="shared" si="92"/>
        <v>78.551649493333343</v>
      </c>
      <c r="AR15" s="128">
        <f t="shared" si="92"/>
        <v>36.934982826666676</v>
      </c>
      <c r="AS15" s="128">
        <f t="shared" si="92"/>
        <v>36.934982826666676</v>
      </c>
      <c r="AT15" s="128">
        <f t="shared" si="92"/>
        <v>36.934982826666676</v>
      </c>
      <c r="AU15" s="128">
        <f t="shared" si="92"/>
        <v>36.934982826666676</v>
      </c>
      <c r="AV15" s="128">
        <f t="shared" si="92"/>
        <v>36.934982826666676</v>
      </c>
      <c r="AW15" s="128">
        <f t="shared" si="92"/>
        <v>36.934982826666676</v>
      </c>
      <c r="AX15" s="109"/>
      <c r="AY15" s="128">
        <f t="shared" ref="AY15:BJ15" si="93">(SUMIFS(AY$19:AY$201,$F$19:$F$201,$B15))/1000</f>
        <v>3.8065376000000004</v>
      </c>
      <c r="AZ15" s="128">
        <f t="shared" si="93"/>
        <v>3.8065376000000004</v>
      </c>
      <c r="BA15" s="128">
        <f t="shared" si="93"/>
        <v>3.8065376000000004</v>
      </c>
      <c r="BB15" s="128">
        <f t="shared" si="93"/>
        <v>3.8065376000000004</v>
      </c>
      <c r="BC15" s="128">
        <f t="shared" si="93"/>
        <v>3.8065376000000004</v>
      </c>
      <c r="BD15" s="128">
        <f t="shared" si="93"/>
        <v>3.8065376000000004</v>
      </c>
      <c r="BE15" s="128">
        <f t="shared" si="93"/>
        <v>3.8065376000000004</v>
      </c>
      <c r="BF15" s="128">
        <f t="shared" si="93"/>
        <v>3.8065376000000004</v>
      </c>
      <c r="BG15" s="128">
        <f t="shared" si="93"/>
        <v>3.8065376000000004</v>
      </c>
      <c r="BH15" s="128">
        <f t="shared" si="93"/>
        <v>3.8065376000000004</v>
      </c>
      <c r="BI15" s="128">
        <f t="shared" si="93"/>
        <v>3.8065376000000004</v>
      </c>
      <c r="BJ15" s="128">
        <f t="shared" si="93"/>
        <v>3.8065376000000004</v>
      </c>
      <c r="BK15" s="109"/>
      <c r="BL15" s="128">
        <f t="shared" ref="BL15:BW15" si="94">(SUMIFS(BL$19:BL$201,$F$19:$F$201,$B15))/1000</f>
        <v>0</v>
      </c>
      <c r="BM15" s="128">
        <f t="shared" si="94"/>
        <v>0</v>
      </c>
      <c r="BN15" s="128">
        <f t="shared" si="94"/>
        <v>0</v>
      </c>
      <c r="BO15" s="128">
        <f t="shared" si="94"/>
        <v>0</v>
      </c>
      <c r="BP15" s="128">
        <f t="shared" si="94"/>
        <v>0</v>
      </c>
      <c r="BQ15" s="128">
        <f t="shared" si="94"/>
        <v>0</v>
      </c>
      <c r="BR15" s="128">
        <f t="shared" si="94"/>
        <v>0</v>
      </c>
      <c r="BS15" s="128">
        <f t="shared" si="94"/>
        <v>0</v>
      </c>
      <c r="BT15" s="128">
        <f t="shared" si="94"/>
        <v>0</v>
      </c>
      <c r="BU15" s="128">
        <f t="shared" si="94"/>
        <v>0</v>
      </c>
      <c r="BV15" s="128">
        <f t="shared" si="94"/>
        <v>0</v>
      </c>
      <c r="BW15" s="128">
        <f t="shared" si="94"/>
        <v>0</v>
      </c>
      <c r="BX15" s="109"/>
      <c r="BY15" s="128">
        <f t="shared" ref="BY15:CJ15" si="95">(SUMIFS(BY$19:BY$201,$F$19:$F$201,$B15))/1000</f>
        <v>0</v>
      </c>
      <c r="BZ15" s="128">
        <f t="shared" si="95"/>
        <v>0</v>
      </c>
      <c r="CA15" s="128">
        <f t="shared" si="95"/>
        <v>0</v>
      </c>
      <c r="CB15" s="128">
        <f t="shared" si="95"/>
        <v>0</v>
      </c>
      <c r="CC15" s="128">
        <f t="shared" si="95"/>
        <v>0</v>
      </c>
      <c r="CD15" s="128">
        <f t="shared" si="95"/>
        <v>0</v>
      </c>
      <c r="CE15" s="128">
        <f t="shared" si="95"/>
        <v>0</v>
      </c>
      <c r="CF15" s="128">
        <f t="shared" si="95"/>
        <v>0</v>
      </c>
      <c r="CG15" s="128">
        <f t="shared" si="95"/>
        <v>0</v>
      </c>
      <c r="CH15" s="128">
        <f t="shared" si="95"/>
        <v>0</v>
      </c>
      <c r="CI15" s="128">
        <f t="shared" si="95"/>
        <v>0</v>
      </c>
      <c r="CJ15" s="128">
        <f t="shared" si="95"/>
        <v>0</v>
      </c>
      <c r="CK15" s="109"/>
      <c r="CL15" s="128">
        <f t="shared" ref="CL15:CW15" si="96">(SUMIFS(CL$19:CL$201,$F$19:$F$201,$B15))/1000</f>
        <v>0</v>
      </c>
      <c r="CM15" s="128">
        <f t="shared" si="96"/>
        <v>0</v>
      </c>
      <c r="CN15" s="128">
        <f t="shared" si="96"/>
        <v>0</v>
      </c>
      <c r="CO15" s="128">
        <f t="shared" si="96"/>
        <v>0</v>
      </c>
      <c r="CP15" s="128">
        <f t="shared" si="96"/>
        <v>0</v>
      </c>
      <c r="CQ15" s="128">
        <f t="shared" si="96"/>
        <v>0</v>
      </c>
      <c r="CR15" s="128">
        <f t="shared" si="96"/>
        <v>0</v>
      </c>
      <c r="CS15" s="128">
        <f t="shared" si="96"/>
        <v>0</v>
      </c>
      <c r="CT15" s="128">
        <f t="shared" si="96"/>
        <v>0</v>
      </c>
      <c r="CU15" s="128">
        <f t="shared" si="96"/>
        <v>0</v>
      </c>
      <c r="CV15" s="128">
        <f t="shared" si="96"/>
        <v>0</v>
      </c>
      <c r="CW15" s="128">
        <f t="shared" si="96"/>
        <v>0</v>
      </c>
      <c r="CX15" s="109"/>
      <c r="CY15" s="128">
        <f t="shared" ref="CY15:DJ15" si="97">(SUMIFS(CY$19:CY$201,$F$19:$F$201,$B15))/1000</f>
        <v>60.533333333333339</v>
      </c>
      <c r="CZ15" s="128">
        <f t="shared" si="97"/>
        <v>60.533333333333339</v>
      </c>
      <c r="DA15" s="128">
        <f t="shared" si="97"/>
        <v>60.533333333333339</v>
      </c>
      <c r="DB15" s="128">
        <f t="shared" si="97"/>
        <v>60.533333333333339</v>
      </c>
      <c r="DC15" s="128">
        <f t="shared" si="97"/>
        <v>60.533333333333339</v>
      </c>
      <c r="DD15" s="128">
        <f t="shared" si="97"/>
        <v>60.533333333333339</v>
      </c>
      <c r="DE15" s="128">
        <f t="shared" si="97"/>
        <v>30.266666666666669</v>
      </c>
      <c r="DF15" s="128">
        <f t="shared" si="97"/>
        <v>30.266666666666669</v>
      </c>
      <c r="DG15" s="128">
        <f t="shared" si="97"/>
        <v>30.266666666666669</v>
      </c>
      <c r="DH15" s="128">
        <f t="shared" si="97"/>
        <v>30.266666666666669</v>
      </c>
      <c r="DI15" s="128">
        <f t="shared" si="97"/>
        <v>30.266666666666669</v>
      </c>
      <c r="DJ15" s="128">
        <f t="shared" si="97"/>
        <v>30.266666666666669</v>
      </c>
      <c r="DK15" s="109"/>
      <c r="DL15" s="128">
        <f t="shared" ref="DL15:DW15" si="98">(SUMIFS(DL$19:DL$201,$F$19:$F$201,$B15))/1000</f>
        <v>447.80236886632827</v>
      </c>
      <c r="DM15" s="128">
        <f t="shared" si="98"/>
        <v>447.80236886632827</v>
      </c>
      <c r="DN15" s="128">
        <f t="shared" si="98"/>
        <v>447.80236886632827</v>
      </c>
      <c r="DO15" s="128">
        <f t="shared" si="98"/>
        <v>447.80236886632827</v>
      </c>
      <c r="DP15" s="128">
        <f t="shared" si="98"/>
        <v>447.80236886632827</v>
      </c>
      <c r="DQ15" s="128">
        <f t="shared" si="98"/>
        <v>447.80236886632827</v>
      </c>
      <c r="DR15" s="128">
        <f t="shared" si="98"/>
        <v>223.90118443316413</v>
      </c>
      <c r="DS15" s="128">
        <f t="shared" si="98"/>
        <v>223.90118443316413</v>
      </c>
      <c r="DT15" s="128">
        <f t="shared" si="98"/>
        <v>223.90118443316413</v>
      </c>
      <c r="DU15" s="128">
        <f t="shared" si="98"/>
        <v>223.90118443316413</v>
      </c>
      <c r="DV15" s="128">
        <f t="shared" si="98"/>
        <v>223.90118443316413</v>
      </c>
      <c r="DW15" s="128">
        <f t="shared" si="98"/>
        <v>223.90118443316413</v>
      </c>
      <c r="DY15" s="128"/>
    </row>
    <row r="16" spans="2:137" s="131" customFormat="1" ht="14" hidden="1" customHeight="1" outlineLevel="1" x14ac:dyDescent="0.4">
      <c r="B16" s="129" t="s">
        <v>50</v>
      </c>
      <c r="C16" s="129"/>
      <c r="E16" s="130"/>
      <c r="F16" s="130"/>
      <c r="G16" s="130"/>
      <c r="H16" s="130"/>
      <c r="I16" s="130"/>
      <c r="J16" s="130"/>
      <c r="L16" s="132">
        <f t="shared" ref="L16:W16" si="99">COUNTIFS(L$19:L$201,"&lt;&gt;0",$F$19:$F$201,$B15)</f>
        <v>5</v>
      </c>
      <c r="M16" s="132">
        <f t="shared" si="99"/>
        <v>5</v>
      </c>
      <c r="N16" s="132">
        <f t="shared" si="99"/>
        <v>5</v>
      </c>
      <c r="O16" s="132">
        <f t="shared" si="99"/>
        <v>5</v>
      </c>
      <c r="P16" s="132">
        <f t="shared" si="99"/>
        <v>5</v>
      </c>
      <c r="Q16" s="132">
        <f t="shared" si="99"/>
        <v>5</v>
      </c>
      <c r="R16" s="132">
        <f t="shared" si="99"/>
        <v>5</v>
      </c>
      <c r="S16" s="132">
        <f t="shared" si="99"/>
        <v>5</v>
      </c>
      <c r="T16" s="132">
        <f t="shared" si="99"/>
        <v>5</v>
      </c>
      <c r="U16" s="132">
        <f t="shared" si="99"/>
        <v>5</v>
      </c>
      <c r="V16" s="132">
        <f t="shared" si="99"/>
        <v>5</v>
      </c>
      <c r="W16" s="132">
        <f t="shared" si="99"/>
        <v>5</v>
      </c>
      <c r="X16" s="133"/>
      <c r="Y16" s="132">
        <f t="shared" ref="Y16:AJ16" si="100">COUNTIFS(Y$19:Y$201,"&lt;&gt;0",$F$19:$F$201,$B15)</f>
        <v>5</v>
      </c>
      <c r="Z16" s="132">
        <f t="shared" si="100"/>
        <v>5</v>
      </c>
      <c r="AA16" s="132">
        <f t="shared" si="100"/>
        <v>5</v>
      </c>
      <c r="AB16" s="132">
        <f t="shared" si="100"/>
        <v>5</v>
      </c>
      <c r="AC16" s="132">
        <f t="shared" si="100"/>
        <v>5</v>
      </c>
      <c r="AD16" s="132">
        <f t="shared" si="100"/>
        <v>5</v>
      </c>
      <c r="AE16" s="132">
        <f t="shared" si="100"/>
        <v>5</v>
      </c>
      <c r="AF16" s="132">
        <f t="shared" si="100"/>
        <v>5</v>
      </c>
      <c r="AG16" s="132">
        <f t="shared" si="100"/>
        <v>5</v>
      </c>
      <c r="AH16" s="132">
        <f t="shared" si="100"/>
        <v>5</v>
      </c>
      <c r="AI16" s="132">
        <f t="shared" si="100"/>
        <v>5</v>
      </c>
      <c r="AJ16" s="132">
        <f t="shared" si="100"/>
        <v>5</v>
      </c>
      <c r="AK16" s="133"/>
      <c r="AL16" s="132">
        <f t="shared" ref="AL16:AW16" si="101">COUNTIFS(AL$19:AL$201,"&lt;&gt;0",$F$19:$F$201,$B15)</f>
        <v>4</v>
      </c>
      <c r="AM16" s="132">
        <f t="shared" si="101"/>
        <v>4</v>
      </c>
      <c r="AN16" s="132">
        <f t="shared" si="101"/>
        <v>4</v>
      </c>
      <c r="AO16" s="132">
        <f t="shared" si="101"/>
        <v>4</v>
      </c>
      <c r="AP16" s="132">
        <f t="shared" si="101"/>
        <v>4</v>
      </c>
      <c r="AQ16" s="132">
        <f t="shared" si="101"/>
        <v>4</v>
      </c>
      <c r="AR16" s="132">
        <f t="shared" si="101"/>
        <v>4</v>
      </c>
      <c r="AS16" s="132">
        <f t="shared" si="101"/>
        <v>4</v>
      </c>
      <c r="AT16" s="132">
        <f t="shared" si="101"/>
        <v>4</v>
      </c>
      <c r="AU16" s="132">
        <f t="shared" si="101"/>
        <v>4</v>
      </c>
      <c r="AV16" s="132">
        <f t="shared" si="101"/>
        <v>4</v>
      </c>
      <c r="AW16" s="132">
        <f t="shared" si="101"/>
        <v>4</v>
      </c>
      <c r="AX16" s="133"/>
      <c r="AY16" s="132">
        <f t="shared" ref="AY16:BJ16" si="102">COUNTIFS(AY$19:AY$201,"&lt;&gt;0",$F$19:$F$201,$B15)</f>
        <v>4</v>
      </c>
      <c r="AZ16" s="132">
        <f t="shared" si="102"/>
        <v>4</v>
      </c>
      <c r="BA16" s="132">
        <f t="shared" si="102"/>
        <v>4</v>
      </c>
      <c r="BB16" s="132">
        <f t="shared" si="102"/>
        <v>4</v>
      </c>
      <c r="BC16" s="132">
        <f t="shared" si="102"/>
        <v>4</v>
      </c>
      <c r="BD16" s="132">
        <f t="shared" si="102"/>
        <v>4</v>
      </c>
      <c r="BE16" s="132">
        <f t="shared" si="102"/>
        <v>4</v>
      </c>
      <c r="BF16" s="132">
        <f t="shared" si="102"/>
        <v>4</v>
      </c>
      <c r="BG16" s="132">
        <f t="shared" si="102"/>
        <v>4</v>
      </c>
      <c r="BH16" s="132">
        <f t="shared" si="102"/>
        <v>4</v>
      </c>
      <c r="BI16" s="132">
        <f t="shared" si="102"/>
        <v>4</v>
      </c>
      <c r="BJ16" s="132">
        <f t="shared" si="102"/>
        <v>4</v>
      </c>
      <c r="BK16" s="133"/>
      <c r="BL16" s="132">
        <f t="shared" ref="BL16:BW16" si="103">COUNTIFS(BL$19:BL$201,"&lt;&gt;0",$F$19:$F$201,$B15)</f>
        <v>0</v>
      </c>
      <c r="BM16" s="132">
        <f t="shared" si="103"/>
        <v>0</v>
      </c>
      <c r="BN16" s="132">
        <f t="shared" si="103"/>
        <v>0</v>
      </c>
      <c r="BO16" s="132">
        <f t="shared" si="103"/>
        <v>0</v>
      </c>
      <c r="BP16" s="132">
        <f t="shared" si="103"/>
        <v>0</v>
      </c>
      <c r="BQ16" s="132">
        <f t="shared" si="103"/>
        <v>0</v>
      </c>
      <c r="BR16" s="132">
        <f t="shared" si="103"/>
        <v>0</v>
      </c>
      <c r="BS16" s="132">
        <f t="shared" si="103"/>
        <v>0</v>
      </c>
      <c r="BT16" s="132">
        <f t="shared" si="103"/>
        <v>0</v>
      </c>
      <c r="BU16" s="132">
        <f t="shared" si="103"/>
        <v>0</v>
      </c>
      <c r="BV16" s="132">
        <f t="shared" si="103"/>
        <v>0</v>
      </c>
      <c r="BW16" s="132">
        <f t="shared" si="103"/>
        <v>0</v>
      </c>
      <c r="BX16" s="133"/>
      <c r="BY16" s="132">
        <f t="shared" ref="BY16:CJ16" si="104">COUNTIFS(BY$19:BY$201,"&lt;&gt;0",$F$19:$F$201,$B15)</f>
        <v>0</v>
      </c>
      <c r="BZ16" s="132">
        <f t="shared" si="104"/>
        <v>0</v>
      </c>
      <c r="CA16" s="132">
        <f t="shared" si="104"/>
        <v>0</v>
      </c>
      <c r="CB16" s="132">
        <f t="shared" si="104"/>
        <v>0</v>
      </c>
      <c r="CC16" s="132">
        <f t="shared" si="104"/>
        <v>0</v>
      </c>
      <c r="CD16" s="132">
        <f t="shared" si="104"/>
        <v>0</v>
      </c>
      <c r="CE16" s="132">
        <f t="shared" si="104"/>
        <v>0</v>
      </c>
      <c r="CF16" s="132">
        <f t="shared" si="104"/>
        <v>0</v>
      </c>
      <c r="CG16" s="132">
        <f t="shared" si="104"/>
        <v>0</v>
      </c>
      <c r="CH16" s="132">
        <f t="shared" si="104"/>
        <v>0</v>
      </c>
      <c r="CI16" s="132">
        <f t="shared" si="104"/>
        <v>0</v>
      </c>
      <c r="CJ16" s="132">
        <f t="shared" si="104"/>
        <v>0</v>
      </c>
      <c r="CK16" s="133"/>
      <c r="CL16" s="132">
        <f t="shared" ref="CL16:CW16" si="105">COUNTIFS(CL$19:CL$201,"&lt;&gt;0",$F$19:$F$201,$B15)</f>
        <v>0</v>
      </c>
      <c r="CM16" s="132">
        <f t="shared" si="105"/>
        <v>0</v>
      </c>
      <c r="CN16" s="132">
        <f t="shared" si="105"/>
        <v>0</v>
      </c>
      <c r="CO16" s="132">
        <f t="shared" si="105"/>
        <v>0</v>
      </c>
      <c r="CP16" s="132">
        <f t="shared" si="105"/>
        <v>0</v>
      </c>
      <c r="CQ16" s="132">
        <f t="shared" si="105"/>
        <v>0</v>
      </c>
      <c r="CR16" s="132">
        <f t="shared" si="105"/>
        <v>0</v>
      </c>
      <c r="CS16" s="132">
        <f t="shared" si="105"/>
        <v>0</v>
      </c>
      <c r="CT16" s="132">
        <f t="shared" si="105"/>
        <v>0</v>
      </c>
      <c r="CU16" s="132">
        <f t="shared" si="105"/>
        <v>0</v>
      </c>
      <c r="CV16" s="132">
        <f t="shared" si="105"/>
        <v>0</v>
      </c>
      <c r="CW16" s="132">
        <f t="shared" si="105"/>
        <v>0</v>
      </c>
      <c r="CX16" s="133"/>
      <c r="CY16" s="132">
        <f t="shared" ref="CY16:DJ16" si="106">COUNTIFS(CY$19:CY$201,"&lt;&gt;0",$F$19:$F$201,$B15)</f>
        <v>4</v>
      </c>
      <c r="CZ16" s="132">
        <f t="shared" si="106"/>
        <v>4</v>
      </c>
      <c r="DA16" s="132">
        <f t="shared" si="106"/>
        <v>4</v>
      </c>
      <c r="DB16" s="132">
        <f t="shared" si="106"/>
        <v>4</v>
      </c>
      <c r="DC16" s="132">
        <f t="shared" si="106"/>
        <v>4</v>
      </c>
      <c r="DD16" s="132">
        <f t="shared" si="106"/>
        <v>4</v>
      </c>
      <c r="DE16" s="132">
        <f t="shared" si="106"/>
        <v>4</v>
      </c>
      <c r="DF16" s="132">
        <f t="shared" si="106"/>
        <v>4</v>
      </c>
      <c r="DG16" s="132">
        <f t="shared" si="106"/>
        <v>4</v>
      </c>
      <c r="DH16" s="132">
        <f t="shared" si="106"/>
        <v>4</v>
      </c>
      <c r="DI16" s="132">
        <f t="shared" si="106"/>
        <v>4</v>
      </c>
      <c r="DJ16" s="132">
        <f t="shared" si="106"/>
        <v>4</v>
      </c>
      <c r="DK16" s="133"/>
      <c r="DL16" s="132">
        <f t="shared" ref="DL16:DW16" si="107">COUNTIFS(DL$19:DL$201,"&lt;&gt;0",$F$19:$F$201,$B15)</f>
        <v>5</v>
      </c>
      <c r="DM16" s="132">
        <f t="shared" si="107"/>
        <v>5</v>
      </c>
      <c r="DN16" s="132">
        <f t="shared" si="107"/>
        <v>5</v>
      </c>
      <c r="DO16" s="132">
        <f t="shared" si="107"/>
        <v>5</v>
      </c>
      <c r="DP16" s="132">
        <f t="shared" si="107"/>
        <v>5</v>
      </c>
      <c r="DQ16" s="132">
        <f t="shared" si="107"/>
        <v>5</v>
      </c>
      <c r="DR16" s="132">
        <f t="shared" si="107"/>
        <v>5</v>
      </c>
      <c r="DS16" s="132">
        <f t="shared" si="107"/>
        <v>5</v>
      </c>
      <c r="DT16" s="132">
        <f t="shared" si="107"/>
        <v>5</v>
      </c>
      <c r="DU16" s="132">
        <f t="shared" si="107"/>
        <v>5</v>
      </c>
      <c r="DV16" s="132">
        <f t="shared" si="107"/>
        <v>5</v>
      </c>
      <c r="DW16" s="132">
        <f t="shared" si="107"/>
        <v>5</v>
      </c>
      <c r="DY16" s="132"/>
    </row>
    <row r="17" spans="2:138" s="33" customFormat="1" ht="14" customHeight="1" collapsed="1" x14ac:dyDescent="0.4">
      <c r="D17" s="34"/>
      <c r="G17" s="34"/>
      <c r="H17" s="34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37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09"/>
      <c r="DJ17" s="109"/>
      <c r="DK17" s="109"/>
      <c r="DL17" s="109"/>
      <c r="DM17" s="109"/>
      <c r="DN17" s="109"/>
      <c r="DO17" s="109"/>
      <c r="DP17" s="109"/>
      <c r="DQ17" s="109"/>
      <c r="DR17" s="109"/>
      <c r="DS17" s="109"/>
      <c r="DT17" s="109"/>
      <c r="DU17" s="109"/>
      <c r="DV17" s="109"/>
      <c r="DW17" s="109"/>
      <c r="DY17" s="136">
        <f>SUBTOTAL(9,DY20:DY190)</f>
        <v>39405130.00412067</v>
      </c>
    </row>
    <row r="18" spans="2:138" s="33" customFormat="1" ht="14" customHeight="1" x14ac:dyDescent="0.4">
      <c r="D18" s="34"/>
      <c r="G18" s="34"/>
      <c r="H18" s="34"/>
      <c r="L18" s="137"/>
      <c r="M18" s="109"/>
      <c r="N18" s="109"/>
      <c r="O18" s="109"/>
      <c r="P18" s="109"/>
      <c r="Q18" s="138"/>
      <c r="R18" s="109"/>
      <c r="S18" s="109">
        <v>1000</v>
      </c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>
        <f>MONTH(AL19)</f>
        <v>1</v>
      </c>
      <c r="AM18" s="109">
        <f t="shared" ref="AM18:AW18" si="108">MONTH(AM19)</f>
        <v>2</v>
      </c>
      <c r="AN18" s="109">
        <f t="shared" si="108"/>
        <v>3</v>
      </c>
      <c r="AO18" s="109">
        <f t="shared" si="108"/>
        <v>4</v>
      </c>
      <c r="AP18" s="109">
        <f t="shared" si="108"/>
        <v>5</v>
      </c>
      <c r="AQ18" s="109">
        <f t="shared" si="108"/>
        <v>6</v>
      </c>
      <c r="AR18" s="109">
        <f t="shared" si="108"/>
        <v>7</v>
      </c>
      <c r="AS18" s="109">
        <f t="shared" si="108"/>
        <v>8</v>
      </c>
      <c r="AT18" s="109">
        <f t="shared" si="108"/>
        <v>9</v>
      </c>
      <c r="AU18" s="109">
        <f t="shared" si="108"/>
        <v>10</v>
      </c>
      <c r="AV18" s="109">
        <f t="shared" si="108"/>
        <v>11</v>
      </c>
      <c r="AW18" s="109">
        <f t="shared" si="108"/>
        <v>12</v>
      </c>
      <c r="AX18" s="109"/>
      <c r="AY18" s="109">
        <f>MONTH(AY19)</f>
        <v>1</v>
      </c>
      <c r="AZ18" s="109">
        <f t="shared" ref="AZ18:BJ18" si="109">MONTH(AZ19)</f>
        <v>2</v>
      </c>
      <c r="BA18" s="109">
        <f t="shared" si="109"/>
        <v>3</v>
      </c>
      <c r="BB18" s="109">
        <f t="shared" si="109"/>
        <v>4</v>
      </c>
      <c r="BC18" s="109">
        <f t="shared" si="109"/>
        <v>5</v>
      </c>
      <c r="BD18" s="109">
        <f t="shared" si="109"/>
        <v>6</v>
      </c>
      <c r="BE18" s="109">
        <f t="shared" si="109"/>
        <v>7</v>
      </c>
      <c r="BF18" s="109">
        <f t="shared" si="109"/>
        <v>8</v>
      </c>
      <c r="BG18" s="109">
        <f t="shared" si="109"/>
        <v>9</v>
      </c>
      <c r="BH18" s="109">
        <f t="shared" si="109"/>
        <v>10</v>
      </c>
      <c r="BI18" s="109">
        <f t="shared" si="109"/>
        <v>11</v>
      </c>
      <c r="BJ18" s="109">
        <f t="shared" si="109"/>
        <v>12</v>
      </c>
      <c r="BK18" s="109"/>
      <c r="BL18" s="109">
        <f>MONTH(BL19)</f>
        <v>1</v>
      </c>
      <c r="BM18" s="109">
        <f t="shared" ref="BM18:BW18" si="110">MONTH(BM19)</f>
        <v>2</v>
      </c>
      <c r="BN18" s="109">
        <f t="shared" si="110"/>
        <v>3</v>
      </c>
      <c r="BO18" s="109">
        <f t="shared" si="110"/>
        <v>4</v>
      </c>
      <c r="BP18" s="109">
        <f t="shared" si="110"/>
        <v>5</v>
      </c>
      <c r="BQ18" s="109">
        <f t="shared" si="110"/>
        <v>6</v>
      </c>
      <c r="BR18" s="109">
        <f t="shared" si="110"/>
        <v>7</v>
      </c>
      <c r="BS18" s="109">
        <f t="shared" si="110"/>
        <v>8</v>
      </c>
      <c r="BT18" s="109">
        <f t="shared" si="110"/>
        <v>9</v>
      </c>
      <c r="BU18" s="109">
        <f t="shared" si="110"/>
        <v>10</v>
      </c>
      <c r="BV18" s="109">
        <f t="shared" si="110"/>
        <v>11</v>
      </c>
      <c r="BW18" s="109">
        <f t="shared" si="110"/>
        <v>12</v>
      </c>
      <c r="BX18" s="109"/>
      <c r="BY18" s="109">
        <f>MONTH(BY19)</f>
        <v>1</v>
      </c>
      <c r="BZ18" s="109">
        <f t="shared" ref="BZ18:CJ18" si="111">MONTH(BZ19)</f>
        <v>2</v>
      </c>
      <c r="CA18" s="109">
        <f t="shared" si="111"/>
        <v>3</v>
      </c>
      <c r="CB18" s="109">
        <f t="shared" si="111"/>
        <v>4</v>
      </c>
      <c r="CC18" s="109">
        <f t="shared" si="111"/>
        <v>5</v>
      </c>
      <c r="CD18" s="109">
        <f t="shared" si="111"/>
        <v>6</v>
      </c>
      <c r="CE18" s="109">
        <f t="shared" si="111"/>
        <v>7</v>
      </c>
      <c r="CF18" s="109">
        <f t="shared" si="111"/>
        <v>8</v>
      </c>
      <c r="CG18" s="109">
        <f t="shared" si="111"/>
        <v>9</v>
      </c>
      <c r="CH18" s="109">
        <f t="shared" si="111"/>
        <v>10</v>
      </c>
      <c r="CI18" s="109">
        <f t="shared" si="111"/>
        <v>11</v>
      </c>
      <c r="CJ18" s="109">
        <f t="shared" si="111"/>
        <v>12</v>
      </c>
      <c r="CK18" s="109"/>
      <c r="CL18" s="109">
        <f>MONTH(CL19)</f>
        <v>1</v>
      </c>
      <c r="CM18" s="109">
        <f t="shared" ref="CM18:CW18" si="112">MONTH(CM19)</f>
        <v>2</v>
      </c>
      <c r="CN18" s="109">
        <f t="shared" si="112"/>
        <v>3</v>
      </c>
      <c r="CO18" s="109">
        <f t="shared" si="112"/>
        <v>4</v>
      </c>
      <c r="CP18" s="109">
        <f t="shared" si="112"/>
        <v>5</v>
      </c>
      <c r="CQ18" s="109">
        <f t="shared" si="112"/>
        <v>6</v>
      </c>
      <c r="CR18" s="109">
        <f t="shared" si="112"/>
        <v>7</v>
      </c>
      <c r="CS18" s="109">
        <f t="shared" si="112"/>
        <v>8</v>
      </c>
      <c r="CT18" s="109">
        <f t="shared" si="112"/>
        <v>9</v>
      </c>
      <c r="CU18" s="109">
        <f t="shared" si="112"/>
        <v>10</v>
      </c>
      <c r="CV18" s="109">
        <f t="shared" si="112"/>
        <v>11</v>
      </c>
      <c r="CW18" s="109">
        <f t="shared" si="112"/>
        <v>12</v>
      </c>
      <c r="CX18" s="109"/>
      <c r="CY18" s="109">
        <f>MONTH(CY19)</f>
        <v>1</v>
      </c>
      <c r="CZ18" s="109">
        <f t="shared" ref="CZ18:DJ18" si="113">MONTH(CZ19)</f>
        <v>2</v>
      </c>
      <c r="DA18" s="109">
        <f t="shared" si="113"/>
        <v>3</v>
      </c>
      <c r="DB18" s="109">
        <f t="shared" si="113"/>
        <v>4</v>
      </c>
      <c r="DC18" s="109">
        <f t="shared" si="113"/>
        <v>5</v>
      </c>
      <c r="DD18" s="109">
        <f t="shared" si="113"/>
        <v>6</v>
      </c>
      <c r="DE18" s="109">
        <f t="shared" si="113"/>
        <v>7</v>
      </c>
      <c r="DF18" s="109">
        <f t="shared" si="113"/>
        <v>8</v>
      </c>
      <c r="DG18" s="109">
        <f t="shared" si="113"/>
        <v>9</v>
      </c>
      <c r="DH18" s="109">
        <f t="shared" si="113"/>
        <v>10</v>
      </c>
      <c r="DI18" s="109">
        <f t="shared" si="113"/>
        <v>11</v>
      </c>
      <c r="DJ18" s="109">
        <f t="shared" si="113"/>
        <v>12</v>
      </c>
      <c r="DK18" s="109"/>
      <c r="DL18" s="109">
        <f>MONTH(DL19)</f>
        <v>1</v>
      </c>
      <c r="DM18" s="109">
        <f t="shared" ref="DM18:DY18" si="114">MONTH(DM19)</f>
        <v>2</v>
      </c>
      <c r="DN18" s="109">
        <f t="shared" si="114"/>
        <v>3</v>
      </c>
      <c r="DO18" s="109">
        <f t="shared" si="114"/>
        <v>4</v>
      </c>
      <c r="DP18" s="109">
        <f t="shared" si="114"/>
        <v>5</v>
      </c>
      <c r="DQ18" s="109">
        <f t="shared" si="114"/>
        <v>6</v>
      </c>
      <c r="DR18" s="109">
        <f t="shared" si="114"/>
        <v>7</v>
      </c>
      <c r="DS18" s="109">
        <f t="shared" si="114"/>
        <v>8</v>
      </c>
      <c r="DT18" s="109">
        <f t="shared" si="114"/>
        <v>9</v>
      </c>
      <c r="DU18" s="109">
        <f t="shared" si="114"/>
        <v>10</v>
      </c>
      <c r="DV18" s="109">
        <f t="shared" si="114"/>
        <v>11</v>
      </c>
      <c r="DW18" s="109">
        <f t="shared" si="114"/>
        <v>12</v>
      </c>
      <c r="DY18" s="109">
        <f t="shared" si="114"/>
        <v>12</v>
      </c>
    </row>
    <row r="19" spans="2:138" ht="14" customHeight="1" x14ac:dyDescent="0.4">
      <c r="B19" s="139" t="s">
        <v>329</v>
      </c>
      <c r="C19" s="139" t="s">
        <v>63</v>
      </c>
      <c r="D19" s="139" t="s">
        <v>64</v>
      </c>
      <c r="E19" s="140" t="s">
        <v>65</v>
      </c>
      <c r="F19" s="140" t="s">
        <v>66</v>
      </c>
      <c r="G19" s="139" t="s">
        <v>67</v>
      </c>
      <c r="H19" s="139" t="s">
        <v>353</v>
      </c>
      <c r="I19" s="140" t="s">
        <v>68</v>
      </c>
      <c r="J19" s="140" t="s">
        <v>69</v>
      </c>
      <c r="K19" s="141"/>
      <c r="L19" s="142">
        <v>46023</v>
      </c>
      <c r="M19" s="142">
        <v>46054</v>
      </c>
      <c r="N19" s="142">
        <v>46082</v>
      </c>
      <c r="O19" s="142">
        <v>46113</v>
      </c>
      <c r="P19" s="142">
        <v>46143</v>
      </c>
      <c r="Q19" s="142">
        <v>46174</v>
      </c>
      <c r="R19" s="142">
        <v>46204</v>
      </c>
      <c r="S19" s="142">
        <v>46235</v>
      </c>
      <c r="T19" s="142">
        <v>46266</v>
      </c>
      <c r="U19" s="142">
        <v>46296</v>
      </c>
      <c r="V19" s="142">
        <v>46327</v>
      </c>
      <c r="W19" s="142">
        <v>46357</v>
      </c>
      <c r="X19" s="143"/>
      <c r="Y19" s="142">
        <v>46023</v>
      </c>
      <c r="Z19" s="142">
        <v>46054</v>
      </c>
      <c r="AA19" s="142">
        <v>46082</v>
      </c>
      <c r="AB19" s="142">
        <v>46113</v>
      </c>
      <c r="AC19" s="142">
        <v>46143</v>
      </c>
      <c r="AD19" s="142">
        <v>46174</v>
      </c>
      <c r="AE19" s="142">
        <v>46204</v>
      </c>
      <c r="AF19" s="142">
        <v>46235</v>
      </c>
      <c r="AG19" s="142">
        <v>46266</v>
      </c>
      <c r="AH19" s="142">
        <v>46296</v>
      </c>
      <c r="AI19" s="142">
        <v>46327</v>
      </c>
      <c r="AJ19" s="142">
        <v>46357</v>
      </c>
      <c r="AK19" s="143"/>
      <c r="AL19" s="142">
        <v>46023</v>
      </c>
      <c r="AM19" s="142">
        <v>46054</v>
      </c>
      <c r="AN19" s="142">
        <v>46082</v>
      </c>
      <c r="AO19" s="142">
        <v>46113</v>
      </c>
      <c r="AP19" s="142">
        <v>46143</v>
      </c>
      <c r="AQ19" s="142">
        <v>46174</v>
      </c>
      <c r="AR19" s="142">
        <v>46204</v>
      </c>
      <c r="AS19" s="142">
        <v>46235</v>
      </c>
      <c r="AT19" s="142">
        <v>46266</v>
      </c>
      <c r="AU19" s="142">
        <v>46296</v>
      </c>
      <c r="AV19" s="142">
        <v>46327</v>
      </c>
      <c r="AW19" s="142">
        <v>46357</v>
      </c>
      <c r="AX19" s="143"/>
      <c r="AY19" s="142">
        <v>46023</v>
      </c>
      <c r="AZ19" s="142">
        <v>46054</v>
      </c>
      <c r="BA19" s="142">
        <v>46082</v>
      </c>
      <c r="BB19" s="142">
        <v>46113</v>
      </c>
      <c r="BC19" s="142">
        <v>46143</v>
      </c>
      <c r="BD19" s="142">
        <v>46174</v>
      </c>
      <c r="BE19" s="142">
        <v>46204</v>
      </c>
      <c r="BF19" s="142">
        <v>46235</v>
      </c>
      <c r="BG19" s="142">
        <v>46266</v>
      </c>
      <c r="BH19" s="142">
        <v>46296</v>
      </c>
      <c r="BI19" s="142">
        <v>46327</v>
      </c>
      <c r="BJ19" s="142">
        <v>46357</v>
      </c>
      <c r="BK19" s="143"/>
      <c r="BL19" s="142">
        <v>46023</v>
      </c>
      <c r="BM19" s="142">
        <v>46054</v>
      </c>
      <c r="BN19" s="142">
        <v>46082</v>
      </c>
      <c r="BO19" s="142">
        <v>46113</v>
      </c>
      <c r="BP19" s="142">
        <v>46143</v>
      </c>
      <c r="BQ19" s="142">
        <v>46174</v>
      </c>
      <c r="BR19" s="142">
        <v>46204</v>
      </c>
      <c r="BS19" s="142">
        <v>46235</v>
      </c>
      <c r="BT19" s="142">
        <v>46266</v>
      </c>
      <c r="BU19" s="142">
        <v>46296</v>
      </c>
      <c r="BV19" s="142">
        <v>46327</v>
      </c>
      <c r="BW19" s="142">
        <v>46357</v>
      </c>
      <c r="BX19" s="143"/>
      <c r="BY19" s="142">
        <v>46023</v>
      </c>
      <c r="BZ19" s="142">
        <v>46054</v>
      </c>
      <c r="CA19" s="142">
        <v>46082</v>
      </c>
      <c r="CB19" s="142">
        <v>46113</v>
      </c>
      <c r="CC19" s="142">
        <v>46143</v>
      </c>
      <c r="CD19" s="142">
        <v>46174</v>
      </c>
      <c r="CE19" s="142">
        <v>46204</v>
      </c>
      <c r="CF19" s="142">
        <v>46235</v>
      </c>
      <c r="CG19" s="142">
        <v>46266</v>
      </c>
      <c r="CH19" s="142">
        <v>46296</v>
      </c>
      <c r="CI19" s="142">
        <v>46327</v>
      </c>
      <c r="CJ19" s="142">
        <v>46357</v>
      </c>
      <c r="CK19" s="143"/>
      <c r="CL19" s="142">
        <v>46023</v>
      </c>
      <c r="CM19" s="142">
        <v>46054</v>
      </c>
      <c r="CN19" s="142">
        <v>46082</v>
      </c>
      <c r="CO19" s="142">
        <v>46113</v>
      </c>
      <c r="CP19" s="142">
        <v>46143</v>
      </c>
      <c r="CQ19" s="142">
        <v>46174</v>
      </c>
      <c r="CR19" s="142">
        <v>46204</v>
      </c>
      <c r="CS19" s="142">
        <v>46235</v>
      </c>
      <c r="CT19" s="142">
        <v>46266</v>
      </c>
      <c r="CU19" s="142">
        <v>46296</v>
      </c>
      <c r="CV19" s="142">
        <v>46327</v>
      </c>
      <c r="CW19" s="142">
        <v>46357</v>
      </c>
      <c r="CX19" s="143"/>
      <c r="CY19" s="142">
        <v>46023</v>
      </c>
      <c r="CZ19" s="142">
        <v>46054</v>
      </c>
      <c r="DA19" s="142">
        <v>46082</v>
      </c>
      <c r="DB19" s="142">
        <v>46113</v>
      </c>
      <c r="DC19" s="142">
        <v>46143</v>
      </c>
      <c r="DD19" s="142">
        <v>46174</v>
      </c>
      <c r="DE19" s="142">
        <v>46204</v>
      </c>
      <c r="DF19" s="142">
        <v>46235</v>
      </c>
      <c r="DG19" s="142">
        <v>46266</v>
      </c>
      <c r="DH19" s="142">
        <v>46296</v>
      </c>
      <c r="DI19" s="142">
        <v>46327</v>
      </c>
      <c r="DJ19" s="142">
        <v>46357</v>
      </c>
      <c r="DK19" s="143"/>
      <c r="DL19" s="142">
        <v>46023</v>
      </c>
      <c r="DM19" s="142">
        <v>46054</v>
      </c>
      <c r="DN19" s="142">
        <v>46082</v>
      </c>
      <c r="DO19" s="142">
        <v>46113</v>
      </c>
      <c r="DP19" s="142">
        <v>46143</v>
      </c>
      <c r="DQ19" s="142">
        <v>46174</v>
      </c>
      <c r="DR19" s="142">
        <v>46204</v>
      </c>
      <c r="DS19" s="142">
        <v>46235</v>
      </c>
      <c r="DT19" s="142">
        <v>46266</v>
      </c>
      <c r="DU19" s="142">
        <v>46296</v>
      </c>
      <c r="DV19" s="142">
        <v>46327</v>
      </c>
      <c r="DW19" s="142">
        <v>46357</v>
      </c>
      <c r="DY19" s="142">
        <v>46357</v>
      </c>
      <c r="EA19" s="19" t="s">
        <v>70</v>
      </c>
      <c r="EC19" s="144"/>
    </row>
    <row r="20" spans="2:138" ht="14" customHeight="1" x14ac:dyDescent="0.4">
      <c r="B20" s="144"/>
      <c r="C20" s="19" t="s">
        <v>71</v>
      </c>
      <c r="D20" s="145">
        <v>564</v>
      </c>
      <c r="E20" s="19" t="s">
        <v>72</v>
      </c>
      <c r="F20" s="19" t="s">
        <v>57</v>
      </c>
      <c r="H20" s="145" t="s">
        <v>26</v>
      </c>
      <c r="I20" s="19" t="s">
        <v>113</v>
      </c>
      <c r="J20" s="19" t="s">
        <v>74</v>
      </c>
      <c r="L20" s="146">
        <v>3576</v>
      </c>
      <c r="M20" s="146">
        <v>3576</v>
      </c>
      <c r="N20" s="146">
        <v>3576</v>
      </c>
      <c r="O20" s="146">
        <v>3576</v>
      </c>
      <c r="P20" s="146">
        <v>3576</v>
      </c>
      <c r="Q20" s="146">
        <v>3576</v>
      </c>
      <c r="R20" s="146">
        <v>3576</v>
      </c>
      <c r="S20" s="146">
        <v>3576</v>
      </c>
      <c r="T20" s="146">
        <v>3576</v>
      </c>
      <c r="U20" s="146">
        <v>3576</v>
      </c>
      <c r="V20" s="146">
        <v>3576</v>
      </c>
      <c r="W20" s="146">
        <v>3576</v>
      </c>
      <c r="X20" s="147"/>
      <c r="Y20" s="148">
        <v>3576</v>
      </c>
      <c r="Z20" s="148">
        <v>3576</v>
      </c>
      <c r="AA20" s="148">
        <v>3576</v>
      </c>
      <c r="AB20" s="148">
        <v>3576</v>
      </c>
      <c r="AC20" s="148">
        <v>3760.8792000000003</v>
      </c>
      <c r="AD20" s="148">
        <v>3760.8792000000003</v>
      </c>
      <c r="AE20" s="148">
        <v>3760.8792000000003</v>
      </c>
      <c r="AF20" s="148">
        <v>3760.8792000000003</v>
      </c>
      <c r="AG20" s="148">
        <v>3760.8792000000003</v>
      </c>
      <c r="AH20" s="148">
        <v>3760.8792000000003</v>
      </c>
      <c r="AI20" s="148">
        <v>3760.8792000000003</v>
      </c>
      <c r="AJ20" s="148">
        <v>3760.8792000000003</v>
      </c>
      <c r="AK20" s="147"/>
      <c r="AL20" s="148">
        <v>93.861210000000028</v>
      </c>
      <c r="AM20" s="148">
        <v>93.861210000000028</v>
      </c>
      <c r="AN20" s="148">
        <v>93.861210000000028</v>
      </c>
      <c r="AO20" s="148">
        <v>93.861210000000028</v>
      </c>
      <c r="AP20" s="148">
        <v>118.26526440000004</v>
      </c>
      <c r="AQ20" s="148">
        <v>118.26526440000004</v>
      </c>
      <c r="AR20" s="148">
        <v>118.26526440000004</v>
      </c>
      <c r="AS20" s="148">
        <v>118.26526440000004</v>
      </c>
      <c r="AT20" s="148">
        <v>118.26526440000004</v>
      </c>
      <c r="AU20" s="148">
        <v>118.26526440000004</v>
      </c>
      <c r="AV20" s="148">
        <v>118.26526440000004</v>
      </c>
      <c r="AW20" s="148">
        <v>118.26526440000004</v>
      </c>
      <c r="AX20" s="147"/>
      <c r="AY20" s="148">
        <v>322.53359999999998</v>
      </c>
      <c r="AZ20" s="148">
        <v>322.53359999999998</v>
      </c>
      <c r="BA20" s="148">
        <v>322.53359999999998</v>
      </c>
      <c r="BB20" s="148">
        <v>322.53359999999998</v>
      </c>
      <c r="BC20" s="148">
        <v>344.71910400000002</v>
      </c>
      <c r="BD20" s="148">
        <v>344.71910400000002</v>
      </c>
      <c r="BE20" s="148">
        <v>344.71910400000002</v>
      </c>
      <c r="BF20" s="148">
        <v>344.71910400000002</v>
      </c>
      <c r="BG20" s="148">
        <v>344.71910400000002</v>
      </c>
      <c r="BH20" s="148">
        <v>344.71910400000002</v>
      </c>
      <c r="BI20" s="148">
        <v>344.71910400000002</v>
      </c>
      <c r="BJ20" s="148">
        <v>344.71910400000002</v>
      </c>
      <c r="BK20" s="147"/>
      <c r="BL20" s="148">
        <v>399.32</v>
      </c>
      <c r="BM20" s="148">
        <v>399.32</v>
      </c>
      <c r="BN20" s="148">
        <v>399.32</v>
      </c>
      <c r="BO20" s="148">
        <v>399.32</v>
      </c>
      <c r="BP20" s="148">
        <v>419.96484400000003</v>
      </c>
      <c r="BQ20" s="148">
        <v>419.96484400000003</v>
      </c>
      <c r="BR20" s="148">
        <v>419.96484400000003</v>
      </c>
      <c r="BS20" s="148">
        <v>419.96484400000003</v>
      </c>
      <c r="BT20" s="148">
        <v>419.96484400000003</v>
      </c>
      <c r="BU20" s="148">
        <v>419.96484400000003</v>
      </c>
      <c r="BV20" s="148">
        <v>419.96484400000003</v>
      </c>
      <c r="BW20" s="148">
        <v>419.96484400000003</v>
      </c>
      <c r="BX20" s="147"/>
      <c r="BY20" s="148">
        <v>2400.671558465895</v>
      </c>
      <c r="BZ20" s="148">
        <v>2400.671558465895</v>
      </c>
      <c r="CA20" s="148">
        <v>2400.671558465895</v>
      </c>
      <c r="CB20" s="148">
        <v>2400.671558465895</v>
      </c>
      <c r="CC20" s="148">
        <v>2413.8959290977814</v>
      </c>
      <c r="CD20" s="148">
        <v>2413.8959290977814</v>
      </c>
      <c r="CE20" s="148">
        <v>2413.8959290977814</v>
      </c>
      <c r="CF20" s="148">
        <v>2413.8959290977814</v>
      </c>
      <c r="CG20" s="148">
        <v>2413.8959290977814</v>
      </c>
      <c r="CH20" s="148">
        <v>2413.8959290977814</v>
      </c>
      <c r="CI20" s="148">
        <v>2413.8959290977814</v>
      </c>
      <c r="CJ20" s="148">
        <v>2413.8959290977814</v>
      </c>
      <c r="CK20" s="147"/>
      <c r="CL20" s="148">
        <v>532.42666666666662</v>
      </c>
      <c r="CM20" s="148">
        <v>532.42666666666662</v>
      </c>
      <c r="CN20" s="148">
        <v>532.42666666666662</v>
      </c>
      <c r="CO20" s="148">
        <v>532.42666666666662</v>
      </c>
      <c r="CP20" s="148">
        <v>559.95312533333333</v>
      </c>
      <c r="CQ20" s="148">
        <v>559.95312533333333</v>
      </c>
      <c r="CR20" s="148">
        <v>559.95312533333333</v>
      </c>
      <c r="CS20" s="148">
        <v>559.95312533333333</v>
      </c>
      <c r="CT20" s="148">
        <v>559.95312533333333</v>
      </c>
      <c r="CU20" s="148">
        <v>559.95312533333333</v>
      </c>
      <c r="CV20" s="148">
        <v>559.95312533333333</v>
      </c>
      <c r="CW20" s="148">
        <v>559.95312533333333</v>
      </c>
      <c r="CX20" s="147"/>
      <c r="CY20" s="148">
        <v>1215.8400000000001</v>
      </c>
      <c r="CZ20" s="148">
        <v>1215.8400000000001</v>
      </c>
      <c r="DA20" s="148">
        <v>1215.8400000000001</v>
      </c>
      <c r="DB20" s="148">
        <v>1215.8400000000001</v>
      </c>
      <c r="DC20" s="148">
        <v>1278.6989280000003</v>
      </c>
      <c r="DD20" s="148">
        <v>1278.6989280000003</v>
      </c>
      <c r="DE20" s="148">
        <v>1278.6989280000003</v>
      </c>
      <c r="DF20" s="148">
        <v>1278.6989280000003</v>
      </c>
      <c r="DG20" s="148">
        <v>1278.6989280000003</v>
      </c>
      <c r="DH20" s="148">
        <v>1278.6989280000003</v>
      </c>
      <c r="DI20" s="148">
        <v>1278.6989280000003</v>
      </c>
      <c r="DJ20" s="148">
        <v>1278.6989280000003</v>
      </c>
      <c r="DK20" s="147"/>
      <c r="DL20" s="148">
        <v>8124.2582251325612</v>
      </c>
      <c r="DM20" s="148">
        <v>8124.2582251325612</v>
      </c>
      <c r="DN20" s="148">
        <v>8124.2582251325612</v>
      </c>
      <c r="DO20" s="148">
        <v>8124.2582251325612</v>
      </c>
      <c r="DP20" s="148">
        <v>8433.3920264311164</v>
      </c>
      <c r="DQ20" s="148">
        <v>8433.3920264311164</v>
      </c>
      <c r="DR20" s="148">
        <v>8433.3920264311164</v>
      </c>
      <c r="DS20" s="148">
        <v>8433.3920264311164</v>
      </c>
      <c r="DT20" s="148">
        <v>8433.3920264311164</v>
      </c>
      <c r="DU20" s="148">
        <v>8433.3920264311164</v>
      </c>
      <c r="DV20" s="148">
        <v>8433.3920264311164</v>
      </c>
      <c r="DW20" s="148">
        <v>8433.3920264311164</v>
      </c>
      <c r="DY20" s="149">
        <f t="shared" ref="DY20:DY83" si="115">SUM(DL20:DW20)</f>
        <v>99964.169111979179</v>
      </c>
      <c r="EA20" s="19" t="b">
        <f>ROUND(SUM(Y20:AJ20,BL20:BW20,BY20:CJ20,CY20:DJ20,CL20:CW20),2)=ROUND(SUM(DL20:DW20),2)</f>
        <v>1</v>
      </c>
      <c r="EC20" s="144" t="e">
        <f>#REF!/4</f>
        <v>#REF!</v>
      </c>
      <c r="EH20" s="19"/>
    </row>
    <row r="21" spans="2:138" ht="14" customHeight="1" x14ac:dyDescent="0.4">
      <c r="B21" s="144"/>
      <c r="C21" s="19" t="s">
        <v>71</v>
      </c>
      <c r="D21" s="145">
        <v>555</v>
      </c>
      <c r="E21" s="19" t="s">
        <v>72</v>
      </c>
      <c r="F21" s="19" t="s">
        <v>57</v>
      </c>
      <c r="H21" s="145" t="s">
        <v>26</v>
      </c>
      <c r="I21" s="19" t="s">
        <v>113</v>
      </c>
      <c r="J21" s="19" t="s">
        <v>74</v>
      </c>
      <c r="L21" s="146">
        <v>3500</v>
      </c>
      <c r="M21" s="146">
        <v>3500</v>
      </c>
      <c r="N21" s="146">
        <v>3500</v>
      </c>
      <c r="O21" s="146">
        <v>3500</v>
      </c>
      <c r="P21" s="146">
        <v>3500</v>
      </c>
      <c r="Q21" s="146">
        <v>3500</v>
      </c>
      <c r="R21" s="146">
        <v>3500</v>
      </c>
      <c r="S21" s="146">
        <v>3500</v>
      </c>
      <c r="T21" s="146">
        <v>3500</v>
      </c>
      <c r="U21" s="146">
        <v>3500</v>
      </c>
      <c r="V21" s="146">
        <v>3500</v>
      </c>
      <c r="W21" s="146">
        <v>3500</v>
      </c>
      <c r="X21" s="147"/>
      <c r="Y21" s="148">
        <v>3500</v>
      </c>
      <c r="Z21" s="148">
        <v>3500</v>
      </c>
      <c r="AA21" s="148">
        <v>3500</v>
      </c>
      <c r="AB21" s="148">
        <v>3500</v>
      </c>
      <c r="AC21" s="148">
        <v>3680.9500000000003</v>
      </c>
      <c r="AD21" s="148">
        <v>3680.9500000000003</v>
      </c>
      <c r="AE21" s="148">
        <v>3680.9500000000003</v>
      </c>
      <c r="AF21" s="148">
        <v>3680.9500000000003</v>
      </c>
      <c r="AG21" s="148">
        <v>3680.9500000000003</v>
      </c>
      <c r="AH21" s="148">
        <v>3680.9500000000003</v>
      </c>
      <c r="AI21" s="148">
        <v>3680.9500000000003</v>
      </c>
      <c r="AJ21" s="148">
        <v>3680.9500000000003</v>
      </c>
      <c r="AK21" s="147"/>
      <c r="AL21" s="148">
        <v>83.829209999999989</v>
      </c>
      <c r="AM21" s="148">
        <v>83.829209999999989</v>
      </c>
      <c r="AN21" s="148">
        <v>83.829209999999989</v>
      </c>
      <c r="AO21" s="148">
        <v>83.829209999999989</v>
      </c>
      <c r="AP21" s="148">
        <v>107.71460999999999</v>
      </c>
      <c r="AQ21" s="148">
        <v>107.71460999999999</v>
      </c>
      <c r="AR21" s="148">
        <v>107.71460999999999</v>
      </c>
      <c r="AS21" s="148">
        <v>107.71460999999999</v>
      </c>
      <c r="AT21" s="148">
        <v>107.71460999999999</v>
      </c>
      <c r="AU21" s="148">
        <v>107.71460999999999</v>
      </c>
      <c r="AV21" s="148">
        <v>107.71460999999999</v>
      </c>
      <c r="AW21" s="148">
        <v>107.71460999999999</v>
      </c>
      <c r="AX21" s="147"/>
      <c r="AY21" s="148">
        <v>313.41359999999997</v>
      </c>
      <c r="AZ21" s="148">
        <v>313.41359999999997</v>
      </c>
      <c r="BA21" s="148">
        <v>313.41359999999997</v>
      </c>
      <c r="BB21" s="148">
        <v>313.41359999999997</v>
      </c>
      <c r="BC21" s="148">
        <v>335.12760000000003</v>
      </c>
      <c r="BD21" s="148">
        <v>335.12760000000003</v>
      </c>
      <c r="BE21" s="148">
        <v>335.12760000000003</v>
      </c>
      <c r="BF21" s="148">
        <v>335.12760000000003</v>
      </c>
      <c r="BG21" s="148">
        <v>335.12760000000003</v>
      </c>
      <c r="BH21" s="148">
        <v>335.12760000000003</v>
      </c>
      <c r="BI21" s="148">
        <v>335.12760000000003</v>
      </c>
      <c r="BJ21" s="148">
        <v>335.12760000000003</v>
      </c>
      <c r="BK21" s="147"/>
      <c r="BL21" s="148">
        <v>390.83333333333331</v>
      </c>
      <c r="BM21" s="148">
        <v>390.83333333333331</v>
      </c>
      <c r="BN21" s="148">
        <v>390.83333333333331</v>
      </c>
      <c r="BO21" s="148">
        <v>390.83333333333331</v>
      </c>
      <c r="BP21" s="148">
        <v>411.03941666666668</v>
      </c>
      <c r="BQ21" s="148">
        <v>411.03941666666668</v>
      </c>
      <c r="BR21" s="148">
        <v>411.03941666666668</v>
      </c>
      <c r="BS21" s="148">
        <v>411.03941666666668</v>
      </c>
      <c r="BT21" s="148">
        <v>411.03941666666668</v>
      </c>
      <c r="BU21" s="148">
        <v>411.03941666666668</v>
      </c>
      <c r="BV21" s="148">
        <v>411.03941666666668</v>
      </c>
      <c r="BW21" s="148">
        <v>411.03941666666668</v>
      </c>
      <c r="BX21" s="147"/>
      <c r="BY21" s="148">
        <v>2395.2352943105793</v>
      </c>
      <c r="BZ21" s="148">
        <v>2395.2352943105793</v>
      </c>
      <c r="CA21" s="148">
        <v>2395.2352943105793</v>
      </c>
      <c r="CB21" s="148">
        <v>2395.2352943105793</v>
      </c>
      <c r="CC21" s="148">
        <v>2408.1786100856361</v>
      </c>
      <c r="CD21" s="148">
        <v>2408.1786100856361</v>
      </c>
      <c r="CE21" s="148">
        <v>2408.1786100856361</v>
      </c>
      <c r="CF21" s="148">
        <v>2408.1786100856361</v>
      </c>
      <c r="CG21" s="148">
        <v>2408.1786100856361</v>
      </c>
      <c r="CH21" s="148">
        <v>2408.1786100856361</v>
      </c>
      <c r="CI21" s="148">
        <v>2408.1786100856361</v>
      </c>
      <c r="CJ21" s="148">
        <v>2408.1786100856361</v>
      </c>
      <c r="CK21" s="147"/>
      <c r="CL21" s="148">
        <v>521.11111111111109</v>
      </c>
      <c r="CM21" s="148">
        <v>521.11111111111109</v>
      </c>
      <c r="CN21" s="148">
        <v>521.11111111111109</v>
      </c>
      <c r="CO21" s="148">
        <v>521.11111111111109</v>
      </c>
      <c r="CP21" s="148">
        <v>548.0525555555555</v>
      </c>
      <c r="CQ21" s="148">
        <v>548.0525555555555</v>
      </c>
      <c r="CR21" s="148">
        <v>548.0525555555555</v>
      </c>
      <c r="CS21" s="148">
        <v>548.0525555555555</v>
      </c>
      <c r="CT21" s="148">
        <v>548.0525555555555</v>
      </c>
      <c r="CU21" s="148">
        <v>548.0525555555555</v>
      </c>
      <c r="CV21" s="148">
        <v>548.0525555555555</v>
      </c>
      <c r="CW21" s="148">
        <v>548.0525555555555</v>
      </c>
      <c r="CX21" s="147"/>
      <c r="CY21" s="148">
        <v>1190</v>
      </c>
      <c r="CZ21" s="148">
        <v>1190</v>
      </c>
      <c r="DA21" s="148">
        <v>1190</v>
      </c>
      <c r="DB21" s="148">
        <v>1190</v>
      </c>
      <c r="DC21" s="148">
        <v>1251.5230000000001</v>
      </c>
      <c r="DD21" s="148">
        <v>1251.5230000000001</v>
      </c>
      <c r="DE21" s="148">
        <v>1251.5230000000001</v>
      </c>
      <c r="DF21" s="148">
        <v>1251.5230000000001</v>
      </c>
      <c r="DG21" s="148">
        <v>1251.5230000000001</v>
      </c>
      <c r="DH21" s="148">
        <v>1251.5230000000001</v>
      </c>
      <c r="DI21" s="148">
        <v>1251.5230000000001</v>
      </c>
      <c r="DJ21" s="148">
        <v>1251.5230000000001</v>
      </c>
      <c r="DK21" s="147"/>
      <c r="DL21" s="148">
        <v>7997.1797387550232</v>
      </c>
      <c r="DM21" s="148">
        <v>7997.1797387550232</v>
      </c>
      <c r="DN21" s="148">
        <v>7997.1797387550232</v>
      </c>
      <c r="DO21" s="148">
        <v>7997.1797387550232</v>
      </c>
      <c r="DP21" s="148">
        <v>8299.7435823078595</v>
      </c>
      <c r="DQ21" s="148">
        <v>8299.7435823078595</v>
      </c>
      <c r="DR21" s="148">
        <v>8299.7435823078595</v>
      </c>
      <c r="DS21" s="148">
        <v>8299.7435823078595</v>
      </c>
      <c r="DT21" s="148">
        <v>8299.7435823078595</v>
      </c>
      <c r="DU21" s="148">
        <v>8299.7435823078595</v>
      </c>
      <c r="DV21" s="148">
        <v>8299.7435823078595</v>
      </c>
      <c r="DW21" s="148">
        <v>8299.7435823078595</v>
      </c>
      <c r="DY21" s="149">
        <f t="shared" si="115"/>
        <v>98386.667613482947</v>
      </c>
      <c r="EA21" s="19" t="b">
        <f t="shared" ref="EA21:EA84" si="116">ROUND(SUM(Y21:AJ21,BL21:BW21,BY21:CJ21,CY21:DJ21,CL21:CW21),2)=ROUND(SUM(DL21:DW21),2)</f>
        <v>1</v>
      </c>
      <c r="EC21" s="144" t="e">
        <f>EC20/12</f>
        <v>#REF!</v>
      </c>
      <c r="EH21" s="19"/>
    </row>
    <row r="22" spans="2:138" ht="14" customHeight="1" x14ac:dyDescent="0.4">
      <c r="B22" s="144"/>
      <c r="C22" s="19" t="s">
        <v>71</v>
      </c>
      <c r="D22" s="145">
        <v>512</v>
      </c>
      <c r="E22" s="19" t="s">
        <v>111</v>
      </c>
      <c r="F22" s="19" t="s">
        <v>57</v>
      </c>
      <c r="H22" s="145" t="s">
        <v>26</v>
      </c>
      <c r="I22" s="19" t="s">
        <v>113</v>
      </c>
      <c r="J22" s="19" t="s">
        <v>74</v>
      </c>
      <c r="L22" s="146">
        <v>1631</v>
      </c>
      <c r="M22" s="146">
        <v>1631</v>
      </c>
      <c r="N22" s="146">
        <v>1631</v>
      </c>
      <c r="O22" s="146">
        <v>3500</v>
      </c>
      <c r="P22" s="146">
        <v>3500</v>
      </c>
      <c r="Q22" s="146">
        <v>3500</v>
      </c>
      <c r="R22" s="146">
        <v>3500</v>
      </c>
      <c r="S22" s="146">
        <v>3500</v>
      </c>
      <c r="T22" s="146">
        <v>3500</v>
      </c>
      <c r="U22" s="146">
        <v>3500</v>
      </c>
      <c r="V22" s="146">
        <v>3500</v>
      </c>
      <c r="W22" s="146">
        <v>3500</v>
      </c>
      <c r="X22" s="147"/>
      <c r="Y22" s="148">
        <v>1631</v>
      </c>
      <c r="Z22" s="148">
        <v>1631</v>
      </c>
      <c r="AA22" s="148">
        <v>1631</v>
      </c>
      <c r="AB22" s="148">
        <v>3500</v>
      </c>
      <c r="AC22" s="148">
        <v>3500</v>
      </c>
      <c r="AD22" s="148">
        <v>3500</v>
      </c>
      <c r="AE22" s="148">
        <v>3500</v>
      </c>
      <c r="AF22" s="148">
        <v>3500</v>
      </c>
      <c r="AG22" s="148">
        <v>3500</v>
      </c>
      <c r="AH22" s="148">
        <v>3500</v>
      </c>
      <c r="AI22" s="148">
        <v>3500</v>
      </c>
      <c r="AJ22" s="148">
        <v>3500</v>
      </c>
      <c r="AK22" s="147"/>
      <c r="AL22" s="148">
        <v>0</v>
      </c>
      <c r="AM22" s="148">
        <v>0</v>
      </c>
      <c r="AN22" s="148">
        <v>0</v>
      </c>
      <c r="AO22" s="148">
        <v>83.829209999999989</v>
      </c>
      <c r="AP22" s="148">
        <v>83.829209999999989</v>
      </c>
      <c r="AQ22" s="148">
        <v>83.829209999999989</v>
      </c>
      <c r="AR22" s="148">
        <v>83.829209999999989</v>
      </c>
      <c r="AS22" s="148">
        <v>83.829209999999989</v>
      </c>
      <c r="AT22" s="148">
        <v>83.829209999999989</v>
      </c>
      <c r="AU22" s="148">
        <v>83.829209999999989</v>
      </c>
      <c r="AV22" s="148">
        <v>83.829209999999989</v>
      </c>
      <c r="AW22" s="148">
        <v>83.829209999999989</v>
      </c>
      <c r="AX22" s="147"/>
      <c r="AY22" s="148">
        <v>124.02</v>
      </c>
      <c r="AZ22" s="148">
        <v>124.02</v>
      </c>
      <c r="BA22" s="148">
        <v>124.02</v>
      </c>
      <c r="BB22" s="148">
        <v>313.41359999999997</v>
      </c>
      <c r="BC22" s="148">
        <v>313.41359999999997</v>
      </c>
      <c r="BD22" s="148">
        <v>313.41359999999997</v>
      </c>
      <c r="BE22" s="148">
        <v>313.41359999999997</v>
      </c>
      <c r="BF22" s="148">
        <v>313.41359999999997</v>
      </c>
      <c r="BG22" s="148">
        <v>313.41359999999997</v>
      </c>
      <c r="BH22" s="148">
        <v>313.41359999999997</v>
      </c>
      <c r="BI22" s="148">
        <v>313.41359999999997</v>
      </c>
      <c r="BJ22" s="148">
        <v>313.41359999999997</v>
      </c>
      <c r="BK22" s="147"/>
      <c r="BL22" s="148">
        <v>173.97333333333333</v>
      </c>
      <c r="BM22" s="148">
        <v>173.97333333333333</v>
      </c>
      <c r="BN22" s="148">
        <v>173.97333333333333</v>
      </c>
      <c r="BO22" s="148">
        <v>373.33333333333331</v>
      </c>
      <c r="BP22" s="148">
        <v>373.33333333333331</v>
      </c>
      <c r="BQ22" s="148">
        <v>373.33333333333331</v>
      </c>
      <c r="BR22" s="148">
        <v>373.33333333333331</v>
      </c>
      <c r="BS22" s="148">
        <v>373.33333333333331</v>
      </c>
      <c r="BT22" s="148">
        <v>373.33333333333331</v>
      </c>
      <c r="BU22" s="148">
        <v>373.33333333333331</v>
      </c>
      <c r="BV22" s="148">
        <v>373.33333333333331</v>
      </c>
      <c r="BW22" s="148">
        <v>373.33333333333331</v>
      </c>
      <c r="BX22" s="147"/>
      <c r="BY22" s="148">
        <v>1100</v>
      </c>
      <c r="BZ22" s="148">
        <v>1100</v>
      </c>
      <c r="CA22" s="148">
        <v>1100</v>
      </c>
      <c r="CB22" s="148">
        <v>1100</v>
      </c>
      <c r="CC22" s="148">
        <v>1100</v>
      </c>
      <c r="CD22" s="148">
        <v>1100</v>
      </c>
      <c r="CE22" s="148">
        <v>1100</v>
      </c>
      <c r="CF22" s="148">
        <v>1100</v>
      </c>
      <c r="CG22" s="148">
        <v>1100</v>
      </c>
      <c r="CH22" s="148">
        <v>1100</v>
      </c>
      <c r="CI22" s="148">
        <v>1100</v>
      </c>
      <c r="CJ22" s="148">
        <v>1100</v>
      </c>
      <c r="CK22" s="147"/>
      <c r="CL22" s="148">
        <v>231.96444444444444</v>
      </c>
      <c r="CM22" s="148">
        <v>231.96444444444444</v>
      </c>
      <c r="CN22" s="148">
        <v>231.96444444444444</v>
      </c>
      <c r="CO22" s="148">
        <v>497.77777777777777</v>
      </c>
      <c r="CP22" s="148">
        <v>497.77777777777777</v>
      </c>
      <c r="CQ22" s="148">
        <v>497.77777777777777</v>
      </c>
      <c r="CR22" s="148">
        <v>497.77777777777777</v>
      </c>
      <c r="CS22" s="148">
        <v>497.77777777777777</v>
      </c>
      <c r="CT22" s="148">
        <v>497.77777777777777</v>
      </c>
      <c r="CU22" s="148">
        <v>497.77777777777777</v>
      </c>
      <c r="CV22" s="148">
        <v>497.77777777777777</v>
      </c>
      <c r="CW22" s="148">
        <v>497.77777777777777</v>
      </c>
      <c r="CX22" s="147"/>
      <c r="CY22" s="148">
        <v>456.68000000000006</v>
      </c>
      <c r="CZ22" s="148">
        <v>456.68000000000006</v>
      </c>
      <c r="DA22" s="148">
        <v>456.68000000000006</v>
      </c>
      <c r="DB22" s="148">
        <v>980.00000000000011</v>
      </c>
      <c r="DC22" s="148">
        <v>980.00000000000011</v>
      </c>
      <c r="DD22" s="148">
        <v>980.00000000000011</v>
      </c>
      <c r="DE22" s="148">
        <v>980.00000000000011</v>
      </c>
      <c r="DF22" s="148">
        <v>980.00000000000011</v>
      </c>
      <c r="DG22" s="148">
        <v>980.00000000000011</v>
      </c>
      <c r="DH22" s="148">
        <v>980.00000000000011</v>
      </c>
      <c r="DI22" s="148">
        <v>980.00000000000011</v>
      </c>
      <c r="DJ22" s="148">
        <v>980.00000000000011</v>
      </c>
      <c r="DK22" s="147"/>
      <c r="DL22" s="148">
        <v>3593.617777777778</v>
      </c>
      <c r="DM22" s="148">
        <v>3593.617777777778</v>
      </c>
      <c r="DN22" s="148">
        <v>3593.617777777778</v>
      </c>
      <c r="DO22" s="148">
        <v>6451.1111111111113</v>
      </c>
      <c r="DP22" s="148">
        <v>6451.1111111111113</v>
      </c>
      <c r="DQ22" s="148">
        <v>6451.1111111111113</v>
      </c>
      <c r="DR22" s="148">
        <v>6451.1111111111113</v>
      </c>
      <c r="DS22" s="148">
        <v>6451.1111111111113</v>
      </c>
      <c r="DT22" s="148">
        <v>6451.1111111111113</v>
      </c>
      <c r="DU22" s="148">
        <v>6451.1111111111113</v>
      </c>
      <c r="DV22" s="148">
        <v>6451.1111111111113</v>
      </c>
      <c r="DW22" s="148">
        <v>6451.1111111111113</v>
      </c>
      <c r="DY22" s="149">
        <f t="shared" si="115"/>
        <v>68840.853333333333</v>
      </c>
      <c r="EA22" s="19" t="b">
        <f t="shared" si="116"/>
        <v>1</v>
      </c>
      <c r="EC22" s="144" t="e">
        <f>EC21/(22*8)</f>
        <v>#REF!</v>
      </c>
      <c r="EH22" s="19"/>
    </row>
    <row r="23" spans="2:138" ht="14" customHeight="1" x14ac:dyDescent="0.4">
      <c r="B23" s="144"/>
      <c r="C23" s="19" t="s">
        <v>71</v>
      </c>
      <c r="D23" s="145">
        <v>435</v>
      </c>
      <c r="E23" s="19" t="s">
        <v>72</v>
      </c>
      <c r="F23" s="19" t="s">
        <v>57</v>
      </c>
      <c r="H23" s="145" t="s">
        <v>26</v>
      </c>
      <c r="I23" s="19" t="s">
        <v>113</v>
      </c>
      <c r="J23" s="19" t="s">
        <v>74</v>
      </c>
      <c r="L23" s="146">
        <v>8500</v>
      </c>
      <c r="M23" s="146">
        <v>8500</v>
      </c>
      <c r="N23" s="146">
        <v>8500</v>
      </c>
      <c r="O23" s="146">
        <v>8500</v>
      </c>
      <c r="P23" s="146">
        <v>8500</v>
      </c>
      <c r="Q23" s="146">
        <v>8500</v>
      </c>
      <c r="R23" s="146">
        <v>8500</v>
      </c>
      <c r="S23" s="146">
        <v>8500</v>
      </c>
      <c r="T23" s="146">
        <v>8500</v>
      </c>
      <c r="U23" s="146">
        <v>8500</v>
      </c>
      <c r="V23" s="146">
        <v>8500</v>
      </c>
      <c r="W23" s="146">
        <v>8500</v>
      </c>
      <c r="X23" s="147"/>
      <c r="Y23" s="148">
        <v>8500</v>
      </c>
      <c r="Z23" s="148">
        <v>8500</v>
      </c>
      <c r="AA23" s="148">
        <v>8500</v>
      </c>
      <c r="AB23" s="148">
        <v>8500</v>
      </c>
      <c r="AC23" s="148">
        <v>8939.4500000000007</v>
      </c>
      <c r="AD23" s="148">
        <v>8939.4500000000007</v>
      </c>
      <c r="AE23" s="148">
        <v>8939.4500000000007</v>
      </c>
      <c r="AF23" s="148">
        <v>8939.4500000000007</v>
      </c>
      <c r="AG23" s="148">
        <v>8939.4500000000007</v>
      </c>
      <c r="AH23" s="148">
        <v>8939.4500000000007</v>
      </c>
      <c r="AI23" s="148">
        <v>8939.4500000000007</v>
      </c>
      <c r="AJ23" s="148">
        <v>8939.4500000000007</v>
      </c>
      <c r="AK23" s="147"/>
      <c r="AL23" s="148">
        <v>1167.0790400000001</v>
      </c>
      <c r="AM23" s="148">
        <v>1167.0790400000001</v>
      </c>
      <c r="AN23" s="148">
        <v>1167.0790400000001</v>
      </c>
      <c r="AO23" s="148">
        <v>1167.0790400000001</v>
      </c>
      <c r="AP23" s="148">
        <v>1287.9277900000002</v>
      </c>
      <c r="AQ23" s="148">
        <v>1287.9277900000002</v>
      </c>
      <c r="AR23" s="148">
        <v>1287.9277900000002</v>
      </c>
      <c r="AS23" s="148">
        <v>1287.9277900000002</v>
      </c>
      <c r="AT23" s="148">
        <v>1287.9277900000002</v>
      </c>
      <c r="AU23" s="148">
        <v>1287.9277900000002</v>
      </c>
      <c r="AV23" s="148">
        <v>1287.9277900000002</v>
      </c>
      <c r="AW23" s="148">
        <v>1287.9277900000002</v>
      </c>
      <c r="AX23" s="147"/>
      <c r="AY23" s="148">
        <v>951.63440000000014</v>
      </c>
      <c r="AZ23" s="148">
        <v>951.63440000000014</v>
      </c>
      <c r="BA23" s="148">
        <v>951.63440000000014</v>
      </c>
      <c r="BB23" s="148">
        <v>951.63440000000014</v>
      </c>
      <c r="BC23" s="148">
        <v>951.63440000000014</v>
      </c>
      <c r="BD23" s="148">
        <v>951.63440000000014</v>
      </c>
      <c r="BE23" s="148">
        <v>951.63440000000014</v>
      </c>
      <c r="BF23" s="148">
        <v>951.63440000000014</v>
      </c>
      <c r="BG23" s="148">
        <v>951.63440000000014</v>
      </c>
      <c r="BH23" s="148">
        <v>951.63440000000014</v>
      </c>
      <c r="BI23" s="148">
        <v>951.63440000000014</v>
      </c>
      <c r="BJ23" s="148">
        <v>951.63440000000014</v>
      </c>
      <c r="BK23" s="147"/>
      <c r="BL23" s="148">
        <v>949.16666666666663</v>
      </c>
      <c r="BM23" s="148">
        <v>949.16666666666663</v>
      </c>
      <c r="BN23" s="148">
        <v>949.16666666666663</v>
      </c>
      <c r="BO23" s="148">
        <v>949.16666666666663</v>
      </c>
      <c r="BP23" s="148">
        <v>998.23858333333339</v>
      </c>
      <c r="BQ23" s="148">
        <v>998.23858333333339</v>
      </c>
      <c r="BR23" s="148">
        <v>998.23858333333339</v>
      </c>
      <c r="BS23" s="148">
        <v>998.23858333333339</v>
      </c>
      <c r="BT23" s="148">
        <v>998.23858333333339</v>
      </c>
      <c r="BU23" s="148">
        <v>998.23858333333339</v>
      </c>
      <c r="BV23" s="148">
        <v>998.23858333333339</v>
      </c>
      <c r="BW23" s="148">
        <v>998.23858333333339</v>
      </c>
      <c r="BX23" s="147"/>
      <c r="BY23" s="148">
        <v>2752.884251897121</v>
      </c>
      <c r="BZ23" s="148">
        <v>2752.884251897121</v>
      </c>
      <c r="CA23" s="148">
        <v>2752.884251897121</v>
      </c>
      <c r="CB23" s="148">
        <v>2752.884251897121</v>
      </c>
      <c r="CC23" s="148">
        <v>2784.3180187794023</v>
      </c>
      <c r="CD23" s="148">
        <v>2784.3180187794023</v>
      </c>
      <c r="CE23" s="148">
        <v>2784.3180187794023</v>
      </c>
      <c r="CF23" s="148">
        <v>2784.3180187794023</v>
      </c>
      <c r="CG23" s="148">
        <v>2784.3180187794023</v>
      </c>
      <c r="CH23" s="148">
        <v>2784.3180187794023</v>
      </c>
      <c r="CI23" s="148">
        <v>2784.3180187794023</v>
      </c>
      <c r="CJ23" s="148">
        <v>2784.3180187794023</v>
      </c>
      <c r="CK23" s="147"/>
      <c r="CL23" s="148">
        <v>1265.5555555555554</v>
      </c>
      <c r="CM23" s="148">
        <v>1265.5555555555554</v>
      </c>
      <c r="CN23" s="148">
        <v>1265.5555555555554</v>
      </c>
      <c r="CO23" s="148">
        <v>1265.5555555555554</v>
      </c>
      <c r="CP23" s="148">
        <v>1330.9847777777777</v>
      </c>
      <c r="CQ23" s="148">
        <v>1330.9847777777777</v>
      </c>
      <c r="CR23" s="148">
        <v>1330.9847777777777</v>
      </c>
      <c r="CS23" s="148">
        <v>1330.9847777777777</v>
      </c>
      <c r="CT23" s="148">
        <v>1330.9847777777777</v>
      </c>
      <c r="CU23" s="148">
        <v>1330.9847777777777</v>
      </c>
      <c r="CV23" s="148">
        <v>1330.9847777777777</v>
      </c>
      <c r="CW23" s="148">
        <v>1330.9847777777777</v>
      </c>
      <c r="CX23" s="147"/>
      <c r="CY23" s="148">
        <v>2890</v>
      </c>
      <c r="CZ23" s="148">
        <v>2890</v>
      </c>
      <c r="DA23" s="148">
        <v>2890</v>
      </c>
      <c r="DB23" s="148">
        <v>2890</v>
      </c>
      <c r="DC23" s="148">
        <v>3039.4130000000005</v>
      </c>
      <c r="DD23" s="148">
        <v>3039.4130000000005</v>
      </c>
      <c r="DE23" s="148">
        <v>3039.4130000000005</v>
      </c>
      <c r="DF23" s="148">
        <v>3039.4130000000005</v>
      </c>
      <c r="DG23" s="148">
        <v>3039.4130000000005</v>
      </c>
      <c r="DH23" s="148">
        <v>3039.4130000000005</v>
      </c>
      <c r="DI23" s="148">
        <v>3039.4130000000005</v>
      </c>
      <c r="DJ23" s="148">
        <v>3039.4130000000005</v>
      </c>
      <c r="DK23" s="147"/>
      <c r="DL23" s="148">
        <v>16357.606474119342</v>
      </c>
      <c r="DM23" s="148">
        <v>16357.606474119342</v>
      </c>
      <c r="DN23" s="148">
        <v>16357.606474119342</v>
      </c>
      <c r="DO23" s="148">
        <v>16357.606474119342</v>
      </c>
      <c r="DP23" s="148">
        <v>17092.404379890511</v>
      </c>
      <c r="DQ23" s="148">
        <v>17092.404379890511</v>
      </c>
      <c r="DR23" s="148">
        <v>17092.404379890511</v>
      </c>
      <c r="DS23" s="148">
        <v>17092.404379890511</v>
      </c>
      <c r="DT23" s="148">
        <v>17092.404379890511</v>
      </c>
      <c r="DU23" s="148">
        <v>17092.404379890511</v>
      </c>
      <c r="DV23" s="148">
        <v>17092.404379890511</v>
      </c>
      <c r="DW23" s="148">
        <v>17092.404379890511</v>
      </c>
      <c r="DY23" s="149">
        <f t="shared" si="115"/>
        <v>202169.66093560142</v>
      </c>
      <c r="EA23" s="19" t="b">
        <f t="shared" si="116"/>
        <v>1</v>
      </c>
      <c r="EH23" s="19"/>
    </row>
    <row r="24" spans="2:138" ht="14" customHeight="1" x14ac:dyDescent="0.4">
      <c r="B24" s="144"/>
      <c r="C24" s="19" t="s">
        <v>71</v>
      </c>
      <c r="D24" s="145">
        <v>364</v>
      </c>
      <c r="E24" s="19" t="s">
        <v>72</v>
      </c>
      <c r="F24" s="19" t="s">
        <v>57</v>
      </c>
      <c r="H24" s="145" t="s">
        <v>26</v>
      </c>
      <c r="I24" s="19" t="s">
        <v>113</v>
      </c>
      <c r="J24" s="19" t="s">
        <v>74</v>
      </c>
      <c r="L24" s="146">
        <v>3576</v>
      </c>
      <c r="M24" s="146">
        <v>3500</v>
      </c>
      <c r="N24" s="146">
        <v>3500</v>
      </c>
      <c r="O24" s="146">
        <v>4200</v>
      </c>
      <c r="P24" s="146">
        <v>4200</v>
      </c>
      <c r="Q24" s="146">
        <v>4200</v>
      </c>
      <c r="R24" s="146">
        <v>4200</v>
      </c>
      <c r="S24" s="146">
        <v>4200</v>
      </c>
      <c r="T24" s="146">
        <v>4200</v>
      </c>
      <c r="U24" s="146">
        <v>4200</v>
      </c>
      <c r="V24" s="146">
        <v>4200</v>
      </c>
      <c r="W24" s="146">
        <v>4200</v>
      </c>
      <c r="X24" s="147"/>
      <c r="Y24" s="148">
        <v>3576</v>
      </c>
      <c r="Z24" s="148">
        <v>3500</v>
      </c>
      <c r="AA24" s="148">
        <v>3500</v>
      </c>
      <c r="AB24" s="148">
        <v>4200</v>
      </c>
      <c r="AC24" s="148">
        <v>4417.1400000000003</v>
      </c>
      <c r="AD24" s="148">
        <v>4417.1400000000003</v>
      </c>
      <c r="AE24" s="148">
        <v>4417.1400000000003</v>
      </c>
      <c r="AF24" s="148">
        <v>4417.1400000000003</v>
      </c>
      <c r="AG24" s="148">
        <v>4417.1400000000003</v>
      </c>
      <c r="AH24" s="148">
        <v>4417.1400000000003</v>
      </c>
      <c r="AI24" s="148">
        <v>4417.1400000000003</v>
      </c>
      <c r="AJ24" s="148">
        <v>4417.1400000000003</v>
      </c>
      <c r="AK24" s="147"/>
      <c r="AL24" s="148">
        <v>93.861210000000028</v>
      </c>
      <c r="AM24" s="148">
        <v>83.829209999999989</v>
      </c>
      <c r="AN24" s="148">
        <v>83.829209999999989</v>
      </c>
      <c r="AO24" s="148">
        <v>180.05317500000001</v>
      </c>
      <c r="AP24" s="148">
        <v>222.06976500000007</v>
      </c>
      <c r="AQ24" s="148">
        <v>222.06976500000007</v>
      </c>
      <c r="AR24" s="148">
        <v>222.06976500000007</v>
      </c>
      <c r="AS24" s="148">
        <v>222.06976500000007</v>
      </c>
      <c r="AT24" s="148">
        <v>222.06976500000007</v>
      </c>
      <c r="AU24" s="148">
        <v>222.06976500000007</v>
      </c>
      <c r="AV24" s="148">
        <v>222.06976500000007</v>
      </c>
      <c r="AW24" s="148">
        <v>222.06976500000007</v>
      </c>
      <c r="AX24" s="147"/>
      <c r="AY24" s="148">
        <v>322.53359999999998</v>
      </c>
      <c r="AZ24" s="148">
        <v>313.41359999999997</v>
      </c>
      <c r="BA24" s="148">
        <v>313.41359999999997</v>
      </c>
      <c r="BB24" s="148">
        <v>397.59699999999992</v>
      </c>
      <c r="BC24" s="148">
        <v>427.9966</v>
      </c>
      <c r="BD24" s="148">
        <v>427.9966</v>
      </c>
      <c r="BE24" s="148">
        <v>427.9966</v>
      </c>
      <c r="BF24" s="148">
        <v>427.9966</v>
      </c>
      <c r="BG24" s="148">
        <v>427.9966</v>
      </c>
      <c r="BH24" s="148">
        <v>427.9966</v>
      </c>
      <c r="BI24" s="148">
        <v>427.9966</v>
      </c>
      <c r="BJ24" s="148">
        <v>427.9966</v>
      </c>
      <c r="BK24" s="147"/>
      <c r="BL24" s="148">
        <v>399.32</v>
      </c>
      <c r="BM24" s="148">
        <v>390.83333333333331</v>
      </c>
      <c r="BN24" s="148">
        <v>390.83333333333331</v>
      </c>
      <c r="BO24" s="148">
        <v>469</v>
      </c>
      <c r="BP24" s="148">
        <v>493.24730000000005</v>
      </c>
      <c r="BQ24" s="148">
        <v>493.24730000000005</v>
      </c>
      <c r="BR24" s="148">
        <v>493.24730000000005</v>
      </c>
      <c r="BS24" s="148">
        <v>493.24730000000005</v>
      </c>
      <c r="BT24" s="148">
        <v>493.24730000000005</v>
      </c>
      <c r="BU24" s="148">
        <v>493.24730000000005</v>
      </c>
      <c r="BV24" s="148">
        <v>493.24730000000005</v>
      </c>
      <c r="BW24" s="148">
        <v>493.24730000000005</v>
      </c>
      <c r="BX24" s="147"/>
      <c r="BY24" s="148">
        <v>2400.671558465895</v>
      </c>
      <c r="BZ24" s="148">
        <v>2395.2352943105793</v>
      </c>
      <c r="CA24" s="148">
        <v>2395.2352943105793</v>
      </c>
      <c r="CB24" s="148">
        <v>2445.3061483726951</v>
      </c>
      <c r="CC24" s="148">
        <v>2460.8381273027635</v>
      </c>
      <c r="CD24" s="148">
        <v>2460.8381273027635</v>
      </c>
      <c r="CE24" s="148">
        <v>2460.8381273027635</v>
      </c>
      <c r="CF24" s="148">
        <v>2460.8381273027635</v>
      </c>
      <c r="CG24" s="148">
        <v>2460.8381273027635</v>
      </c>
      <c r="CH24" s="148">
        <v>2460.8381273027635</v>
      </c>
      <c r="CI24" s="148">
        <v>2460.8381273027635</v>
      </c>
      <c r="CJ24" s="148">
        <v>2460.8381273027635</v>
      </c>
      <c r="CK24" s="147"/>
      <c r="CL24" s="148">
        <v>532.42666666666662</v>
      </c>
      <c r="CM24" s="148">
        <v>521.11111111111109</v>
      </c>
      <c r="CN24" s="148">
        <v>521.11111111111109</v>
      </c>
      <c r="CO24" s="148">
        <v>625.33333333333326</v>
      </c>
      <c r="CP24" s="148">
        <v>657.66306666666662</v>
      </c>
      <c r="CQ24" s="148">
        <v>657.66306666666662</v>
      </c>
      <c r="CR24" s="148">
        <v>657.66306666666662</v>
      </c>
      <c r="CS24" s="148">
        <v>657.66306666666662</v>
      </c>
      <c r="CT24" s="148">
        <v>657.66306666666662</v>
      </c>
      <c r="CU24" s="148">
        <v>657.66306666666662</v>
      </c>
      <c r="CV24" s="148">
        <v>657.66306666666662</v>
      </c>
      <c r="CW24" s="148">
        <v>657.66306666666662</v>
      </c>
      <c r="CX24" s="147"/>
      <c r="CY24" s="148">
        <v>1215.8400000000001</v>
      </c>
      <c r="CZ24" s="148">
        <v>1190</v>
      </c>
      <c r="DA24" s="148">
        <v>1190</v>
      </c>
      <c r="DB24" s="148">
        <v>1428</v>
      </c>
      <c r="DC24" s="148">
        <v>1501.8276000000003</v>
      </c>
      <c r="DD24" s="148">
        <v>1501.8276000000003</v>
      </c>
      <c r="DE24" s="148">
        <v>1501.8276000000003</v>
      </c>
      <c r="DF24" s="148">
        <v>1501.8276000000003</v>
      </c>
      <c r="DG24" s="148">
        <v>1501.8276000000003</v>
      </c>
      <c r="DH24" s="148">
        <v>1501.8276000000003</v>
      </c>
      <c r="DI24" s="148">
        <v>1501.8276000000003</v>
      </c>
      <c r="DJ24" s="148">
        <v>1501.8276000000003</v>
      </c>
      <c r="DK24" s="147"/>
      <c r="DL24" s="148">
        <v>8124.2582251325612</v>
      </c>
      <c r="DM24" s="148">
        <v>7997.1797387550232</v>
      </c>
      <c r="DN24" s="148">
        <v>7997.1797387550232</v>
      </c>
      <c r="DO24" s="148">
        <v>9167.6394817060282</v>
      </c>
      <c r="DP24" s="148">
        <v>9530.7160939694295</v>
      </c>
      <c r="DQ24" s="148">
        <v>9530.7160939694295</v>
      </c>
      <c r="DR24" s="148">
        <v>9530.7160939694295</v>
      </c>
      <c r="DS24" s="148">
        <v>9530.7160939694295</v>
      </c>
      <c r="DT24" s="148">
        <v>9530.7160939694295</v>
      </c>
      <c r="DU24" s="148">
        <v>9530.7160939694295</v>
      </c>
      <c r="DV24" s="148">
        <v>9530.7160939694295</v>
      </c>
      <c r="DW24" s="148">
        <v>9530.7160939694295</v>
      </c>
      <c r="DY24" s="149">
        <f t="shared" si="115"/>
        <v>109531.98593610407</v>
      </c>
      <c r="EA24" s="19" t="b">
        <f t="shared" si="116"/>
        <v>1</v>
      </c>
      <c r="EH24" s="19"/>
    </row>
    <row r="25" spans="2:138" ht="14" customHeight="1" x14ac:dyDescent="0.4">
      <c r="B25" s="144"/>
      <c r="C25" s="19" t="s">
        <v>71</v>
      </c>
      <c r="D25" s="145">
        <v>362</v>
      </c>
      <c r="E25" s="19" t="s">
        <v>72</v>
      </c>
      <c r="F25" s="19" t="s">
        <v>57</v>
      </c>
      <c r="H25" s="145" t="s">
        <v>26</v>
      </c>
      <c r="I25" s="19" t="s">
        <v>113</v>
      </c>
      <c r="J25" s="19" t="s">
        <v>74</v>
      </c>
      <c r="L25" s="146">
        <v>3576</v>
      </c>
      <c r="M25" s="146">
        <v>3576</v>
      </c>
      <c r="N25" s="146">
        <v>3576</v>
      </c>
      <c r="O25" s="146">
        <v>4200</v>
      </c>
      <c r="P25" s="146">
        <v>4200</v>
      </c>
      <c r="Q25" s="146">
        <v>4200</v>
      </c>
      <c r="R25" s="146">
        <v>4200</v>
      </c>
      <c r="S25" s="146">
        <v>4200</v>
      </c>
      <c r="T25" s="146">
        <v>4200</v>
      </c>
      <c r="U25" s="146">
        <v>4200</v>
      </c>
      <c r="V25" s="146">
        <v>4200</v>
      </c>
      <c r="W25" s="146">
        <v>4200</v>
      </c>
      <c r="Y25" s="148">
        <v>3576</v>
      </c>
      <c r="Z25" s="148">
        <v>3576</v>
      </c>
      <c r="AA25" s="148">
        <v>3576</v>
      </c>
      <c r="AB25" s="148">
        <v>4200</v>
      </c>
      <c r="AC25" s="148">
        <v>4417.1400000000003</v>
      </c>
      <c r="AD25" s="148">
        <v>4417.1400000000003</v>
      </c>
      <c r="AE25" s="148">
        <v>4417.1400000000003</v>
      </c>
      <c r="AF25" s="148">
        <v>4417.1400000000003</v>
      </c>
      <c r="AG25" s="148">
        <v>4417.1400000000003</v>
      </c>
      <c r="AH25" s="148">
        <v>4417.1400000000003</v>
      </c>
      <c r="AI25" s="148">
        <v>4417.1400000000003</v>
      </c>
      <c r="AJ25" s="148">
        <v>4417.1400000000003</v>
      </c>
      <c r="AK25" s="147"/>
      <c r="AL25" s="148">
        <v>93.861210000000028</v>
      </c>
      <c r="AM25" s="148">
        <v>93.861210000000028</v>
      </c>
      <c r="AN25" s="148">
        <v>93.861210000000028</v>
      </c>
      <c r="AO25" s="148">
        <v>180.05317500000001</v>
      </c>
      <c r="AP25" s="148">
        <v>222.06976500000007</v>
      </c>
      <c r="AQ25" s="148">
        <v>222.06976500000007</v>
      </c>
      <c r="AR25" s="148">
        <v>222.06976500000007</v>
      </c>
      <c r="AS25" s="148">
        <v>222.06976500000007</v>
      </c>
      <c r="AT25" s="148">
        <v>222.06976500000007</v>
      </c>
      <c r="AU25" s="148">
        <v>222.06976500000007</v>
      </c>
      <c r="AV25" s="148">
        <v>222.06976500000007</v>
      </c>
      <c r="AW25" s="148">
        <v>222.06976500000007</v>
      </c>
      <c r="AX25" s="147"/>
      <c r="AY25" s="148">
        <v>322.53359999999998</v>
      </c>
      <c r="AZ25" s="148">
        <v>322.53359999999998</v>
      </c>
      <c r="BA25" s="148">
        <v>322.53359999999998</v>
      </c>
      <c r="BB25" s="148">
        <v>397.59699999999992</v>
      </c>
      <c r="BC25" s="148">
        <v>427.9966</v>
      </c>
      <c r="BD25" s="148">
        <v>427.9966</v>
      </c>
      <c r="BE25" s="148">
        <v>427.9966</v>
      </c>
      <c r="BF25" s="148">
        <v>427.9966</v>
      </c>
      <c r="BG25" s="148">
        <v>427.9966</v>
      </c>
      <c r="BH25" s="148">
        <v>427.9966</v>
      </c>
      <c r="BI25" s="148">
        <v>427.9966</v>
      </c>
      <c r="BJ25" s="148">
        <v>427.9966</v>
      </c>
      <c r="BK25" s="147"/>
      <c r="BL25" s="148">
        <v>399.32</v>
      </c>
      <c r="BM25" s="148">
        <v>399.32</v>
      </c>
      <c r="BN25" s="148">
        <v>399.32</v>
      </c>
      <c r="BO25" s="148">
        <v>469</v>
      </c>
      <c r="BP25" s="148">
        <v>493.24730000000005</v>
      </c>
      <c r="BQ25" s="148">
        <v>493.24730000000005</v>
      </c>
      <c r="BR25" s="148">
        <v>493.24730000000005</v>
      </c>
      <c r="BS25" s="148">
        <v>493.24730000000005</v>
      </c>
      <c r="BT25" s="148">
        <v>493.24730000000005</v>
      </c>
      <c r="BU25" s="148">
        <v>493.24730000000005</v>
      </c>
      <c r="BV25" s="148">
        <v>493.24730000000005</v>
      </c>
      <c r="BW25" s="148">
        <v>493.24730000000005</v>
      </c>
      <c r="BX25" s="147"/>
      <c r="BY25" s="148">
        <v>2400.671558465895</v>
      </c>
      <c r="BZ25" s="148">
        <v>2400.671558465895</v>
      </c>
      <c r="CA25" s="148">
        <v>2400.671558465895</v>
      </c>
      <c r="CB25" s="148">
        <v>2445.3061483726951</v>
      </c>
      <c r="CC25" s="148">
        <v>2460.8381273027635</v>
      </c>
      <c r="CD25" s="148">
        <v>2460.8381273027635</v>
      </c>
      <c r="CE25" s="148">
        <v>2460.8381273027635</v>
      </c>
      <c r="CF25" s="148">
        <v>2460.8381273027635</v>
      </c>
      <c r="CG25" s="148">
        <v>2460.8381273027635</v>
      </c>
      <c r="CH25" s="148">
        <v>2460.8381273027635</v>
      </c>
      <c r="CI25" s="148">
        <v>2460.8381273027635</v>
      </c>
      <c r="CJ25" s="148">
        <v>2460.8381273027635</v>
      </c>
      <c r="CK25" s="147"/>
      <c r="CL25" s="148">
        <v>532.42666666666662</v>
      </c>
      <c r="CM25" s="148">
        <v>532.42666666666662</v>
      </c>
      <c r="CN25" s="148">
        <v>532.42666666666662</v>
      </c>
      <c r="CO25" s="148">
        <v>625.33333333333326</v>
      </c>
      <c r="CP25" s="148">
        <v>657.66306666666662</v>
      </c>
      <c r="CQ25" s="148">
        <v>657.66306666666662</v>
      </c>
      <c r="CR25" s="148">
        <v>657.66306666666662</v>
      </c>
      <c r="CS25" s="148">
        <v>657.66306666666662</v>
      </c>
      <c r="CT25" s="148">
        <v>657.66306666666662</v>
      </c>
      <c r="CU25" s="148">
        <v>657.66306666666662</v>
      </c>
      <c r="CV25" s="148">
        <v>657.66306666666662</v>
      </c>
      <c r="CW25" s="148">
        <v>657.66306666666662</v>
      </c>
      <c r="CX25" s="147"/>
      <c r="CY25" s="148">
        <v>1215.8400000000001</v>
      </c>
      <c r="CZ25" s="148">
        <v>1215.8400000000001</v>
      </c>
      <c r="DA25" s="148">
        <v>1215.8400000000001</v>
      </c>
      <c r="DB25" s="148">
        <v>1428</v>
      </c>
      <c r="DC25" s="148">
        <v>1501.8276000000003</v>
      </c>
      <c r="DD25" s="148">
        <v>1501.8276000000003</v>
      </c>
      <c r="DE25" s="148">
        <v>1501.8276000000003</v>
      </c>
      <c r="DF25" s="148">
        <v>1501.8276000000003</v>
      </c>
      <c r="DG25" s="148">
        <v>1501.8276000000003</v>
      </c>
      <c r="DH25" s="148">
        <v>1501.8276000000003</v>
      </c>
      <c r="DI25" s="148">
        <v>1501.8276000000003</v>
      </c>
      <c r="DJ25" s="148">
        <v>1501.8276000000003</v>
      </c>
      <c r="DK25" s="147"/>
      <c r="DL25" s="148">
        <v>8124.2582251325612</v>
      </c>
      <c r="DM25" s="148">
        <v>8124.2582251325612</v>
      </c>
      <c r="DN25" s="148">
        <v>8124.2582251325612</v>
      </c>
      <c r="DO25" s="148">
        <v>9167.6394817060282</v>
      </c>
      <c r="DP25" s="148">
        <v>9530.7160939694295</v>
      </c>
      <c r="DQ25" s="148">
        <v>9530.7160939694295</v>
      </c>
      <c r="DR25" s="148">
        <v>9530.7160939694295</v>
      </c>
      <c r="DS25" s="148">
        <v>9530.7160939694295</v>
      </c>
      <c r="DT25" s="148">
        <v>9530.7160939694295</v>
      </c>
      <c r="DU25" s="148">
        <v>9530.7160939694295</v>
      </c>
      <c r="DV25" s="148">
        <v>9530.7160939694295</v>
      </c>
      <c r="DW25" s="148">
        <v>9530.7160939694295</v>
      </c>
      <c r="DY25" s="149">
        <f t="shared" si="115"/>
        <v>109786.14290885915</v>
      </c>
      <c r="EA25" s="19" t="b">
        <f t="shared" si="116"/>
        <v>1</v>
      </c>
      <c r="EH25" s="19"/>
    </row>
    <row r="26" spans="2:138" ht="14" customHeight="1" x14ac:dyDescent="0.4">
      <c r="B26" s="144"/>
      <c r="C26" s="19" t="s">
        <v>71</v>
      </c>
      <c r="D26" s="145">
        <v>324</v>
      </c>
      <c r="E26" s="19" t="s">
        <v>72</v>
      </c>
      <c r="F26" s="19" t="s">
        <v>57</v>
      </c>
      <c r="H26" s="145" t="s">
        <v>26</v>
      </c>
      <c r="I26" s="19" t="s">
        <v>113</v>
      </c>
      <c r="J26" s="19" t="s">
        <v>74</v>
      </c>
      <c r="L26" s="146">
        <v>5807</v>
      </c>
      <c r="M26" s="146">
        <v>5807</v>
      </c>
      <c r="N26" s="146">
        <v>5807</v>
      </c>
      <c r="O26" s="146">
        <v>5807</v>
      </c>
      <c r="P26" s="146">
        <v>5807</v>
      </c>
      <c r="Q26" s="146">
        <v>5807</v>
      </c>
      <c r="R26" s="146">
        <v>5807</v>
      </c>
      <c r="S26" s="146">
        <v>5807</v>
      </c>
      <c r="T26" s="146">
        <v>5807</v>
      </c>
      <c r="U26" s="146">
        <v>5807</v>
      </c>
      <c r="V26" s="146">
        <v>5807</v>
      </c>
      <c r="W26" s="146">
        <v>5807</v>
      </c>
      <c r="X26" s="147"/>
      <c r="Y26" s="148">
        <v>5807</v>
      </c>
      <c r="Z26" s="148">
        <v>5807</v>
      </c>
      <c r="AA26" s="148">
        <v>5807</v>
      </c>
      <c r="AB26" s="148">
        <v>5807</v>
      </c>
      <c r="AC26" s="148">
        <v>6107.2219000000005</v>
      </c>
      <c r="AD26" s="148">
        <v>6107.2219000000005</v>
      </c>
      <c r="AE26" s="148">
        <v>6107.2219000000005</v>
      </c>
      <c r="AF26" s="148">
        <v>6107.2219000000005</v>
      </c>
      <c r="AG26" s="148">
        <v>6107.2219000000005</v>
      </c>
      <c r="AH26" s="148">
        <v>6107.2219000000005</v>
      </c>
      <c r="AI26" s="148">
        <v>6107.2219000000005</v>
      </c>
      <c r="AJ26" s="148">
        <v>6107.2219000000005</v>
      </c>
      <c r="AK26" s="147"/>
      <c r="AL26" s="148">
        <v>516.99482499999999</v>
      </c>
      <c r="AM26" s="148">
        <v>516.99482499999999</v>
      </c>
      <c r="AN26" s="148">
        <v>516.99482499999999</v>
      </c>
      <c r="AO26" s="148">
        <v>516.99482499999999</v>
      </c>
      <c r="AP26" s="148">
        <v>587.99730435000015</v>
      </c>
      <c r="AQ26" s="148">
        <v>587.99730435000015</v>
      </c>
      <c r="AR26" s="148">
        <v>587.99730435000015</v>
      </c>
      <c r="AS26" s="148">
        <v>587.99730435000015</v>
      </c>
      <c r="AT26" s="148">
        <v>587.99730435000015</v>
      </c>
      <c r="AU26" s="148">
        <v>587.99730435000015</v>
      </c>
      <c r="AV26" s="148">
        <v>587.99730435000015</v>
      </c>
      <c r="AW26" s="148">
        <v>587.99730435000015</v>
      </c>
      <c r="AX26" s="147"/>
      <c r="AY26" s="148">
        <v>622.577</v>
      </c>
      <c r="AZ26" s="148">
        <v>622.577</v>
      </c>
      <c r="BA26" s="148">
        <v>622.577</v>
      </c>
      <c r="BB26" s="148">
        <v>622.577</v>
      </c>
      <c r="BC26" s="148">
        <v>664.60806600000001</v>
      </c>
      <c r="BD26" s="148">
        <v>664.60806600000001</v>
      </c>
      <c r="BE26" s="148">
        <v>664.60806600000001</v>
      </c>
      <c r="BF26" s="148">
        <v>664.60806600000001</v>
      </c>
      <c r="BG26" s="148">
        <v>664.60806600000001</v>
      </c>
      <c r="BH26" s="148">
        <v>664.60806600000001</v>
      </c>
      <c r="BI26" s="148">
        <v>664.60806600000001</v>
      </c>
      <c r="BJ26" s="148">
        <v>664.60806600000001</v>
      </c>
      <c r="BK26" s="147"/>
      <c r="BL26" s="148">
        <v>648.44833333333327</v>
      </c>
      <c r="BM26" s="148">
        <v>648.44833333333327</v>
      </c>
      <c r="BN26" s="148">
        <v>648.44833333333327</v>
      </c>
      <c r="BO26" s="148">
        <v>648.44833333333327</v>
      </c>
      <c r="BP26" s="148">
        <v>681.97311216666674</v>
      </c>
      <c r="BQ26" s="148">
        <v>681.97311216666674</v>
      </c>
      <c r="BR26" s="148">
        <v>681.97311216666674</v>
      </c>
      <c r="BS26" s="148">
        <v>681.97311216666674</v>
      </c>
      <c r="BT26" s="148">
        <v>681.97311216666674</v>
      </c>
      <c r="BU26" s="148">
        <v>681.97311216666674</v>
      </c>
      <c r="BV26" s="148">
        <v>681.97311216666674</v>
      </c>
      <c r="BW26" s="148">
        <v>681.97311216666674</v>
      </c>
      <c r="BX26" s="147"/>
      <c r="BY26" s="148">
        <v>2560.2545233410096</v>
      </c>
      <c r="BZ26" s="148">
        <v>2560.2545233410096</v>
      </c>
      <c r="CA26" s="148">
        <v>2560.2545233410096</v>
      </c>
      <c r="CB26" s="148">
        <v>2560.2545233410096</v>
      </c>
      <c r="CC26" s="148">
        <v>2581.7293332569398</v>
      </c>
      <c r="CD26" s="148">
        <v>2581.7293332569398</v>
      </c>
      <c r="CE26" s="148">
        <v>2581.7293332569398</v>
      </c>
      <c r="CF26" s="148">
        <v>2581.7293332569398</v>
      </c>
      <c r="CG26" s="148">
        <v>2581.7293332569398</v>
      </c>
      <c r="CH26" s="148">
        <v>2581.7293332569398</v>
      </c>
      <c r="CI26" s="148">
        <v>2581.7293332569398</v>
      </c>
      <c r="CJ26" s="148">
        <v>2581.7293332569398</v>
      </c>
      <c r="CK26" s="147"/>
      <c r="CL26" s="148">
        <v>864.59777777777765</v>
      </c>
      <c r="CM26" s="148">
        <v>864.59777777777765</v>
      </c>
      <c r="CN26" s="148">
        <v>864.59777777777765</v>
      </c>
      <c r="CO26" s="148">
        <v>864.59777777777765</v>
      </c>
      <c r="CP26" s="148">
        <v>909.29748288888891</v>
      </c>
      <c r="CQ26" s="148">
        <v>909.29748288888891</v>
      </c>
      <c r="CR26" s="148">
        <v>909.29748288888891</v>
      </c>
      <c r="CS26" s="148">
        <v>909.29748288888891</v>
      </c>
      <c r="CT26" s="148">
        <v>909.29748288888891</v>
      </c>
      <c r="CU26" s="148">
        <v>909.29748288888891</v>
      </c>
      <c r="CV26" s="148">
        <v>909.29748288888891</v>
      </c>
      <c r="CW26" s="148">
        <v>909.29748288888891</v>
      </c>
      <c r="CX26" s="147"/>
      <c r="CY26" s="148">
        <v>1974.38</v>
      </c>
      <c r="CZ26" s="148">
        <v>1974.38</v>
      </c>
      <c r="DA26" s="148">
        <v>1974.38</v>
      </c>
      <c r="DB26" s="148">
        <v>1974.38</v>
      </c>
      <c r="DC26" s="148">
        <v>2076.4554460000004</v>
      </c>
      <c r="DD26" s="148">
        <v>2076.4554460000004</v>
      </c>
      <c r="DE26" s="148">
        <v>2076.4554460000004</v>
      </c>
      <c r="DF26" s="148">
        <v>2076.4554460000004</v>
      </c>
      <c r="DG26" s="148">
        <v>2076.4554460000004</v>
      </c>
      <c r="DH26" s="148">
        <v>2076.4554460000004</v>
      </c>
      <c r="DI26" s="148">
        <v>2076.4554460000004</v>
      </c>
      <c r="DJ26" s="148">
        <v>2076.4554460000004</v>
      </c>
      <c r="DK26" s="147"/>
      <c r="DL26" s="148">
        <v>11854.680634452121</v>
      </c>
      <c r="DM26" s="148">
        <v>11854.680634452121</v>
      </c>
      <c r="DN26" s="148">
        <v>11854.680634452121</v>
      </c>
      <c r="DO26" s="148">
        <v>11854.680634452121</v>
      </c>
      <c r="DP26" s="148">
        <v>12356.677274312497</v>
      </c>
      <c r="DQ26" s="148">
        <v>12356.677274312497</v>
      </c>
      <c r="DR26" s="148">
        <v>12356.677274312497</v>
      </c>
      <c r="DS26" s="148">
        <v>12356.677274312497</v>
      </c>
      <c r="DT26" s="148">
        <v>12356.677274312497</v>
      </c>
      <c r="DU26" s="148">
        <v>12356.677274312497</v>
      </c>
      <c r="DV26" s="148">
        <v>12356.677274312497</v>
      </c>
      <c r="DW26" s="148">
        <v>12356.677274312497</v>
      </c>
      <c r="DY26" s="149">
        <f t="shared" si="115"/>
        <v>146272.1407323085</v>
      </c>
      <c r="EA26" s="19" t="b">
        <f t="shared" si="116"/>
        <v>1</v>
      </c>
      <c r="EH26" s="19"/>
    </row>
    <row r="27" spans="2:138" ht="14" customHeight="1" x14ac:dyDescent="0.4">
      <c r="B27" s="144"/>
      <c r="C27" s="19" t="s">
        <v>71</v>
      </c>
      <c r="D27" s="145">
        <v>302</v>
      </c>
      <c r="E27" s="19" t="s">
        <v>72</v>
      </c>
      <c r="F27" s="19" t="s">
        <v>57</v>
      </c>
      <c r="H27" s="145" t="s">
        <v>26</v>
      </c>
      <c r="I27" s="19" t="s">
        <v>113</v>
      </c>
      <c r="J27" s="19" t="s">
        <v>74</v>
      </c>
      <c r="L27" s="146">
        <v>5049</v>
      </c>
      <c r="M27" s="146">
        <v>5049</v>
      </c>
      <c r="N27" s="146">
        <v>5049</v>
      </c>
      <c r="O27" s="146">
        <v>5049</v>
      </c>
      <c r="P27" s="146">
        <v>5049</v>
      </c>
      <c r="Q27" s="146">
        <v>5049</v>
      </c>
      <c r="R27" s="146">
        <v>5049</v>
      </c>
      <c r="S27" s="146">
        <v>5049</v>
      </c>
      <c r="T27" s="146">
        <v>5049</v>
      </c>
      <c r="U27" s="146">
        <v>5049</v>
      </c>
      <c r="V27" s="146">
        <v>5049</v>
      </c>
      <c r="W27" s="146">
        <v>5049</v>
      </c>
      <c r="X27" s="147"/>
      <c r="Y27" s="148">
        <v>5049</v>
      </c>
      <c r="Z27" s="148">
        <v>5049</v>
      </c>
      <c r="AA27" s="148">
        <v>5049</v>
      </c>
      <c r="AB27" s="148">
        <v>5049</v>
      </c>
      <c r="AC27" s="148">
        <v>5310.0333000000001</v>
      </c>
      <c r="AD27" s="148">
        <v>5310.0333000000001</v>
      </c>
      <c r="AE27" s="148">
        <v>5310.0333000000001</v>
      </c>
      <c r="AF27" s="148">
        <v>5310.0333000000001</v>
      </c>
      <c r="AG27" s="148">
        <v>5310.0333000000001</v>
      </c>
      <c r="AH27" s="148">
        <v>5310.0333000000001</v>
      </c>
      <c r="AI27" s="148">
        <v>5310.0333000000001</v>
      </c>
      <c r="AJ27" s="148">
        <v>5310.0333000000001</v>
      </c>
      <c r="AK27" s="153"/>
      <c r="AL27" s="148">
        <v>344.33467499999983</v>
      </c>
      <c r="AM27" s="148">
        <v>344.33467499999983</v>
      </c>
      <c r="AN27" s="148">
        <v>344.33467499999983</v>
      </c>
      <c r="AO27" s="148">
        <v>344.33467499999983</v>
      </c>
      <c r="AP27" s="148">
        <v>399.46220045000018</v>
      </c>
      <c r="AQ27" s="148">
        <v>399.46220045000018</v>
      </c>
      <c r="AR27" s="148">
        <v>399.46220045000018</v>
      </c>
      <c r="AS27" s="148">
        <v>399.46220045000018</v>
      </c>
      <c r="AT27" s="148">
        <v>399.46220045000018</v>
      </c>
      <c r="AU27" s="148">
        <v>399.46220045000018</v>
      </c>
      <c r="AV27" s="148">
        <v>399.46220045000018</v>
      </c>
      <c r="AW27" s="148">
        <v>399.46220045000018</v>
      </c>
      <c r="AX27" s="153"/>
      <c r="AY27" s="148">
        <v>516.45699999999988</v>
      </c>
      <c r="AZ27" s="148">
        <v>516.45699999999988</v>
      </c>
      <c r="BA27" s="148">
        <v>516.45699999999988</v>
      </c>
      <c r="BB27" s="148">
        <v>516.45699999999988</v>
      </c>
      <c r="BC27" s="148">
        <v>553.0016619999999</v>
      </c>
      <c r="BD27" s="148">
        <v>553.0016619999999</v>
      </c>
      <c r="BE27" s="148">
        <v>553.0016619999999</v>
      </c>
      <c r="BF27" s="148">
        <v>553.0016619999999</v>
      </c>
      <c r="BG27" s="148">
        <v>553.0016619999999</v>
      </c>
      <c r="BH27" s="148">
        <v>553.0016619999999</v>
      </c>
      <c r="BI27" s="148">
        <v>553.0016619999999</v>
      </c>
      <c r="BJ27" s="148">
        <v>553.0016619999999</v>
      </c>
      <c r="BK27" s="153"/>
      <c r="BL27" s="148">
        <v>563.80499999999995</v>
      </c>
      <c r="BM27" s="148">
        <v>563.80499999999995</v>
      </c>
      <c r="BN27" s="148">
        <v>563.80499999999995</v>
      </c>
      <c r="BO27" s="148">
        <v>563.80499999999995</v>
      </c>
      <c r="BP27" s="148">
        <v>592.95371850000004</v>
      </c>
      <c r="BQ27" s="148">
        <v>592.95371850000004</v>
      </c>
      <c r="BR27" s="148">
        <v>592.95371850000004</v>
      </c>
      <c r="BS27" s="148">
        <v>592.95371850000004</v>
      </c>
      <c r="BT27" s="148">
        <v>592.95371850000004</v>
      </c>
      <c r="BU27" s="148">
        <v>592.95371850000004</v>
      </c>
      <c r="BV27" s="148">
        <v>592.95371850000004</v>
      </c>
      <c r="BW27" s="148">
        <v>592.95371850000004</v>
      </c>
      <c r="BX27" s="153"/>
      <c r="BY27" s="148">
        <v>2506.03494137089</v>
      </c>
      <c r="BZ27" s="148">
        <v>2506.03494137089</v>
      </c>
      <c r="CA27" s="148">
        <v>2506.03494137089</v>
      </c>
      <c r="CB27" s="148">
        <v>2506.03494137089</v>
      </c>
      <c r="CC27" s="148">
        <v>2524.7065988989648</v>
      </c>
      <c r="CD27" s="148">
        <v>2524.7065988989648</v>
      </c>
      <c r="CE27" s="148">
        <v>2524.7065988989648</v>
      </c>
      <c r="CF27" s="148">
        <v>2524.7065988989648</v>
      </c>
      <c r="CG27" s="148">
        <v>2524.7065988989648</v>
      </c>
      <c r="CH27" s="148">
        <v>2524.7065988989648</v>
      </c>
      <c r="CI27" s="148">
        <v>2524.7065988989648</v>
      </c>
      <c r="CJ27" s="148">
        <v>2524.7065988989648</v>
      </c>
      <c r="CK27" s="153"/>
      <c r="CL27" s="148">
        <v>751.7399999999999</v>
      </c>
      <c r="CM27" s="148">
        <v>751.7399999999999</v>
      </c>
      <c r="CN27" s="148">
        <v>751.7399999999999</v>
      </c>
      <c r="CO27" s="148">
        <v>751.7399999999999</v>
      </c>
      <c r="CP27" s="148">
        <v>790.6049579999999</v>
      </c>
      <c r="CQ27" s="148">
        <v>790.6049579999999</v>
      </c>
      <c r="CR27" s="148">
        <v>790.6049579999999</v>
      </c>
      <c r="CS27" s="148">
        <v>790.6049579999999</v>
      </c>
      <c r="CT27" s="148">
        <v>790.6049579999999</v>
      </c>
      <c r="CU27" s="148">
        <v>790.6049579999999</v>
      </c>
      <c r="CV27" s="148">
        <v>790.6049579999999</v>
      </c>
      <c r="CW27" s="148">
        <v>790.6049579999999</v>
      </c>
      <c r="CX27" s="153"/>
      <c r="CY27" s="148">
        <v>1716.66</v>
      </c>
      <c r="CZ27" s="148">
        <v>1716.66</v>
      </c>
      <c r="DA27" s="148">
        <v>1716.66</v>
      </c>
      <c r="DB27" s="148">
        <v>1716.66</v>
      </c>
      <c r="DC27" s="148">
        <v>1805.4113220000002</v>
      </c>
      <c r="DD27" s="148">
        <v>1805.4113220000002</v>
      </c>
      <c r="DE27" s="148">
        <v>1805.4113220000002</v>
      </c>
      <c r="DF27" s="148">
        <v>1805.4113220000002</v>
      </c>
      <c r="DG27" s="148">
        <v>1805.4113220000002</v>
      </c>
      <c r="DH27" s="148">
        <v>1805.4113220000002</v>
      </c>
      <c r="DI27" s="148">
        <v>1805.4113220000002</v>
      </c>
      <c r="DJ27" s="148">
        <v>1805.4113220000002</v>
      </c>
      <c r="DK27" s="147"/>
      <c r="DL27" s="148">
        <v>10587.23994137089</v>
      </c>
      <c r="DM27" s="148">
        <v>10587.23994137089</v>
      </c>
      <c r="DN27" s="148">
        <v>10587.23994137089</v>
      </c>
      <c r="DO27" s="148">
        <v>10587.23994137089</v>
      </c>
      <c r="DP27" s="148">
        <v>11023.709897398965</v>
      </c>
      <c r="DQ27" s="148">
        <v>11023.709897398965</v>
      </c>
      <c r="DR27" s="148">
        <v>11023.709897398965</v>
      </c>
      <c r="DS27" s="148">
        <v>11023.709897398965</v>
      </c>
      <c r="DT27" s="148">
        <v>11023.709897398965</v>
      </c>
      <c r="DU27" s="148">
        <v>11023.709897398965</v>
      </c>
      <c r="DV27" s="148">
        <v>11023.709897398965</v>
      </c>
      <c r="DW27" s="148">
        <v>11023.709897398965</v>
      </c>
      <c r="DY27" s="149">
        <f t="shared" si="115"/>
        <v>130538.63894467527</v>
      </c>
      <c r="EA27" s="19" t="b">
        <f t="shared" si="116"/>
        <v>1</v>
      </c>
      <c r="EH27" s="19"/>
    </row>
    <row r="28" spans="2:138" ht="14" customHeight="1" x14ac:dyDescent="0.4">
      <c r="B28" s="144"/>
      <c r="C28" s="19" t="s">
        <v>71</v>
      </c>
      <c r="D28" s="145">
        <v>569</v>
      </c>
      <c r="E28" s="19" t="s">
        <v>72</v>
      </c>
      <c r="F28" s="19" t="s">
        <v>57</v>
      </c>
      <c r="H28" s="145" t="s">
        <v>26</v>
      </c>
      <c r="I28" s="19" t="s">
        <v>140</v>
      </c>
      <c r="J28" s="19" t="s">
        <v>74</v>
      </c>
      <c r="L28" s="146">
        <v>7000</v>
      </c>
      <c r="M28" s="146">
        <v>7000</v>
      </c>
      <c r="N28" s="146">
        <v>7000</v>
      </c>
      <c r="O28" s="146">
        <v>7000</v>
      </c>
      <c r="P28" s="146">
        <v>7000</v>
      </c>
      <c r="Q28" s="146">
        <v>7000</v>
      </c>
      <c r="R28" s="146">
        <v>7000</v>
      </c>
      <c r="S28" s="146">
        <v>7000</v>
      </c>
      <c r="T28" s="146">
        <v>7000</v>
      </c>
      <c r="U28" s="146">
        <v>7000</v>
      </c>
      <c r="V28" s="146">
        <v>7000</v>
      </c>
      <c r="W28" s="146">
        <v>7000</v>
      </c>
      <c r="X28" s="147"/>
      <c r="Y28" s="148">
        <v>7000</v>
      </c>
      <c r="Z28" s="148">
        <v>7000</v>
      </c>
      <c r="AA28" s="148">
        <v>7000</v>
      </c>
      <c r="AB28" s="148">
        <v>7000</v>
      </c>
      <c r="AC28" s="148">
        <v>7361.9000000000005</v>
      </c>
      <c r="AD28" s="148">
        <v>7361.9000000000005</v>
      </c>
      <c r="AE28" s="148">
        <v>7361.9000000000005</v>
      </c>
      <c r="AF28" s="148">
        <v>7361.9000000000005</v>
      </c>
      <c r="AG28" s="148">
        <v>7361.9000000000005</v>
      </c>
      <c r="AH28" s="148">
        <v>7361.9000000000005</v>
      </c>
      <c r="AI28" s="148">
        <v>7361.9000000000005</v>
      </c>
      <c r="AJ28" s="148">
        <v>7361.9000000000005</v>
      </c>
      <c r="AK28" s="147"/>
      <c r="AL28" s="148">
        <v>799.1393250000001</v>
      </c>
      <c r="AM28" s="148">
        <v>799.1393250000001</v>
      </c>
      <c r="AN28" s="148">
        <v>799.1393250000001</v>
      </c>
      <c r="AO28" s="148">
        <v>799.1393250000001</v>
      </c>
      <c r="AP28" s="148">
        <v>884.72867500000029</v>
      </c>
      <c r="AQ28" s="148">
        <v>884.72867500000029</v>
      </c>
      <c r="AR28" s="148">
        <v>884.72867500000029</v>
      </c>
      <c r="AS28" s="148">
        <v>884.72867500000029</v>
      </c>
      <c r="AT28" s="148">
        <v>884.72867500000029</v>
      </c>
      <c r="AU28" s="148">
        <v>884.72867500000029</v>
      </c>
      <c r="AV28" s="148">
        <v>884.72867500000029</v>
      </c>
      <c r="AW28" s="148">
        <v>884.72867500000029</v>
      </c>
      <c r="AX28" s="147"/>
      <c r="AY28" s="148">
        <v>789.59699999999998</v>
      </c>
      <c r="AZ28" s="148">
        <v>789.59699999999998</v>
      </c>
      <c r="BA28" s="148">
        <v>789.59699999999998</v>
      </c>
      <c r="BB28" s="148">
        <v>789.59699999999998</v>
      </c>
      <c r="BC28" s="148">
        <v>840.26300000000015</v>
      </c>
      <c r="BD28" s="148">
        <v>840.26300000000015</v>
      </c>
      <c r="BE28" s="148">
        <v>840.26300000000015</v>
      </c>
      <c r="BF28" s="148">
        <v>840.26300000000015</v>
      </c>
      <c r="BG28" s="148">
        <v>840.26300000000015</v>
      </c>
      <c r="BH28" s="148">
        <v>840.26300000000015</v>
      </c>
      <c r="BI28" s="148">
        <v>840.26300000000015</v>
      </c>
      <c r="BJ28" s="148">
        <v>840.26300000000015</v>
      </c>
      <c r="BK28" s="147"/>
      <c r="BL28" s="148">
        <v>781.66666666666663</v>
      </c>
      <c r="BM28" s="148">
        <v>781.66666666666663</v>
      </c>
      <c r="BN28" s="148">
        <v>781.66666666666663</v>
      </c>
      <c r="BO28" s="148">
        <v>781.66666666666663</v>
      </c>
      <c r="BP28" s="148">
        <v>822.07883333333336</v>
      </c>
      <c r="BQ28" s="148">
        <v>822.07883333333336</v>
      </c>
      <c r="BR28" s="148">
        <v>822.07883333333336</v>
      </c>
      <c r="BS28" s="148">
        <v>822.07883333333336</v>
      </c>
      <c r="BT28" s="148">
        <v>822.07883333333336</v>
      </c>
      <c r="BU28" s="148">
        <v>822.07883333333336</v>
      </c>
      <c r="BV28" s="148">
        <v>822.07883333333336</v>
      </c>
      <c r="BW28" s="148">
        <v>822.07883333333336</v>
      </c>
      <c r="BX28" s="147"/>
      <c r="BY28" s="148">
        <v>2645.5895646211584</v>
      </c>
      <c r="BZ28" s="148">
        <v>2645.5895646211584</v>
      </c>
      <c r="CA28" s="148">
        <v>2645.5895646211584</v>
      </c>
      <c r="CB28" s="148">
        <v>2645.5895646211584</v>
      </c>
      <c r="CC28" s="148">
        <v>2671.4761961712725</v>
      </c>
      <c r="CD28" s="148">
        <v>2671.4761961712725</v>
      </c>
      <c r="CE28" s="148">
        <v>2671.4761961712725</v>
      </c>
      <c r="CF28" s="148">
        <v>2671.4761961712725</v>
      </c>
      <c r="CG28" s="148">
        <v>2671.4761961712725</v>
      </c>
      <c r="CH28" s="148">
        <v>2671.4761961712725</v>
      </c>
      <c r="CI28" s="148">
        <v>2671.4761961712725</v>
      </c>
      <c r="CJ28" s="148">
        <v>2671.4761961712725</v>
      </c>
      <c r="CK28" s="147"/>
      <c r="CL28" s="148">
        <v>1042.2222222222222</v>
      </c>
      <c r="CM28" s="148">
        <v>1042.2222222222222</v>
      </c>
      <c r="CN28" s="148">
        <v>1042.2222222222222</v>
      </c>
      <c r="CO28" s="148">
        <v>1042.2222222222222</v>
      </c>
      <c r="CP28" s="148">
        <v>1096.105111111111</v>
      </c>
      <c r="CQ28" s="148">
        <v>1096.105111111111</v>
      </c>
      <c r="CR28" s="148">
        <v>1096.105111111111</v>
      </c>
      <c r="CS28" s="148">
        <v>1096.105111111111</v>
      </c>
      <c r="CT28" s="148">
        <v>1096.105111111111</v>
      </c>
      <c r="CU28" s="148">
        <v>1096.105111111111</v>
      </c>
      <c r="CV28" s="148">
        <v>1096.105111111111</v>
      </c>
      <c r="CW28" s="148">
        <v>1096.105111111111</v>
      </c>
      <c r="CX28" s="147"/>
      <c r="CY28" s="148">
        <v>2380</v>
      </c>
      <c r="CZ28" s="148">
        <v>2380</v>
      </c>
      <c r="DA28" s="148">
        <v>2380</v>
      </c>
      <c r="DB28" s="148">
        <v>2380</v>
      </c>
      <c r="DC28" s="148">
        <v>2503.0460000000003</v>
      </c>
      <c r="DD28" s="148">
        <v>2503.0460000000003</v>
      </c>
      <c r="DE28" s="148">
        <v>2503.0460000000003</v>
      </c>
      <c r="DF28" s="148">
        <v>2503.0460000000003</v>
      </c>
      <c r="DG28" s="148">
        <v>2503.0460000000003</v>
      </c>
      <c r="DH28" s="148">
        <v>2503.0460000000003</v>
      </c>
      <c r="DI28" s="148">
        <v>2503.0460000000003</v>
      </c>
      <c r="DJ28" s="148">
        <v>2503.0460000000003</v>
      </c>
      <c r="DK28" s="147"/>
      <c r="DL28" s="148">
        <v>13849.478453510046</v>
      </c>
      <c r="DM28" s="148">
        <v>13849.478453510046</v>
      </c>
      <c r="DN28" s="148">
        <v>13849.478453510046</v>
      </c>
      <c r="DO28" s="148">
        <v>13849.478453510046</v>
      </c>
      <c r="DP28" s="148">
        <v>14454.606140615717</v>
      </c>
      <c r="DQ28" s="148">
        <v>14454.606140615717</v>
      </c>
      <c r="DR28" s="148">
        <v>14454.606140615717</v>
      </c>
      <c r="DS28" s="148">
        <v>14454.606140615717</v>
      </c>
      <c r="DT28" s="148">
        <v>14454.606140615717</v>
      </c>
      <c r="DU28" s="148">
        <v>14454.606140615717</v>
      </c>
      <c r="DV28" s="148">
        <v>14454.606140615717</v>
      </c>
      <c r="DW28" s="148">
        <v>14454.606140615717</v>
      </c>
      <c r="DY28" s="149">
        <f t="shared" si="115"/>
        <v>171034.76293896587</v>
      </c>
      <c r="EA28" s="19" t="b">
        <f t="shared" si="116"/>
        <v>1</v>
      </c>
      <c r="EH28" s="19"/>
    </row>
    <row r="29" spans="2:138" ht="14" customHeight="1" x14ac:dyDescent="0.4">
      <c r="B29" s="144"/>
      <c r="C29" s="19" t="s">
        <v>71</v>
      </c>
      <c r="D29" s="145">
        <v>379</v>
      </c>
      <c r="E29" s="19" t="s">
        <v>72</v>
      </c>
      <c r="F29" s="19" t="s">
        <v>57</v>
      </c>
      <c r="H29" s="145" t="s">
        <v>26</v>
      </c>
      <c r="I29" s="19" t="s">
        <v>140</v>
      </c>
      <c r="J29" s="19" t="s">
        <v>74</v>
      </c>
      <c r="L29" s="146">
        <v>0</v>
      </c>
      <c r="M29" s="146">
        <v>0</v>
      </c>
      <c r="N29" s="146">
        <v>0</v>
      </c>
      <c r="O29" s="146">
        <v>0</v>
      </c>
      <c r="P29" s="146">
        <v>0</v>
      </c>
      <c r="Q29" s="146">
        <v>0</v>
      </c>
      <c r="R29" s="146">
        <v>0</v>
      </c>
      <c r="S29" s="146">
        <v>0</v>
      </c>
      <c r="T29" s="146">
        <v>0</v>
      </c>
      <c r="U29" s="146">
        <v>0</v>
      </c>
      <c r="V29" s="146">
        <v>0</v>
      </c>
      <c r="W29" s="146">
        <v>0</v>
      </c>
      <c r="X29" s="147"/>
      <c r="Y29" s="148">
        <v>0</v>
      </c>
      <c r="Z29" s="148">
        <v>0</v>
      </c>
      <c r="AA29" s="148">
        <v>0</v>
      </c>
      <c r="AB29" s="148">
        <v>0</v>
      </c>
      <c r="AC29" s="148">
        <v>0</v>
      </c>
      <c r="AD29" s="148">
        <v>0</v>
      </c>
      <c r="AE29" s="148">
        <v>0</v>
      </c>
      <c r="AF29" s="148">
        <v>0</v>
      </c>
      <c r="AG29" s="148">
        <v>0</v>
      </c>
      <c r="AH29" s="148">
        <v>0</v>
      </c>
      <c r="AI29" s="148">
        <v>0</v>
      </c>
      <c r="AJ29" s="148">
        <v>0</v>
      </c>
      <c r="AK29" s="147"/>
      <c r="AL29" s="148">
        <v>0</v>
      </c>
      <c r="AM29" s="148">
        <v>0</v>
      </c>
      <c r="AN29" s="148">
        <v>0</v>
      </c>
      <c r="AO29" s="148">
        <v>0</v>
      </c>
      <c r="AP29" s="148">
        <v>0</v>
      </c>
      <c r="AQ29" s="148">
        <v>0</v>
      </c>
      <c r="AR29" s="148">
        <v>0</v>
      </c>
      <c r="AS29" s="148">
        <v>0</v>
      </c>
      <c r="AT29" s="148">
        <v>0</v>
      </c>
      <c r="AU29" s="148">
        <v>0</v>
      </c>
      <c r="AV29" s="148">
        <v>0</v>
      </c>
      <c r="AW29" s="148">
        <v>0</v>
      </c>
      <c r="AX29" s="147"/>
      <c r="AY29" s="148">
        <v>0</v>
      </c>
      <c r="AZ29" s="148">
        <v>0</v>
      </c>
      <c r="BA29" s="148">
        <v>0</v>
      </c>
      <c r="BB29" s="148">
        <v>0</v>
      </c>
      <c r="BC29" s="148">
        <v>0</v>
      </c>
      <c r="BD29" s="148">
        <v>0</v>
      </c>
      <c r="BE29" s="148">
        <v>0</v>
      </c>
      <c r="BF29" s="148">
        <v>0</v>
      </c>
      <c r="BG29" s="148">
        <v>0</v>
      </c>
      <c r="BH29" s="148">
        <v>0</v>
      </c>
      <c r="BI29" s="148">
        <v>0</v>
      </c>
      <c r="BJ29" s="148">
        <v>0</v>
      </c>
      <c r="BK29" s="147"/>
      <c r="BL29" s="148">
        <v>0</v>
      </c>
      <c r="BM29" s="148">
        <v>0</v>
      </c>
      <c r="BN29" s="148">
        <v>0</v>
      </c>
      <c r="BO29" s="148">
        <v>0</v>
      </c>
      <c r="BP29" s="148">
        <v>0</v>
      </c>
      <c r="BQ29" s="148">
        <v>0</v>
      </c>
      <c r="BR29" s="148">
        <v>0</v>
      </c>
      <c r="BS29" s="148">
        <v>0</v>
      </c>
      <c r="BT29" s="148">
        <v>0</v>
      </c>
      <c r="BU29" s="148">
        <v>0</v>
      </c>
      <c r="BV29" s="148">
        <v>0</v>
      </c>
      <c r="BW29" s="148">
        <v>0</v>
      </c>
      <c r="BX29" s="147"/>
      <c r="BY29" s="148">
        <v>0</v>
      </c>
      <c r="BZ29" s="148">
        <v>0</v>
      </c>
      <c r="CA29" s="148">
        <v>0</v>
      </c>
      <c r="CB29" s="148">
        <v>0</v>
      </c>
      <c r="CC29" s="148">
        <v>0</v>
      </c>
      <c r="CD29" s="148">
        <v>0</v>
      </c>
      <c r="CE29" s="148">
        <v>0</v>
      </c>
      <c r="CF29" s="148">
        <v>0</v>
      </c>
      <c r="CG29" s="148">
        <v>0</v>
      </c>
      <c r="CH29" s="148">
        <v>0</v>
      </c>
      <c r="CI29" s="148">
        <v>0</v>
      </c>
      <c r="CJ29" s="148">
        <v>0</v>
      </c>
      <c r="CK29" s="147"/>
      <c r="CL29" s="148">
        <v>0</v>
      </c>
      <c r="CM29" s="148">
        <v>0</v>
      </c>
      <c r="CN29" s="148">
        <v>0</v>
      </c>
      <c r="CO29" s="148">
        <v>0</v>
      </c>
      <c r="CP29" s="148">
        <v>0</v>
      </c>
      <c r="CQ29" s="148">
        <v>0</v>
      </c>
      <c r="CR29" s="148">
        <v>0</v>
      </c>
      <c r="CS29" s="148">
        <v>0</v>
      </c>
      <c r="CT29" s="148">
        <v>0</v>
      </c>
      <c r="CU29" s="148">
        <v>0</v>
      </c>
      <c r="CV29" s="148">
        <v>0</v>
      </c>
      <c r="CW29" s="148">
        <v>0</v>
      </c>
      <c r="CX29" s="147"/>
      <c r="CY29" s="148">
        <v>0</v>
      </c>
      <c r="CZ29" s="148">
        <v>0</v>
      </c>
      <c r="DA29" s="148">
        <v>0</v>
      </c>
      <c r="DB29" s="148">
        <v>0</v>
      </c>
      <c r="DC29" s="148">
        <v>0</v>
      </c>
      <c r="DD29" s="148">
        <v>0</v>
      </c>
      <c r="DE29" s="148">
        <v>0</v>
      </c>
      <c r="DF29" s="148">
        <v>0</v>
      </c>
      <c r="DG29" s="148">
        <v>0</v>
      </c>
      <c r="DH29" s="148">
        <v>0</v>
      </c>
      <c r="DI29" s="148">
        <v>0</v>
      </c>
      <c r="DJ29" s="148">
        <v>0</v>
      </c>
      <c r="DK29" s="147"/>
      <c r="DL29" s="148">
        <v>0</v>
      </c>
      <c r="DM29" s="148">
        <v>0</v>
      </c>
      <c r="DN29" s="148">
        <v>0</v>
      </c>
      <c r="DO29" s="148">
        <v>0</v>
      </c>
      <c r="DP29" s="148">
        <v>0</v>
      </c>
      <c r="DQ29" s="148">
        <v>0</v>
      </c>
      <c r="DR29" s="148">
        <v>0</v>
      </c>
      <c r="DS29" s="148">
        <v>0</v>
      </c>
      <c r="DT29" s="148">
        <v>0</v>
      </c>
      <c r="DU29" s="148">
        <v>0</v>
      </c>
      <c r="DV29" s="148">
        <v>0</v>
      </c>
      <c r="DW29" s="148">
        <v>0</v>
      </c>
      <c r="DY29" s="149">
        <f t="shared" si="115"/>
        <v>0</v>
      </c>
      <c r="EA29" s="19" t="b">
        <f t="shared" si="116"/>
        <v>1</v>
      </c>
      <c r="EH29" s="19"/>
    </row>
    <row r="30" spans="2:138" ht="14" customHeight="1" x14ac:dyDescent="0.4">
      <c r="B30" s="144"/>
      <c r="C30" s="19" t="s">
        <v>71</v>
      </c>
      <c r="D30" s="145">
        <v>320</v>
      </c>
      <c r="E30" s="19" t="s">
        <v>72</v>
      </c>
      <c r="F30" s="19" t="s">
        <v>57</v>
      </c>
      <c r="H30" s="145" t="s">
        <v>26</v>
      </c>
      <c r="I30" s="19" t="s">
        <v>140</v>
      </c>
      <c r="J30" s="19" t="s">
        <v>74</v>
      </c>
      <c r="L30" s="146">
        <v>8416</v>
      </c>
      <c r="M30" s="146">
        <v>8416</v>
      </c>
      <c r="N30" s="146">
        <v>8416</v>
      </c>
      <c r="O30" s="146">
        <v>8416</v>
      </c>
      <c r="P30" s="146">
        <v>8416</v>
      </c>
      <c r="Q30" s="146">
        <v>8416</v>
      </c>
      <c r="R30" s="146">
        <v>8416</v>
      </c>
      <c r="S30" s="146">
        <v>8416</v>
      </c>
      <c r="T30" s="146">
        <v>8416</v>
      </c>
      <c r="U30" s="146">
        <v>8416</v>
      </c>
      <c r="V30" s="146">
        <v>8416</v>
      </c>
      <c r="W30" s="146">
        <v>8416</v>
      </c>
      <c r="X30" s="147"/>
      <c r="Y30" s="148">
        <v>8416</v>
      </c>
      <c r="Z30" s="148">
        <v>8416</v>
      </c>
      <c r="AA30" s="148">
        <v>8416</v>
      </c>
      <c r="AB30" s="148">
        <v>8416</v>
      </c>
      <c r="AC30" s="148">
        <v>8851.1072000000004</v>
      </c>
      <c r="AD30" s="148">
        <v>8851.1072000000004</v>
      </c>
      <c r="AE30" s="148">
        <v>8851.1072000000004</v>
      </c>
      <c r="AF30" s="148">
        <v>8851.1072000000004</v>
      </c>
      <c r="AG30" s="148">
        <v>8851.1072000000004</v>
      </c>
      <c r="AH30" s="148">
        <v>8851.1072000000004</v>
      </c>
      <c r="AI30" s="148">
        <v>8851.1072000000004</v>
      </c>
      <c r="AJ30" s="148">
        <v>8851.1072000000004</v>
      </c>
      <c r="AK30" s="147"/>
      <c r="AL30" s="148">
        <v>1143.9790400000002</v>
      </c>
      <c r="AM30" s="148">
        <v>1143.9790400000002</v>
      </c>
      <c r="AN30" s="148">
        <v>1143.9790400000002</v>
      </c>
      <c r="AO30" s="148">
        <v>1143.9790400000002</v>
      </c>
      <c r="AP30" s="148">
        <v>1263.6335200000003</v>
      </c>
      <c r="AQ30" s="148">
        <v>1263.6335200000003</v>
      </c>
      <c r="AR30" s="148">
        <v>1263.6335200000003</v>
      </c>
      <c r="AS30" s="148">
        <v>1263.6335200000003</v>
      </c>
      <c r="AT30" s="148">
        <v>1263.6335200000003</v>
      </c>
      <c r="AU30" s="148">
        <v>1263.6335200000003</v>
      </c>
      <c r="AV30" s="148">
        <v>1263.6335200000003</v>
      </c>
      <c r="AW30" s="148">
        <v>1263.6335200000003</v>
      </c>
      <c r="AX30" s="147"/>
      <c r="AY30" s="148">
        <v>951.63440000000014</v>
      </c>
      <c r="AZ30" s="148">
        <v>951.63440000000014</v>
      </c>
      <c r="BA30" s="148">
        <v>951.63440000000014</v>
      </c>
      <c r="BB30" s="148">
        <v>951.63440000000014</v>
      </c>
      <c r="BC30" s="148">
        <v>951.63440000000014</v>
      </c>
      <c r="BD30" s="148">
        <v>951.63440000000014</v>
      </c>
      <c r="BE30" s="148">
        <v>951.63440000000014</v>
      </c>
      <c r="BF30" s="148">
        <v>951.63440000000014</v>
      </c>
      <c r="BG30" s="148">
        <v>951.63440000000014</v>
      </c>
      <c r="BH30" s="148">
        <v>951.63440000000014</v>
      </c>
      <c r="BI30" s="148">
        <v>951.63440000000014</v>
      </c>
      <c r="BJ30" s="148">
        <v>951.63440000000014</v>
      </c>
      <c r="BK30" s="147"/>
      <c r="BL30" s="148">
        <v>939.78666666666663</v>
      </c>
      <c r="BM30" s="148">
        <v>939.78666666666663</v>
      </c>
      <c r="BN30" s="148">
        <v>939.78666666666663</v>
      </c>
      <c r="BO30" s="148">
        <v>939.78666666666663</v>
      </c>
      <c r="BP30" s="148">
        <v>988.37363733333336</v>
      </c>
      <c r="BQ30" s="148">
        <v>988.37363733333336</v>
      </c>
      <c r="BR30" s="148">
        <v>988.37363733333336</v>
      </c>
      <c r="BS30" s="148">
        <v>988.37363733333336</v>
      </c>
      <c r="BT30" s="148">
        <v>988.37363733333336</v>
      </c>
      <c r="BU30" s="148">
        <v>988.37363733333336</v>
      </c>
      <c r="BV30" s="148">
        <v>988.37363733333336</v>
      </c>
      <c r="BW30" s="148">
        <v>988.37363733333336</v>
      </c>
      <c r="BX30" s="147"/>
      <c r="BY30" s="148">
        <v>2746.8757494096672</v>
      </c>
      <c r="BZ30" s="148">
        <v>2746.8757494096672</v>
      </c>
      <c r="CA30" s="148">
        <v>2746.8757494096672</v>
      </c>
      <c r="CB30" s="148">
        <v>2746.8757494096672</v>
      </c>
      <c r="CC30" s="148">
        <v>2777.9988767133468</v>
      </c>
      <c r="CD30" s="148">
        <v>2777.9988767133468</v>
      </c>
      <c r="CE30" s="148">
        <v>2777.9988767133468</v>
      </c>
      <c r="CF30" s="148">
        <v>2777.9988767133468</v>
      </c>
      <c r="CG30" s="148">
        <v>2777.9988767133468</v>
      </c>
      <c r="CH30" s="148">
        <v>2777.9988767133468</v>
      </c>
      <c r="CI30" s="148">
        <v>2777.9988767133468</v>
      </c>
      <c r="CJ30" s="148">
        <v>2777.9988767133468</v>
      </c>
      <c r="CK30" s="147"/>
      <c r="CL30" s="148">
        <v>1253.0488888888888</v>
      </c>
      <c r="CM30" s="148">
        <v>1253.0488888888888</v>
      </c>
      <c r="CN30" s="148">
        <v>1253.0488888888888</v>
      </c>
      <c r="CO30" s="148">
        <v>1253.0488888888888</v>
      </c>
      <c r="CP30" s="148">
        <v>1317.8315164444443</v>
      </c>
      <c r="CQ30" s="148">
        <v>1317.8315164444443</v>
      </c>
      <c r="CR30" s="148">
        <v>1317.8315164444443</v>
      </c>
      <c r="CS30" s="148">
        <v>1317.8315164444443</v>
      </c>
      <c r="CT30" s="148">
        <v>1317.8315164444443</v>
      </c>
      <c r="CU30" s="148">
        <v>1317.8315164444443</v>
      </c>
      <c r="CV30" s="148">
        <v>1317.8315164444443</v>
      </c>
      <c r="CW30" s="148">
        <v>1317.8315164444443</v>
      </c>
      <c r="CX30" s="147"/>
      <c r="CY30" s="148">
        <v>2861.44</v>
      </c>
      <c r="CZ30" s="148">
        <v>2861.44</v>
      </c>
      <c r="DA30" s="148">
        <v>2861.44</v>
      </c>
      <c r="DB30" s="148">
        <v>2861.44</v>
      </c>
      <c r="DC30" s="148">
        <v>3009.3764480000004</v>
      </c>
      <c r="DD30" s="148">
        <v>3009.3764480000004</v>
      </c>
      <c r="DE30" s="148">
        <v>3009.3764480000004</v>
      </c>
      <c r="DF30" s="148">
        <v>3009.3764480000004</v>
      </c>
      <c r="DG30" s="148">
        <v>3009.3764480000004</v>
      </c>
      <c r="DH30" s="148">
        <v>3009.3764480000004</v>
      </c>
      <c r="DI30" s="148">
        <v>3009.3764480000004</v>
      </c>
      <c r="DJ30" s="148">
        <v>3009.3764480000004</v>
      </c>
      <c r="DK30" s="147"/>
      <c r="DL30" s="148">
        <v>16217.151304965222</v>
      </c>
      <c r="DM30" s="148">
        <v>16217.151304965222</v>
      </c>
      <c r="DN30" s="148">
        <v>16217.151304965222</v>
      </c>
      <c r="DO30" s="148">
        <v>16217.151304965222</v>
      </c>
      <c r="DP30" s="148">
        <v>16944.687678491126</v>
      </c>
      <c r="DQ30" s="148">
        <v>16944.687678491126</v>
      </c>
      <c r="DR30" s="148">
        <v>16944.687678491126</v>
      </c>
      <c r="DS30" s="148">
        <v>16944.687678491126</v>
      </c>
      <c r="DT30" s="148">
        <v>16944.687678491126</v>
      </c>
      <c r="DU30" s="148">
        <v>16944.687678491126</v>
      </c>
      <c r="DV30" s="148">
        <v>16944.687678491126</v>
      </c>
      <c r="DW30" s="148">
        <v>16944.687678491126</v>
      </c>
      <c r="DY30" s="149">
        <f t="shared" si="115"/>
        <v>200426.10664778986</v>
      </c>
      <c r="EA30" s="19" t="b">
        <f t="shared" si="116"/>
        <v>1</v>
      </c>
      <c r="EH30" s="19"/>
    </row>
    <row r="31" spans="2:138" ht="14" customHeight="1" x14ac:dyDescent="0.4">
      <c r="B31" s="144"/>
      <c r="C31" s="19" t="s">
        <v>71</v>
      </c>
      <c r="D31" s="145">
        <v>79</v>
      </c>
      <c r="E31" s="19" t="s">
        <v>72</v>
      </c>
      <c r="F31" s="19" t="s">
        <v>57</v>
      </c>
      <c r="H31" s="145" t="s">
        <v>26</v>
      </c>
      <c r="I31" s="19" t="s">
        <v>140</v>
      </c>
      <c r="J31" s="19" t="s">
        <v>74</v>
      </c>
      <c r="L31" s="146">
        <v>25000</v>
      </c>
      <c r="M31" s="146">
        <v>25000</v>
      </c>
      <c r="N31" s="146">
        <v>25000</v>
      </c>
      <c r="O31" s="146">
        <v>25000</v>
      </c>
      <c r="P31" s="146">
        <v>25000</v>
      </c>
      <c r="Q31" s="146">
        <v>25000</v>
      </c>
      <c r="R31" s="146">
        <v>25000</v>
      </c>
      <c r="S31" s="146">
        <v>25000</v>
      </c>
      <c r="T31" s="146">
        <v>25000</v>
      </c>
      <c r="U31" s="146">
        <v>25000</v>
      </c>
      <c r="V31" s="146">
        <v>25000</v>
      </c>
      <c r="W31" s="146">
        <v>25000</v>
      </c>
      <c r="X31" s="147"/>
      <c r="Y31" s="148">
        <v>25000</v>
      </c>
      <c r="Z31" s="148">
        <v>25000</v>
      </c>
      <c r="AA31" s="148">
        <v>25000</v>
      </c>
      <c r="AB31" s="148">
        <v>25000</v>
      </c>
      <c r="AC31" s="148">
        <v>25800</v>
      </c>
      <c r="AD31" s="148">
        <v>25800</v>
      </c>
      <c r="AE31" s="148">
        <v>25800</v>
      </c>
      <c r="AF31" s="148">
        <v>25800</v>
      </c>
      <c r="AG31" s="148">
        <v>25800</v>
      </c>
      <c r="AH31" s="148">
        <v>25800</v>
      </c>
      <c r="AI31" s="148">
        <v>25800</v>
      </c>
      <c r="AJ31" s="148">
        <v>25800</v>
      </c>
      <c r="AK31" s="147"/>
      <c r="AL31" s="148">
        <v>5704.5790400000005</v>
      </c>
      <c r="AM31" s="148">
        <v>5704.5790400000005</v>
      </c>
      <c r="AN31" s="148">
        <v>5704.5790400000005</v>
      </c>
      <c r="AO31" s="148">
        <v>5704.5790400000005</v>
      </c>
      <c r="AP31" s="148">
        <v>5924.5790400000005</v>
      </c>
      <c r="AQ31" s="148">
        <v>5924.5790400000005</v>
      </c>
      <c r="AR31" s="148">
        <v>5924.5790400000005</v>
      </c>
      <c r="AS31" s="148">
        <v>5924.5790400000005</v>
      </c>
      <c r="AT31" s="148">
        <v>5924.5790400000005</v>
      </c>
      <c r="AU31" s="148">
        <v>5924.5790400000005</v>
      </c>
      <c r="AV31" s="148">
        <v>5924.5790400000005</v>
      </c>
      <c r="AW31" s="148">
        <v>5924.5790400000005</v>
      </c>
      <c r="AX31" s="147"/>
      <c r="AY31" s="148">
        <v>951.63440000000014</v>
      </c>
      <c r="AZ31" s="148">
        <v>951.63440000000014</v>
      </c>
      <c r="BA31" s="148">
        <v>951.63440000000014</v>
      </c>
      <c r="BB31" s="148">
        <v>951.63440000000014</v>
      </c>
      <c r="BC31" s="148">
        <v>951.63440000000014</v>
      </c>
      <c r="BD31" s="148">
        <v>951.63440000000014</v>
      </c>
      <c r="BE31" s="148">
        <v>951.63440000000014</v>
      </c>
      <c r="BF31" s="148">
        <v>951.63440000000014</v>
      </c>
      <c r="BG31" s="148">
        <v>951.63440000000014</v>
      </c>
      <c r="BH31" s="148">
        <v>951.63440000000014</v>
      </c>
      <c r="BI31" s="148">
        <v>951.63440000000014</v>
      </c>
      <c r="BJ31" s="148">
        <v>951.63440000000014</v>
      </c>
      <c r="BK31" s="147"/>
      <c r="BL31" s="148">
        <v>2791.6666666666665</v>
      </c>
      <c r="BM31" s="148">
        <v>2791.6666666666665</v>
      </c>
      <c r="BN31" s="148">
        <v>2791.6666666666665</v>
      </c>
      <c r="BO31" s="148">
        <v>2791.6666666666665</v>
      </c>
      <c r="BP31" s="148">
        <v>2881</v>
      </c>
      <c r="BQ31" s="148">
        <v>2881</v>
      </c>
      <c r="BR31" s="148">
        <v>2881</v>
      </c>
      <c r="BS31" s="148">
        <v>2881</v>
      </c>
      <c r="BT31" s="148">
        <v>2881</v>
      </c>
      <c r="BU31" s="148">
        <v>2881</v>
      </c>
      <c r="BV31" s="148">
        <v>2881</v>
      </c>
      <c r="BW31" s="148">
        <v>2881</v>
      </c>
      <c r="BX31" s="147"/>
      <c r="BY31" s="148">
        <v>3933.1258119327081</v>
      </c>
      <c r="BZ31" s="148">
        <v>3933.1258119327081</v>
      </c>
      <c r="CA31" s="148">
        <v>3933.1258119327081</v>
      </c>
      <c r="CB31" s="148">
        <v>3933.1258119327081</v>
      </c>
      <c r="CC31" s="148">
        <v>3990.3496451465548</v>
      </c>
      <c r="CD31" s="148">
        <v>3990.3496451465548</v>
      </c>
      <c r="CE31" s="148">
        <v>3990.3496451465548</v>
      </c>
      <c r="CF31" s="148">
        <v>3990.3496451465548</v>
      </c>
      <c r="CG31" s="148">
        <v>3990.3496451465548</v>
      </c>
      <c r="CH31" s="148">
        <v>3990.3496451465548</v>
      </c>
      <c r="CI31" s="148">
        <v>3990.3496451465548</v>
      </c>
      <c r="CJ31" s="148">
        <v>3990.3496451465548</v>
      </c>
      <c r="CK31" s="147"/>
      <c r="CL31" s="148">
        <v>3722.2222222222217</v>
      </c>
      <c r="CM31" s="148">
        <v>3722.2222222222217</v>
      </c>
      <c r="CN31" s="148">
        <v>3722.2222222222217</v>
      </c>
      <c r="CO31" s="148">
        <v>3722.2222222222217</v>
      </c>
      <c r="CP31" s="148">
        <v>3841.333333333333</v>
      </c>
      <c r="CQ31" s="148">
        <v>3841.333333333333</v>
      </c>
      <c r="CR31" s="148">
        <v>3841.333333333333</v>
      </c>
      <c r="CS31" s="148">
        <v>3841.333333333333</v>
      </c>
      <c r="CT31" s="148">
        <v>3841.333333333333</v>
      </c>
      <c r="CU31" s="148">
        <v>3841.333333333333</v>
      </c>
      <c r="CV31" s="148">
        <v>3841.333333333333</v>
      </c>
      <c r="CW31" s="148">
        <v>3841.333333333333</v>
      </c>
      <c r="CX31" s="147"/>
      <c r="CY31" s="148">
        <v>8500</v>
      </c>
      <c r="CZ31" s="148">
        <v>8500</v>
      </c>
      <c r="DA31" s="148">
        <v>8500</v>
      </c>
      <c r="DB31" s="148">
        <v>8500</v>
      </c>
      <c r="DC31" s="148">
        <v>8772</v>
      </c>
      <c r="DD31" s="148">
        <v>8772</v>
      </c>
      <c r="DE31" s="148">
        <v>8772</v>
      </c>
      <c r="DF31" s="148">
        <v>8772</v>
      </c>
      <c r="DG31" s="148">
        <v>8772</v>
      </c>
      <c r="DH31" s="148">
        <v>8772</v>
      </c>
      <c r="DI31" s="148">
        <v>8772</v>
      </c>
      <c r="DJ31" s="148">
        <v>8772</v>
      </c>
      <c r="DK31" s="147"/>
      <c r="DL31" s="148">
        <v>43947.014700821601</v>
      </c>
      <c r="DM31" s="148">
        <v>43947.014700821601</v>
      </c>
      <c r="DN31" s="148">
        <v>43947.014700821601</v>
      </c>
      <c r="DO31" s="148">
        <v>43947.014700821601</v>
      </c>
      <c r="DP31" s="148">
        <v>45284.68297847989</v>
      </c>
      <c r="DQ31" s="148">
        <v>45284.68297847989</v>
      </c>
      <c r="DR31" s="148">
        <v>45284.68297847989</v>
      </c>
      <c r="DS31" s="148">
        <v>45284.68297847989</v>
      </c>
      <c r="DT31" s="148">
        <v>45284.68297847989</v>
      </c>
      <c r="DU31" s="148">
        <v>45284.68297847989</v>
      </c>
      <c r="DV31" s="148">
        <v>45284.68297847989</v>
      </c>
      <c r="DW31" s="148">
        <v>45284.68297847989</v>
      </c>
      <c r="DY31" s="149">
        <f t="shared" si="115"/>
        <v>538065.52263112552</v>
      </c>
      <c r="EA31" s="19" t="b">
        <f t="shared" si="116"/>
        <v>1</v>
      </c>
      <c r="EH31" s="19"/>
    </row>
    <row r="32" spans="2:138" ht="14" customHeight="1" x14ac:dyDescent="0.4">
      <c r="B32" s="144"/>
      <c r="C32" s="19" t="s">
        <v>71</v>
      </c>
      <c r="D32" s="145" t="s">
        <v>164</v>
      </c>
      <c r="E32" s="19" t="s">
        <v>60</v>
      </c>
      <c r="F32" s="19" t="s">
        <v>60</v>
      </c>
      <c r="H32" s="145" t="s">
        <v>26</v>
      </c>
      <c r="I32" s="19" t="s">
        <v>156</v>
      </c>
      <c r="J32" s="19" t="s">
        <v>74</v>
      </c>
      <c r="L32" s="146">
        <v>57000</v>
      </c>
      <c r="M32" s="146">
        <v>57000</v>
      </c>
      <c r="N32" s="146">
        <v>57000</v>
      </c>
      <c r="O32" s="146">
        <v>57000</v>
      </c>
      <c r="P32" s="146">
        <v>57000</v>
      </c>
      <c r="Q32" s="146">
        <v>57000</v>
      </c>
      <c r="R32" s="146">
        <v>57000</v>
      </c>
      <c r="S32" s="146">
        <v>57000</v>
      </c>
      <c r="T32" s="146">
        <v>57000</v>
      </c>
      <c r="U32" s="146">
        <v>57000</v>
      </c>
      <c r="V32" s="146">
        <v>57000</v>
      </c>
      <c r="W32" s="146">
        <v>57000</v>
      </c>
      <c r="X32" s="147"/>
      <c r="Y32" s="148">
        <v>57000</v>
      </c>
      <c r="Z32" s="148">
        <v>57000</v>
      </c>
      <c r="AA32" s="148">
        <v>57000</v>
      </c>
      <c r="AB32" s="148">
        <v>57000</v>
      </c>
      <c r="AC32" s="148">
        <v>57000</v>
      </c>
      <c r="AD32" s="148">
        <v>57000</v>
      </c>
      <c r="AE32" s="148">
        <v>57000</v>
      </c>
      <c r="AF32" s="148">
        <v>57000</v>
      </c>
      <c r="AG32" s="148">
        <v>57000</v>
      </c>
      <c r="AH32" s="148">
        <v>57000</v>
      </c>
      <c r="AI32" s="148">
        <v>57000</v>
      </c>
      <c r="AJ32" s="148">
        <v>57000</v>
      </c>
      <c r="AK32" s="147"/>
      <c r="AL32" s="148">
        <v>14504.579040000001</v>
      </c>
      <c r="AM32" s="148">
        <v>14504.579040000001</v>
      </c>
      <c r="AN32" s="148">
        <v>14504.579040000001</v>
      </c>
      <c r="AO32" s="148">
        <v>14504.579040000001</v>
      </c>
      <c r="AP32" s="148">
        <v>14504.579040000001</v>
      </c>
      <c r="AQ32" s="148">
        <v>14504.579040000001</v>
      </c>
      <c r="AR32" s="148">
        <v>14504.579040000001</v>
      </c>
      <c r="AS32" s="148">
        <v>14504.579040000001</v>
      </c>
      <c r="AT32" s="148">
        <v>14504.579040000001</v>
      </c>
      <c r="AU32" s="148">
        <v>14504.579040000001</v>
      </c>
      <c r="AV32" s="148">
        <v>14504.579040000001</v>
      </c>
      <c r="AW32" s="148">
        <v>14504.579040000001</v>
      </c>
      <c r="AX32" s="147"/>
      <c r="AY32" s="148">
        <v>951.63440000000014</v>
      </c>
      <c r="AZ32" s="148">
        <v>951.63440000000014</v>
      </c>
      <c r="BA32" s="148">
        <v>951.63440000000014</v>
      </c>
      <c r="BB32" s="148">
        <v>951.63440000000014</v>
      </c>
      <c r="BC32" s="148">
        <v>951.63440000000014</v>
      </c>
      <c r="BD32" s="148">
        <v>951.63440000000014</v>
      </c>
      <c r="BE32" s="148">
        <v>951.63440000000014</v>
      </c>
      <c r="BF32" s="148">
        <v>951.63440000000014</v>
      </c>
      <c r="BG32" s="148">
        <v>951.63440000000014</v>
      </c>
      <c r="BH32" s="148">
        <v>951.63440000000014</v>
      </c>
      <c r="BI32" s="148">
        <v>951.63440000000014</v>
      </c>
      <c r="BJ32" s="148">
        <v>951.63440000000014</v>
      </c>
      <c r="BK32" s="147"/>
      <c r="BL32" s="148">
        <v>0</v>
      </c>
      <c r="BM32" s="148">
        <v>0</v>
      </c>
      <c r="BN32" s="148">
        <v>0</v>
      </c>
      <c r="BO32" s="148">
        <v>0</v>
      </c>
      <c r="BP32" s="148">
        <v>0</v>
      </c>
      <c r="BQ32" s="148">
        <v>0</v>
      </c>
      <c r="BR32" s="148">
        <v>0</v>
      </c>
      <c r="BS32" s="148">
        <v>0</v>
      </c>
      <c r="BT32" s="148">
        <v>0</v>
      </c>
      <c r="BU32" s="148">
        <v>0</v>
      </c>
      <c r="BV32" s="148">
        <v>0</v>
      </c>
      <c r="BW32" s="148">
        <v>0</v>
      </c>
      <c r="BX32" s="147"/>
      <c r="BY32" s="148">
        <v>12000</v>
      </c>
      <c r="BZ32" s="148">
        <v>12000</v>
      </c>
      <c r="CA32" s="148">
        <v>12000</v>
      </c>
      <c r="CB32" s="148">
        <v>12000</v>
      </c>
      <c r="CC32" s="148">
        <v>12000</v>
      </c>
      <c r="CD32" s="148">
        <v>12000</v>
      </c>
      <c r="CE32" s="148">
        <v>12000</v>
      </c>
      <c r="CF32" s="148">
        <v>12000</v>
      </c>
      <c r="CG32" s="148">
        <v>12000</v>
      </c>
      <c r="CH32" s="148">
        <v>12000</v>
      </c>
      <c r="CI32" s="148">
        <v>12000</v>
      </c>
      <c r="CJ32" s="148">
        <v>12000</v>
      </c>
      <c r="CK32" s="147"/>
      <c r="CL32" s="148">
        <v>0</v>
      </c>
      <c r="CM32" s="148">
        <v>0</v>
      </c>
      <c r="CN32" s="148">
        <v>0</v>
      </c>
      <c r="CO32" s="148">
        <v>0</v>
      </c>
      <c r="CP32" s="148">
        <v>0</v>
      </c>
      <c r="CQ32" s="148">
        <v>0</v>
      </c>
      <c r="CR32" s="148">
        <v>0</v>
      </c>
      <c r="CS32" s="148">
        <v>0</v>
      </c>
      <c r="CT32" s="148">
        <v>0</v>
      </c>
      <c r="CU32" s="148">
        <v>0</v>
      </c>
      <c r="CV32" s="148">
        <v>0</v>
      </c>
      <c r="CW32" s="148">
        <v>0</v>
      </c>
      <c r="CX32" s="147"/>
      <c r="CY32" s="148">
        <v>11400</v>
      </c>
      <c r="CZ32" s="148">
        <v>11400</v>
      </c>
      <c r="DA32" s="148">
        <v>11400</v>
      </c>
      <c r="DB32" s="148">
        <v>11400</v>
      </c>
      <c r="DC32" s="148">
        <v>11400</v>
      </c>
      <c r="DD32" s="148">
        <v>11400</v>
      </c>
      <c r="DE32" s="148">
        <v>11400</v>
      </c>
      <c r="DF32" s="148">
        <v>11400</v>
      </c>
      <c r="DG32" s="148">
        <v>11400</v>
      </c>
      <c r="DH32" s="148">
        <v>11400</v>
      </c>
      <c r="DI32" s="148">
        <v>11400</v>
      </c>
      <c r="DJ32" s="148">
        <v>11400</v>
      </c>
      <c r="DK32" s="147"/>
      <c r="DL32" s="148">
        <v>80400</v>
      </c>
      <c r="DM32" s="148">
        <v>80400</v>
      </c>
      <c r="DN32" s="148">
        <v>80400</v>
      </c>
      <c r="DO32" s="148">
        <v>80400</v>
      </c>
      <c r="DP32" s="148">
        <v>80400</v>
      </c>
      <c r="DQ32" s="148">
        <v>80400</v>
      </c>
      <c r="DR32" s="148">
        <v>80400</v>
      </c>
      <c r="DS32" s="148">
        <v>80400</v>
      </c>
      <c r="DT32" s="148">
        <v>80400</v>
      </c>
      <c r="DU32" s="148">
        <v>80400</v>
      </c>
      <c r="DV32" s="148">
        <v>80400</v>
      </c>
      <c r="DW32" s="148">
        <v>80400</v>
      </c>
      <c r="DY32" s="149">
        <f t="shared" si="115"/>
        <v>964800</v>
      </c>
      <c r="EA32" s="19" t="b">
        <f t="shared" si="116"/>
        <v>1</v>
      </c>
      <c r="EH32" s="19"/>
    </row>
    <row r="33" spans="2:138" ht="14" customHeight="1" x14ac:dyDescent="0.4">
      <c r="B33" s="144"/>
      <c r="C33" s="19" t="s">
        <v>71</v>
      </c>
      <c r="D33" s="145" t="s">
        <v>164</v>
      </c>
      <c r="E33" s="19" t="s">
        <v>61</v>
      </c>
      <c r="F33" s="19" t="s">
        <v>61</v>
      </c>
      <c r="H33" s="145" t="s">
        <v>26</v>
      </c>
      <c r="I33" s="19" t="s">
        <v>156</v>
      </c>
      <c r="J33" s="19" t="s">
        <v>74</v>
      </c>
      <c r="L33" s="146">
        <v>76000</v>
      </c>
      <c r="M33" s="146">
        <v>76000</v>
      </c>
      <c r="N33" s="146">
        <v>76000</v>
      </c>
      <c r="O33" s="146">
        <v>76000</v>
      </c>
      <c r="P33" s="146">
        <v>76000</v>
      </c>
      <c r="Q33" s="146">
        <v>76000</v>
      </c>
      <c r="R33" s="146">
        <v>38000</v>
      </c>
      <c r="S33" s="146">
        <v>38000</v>
      </c>
      <c r="T33" s="146">
        <v>38000</v>
      </c>
      <c r="U33" s="146">
        <v>38000</v>
      </c>
      <c r="V33" s="146">
        <v>38000</v>
      </c>
      <c r="W33" s="146">
        <v>38000</v>
      </c>
      <c r="X33" s="147"/>
      <c r="Y33" s="148">
        <v>76000</v>
      </c>
      <c r="Z33" s="148">
        <v>76000</v>
      </c>
      <c r="AA33" s="148">
        <v>76000</v>
      </c>
      <c r="AB33" s="148">
        <v>76000</v>
      </c>
      <c r="AC33" s="148">
        <v>76000</v>
      </c>
      <c r="AD33" s="148">
        <v>76000</v>
      </c>
      <c r="AE33" s="148">
        <v>38000</v>
      </c>
      <c r="AF33" s="148">
        <v>38000</v>
      </c>
      <c r="AG33" s="148">
        <v>38000</v>
      </c>
      <c r="AH33" s="148">
        <v>38000</v>
      </c>
      <c r="AI33" s="148">
        <v>38000</v>
      </c>
      <c r="AJ33" s="148">
        <v>38000</v>
      </c>
      <c r="AK33" s="147"/>
      <c r="AL33" s="148">
        <v>19729.579040000004</v>
      </c>
      <c r="AM33" s="148">
        <v>19729.579040000004</v>
      </c>
      <c r="AN33" s="148">
        <v>19729.579040000004</v>
      </c>
      <c r="AO33" s="148">
        <v>19729.579040000004</v>
      </c>
      <c r="AP33" s="148">
        <v>19729.579040000004</v>
      </c>
      <c r="AQ33" s="148">
        <v>19729.579040000004</v>
      </c>
      <c r="AR33" s="148">
        <v>9279.5790400000005</v>
      </c>
      <c r="AS33" s="148">
        <v>9279.5790400000005</v>
      </c>
      <c r="AT33" s="148">
        <v>9279.5790400000005</v>
      </c>
      <c r="AU33" s="148">
        <v>9279.5790400000005</v>
      </c>
      <c r="AV33" s="148">
        <v>9279.5790400000005</v>
      </c>
      <c r="AW33" s="148">
        <v>9279.5790400000005</v>
      </c>
      <c r="AX33" s="147"/>
      <c r="AY33" s="148">
        <v>951.63440000000014</v>
      </c>
      <c r="AZ33" s="148">
        <v>951.63440000000014</v>
      </c>
      <c r="BA33" s="148">
        <v>951.63440000000014</v>
      </c>
      <c r="BB33" s="148">
        <v>951.63440000000014</v>
      </c>
      <c r="BC33" s="148">
        <v>951.63440000000014</v>
      </c>
      <c r="BD33" s="148">
        <v>951.63440000000014</v>
      </c>
      <c r="BE33" s="148">
        <v>951.63440000000014</v>
      </c>
      <c r="BF33" s="148">
        <v>951.63440000000014</v>
      </c>
      <c r="BG33" s="148">
        <v>951.63440000000014</v>
      </c>
      <c r="BH33" s="148">
        <v>951.63440000000014</v>
      </c>
      <c r="BI33" s="148">
        <v>951.63440000000014</v>
      </c>
      <c r="BJ33" s="148">
        <v>951.63440000000014</v>
      </c>
      <c r="BK33" s="147"/>
      <c r="BL33" s="148">
        <v>0</v>
      </c>
      <c r="BM33" s="148">
        <v>0</v>
      </c>
      <c r="BN33" s="148">
        <v>0</v>
      </c>
      <c r="BO33" s="148">
        <v>0</v>
      </c>
      <c r="BP33" s="148">
        <v>0</v>
      </c>
      <c r="BQ33" s="148">
        <v>0</v>
      </c>
      <c r="BR33" s="148">
        <v>0</v>
      </c>
      <c r="BS33" s="148">
        <v>0</v>
      </c>
      <c r="BT33" s="148">
        <v>0</v>
      </c>
      <c r="BU33" s="148">
        <v>0</v>
      </c>
      <c r="BV33" s="148">
        <v>0</v>
      </c>
      <c r="BW33" s="148">
        <v>0</v>
      </c>
      <c r="BX33" s="147"/>
      <c r="BY33" s="148">
        <v>0</v>
      </c>
      <c r="BZ33" s="148">
        <v>0</v>
      </c>
      <c r="CA33" s="148">
        <v>0</v>
      </c>
      <c r="CB33" s="148">
        <v>0</v>
      </c>
      <c r="CC33" s="148">
        <v>0</v>
      </c>
      <c r="CD33" s="148">
        <v>0</v>
      </c>
      <c r="CE33" s="148">
        <v>0</v>
      </c>
      <c r="CF33" s="148">
        <v>0</v>
      </c>
      <c r="CG33" s="148">
        <v>0</v>
      </c>
      <c r="CH33" s="148">
        <v>0</v>
      </c>
      <c r="CI33" s="148">
        <v>0</v>
      </c>
      <c r="CJ33" s="148">
        <v>0</v>
      </c>
      <c r="CK33" s="147"/>
      <c r="CL33" s="148">
        <v>0</v>
      </c>
      <c r="CM33" s="148">
        <v>0</v>
      </c>
      <c r="CN33" s="148">
        <v>0</v>
      </c>
      <c r="CO33" s="148">
        <v>0</v>
      </c>
      <c r="CP33" s="148">
        <v>0</v>
      </c>
      <c r="CQ33" s="148">
        <v>0</v>
      </c>
      <c r="CR33" s="148">
        <v>0</v>
      </c>
      <c r="CS33" s="148">
        <v>0</v>
      </c>
      <c r="CT33" s="148">
        <v>0</v>
      </c>
      <c r="CU33" s="148">
        <v>0</v>
      </c>
      <c r="CV33" s="148">
        <v>0</v>
      </c>
      <c r="CW33" s="148">
        <v>0</v>
      </c>
      <c r="CX33" s="147"/>
      <c r="CY33" s="148">
        <v>15200</v>
      </c>
      <c r="CZ33" s="148">
        <v>15200</v>
      </c>
      <c r="DA33" s="148">
        <v>15200</v>
      </c>
      <c r="DB33" s="148">
        <v>15200</v>
      </c>
      <c r="DC33" s="148">
        <v>15200</v>
      </c>
      <c r="DD33" s="148">
        <v>15200</v>
      </c>
      <c r="DE33" s="148">
        <v>7600</v>
      </c>
      <c r="DF33" s="148">
        <v>7600</v>
      </c>
      <c r="DG33" s="148">
        <v>7600</v>
      </c>
      <c r="DH33" s="148">
        <v>7600</v>
      </c>
      <c r="DI33" s="148">
        <v>7600</v>
      </c>
      <c r="DJ33" s="148">
        <v>7600</v>
      </c>
      <c r="DK33" s="147"/>
      <c r="DL33" s="148">
        <v>91200</v>
      </c>
      <c r="DM33" s="148">
        <v>91200</v>
      </c>
      <c r="DN33" s="148">
        <v>91200</v>
      </c>
      <c r="DO33" s="148">
        <v>91200</v>
      </c>
      <c r="DP33" s="148">
        <v>91200</v>
      </c>
      <c r="DQ33" s="148">
        <v>91200</v>
      </c>
      <c r="DR33" s="148">
        <v>45600</v>
      </c>
      <c r="DS33" s="148">
        <v>45600</v>
      </c>
      <c r="DT33" s="148">
        <v>45600</v>
      </c>
      <c r="DU33" s="148">
        <v>45600</v>
      </c>
      <c r="DV33" s="148">
        <v>45600</v>
      </c>
      <c r="DW33" s="148">
        <v>45600</v>
      </c>
      <c r="DY33" s="149">
        <f t="shared" si="115"/>
        <v>820800</v>
      </c>
      <c r="EA33" s="19" t="b">
        <f t="shared" si="116"/>
        <v>1</v>
      </c>
      <c r="EH33" s="19"/>
    </row>
    <row r="34" spans="2:138" ht="14" customHeight="1" x14ac:dyDescent="0.4">
      <c r="B34" s="144"/>
      <c r="C34" s="19" t="s">
        <v>71</v>
      </c>
      <c r="D34" s="145" t="s">
        <v>161</v>
      </c>
      <c r="E34" s="19" t="s">
        <v>60</v>
      </c>
      <c r="F34" s="19" t="s">
        <v>60</v>
      </c>
      <c r="H34" s="145" t="s">
        <v>26</v>
      </c>
      <c r="I34" s="19" t="s">
        <v>156</v>
      </c>
      <c r="J34" s="19" t="s">
        <v>74</v>
      </c>
      <c r="L34" s="146">
        <v>53000</v>
      </c>
      <c r="M34" s="146">
        <v>53000</v>
      </c>
      <c r="N34" s="146">
        <v>53000</v>
      </c>
      <c r="O34" s="146">
        <v>53000</v>
      </c>
      <c r="P34" s="146">
        <v>53000</v>
      </c>
      <c r="Q34" s="146">
        <v>53000</v>
      </c>
      <c r="R34" s="146">
        <v>53000</v>
      </c>
      <c r="S34" s="146">
        <v>53000</v>
      </c>
      <c r="T34" s="146">
        <v>53000</v>
      </c>
      <c r="U34" s="146">
        <v>53000</v>
      </c>
      <c r="V34" s="146">
        <v>53000</v>
      </c>
      <c r="W34" s="146">
        <v>53000</v>
      </c>
      <c r="X34" s="147"/>
      <c r="Y34" s="148">
        <v>53000</v>
      </c>
      <c r="Z34" s="148">
        <v>53000</v>
      </c>
      <c r="AA34" s="148">
        <v>53000</v>
      </c>
      <c r="AB34" s="148">
        <v>53000</v>
      </c>
      <c r="AC34" s="148">
        <v>53000</v>
      </c>
      <c r="AD34" s="148">
        <v>53000</v>
      </c>
      <c r="AE34" s="148">
        <v>53000</v>
      </c>
      <c r="AF34" s="148">
        <v>53000</v>
      </c>
      <c r="AG34" s="148">
        <v>53000</v>
      </c>
      <c r="AH34" s="148">
        <v>53000</v>
      </c>
      <c r="AI34" s="148">
        <v>53000</v>
      </c>
      <c r="AJ34" s="148">
        <v>53000</v>
      </c>
      <c r="AK34" s="147"/>
      <c r="AL34" s="148">
        <v>13404.579040000001</v>
      </c>
      <c r="AM34" s="148">
        <v>13404.579040000001</v>
      </c>
      <c r="AN34" s="148">
        <v>13404.579040000001</v>
      </c>
      <c r="AO34" s="148">
        <v>13404.579040000001</v>
      </c>
      <c r="AP34" s="148">
        <v>13404.579040000001</v>
      </c>
      <c r="AQ34" s="148">
        <v>13404.579040000001</v>
      </c>
      <c r="AR34" s="148">
        <v>13404.579040000001</v>
      </c>
      <c r="AS34" s="148">
        <v>13404.579040000001</v>
      </c>
      <c r="AT34" s="148">
        <v>13404.579040000001</v>
      </c>
      <c r="AU34" s="148">
        <v>13404.579040000001</v>
      </c>
      <c r="AV34" s="148">
        <v>13404.579040000001</v>
      </c>
      <c r="AW34" s="148">
        <v>13404.579040000001</v>
      </c>
      <c r="AX34" s="147"/>
      <c r="AY34" s="148">
        <v>951.63440000000014</v>
      </c>
      <c r="AZ34" s="148">
        <v>951.63440000000014</v>
      </c>
      <c r="BA34" s="148">
        <v>951.63440000000014</v>
      </c>
      <c r="BB34" s="148">
        <v>951.63440000000014</v>
      </c>
      <c r="BC34" s="148">
        <v>951.63440000000014</v>
      </c>
      <c r="BD34" s="148">
        <v>951.63440000000014</v>
      </c>
      <c r="BE34" s="148">
        <v>951.63440000000014</v>
      </c>
      <c r="BF34" s="148">
        <v>951.63440000000014</v>
      </c>
      <c r="BG34" s="148">
        <v>951.63440000000014</v>
      </c>
      <c r="BH34" s="148">
        <v>951.63440000000014</v>
      </c>
      <c r="BI34" s="148">
        <v>951.63440000000014</v>
      </c>
      <c r="BJ34" s="148">
        <v>951.63440000000014</v>
      </c>
      <c r="BK34" s="147"/>
      <c r="BL34" s="148">
        <v>0</v>
      </c>
      <c r="BM34" s="148">
        <v>0</v>
      </c>
      <c r="BN34" s="148">
        <v>0</v>
      </c>
      <c r="BO34" s="148">
        <v>0</v>
      </c>
      <c r="BP34" s="148">
        <v>0</v>
      </c>
      <c r="BQ34" s="148">
        <v>0</v>
      </c>
      <c r="BR34" s="148">
        <v>0</v>
      </c>
      <c r="BS34" s="148">
        <v>0</v>
      </c>
      <c r="BT34" s="148">
        <v>0</v>
      </c>
      <c r="BU34" s="148">
        <v>0</v>
      </c>
      <c r="BV34" s="148">
        <v>0</v>
      </c>
      <c r="BW34" s="148">
        <v>0</v>
      </c>
      <c r="BX34" s="147"/>
      <c r="BY34" s="148">
        <v>12000</v>
      </c>
      <c r="BZ34" s="148">
        <v>12000</v>
      </c>
      <c r="CA34" s="148">
        <v>12000</v>
      </c>
      <c r="CB34" s="148">
        <v>12000</v>
      </c>
      <c r="CC34" s="148">
        <v>12000</v>
      </c>
      <c r="CD34" s="148">
        <v>12000</v>
      </c>
      <c r="CE34" s="148">
        <v>12000</v>
      </c>
      <c r="CF34" s="148">
        <v>12000</v>
      </c>
      <c r="CG34" s="148">
        <v>12000</v>
      </c>
      <c r="CH34" s="148">
        <v>12000</v>
      </c>
      <c r="CI34" s="148">
        <v>12000</v>
      </c>
      <c r="CJ34" s="148">
        <v>12000</v>
      </c>
      <c r="CK34" s="147"/>
      <c r="CL34" s="148">
        <v>0</v>
      </c>
      <c r="CM34" s="148">
        <v>0</v>
      </c>
      <c r="CN34" s="148">
        <v>0</v>
      </c>
      <c r="CO34" s="148">
        <v>0</v>
      </c>
      <c r="CP34" s="148">
        <v>0</v>
      </c>
      <c r="CQ34" s="148">
        <v>0</v>
      </c>
      <c r="CR34" s="148">
        <v>0</v>
      </c>
      <c r="CS34" s="148">
        <v>0</v>
      </c>
      <c r="CT34" s="148">
        <v>0</v>
      </c>
      <c r="CU34" s="148">
        <v>0</v>
      </c>
      <c r="CV34" s="148">
        <v>0</v>
      </c>
      <c r="CW34" s="148">
        <v>0</v>
      </c>
      <c r="CX34" s="147"/>
      <c r="CY34" s="148">
        <v>10600</v>
      </c>
      <c r="CZ34" s="148">
        <v>10600</v>
      </c>
      <c r="DA34" s="148">
        <v>10600</v>
      </c>
      <c r="DB34" s="148">
        <v>10600</v>
      </c>
      <c r="DC34" s="148">
        <v>10600</v>
      </c>
      <c r="DD34" s="148">
        <v>10600</v>
      </c>
      <c r="DE34" s="148">
        <v>10600</v>
      </c>
      <c r="DF34" s="148">
        <v>10600</v>
      </c>
      <c r="DG34" s="148">
        <v>10600</v>
      </c>
      <c r="DH34" s="148">
        <v>10600</v>
      </c>
      <c r="DI34" s="148">
        <v>10600</v>
      </c>
      <c r="DJ34" s="148">
        <v>10600</v>
      </c>
      <c r="DK34" s="147"/>
      <c r="DL34" s="148">
        <v>75600</v>
      </c>
      <c r="DM34" s="148">
        <v>75600</v>
      </c>
      <c r="DN34" s="148">
        <v>75600</v>
      </c>
      <c r="DO34" s="148">
        <v>75600</v>
      </c>
      <c r="DP34" s="148">
        <v>75600</v>
      </c>
      <c r="DQ34" s="148">
        <v>75600</v>
      </c>
      <c r="DR34" s="148">
        <v>75600</v>
      </c>
      <c r="DS34" s="148">
        <v>75600</v>
      </c>
      <c r="DT34" s="148">
        <v>75600</v>
      </c>
      <c r="DU34" s="148">
        <v>75600</v>
      </c>
      <c r="DV34" s="148">
        <v>75600</v>
      </c>
      <c r="DW34" s="148">
        <v>75600</v>
      </c>
      <c r="DY34" s="149">
        <f t="shared" si="115"/>
        <v>907200</v>
      </c>
      <c r="EA34" s="19" t="b">
        <f t="shared" si="116"/>
        <v>1</v>
      </c>
      <c r="EH34" s="19"/>
    </row>
    <row r="35" spans="2:138" ht="14" customHeight="1" x14ac:dyDescent="0.4">
      <c r="B35" s="144"/>
      <c r="C35" s="19" t="s">
        <v>71</v>
      </c>
      <c r="D35" s="145" t="s">
        <v>161</v>
      </c>
      <c r="E35" s="19" t="s">
        <v>61</v>
      </c>
      <c r="F35" s="19" t="s">
        <v>61</v>
      </c>
      <c r="H35" s="145" t="s">
        <v>26</v>
      </c>
      <c r="I35" s="19" t="s">
        <v>156</v>
      </c>
      <c r="J35" s="19" t="s">
        <v>74</v>
      </c>
      <c r="L35" s="146">
        <v>70666.666666666672</v>
      </c>
      <c r="M35" s="146">
        <v>70666.666666666672</v>
      </c>
      <c r="N35" s="146">
        <v>70666.666666666672</v>
      </c>
      <c r="O35" s="146">
        <v>70666.666666666672</v>
      </c>
      <c r="P35" s="146">
        <v>70666.666666666672</v>
      </c>
      <c r="Q35" s="146">
        <v>70666.666666666672</v>
      </c>
      <c r="R35" s="146">
        <v>35333.333333333336</v>
      </c>
      <c r="S35" s="146">
        <v>35333.333333333336</v>
      </c>
      <c r="T35" s="146">
        <v>35333.333333333336</v>
      </c>
      <c r="U35" s="146">
        <v>35333.333333333336</v>
      </c>
      <c r="V35" s="146">
        <v>35333.333333333336</v>
      </c>
      <c r="W35" s="146">
        <v>35333.333333333336</v>
      </c>
      <c r="X35" s="147"/>
      <c r="Y35" s="148">
        <v>70666.666666666672</v>
      </c>
      <c r="Z35" s="148">
        <v>70666.666666666672</v>
      </c>
      <c r="AA35" s="148">
        <v>70666.666666666672</v>
      </c>
      <c r="AB35" s="148">
        <v>70666.666666666672</v>
      </c>
      <c r="AC35" s="148">
        <v>70666.666666666672</v>
      </c>
      <c r="AD35" s="148">
        <v>70666.666666666672</v>
      </c>
      <c r="AE35" s="148">
        <v>35333.333333333336</v>
      </c>
      <c r="AF35" s="148">
        <v>35333.333333333336</v>
      </c>
      <c r="AG35" s="148">
        <v>35333.333333333336</v>
      </c>
      <c r="AH35" s="148">
        <v>35333.333333333336</v>
      </c>
      <c r="AI35" s="148">
        <v>35333.333333333336</v>
      </c>
      <c r="AJ35" s="148">
        <v>35333.333333333336</v>
      </c>
      <c r="AK35" s="147"/>
      <c r="AL35" s="148">
        <v>18262.912373333336</v>
      </c>
      <c r="AM35" s="148">
        <v>18262.912373333336</v>
      </c>
      <c r="AN35" s="148">
        <v>18262.912373333336</v>
      </c>
      <c r="AO35" s="148">
        <v>18262.912373333336</v>
      </c>
      <c r="AP35" s="148">
        <v>18262.912373333336</v>
      </c>
      <c r="AQ35" s="148">
        <v>18262.912373333336</v>
      </c>
      <c r="AR35" s="148">
        <v>8546.2457066666684</v>
      </c>
      <c r="AS35" s="148">
        <v>8546.2457066666684</v>
      </c>
      <c r="AT35" s="148">
        <v>8546.2457066666684</v>
      </c>
      <c r="AU35" s="148">
        <v>8546.2457066666684</v>
      </c>
      <c r="AV35" s="148">
        <v>8546.2457066666684</v>
      </c>
      <c r="AW35" s="148">
        <v>8546.2457066666684</v>
      </c>
      <c r="AX35" s="147"/>
      <c r="AY35" s="148">
        <v>951.63440000000014</v>
      </c>
      <c r="AZ35" s="148">
        <v>951.63440000000014</v>
      </c>
      <c r="BA35" s="148">
        <v>951.63440000000014</v>
      </c>
      <c r="BB35" s="148">
        <v>951.63440000000014</v>
      </c>
      <c r="BC35" s="148">
        <v>951.63440000000014</v>
      </c>
      <c r="BD35" s="148">
        <v>951.63440000000014</v>
      </c>
      <c r="BE35" s="148">
        <v>951.63440000000014</v>
      </c>
      <c r="BF35" s="148">
        <v>951.63440000000014</v>
      </c>
      <c r="BG35" s="148">
        <v>951.63440000000014</v>
      </c>
      <c r="BH35" s="148">
        <v>951.63440000000014</v>
      </c>
      <c r="BI35" s="148">
        <v>951.63440000000014</v>
      </c>
      <c r="BJ35" s="148">
        <v>951.63440000000014</v>
      </c>
      <c r="BK35" s="147"/>
      <c r="BL35" s="148">
        <v>0</v>
      </c>
      <c r="BM35" s="148">
        <v>0</v>
      </c>
      <c r="BN35" s="148">
        <v>0</v>
      </c>
      <c r="BO35" s="148">
        <v>0</v>
      </c>
      <c r="BP35" s="148">
        <v>0</v>
      </c>
      <c r="BQ35" s="148">
        <v>0</v>
      </c>
      <c r="BR35" s="148">
        <v>0</v>
      </c>
      <c r="BS35" s="148">
        <v>0</v>
      </c>
      <c r="BT35" s="148">
        <v>0</v>
      </c>
      <c r="BU35" s="148">
        <v>0</v>
      </c>
      <c r="BV35" s="148">
        <v>0</v>
      </c>
      <c r="BW35" s="148">
        <v>0</v>
      </c>
      <c r="BX35" s="147"/>
      <c r="BY35" s="148">
        <v>0</v>
      </c>
      <c r="BZ35" s="148">
        <v>0</v>
      </c>
      <c r="CA35" s="148">
        <v>0</v>
      </c>
      <c r="CB35" s="148">
        <v>0</v>
      </c>
      <c r="CC35" s="148">
        <v>0</v>
      </c>
      <c r="CD35" s="148">
        <v>0</v>
      </c>
      <c r="CE35" s="148">
        <v>0</v>
      </c>
      <c r="CF35" s="148">
        <v>0</v>
      </c>
      <c r="CG35" s="148">
        <v>0</v>
      </c>
      <c r="CH35" s="148">
        <v>0</v>
      </c>
      <c r="CI35" s="148">
        <v>0</v>
      </c>
      <c r="CJ35" s="148">
        <v>0</v>
      </c>
      <c r="CK35" s="147"/>
      <c r="CL35" s="148">
        <v>0</v>
      </c>
      <c r="CM35" s="148">
        <v>0</v>
      </c>
      <c r="CN35" s="148">
        <v>0</v>
      </c>
      <c r="CO35" s="148">
        <v>0</v>
      </c>
      <c r="CP35" s="148">
        <v>0</v>
      </c>
      <c r="CQ35" s="148">
        <v>0</v>
      </c>
      <c r="CR35" s="148">
        <v>0</v>
      </c>
      <c r="CS35" s="148">
        <v>0</v>
      </c>
      <c r="CT35" s="148">
        <v>0</v>
      </c>
      <c r="CU35" s="148">
        <v>0</v>
      </c>
      <c r="CV35" s="148">
        <v>0</v>
      </c>
      <c r="CW35" s="148">
        <v>0</v>
      </c>
      <c r="CX35" s="147"/>
      <c r="CY35" s="148">
        <v>14133.333333333336</v>
      </c>
      <c r="CZ35" s="148">
        <v>14133.333333333336</v>
      </c>
      <c r="DA35" s="148">
        <v>14133.333333333336</v>
      </c>
      <c r="DB35" s="148">
        <v>14133.333333333336</v>
      </c>
      <c r="DC35" s="148">
        <v>14133.333333333336</v>
      </c>
      <c r="DD35" s="148">
        <v>14133.333333333336</v>
      </c>
      <c r="DE35" s="148">
        <v>7066.6666666666679</v>
      </c>
      <c r="DF35" s="148">
        <v>7066.6666666666679</v>
      </c>
      <c r="DG35" s="148">
        <v>7066.6666666666679</v>
      </c>
      <c r="DH35" s="148">
        <v>7066.6666666666679</v>
      </c>
      <c r="DI35" s="148">
        <v>7066.6666666666679</v>
      </c>
      <c r="DJ35" s="148">
        <v>7066.6666666666679</v>
      </c>
      <c r="DK35" s="147"/>
      <c r="DL35" s="148">
        <v>84800</v>
      </c>
      <c r="DM35" s="148">
        <v>84800</v>
      </c>
      <c r="DN35" s="148">
        <v>84800</v>
      </c>
      <c r="DO35" s="148">
        <v>84800</v>
      </c>
      <c r="DP35" s="148">
        <v>84800</v>
      </c>
      <c r="DQ35" s="148">
        <v>84800</v>
      </c>
      <c r="DR35" s="148">
        <v>42400</v>
      </c>
      <c r="DS35" s="148">
        <v>42400</v>
      </c>
      <c r="DT35" s="148">
        <v>42400</v>
      </c>
      <c r="DU35" s="148">
        <v>42400</v>
      </c>
      <c r="DV35" s="148">
        <v>42400</v>
      </c>
      <c r="DW35" s="148">
        <v>42400</v>
      </c>
      <c r="DY35" s="149">
        <f t="shared" si="115"/>
        <v>763200</v>
      </c>
      <c r="EA35" s="19" t="b">
        <f t="shared" si="116"/>
        <v>1</v>
      </c>
      <c r="EH35" s="19"/>
    </row>
    <row r="36" spans="2:138" ht="14" customHeight="1" x14ac:dyDescent="0.4">
      <c r="B36" s="144"/>
      <c r="C36" s="19" t="s">
        <v>71</v>
      </c>
      <c r="D36" s="145" t="s">
        <v>167</v>
      </c>
      <c r="E36" s="19" t="s">
        <v>59</v>
      </c>
      <c r="F36" s="19" t="s">
        <v>146</v>
      </c>
      <c r="G36" s="145" t="s">
        <v>78</v>
      </c>
      <c r="H36" s="145" t="s">
        <v>17</v>
      </c>
      <c r="I36" s="19" t="s">
        <v>138</v>
      </c>
      <c r="J36" s="19" t="s">
        <v>74</v>
      </c>
      <c r="L36" s="146">
        <v>189734.71000000002</v>
      </c>
      <c r="M36" s="146">
        <v>123734.71</v>
      </c>
      <c r="N36" s="146">
        <v>123734.71</v>
      </c>
      <c r="O36" s="146">
        <v>250000</v>
      </c>
      <c r="P36" s="146">
        <v>20000</v>
      </c>
      <c r="Q36" s="146">
        <v>20000</v>
      </c>
      <c r="R36" s="146">
        <v>20000</v>
      </c>
      <c r="S36" s="146">
        <v>20000</v>
      </c>
      <c r="T36" s="146">
        <v>20000</v>
      </c>
      <c r="U36" s="146">
        <v>20000</v>
      </c>
      <c r="V36" s="146">
        <v>20000</v>
      </c>
      <c r="W36" s="146">
        <v>20000</v>
      </c>
      <c r="X36" s="147"/>
      <c r="Y36" s="148">
        <v>189734.71000000002</v>
      </c>
      <c r="Z36" s="148">
        <v>123734.71</v>
      </c>
      <c r="AA36" s="148">
        <v>123734.71</v>
      </c>
      <c r="AB36" s="148">
        <v>250000</v>
      </c>
      <c r="AC36" s="148">
        <v>20000</v>
      </c>
      <c r="AD36" s="148">
        <v>20000</v>
      </c>
      <c r="AE36" s="148">
        <v>20000</v>
      </c>
      <c r="AF36" s="148">
        <v>20000</v>
      </c>
      <c r="AG36" s="148">
        <v>20000</v>
      </c>
      <c r="AH36" s="148">
        <v>20000</v>
      </c>
      <c r="AI36" s="148">
        <v>20000</v>
      </c>
      <c r="AJ36" s="148">
        <v>20000</v>
      </c>
      <c r="AK36" s="147"/>
      <c r="AL36" s="148">
        <v>0</v>
      </c>
      <c r="AM36" s="148">
        <v>0</v>
      </c>
      <c r="AN36" s="148">
        <v>0</v>
      </c>
      <c r="AO36" s="148">
        <v>0</v>
      </c>
      <c r="AP36" s="148">
        <v>0</v>
      </c>
      <c r="AQ36" s="148">
        <v>0</v>
      </c>
      <c r="AR36" s="148">
        <v>0</v>
      </c>
      <c r="AS36" s="148">
        <v>0</v>
      </c>
      <c r="AT36" s="148">
        <v>0</v>
      </c>
      <c r="AU36" s="148">
        <v>0</v>
      </c>
      <c r="AV36" s="148">
        <v>0</v>
      </c>
      <c r="AW36" s="148">
        <v>0</v>
      </c>
      <c r="AX36" s="147"/>
      <c r="AY36" s="148">
        <v>0</v>
      </c>
      <c r="AZ36" s="148">
        <v>0</v>
      </c>
      <c r="BA36" s="148">
        <v>0</v>
      </c>
      <c r="BB36" s="148">
        <v>0</v>
      </c>
      <c r="BC36" s="148">
        <v>0</v>
      </c>
      <c r="BD36" s="148">
        <v>0</v>
      </c>
      <c r="BE36" s="148">
        <v>0</v>
      </c>
      <c r="BF36" s="148">
        <v>0</v>
      </c>
      <c r="BG36" s="148">
        <v>0</v>
      </c>
      <c r="BH36" s="148">
        <v>0</v>
      </c>
      <c r="BI36" s="148">
        <v>0</v>
      </c>
      <c r="BJ36" s="148">
        <v>0</v>
      </c>
      <c r="BK36" s="147"/>
      <c r="BL36" s="148">
        <v>0</v>
      </c>
      <c r="BM36" s="148">
        <v>0</v>
      </c>
      <c r="BN36" s="148">
        <v>0</v>
      </c>
      <c r="BO36" s="148">
        <v>0</v>
      </c>
      <c r="BP36" s="148">
        <v>0</v>
      </c>
      <c r="BQ36" s="148">
        <v>0</v>
      </c>
      <c r="BR36" s="148">
        <v>0</v>
      </c>
      <c r="BS36" s="148">
        <v>0</v>
      </c>
      <c r="BT36" s="148">
        <v>0</v>
      </c>
      <c r="BU36" s="148">
        <v>0</v>
      </c>
      <c r="BV36" s="148">
        <v>0</v>
      </c>
      <c r="BW36" s="148">
        <v>0</v>
      </c>
      <c r="BX36" s="147"/>
      <c r="BY36" s="148">
        <v>0</v>
      </c>
      <c r="BZ36" s="148">
        <v>0</v>
      </c>
      <c r="CA36" s="148">
        <v>0</v>
      </c>
      <c r="CB36" s="148">
        <v>0</v>
      </c>
      <c r="CC36" s="148">
        <v>0</v>
      </c>
      <c r="CD36" s="148">
        <v>0</v>
      </c>
      <c r="CE36" s="148">
        <v>0</v>
      </c>
      <c r="CF36" s="148">
        <v>0</v>
      </c>
      <c r="CG36" s="148">
        <v>0</v>
      </c>
      <c r="CH36" s="148">
        <v>0</v>
      </c>
      <c r="CI36" s="148">
        <v>0</v>
      </c>
      <c r="CJ36" s="148">
        <v>0</v>
      </c>
      <c r="CK36" s="147"/>
      <c r="CL36" s="148">
        <v>0</v>
      </c>
      <c r="CM36" s="148">
        <v>0</v>
      </c>
      <c r="CN36" s="148">
        <v>0</v>
      </c>
      <c r="CO36" s="148">
        <v>0</v>
      </c>
      <c r="CP36" s="148">
        <v>0</v>
      </c>
      <c r="CQ36" s="148">
        <v>0</v>
      </c>
      <c r="CR36" s="148">
        <v>0</v>
      </c>
      <c r="CS36" s="148">
        <v>0</v>
      </c>
      <c r="CT36" s="148">
        <v>0</v>
      </c>
      <c r="CU36" s="148">
        <v>0</v>
      </c>
      <c r="CV36" s="148">
        <v>0</v>
      </c>
      <c r="CW36" s="148">
        <v>0</v>
      </c>
      <c r="CX36" s="147"/>
      <c r="CY36" s="148">
        <v>0</v>
      </c>
      <c r="CZ36" s="148">
        <v>0</v>
      </c>
      <c r="DA36" s="148">
        <v>0</v>
      </c>
      <c r="DB36" s="148">
        <v>0</v>
      </c>
      <c r="DC36" s="148">
        <v>0</v>
      </c>
      <c r="DD36" s="148">
        <v>0</v>
      </c>
      <c r="DE36" s="148">
        <v>0</v>
      </c>
      <c r="DF36" s="148">
        <v>0</v>
      </c>
      <c r="DG36" s="148">
        <v>0</v>
      </c>
      <c r="DH36" s="148">
        <v>0</v>
      </c>
      <c r="DI36" s="148">
        <v>0</v>
      </c>
      <c r="DJ36" s="148">
        <v>0</v>
      </c>
      <c r="DK36" s="147"/>
      <c r="DL36" s="148">
        <v>189734.71000000002</v>
      </c>
      <c r="DM36" s="148">
        <v>123734.71</v>
      </c>
      <c r="DN36" s="148">
        <v>123734.71</v>
      </c>
      <c r="DO36" s="148">
        <v>250000</v>
      </c>
      <c r="DP36" s="148">
        <v>20000</v>
      </c>
      <c r="DQ36" s="148">
        <v>20000</v>
      </c>
      <c r="DR36" s="148">
        <v>20000</v>
      </c>
      <c r="DS36" s="148">
        <v>20000</v>
      </c>
      <c r="DT36" s="148">
        <v>20000</v>
      </c>
      <c r="DU36" s="148">
        <v>20000</v>
      </c>
      <c r="DV36" s="148">
        <v>20000</v>
      </c>
      <c r="DW36" s="148">
        <v>20000</v>
      </c>
      <c r="DY36" s="149">
        <f t="shared" si="115"/>
        <v>847204.13000000012</v>
      </c>
      <c r="EA36" s="19" t="b">
        <f t="shared" si="116"/>
        <v>1</v>
      </c>
      <c r="EH36" s="19"/>
    </row>
    <row r="37" spans="2:138" ht="14" customHeight="1" x14ac:dyDescent="0.4">
      <c r="B37" s="144"/>
      <c r="C37" s="19" t="s">
        <v>71</v>
      </c>
      <c r="D37" s="145" t="s">
        <v>162</v>
      </c>
      <c r="E37" s="19" t="s">
        <v>59</v>
      </c>
      <c r="F37" s="19" t="s">
        <v>61</v>
      </c>
      <c r="H37" s="145" t="s">
        <v>26</v>
      </c>
      <c r="I37" s="19" t="s">
        <v>156</v>
      </c>
      <c r="J37" s="19" t="s">
        <v>74</v>
      </c>
      <c r="L37" s="146">
        <v>84602.368866328252</v>
      </c>
      <c r="M37" s="146">
        <v>84602.368866328252</v>
      </c>
      <c r="N37" s="146">
        <v>84602.368866328252</v>
      </c>
      <c r="O37" s="146">
        <v>84602.368866328252</v>
      </c>
      <c r="P37" s="146">
        <v>84602.368866328252</v>
      </c>
      <c r="Q37" s="146">
        <v>84602.368866328252</v>
      </c>
      <c r="R37" s="146">
        <v>42301.184433164126</v>
      </c>
      <c r="S37" s="146">
        <v>42301.184433164126</v>
      </c>
      <c r="T37" s="146">
        <v>42301.184433164126</v>
      </c>
      <c r="U37" s="146">
        <v>42301.184433164126</v>
      </c>
      <c r="V37" s="146">
        <v>42301.184433164126</v>
      </c>
      <c r="W37" s="146">
        <v>42301.184433164126</v>
      </c>
      <c r="X37" s="147"/>
      <c r="Y37" s="148">
        <v>84602.368866328252</v>
      </c>
      <c r="Z37" s="148">
        <v>84602.368866328252</v>
      </c>
      <c r="AA37" s="148">
        <v>84602.368866328252</v>
      </c>
      <c r="AB37" s="148">
        <v>84602.368866328252</v>
      </c>
      <c r="AC37" s="148">
        <v>84602.368866328252</v>
      </c>
      <c r="AD37" s="148">
        <v>84602.368866328252</v>
      </c>
      <c r="AE37" s="148">
        <v>42301.184433164126</v>
      </c>
      <c r="AF37" s="148">
        <v>42301.184433164126</v>
      </c>
      <c r="AG37" s="148">
        <v>42301.184433164126</v>
      </c>
      <c r="AH37" s="148">
        <v>42301.184433164126</v>
      </c>
      <c r="AI37" s="148">
        <v>42301.184433164126</v>
      </c>
      <c r="AJ37" s="148">
        <v>42301.184433164126</v>
      </c>
      <c r="AK37" s="147"/>
      <c r="AL37" s="148">
        <v>0</v>
      </c>
      <c r="AM37" s="148">
        <v>0</v>
      </c>
      <c r="AN37" s="148">
        <v>0</v>
      </c>
      <c r="AO37" s="148">
        <v>0</v>
      </c>
      <c r="AP37" s="148">
        <v>0</v>
      </c>
      <c r="AQ37" s="148">
        <v>0</v>
      </c>
      <c r="AR37" s="148">
        <v>0</v>
      </c>
      <c r="AS37" s="148">
        <v>0</v>
      </c>
      <c r="AT37" s="148">
        <v>0</v>
      </c>
      <c r="AU37" s="148">
        <v>0</v>
      </c>
      <c r="AV37" s="148">
        <v>0</v>
      </c>
      <c r="AW37" s="148">
        <v>0</v>
      </c>
      <c r="AX37" s="147"/>
      <c r="AY37" s="148">
        <v>0</v>
      </c>
      <c r="AZ37" s="148">
        <v>0</v>
      </c>
      <c r="BA37" s="148">
        <v>0</v>
      </c>
      <c r="BB37" s="148">
        <v>0</v>
      </c>
      <c r="BC37" s="148">
        <v>0</v>
      </c>
      <c r="BD37" s="148">
        <v>0</v>
      </c>
      <c r="BE37" s="148">
        <v>0</v>
      </c>
      <c r="BF37" s="148">
        <v>0</v>
      </c>
      <c r="BG37" s="148">
        <v>0</v>
      </c>
      <c r="BH37" s="148">
        <v>0</v>
      </c>
      <c r="BI37" s="148">
        <v>0</v>
      </c>
      <c r="BJ37" s="148">
        <v>0</v>
      </c>
      <c r="BK37" s="147"/>
      <c r="BL37" s="148">
        <v>0</v>
      </c>
      <c r="BM37" s="148">
        <v>0</v>
      </c>
      <c r="BN37" s="148">
        <v>0</v>
      </c>
      <c r="BO37" s="148">
        <v>0</v>
      </c>
      <c r="BP37" s="148">
        <v>0</v>
      </c>
      <c r="BQ37" s="148">
        <v>0</v>
      </c>
      <c r="BR37" s="148">
        <v>0</v>
      </c>
      <c r="BS37" s="148">
        <v>0</v>
      </c>
      <c r="BT37" s="148">
        <v>0</v>
      </c>
      <c r="BU37" s="148">
        <v>0</v>
      </c>
      <c r="BV37" s="148">
        <v>0</v>
      </c>
      <c r="BW37" s="148">
        <v>0</v>
      </c>
      <c r="BX37" s="147"/>
      <c r="BY37" s="148">
        <v>0</v>
      </c>
      <c r="BZ37" s="148">
        <v>0</v>
      </c>
      <c r="CA37" s="148">
        <v>0</v>
      </c>
      <c r="CB37" s="148">
        <v>0</v>
      </c>
      <c r="CC37" s="148">
        <v>0</v>
      </c>
      <c r="CD37" s="148">
        <v>0</v>
      </c>
      <c r="CE37" s="148">
        <v>0</v>
      </c>
      <c r="CF37" s="148">
        <v>0</v>
      </c>
      <c r="CG37" s="148">
        <v>0</v>
      </c>
      <c r="CH37" s="148">
        <v>0</v>
      </c>
      <c r="CI37" s="148">
        <v>0</v>
      </c>
      <c r="CJ37" s="148">
        <v>0</v>
      </c>
      <c r="CK37" s="147"/>
      <c r="CL37" s="148">
        <v>0</v>
      </c>
      <c r="CM37" s="148">
        <v>0</v>
      </c>
      <c r="CN37" s="148">
        <v>0</v>
      </c>
      <c r="CO37" s="148">
        <v>0</v>
      </c>
      <c r="CP37" s="148">
        <v>0</v>
      </c>
      <c r="CQ37" s="148">
        <v>0</v>
      </c>
      <c r="CR37" s="148">
        <v>0</v>
      </c>
      <c r="CS37" s="148">
        <v>0</v>
      </c>
      <c r="CT37" s="148">
        <v>0</v>
      </c>
      <c r="CU37" s="148">
        <v>0</v>
      </c>
      <c r="CV37" s="148">
        <v>0</v>
      </c>
      <c r="CW37" s="148">
        <v>0</v>
      </c>
      <c r="CX37" s="147"/>
      <c r="CY37" s="148">
        <v>0</v>
      </c>
      <c r="CZ37" s="148">
        <v>0</v>
      </c>
      <c r="DA37" s="148">
        <v>0</v>
      </c>
      <c r="DB37" s="148">
        <v>0</v>
      </c>
      <c r="DC37" s="148">
        <v>0</v>
      </c>
      <c r="DD37" s="148">
        <v>0</v>
      </c>
      <c r="DE37" s="148">
        <v>0</v>
      </c>
      <c r="DF37" s="148">
        <v>0</v>
      </c>
      <c r="DG37" s="148">
        <v>0</v>
      </c>
      <c r="DH37" s="148">
        <v>0</v>
      </c>
      <c r="DI37" s="148">
        <v>0</v>
      </c>
      <c r="DJ37" s="148">
        <v>0</v>
      </c>
      <c r="DK37" s="147"/>
      <c r="DL37" s="148">
        <v>84602.368866328252</v>
      </c>
      <c r="DM37" s="148">
        <v>84602.368866328252</v>
      </c>
      <c r="DN37" s="148">
        <v>84602.368866328252</v>
      </c>
      <c r="DO37" s="148">
        <v>84602.368866328252</v>
      </c>
      <c r="DP37" s="148">
        <v>84602.368866328252</v>
      </c>
      <c r="DQ37" s="148">
        <v>84602.368866328252</v>
      </c>
      <c r="DR37" s="148">
        <v>42301.184433164126</v>
      </c>
      <c r="DS37" s="148">
        <v>42301.184433164126</v>
      </c>
      <c r="DT37" s="148">
        <v>42301.184433164126</v>
      </c>
      <c r="DU37" s="148">
        <v>42301.184433164126</v>
      </c>
      <c r="DV37" s="148">
        <v>42301.184433164126</v>
      </c>
      <c r="DW37" s="148">
        <v>42301.184433164126</v>
      </c>
      <c r="DY37" s="149">
        <f t="shared" si="115"/>
        <v>761421.31979695405</v>
      </c>
      <c r="EA37" s="19" t="b">
        <f t="shared" si="116"/>
        <v>1</v>
      </c>
      <c r="EH37" s="19"/>
    </row>
    <row r="38" spans="2:138" ht="14" customHeight="1" x14ac:dyDescent="0.4">
      <c r="B38" s="144"/>
      <c r="C38" s="19" t="s">
        <v>71</v>
      </c>
      <c r="D38" s="145" t="s">
        <v>165</v>
      </c>
      <c r="E38" s="19" t="s">
        <v>60</v>
      </c>
      <c r="F38" s="19" t="s">
        <v>60</v>
      </c>
      <c r="H38" s="145" t="s">
        <v>26</v>
      </c>
      <c r="I38" s="19" t="s">
        <v>156</v>
      </c>
      <c r="J38" s="19" t="s">
        <v>74</v>
      </c>
      <c r="L38" s="146">
        <v>60000</v>
      </c>
      <c r="M38" s="146">
        <v>60000</v>
      </c>
      <c r="N38" s="146">
        <v>60000</v>
      </c>
      <c r="O38" s="146">
        <v>60000</v>
      </c>
      <c r="P38" s="146">
        <v>60000</v>
      </c>
      <c r="Q38" s="146">
        <v>60000</v>
      </c>
      <c r="R38" s="146">
        <v>60000</v>
      </c>
      <c r="S38" s="146">
        <v>60000</v>
      </c>
      <c r="T38" s="146">
        <v>60000</v>
      </c>
      <c r="U38" s="146">
        <v>60000</v>
      </c>
      <c r="V38" s="146">
        <v>60000</v>
      </c>
      <c r="W38" s="146">
        <v>60000</v>
      </c>
      <c r="X38" s="147"/>
      <c r="Y38" s="148">
        <v>60000</v>
      </c>
      <c r="Z38" s="148">
        <v>60000</v>
      </c>
      <c r="AA38" s="148">
        <v>60000</v>
      </c>
      <c r="AB38" s="148">
        <v>60000</v>
      </c>
      <c r="AC38" s="148">
        <v>60000</v>
      </c>
      <c r="AD38" s="148">
        <v>60000</v>
      </c>
      <c r="AE38" s="148">
        <v>60000</v>
      </c>
      <c r="AF38" s="148">
        <v>60000</v>
      </c>
      <c r="AG38" s="148">
        <v>60000</v>
      </c>
      <c r="AH38" s="148">
        <v>60000</v>
      </c>
      <c r="AI38" s="148">
        <v>60000</v>
      </c>
      <c r="AJ38" s="148">
        <v>60000</v>
      </c>
      <c r="AK38" s="147"/>
      <c r="AL38" s="148">
        <v>15329.579040000001</v>
      </c>
      <c r="AM38" s="148">
        <v>15329.579040000001</v>
      </c>
      <c r="AN38" s="148">
        <v>15329.579040000001</v>
      </c>
      <c r="AO38" s="148">
        <v>15329.579040000001</v>
      </c>
      <c r="AP38" s="148">
        <v>15329.579040000001</v>
      </c>
      <c r="AQ38" s="148">
        <v>15329.579040000001</v>
      </c>
      <c r="AR38" s="148">
        <v>15329.579040000001</v>
      </c>
      <c r="AS38" s="148">
        <v>15329.579040000001</v>
      </c>
      <c r="AT38" s="148">
        <v>15329.579040000001</v>
      </c>
      <c r="AU38" s="148">
        <v>15329.579040000001</v>
      </c>
      <c r="AV38" s="148">
        <v>15329.579040000001</v>
      </c>
      <c r="AW38" s="148">
        <v>15329.579040000001</v>
      </c>
      <c r="AX38" s="147"/>
      <c r="AY38" s="148">
        <v>951.63440000000014</v>
      </c>
      <c r="AZ38" s="148">
        <v>951.63440000000014</v>
      </c>
      <c r="BA38" s="148">
        <v>951.63440000000014</v>
      </c>
      <c r="BB38" s="148">
        <v>951.63440000000014</v>
      </c>
      <c r="BC38" s="148">
        <v>951.63440000000014</v>
      </c>
      <c r="BD38" s="148">
        <v>951.63440000000014</v>
      </c>
      <c r="BE38" s="148">
        <v>951.63440000000014</v>
      </c>
      <c r="BF38" s="148">
        <v>951.63440000000014</v>
      </c>
      <c r="BG38" s="148">
        <v>951.63440000000014</v>
      </c>
      <c r="BH38" s="148">
        <v>951.63440000000014</v>
      </c>
      <c r="BI38" s="148">
        <v>951.63440000000014</v>
      </c>
      <c r="BJ38" s="148">
        <v>951.63440000000014</v>
      </c>
      <c r="BK38" s="147"/>
      <c r="BL38" s="148">
        <v>0</v>
      </c>
      <c r="BM38" s="148">
        <v>0</v>
      </c>
      <c r="BN38" s="148">
        <v>0</v>
      </c>
      <c r="BO38" s="148">
        <v>0</v>
      </c>
      <c r="BP38" s="148">
        <v>0</v>
      </c>
      <c r="BQ38" s="148">
        <v>0</v>
      </c>
      <c r="BR38" s="148">
        <v>0</v>
      </c>
      <c r="BS38" s="148">
        <v>0</v>
      </c>
      <c r="BT38" s="148">
        <v>0</v>
      </c>
      <c r="BU38" s="148">
        <v>0</v>
      </c>
      <c r="BV38" s="148">
        <v>0</v>
      </c>
      <c r="BW38" s="148">
        <v>0</v>
      </c>
      <c r="BX38" s="147"/>
      <c r="BY38" s="148">
        <v>12000</v>
      </c>
      <c r="BZ38" s="148">
        <v>12000</v>
      </c>
      <c r="CA38" s="148">
        <v>12000</v>
      </c>
      <c r="CB38" s="148">
        <v>12000</v>
      </c>
      <c r="CC38" s="148">
        <v>12000</v>
      </c>
      <c r="CD38" s="148">
        <v>12000</v>
      </c>
      <c r="CE38" s="148">
        <v>12000</v>
      </c>
      <c r="CF38" s="148">
        <v>12000</v>
      </c>
      <c r="CG38" s="148">
        <v>12000</v>
      </c>
      <c r="CH38" s="148">
        <v>12000</v>
      </c>
      <c r="CI38" s="148">
        <v>12000</v>
      </c>
      <c r="CJ38" s="148">
        <v>12000</v>
      </c>
      <c r="CK38" s="147"/>
      <c r="CL38" s="148">
        <v>0</v>
      </c>
      <c r="CM38" s="148">
        <v>0</v>
      </c>
      <c r="CN38" s="148">
        <v>0</v>
      </c>
      <c r="CO38" s="148">
        <v>0</v>
      </c>
      <c r="CP38" s="148">
        <v>0</v>
      </c>
      <c r="CQ38" s="148">
        <v>0</v>
      </c>
      <c r="CR38" s="148">
        <v>0</v>
      </c>
      <c r="CS38" s="148">
        <v>0</v>
      </c>
      <c r="CT38" s="148">
        <v>0</v>
      </c>
      <c r="CU38" s="148">
        <v>0</v>
      </c>
      <c r="CV38" s="148">
        <v>0</v>
      </c>
      <c r="CW38" s="148">
        <v>0</v>
      </c>
      <c r="CX38" s="147"/>
      <c r="CY38" s="148">
        <v>12000</v>
      </c>
      <c r="CZ38" s="148">
        <v>12000</v>
      </c>
      <c r="DA38" s="148">
        <v>12000</v>
      </c>
      <c r="DB38" s="148">
        <v>12000</v>
      </c>
      <c r="DC38" s="148">
        <v>12000</v>
      </c>
      <c r="DD38" s="148">
        <v>12000</v>
      </c>
      <c r="DE38" s="148">
        <v>12000</v>
      </c>
      <c r="DF38" s="148">
        <v>12000</v>
      </c>
      <c r="DG38" s="148">
        <v>12000</v>
      </c>
      <c r="DH38" s="148">
        <v>12000</v>
      </c>
      <c r="DI38" s="148">
        <v>12000</v>
      </c>
      <c r="DJ38" s="148">
        <v>12000</v>
      </c>
      <c r="DK38" s="147"/>
      <c r="DL38" s="148">
        <v>84000</v>
      </c>
      <c r="DM38" s="148">
        <v>84000</v>
      </c>
      <c r="DN38" s="148">
        <v>84000</v>
      </c>
      <c r="DO38" s="148">
        <v>84000</v>
      </c>
      <c r="DP38" s="148">
        <v>84000</v>
      </c>
      <c r="DQ38" s="148">
        <v>84000</v>
      </c>
      <c r="DR38" s="148">
        <v>84000</v>
      </c>
      <c r="DS38" s="148">
        <v>84000</v>
      </c>
      <c r="DT38" s="148">
        <v>84000</v>
      </c>
      <c r="DU38" s="148">
        <v>84000</v>
      </c>
      <c r="DV38" s="148">
        <v>84000</v>
      </c>
      <c r="DW38" s="148">
        <v>84000</v>
      </c>
      <c r="DY38" s="149">
        <f t="shared" si="115"/>
        <v>1008000</v>
      </c>
      <c r="EA38" s="19" t="b">
        <f t="shared" si="116"/>
        <v>1</v>
      </c>
      <c r="EH38" s="19"/>
    </row>
    <row r="39" spans="2:138" ht="14" customHeight="1" x14ac:dyDescent="0.4">
      <c r="B39" s="144"/>
      <c r="C39" s="19" t="s">
        <v>71</v>
      </c>
      <c r="D39" s="145" t="s">
        <v>165</v>
      </c>
      <c r="E39" s="19" t="s">
        <v>61</v>
      </c>
      <c r="F39" s="19" t="s">
        <v>61</v>
      </c>
      <c r="H39" s="145" t="s">
        <v>26</v>
      </c>
      <c r="I39" s="19" t="s">
        <v>156</v>
      </c>
      <c r="J39" s="19" t="s">
        <v>74</v>
      </c>
      <c r="L39" s="146">
        <v>80000</v>
      </c>
      <c r="M39" s="146">
        <v>80000</v>
      </c>
      <c r="N39" s="146">
        <v>80000</v>
      </c>
      <c r="O39" s="146">
        <v>80000</v>
      </c>
      <c r="P39" s="146">
        <v>80000</v>
      </c>
      <c r="Q39" s="146">
        <v>80000</v>
      </c>
      <c r="R39" s="146">
        <v>40000</v>
      </c>
      <c r="S39" s="146">
        <v>40000</v>
      </c>
      <c r="T39" s="146">
        <v>40000</v>
      </c>
      <c r="U39" s="146">
        <v>40000</v>
      </c>
      <c r="V39" s="146">
        <v>40000</v>
      </c>
      <c r="W39" s="146">
        <v>40000</v>
      </c>
      <c r="X39" s="147"/>
      <c r="Y39" s="148">
        <v>80000</v>
      </c>
      <c r="Z39" s="148">
        <v>80000</v>
      </c>
      <c r="AA39" s="148">
        <v>80000</v>
      </c>
      <c r="AB39" s="148">
        <v>80000</v>
      </c>
      <c r="AC39" s="148">
        <v>80000</v>
      </c>
      <c r="AD39" s="148">
        <v>80000</v>
      </c>
      <c r="AE39" s="148">
        <v>40000</v>
      </c>
      <c r="AF39" s="148">
        <v>40000</v>
      </c>
      <c r="AG39" s="148">
        <v>40000</v>
      </c>
      <c r="AH39" s="148">
        <v>40000</v>
      </c>
      <c r="AI39" s="148">
        <v>40000</v>
      </c>
      <c r="AJ39" s="148">
        <v>40000</v>
      </c>
      <c r="AK39" s="147"/>
      <c r="AL39" s="148">
        <v>20829.579040000004</v>
      </c>
      <c r="AM39" s="148">
        <v>20829.579040000004</v>
      </c>
      <c r="AN39" s="148">
        <v>20829.579040000004</v>
      </c>
      <c r="AO39" s="148">
        <v>20829.579040000004</v>
      </c>
      <c r="AP39" s="148">
        <v>20829.579040000004</v>
      </c>
      <c r="AQ39" s="148">
        <v>20829.579040000004</v>
      </c>
      <c r="AR39" s="148">
        <v>9829.5790400000005</v>
      </c>
      <c r="AS39" s="148">
        <v>9829.5790400000005</v>
      </c>
      <c r="AT39" s="148">
        <v>9829.5790400000005</v>
      </c>
      <c r="AU39" s="148">
        <v>9829.5790400000005</v>
      </c>
      <c r="AV39" s="148">
        <v>9829.5790400000005</v>
      </c>
      <c r="AW39" s="148">
        <v>9829.5790400000005</v>
      </c>
      <c r="AX39" s="147"/>
      <c r="AY39" s="148">
        <v>951.63440000000014</v>
      </c>
      <c r="AZ39" s="148">
        <v>951.63440000000014</v>
      </c>
      <c r="BA39" s="148">
        <v>951.63440000000014</v>
      </c>
      <c r="BB39" s="148">
        <v>951.63440000000014</v>
      </c>
      <c r="BC39" s="148">
        <v>951.63440000000014</v>
      </c>
      <c r="BD39" s="148">
        <v>951.63440000000014</v>
      </c>
      <c r="BE39" s="148">
        <v>951.63440000000014</v>
      </c>
      <c r="BF39" s="148">
        <v>951.63440000000014</v>
      </c>
      <c r="BG39" s="148">
        <v>951.63440000000014</v>
      </c>
      <c r="BH39" s="148">
        <v>951.63440000000014</v>
      </c>
      <c r="BI39" s="148">
        <v>951.63440000000014</v>
      </c>
      <c r="BJ39" s="148">
        <v>951.63440000000014</v>
      </c>
      <c r="BK39" s="147"/>
      <c r="BL39" s="148">
        <v>0</v>
      </c>
      <c r="BM39" s="148">
        <v>0</v>
      </c>
      <c r="BN39" s="148">
        <v>0</v>
      </c>
      <c r="BO39" s="148">
        <v>0</v>
      </c>
      <c r="BP39" s="148">
        <v>0</v>
      </c>
      <c r="BQ39" s="148">
        <v>0</v>
      </c>
      <c r="BR39" s="148">
        <v>0</v>
      </c>
      <c r="BS39" s="148">
        <v>0</v>
      </c>
      <c r="BT39" s="148">
        <v>0</v>
      </c>
      <c r="BU39" s="148">
        <v>0</v>
      </c>
      <c r="BV39" s="148">
        <v>0</v>
      </c>
      <c r="BW39" s="148">
        <v>0</v>
      </c>
      <c r="BX39" s="147"/>
      <c r="BY39" s="148">
        <v>0</v>
      </c>
      <c r="BZ39" s="148">
        <v>0</v>
      </c>
      <c r="CA39" s="148">
        <v>0</v>
      </c>
      <c r="CB39" s="148">
        <v>0</v>
      </c>
      <c r="CC39" s="148">
        <v>0</v>
      </c>
      <c r="CD39" s="148">
        <v>0</v>
      </c>
      <c r="CE39" s="148">
        <v>0</v>
      </c>
      <c r="CF39" s="148">
        <v>0</v>
      </c>
      <c r="CG39" s="148">
        <v>0</v>
      </c>
      <c r="CH39" s="148">
        <v>0</v>
      </c>
      <c r="CI39" s="148">
        <v>0</v>
      </c>
      <c r="CJ39" s="148">
        <v>0</v>
      </c>
      <c r="CK39" s="147"/>
      <c r="CL39" s="148">
        <v>0</v>
      </c>
      <c r="CM39" s="148">
        <v>0</v>
      </c>
      <c r="CN39" s="148">
        <v>0</v>
      </c>
      <c r="CO39" s="148">
        <v>0</v>
      </c>
      <c r="CP39" s="148">
        <v>0</v>
      </c>
      <c r="CQ39" s="148">
        <v>0</v>
      </c>
      <c r="CR39" s="148">
        <v>0</v>
      </c>
      <c r="CS39" s="148">
        <v>0</v>
      </c>
      <c r="CT39" s="148">
        <v>0</v>
      </c>
      <c r="CU39" s="148">
        <v>0</v>
      </c>
      <c r="CV39" s="148">
        <v>0</v>
      </c>
      <c r="CW39" s="148">
        <v>0</v>
      </c>
      <c r="CX39" s="147"/>
      <c r="CY39" s="148">
        <v>16000</v>
      </c>
      <c r="CZ39" s="148">
        <v>16000</v>
      </c>
      <c r="DA39" s="148">
        <v>16000</v>
      </c>
      <c r="DB39" s="148">
        <v>16000</v>
      </c>
      <c r="DC39" s="148">
        <v>16000</v>
      </c>
      <c r="DD39" s="148">
        <v>16000</v>
      </c>
      <c r="DE39" s="148">
        <v>8000</v>
      </c>
      <c r="DF39" s="148">
        <v>8000</v>
      </c>
      <c r="DG39" s="148">
        <v>8000</v>
      </c>
      <c r="DH39" s="148">
        <v>8000</v>
      </c>
      <c r="DI39" s="148">
        <v>8000</v>
      </c>
      <c r="DJ39" s="148">
        <v>8000</v>
      </c>
      <c r="DK39" s="147"/>
      <c r="DL39" s="148">
        <v>96000</v>
      </c>
      <c r="DM39" s="148">
        <v>96000</v>
      </c>
      <c r="DN39" s="148">
        <v>96000</v>
      </c>
      <c r="DO39" s="148">
        <v>96000</v>
      </c>
      <c r="DP39" s="148">
        <v>96000</v>
      </c>
      <c r="DQ39" s="148">
        <v>96000</v>
      </c>
      <c r="DR39" s="148">
        <v>48000</v>
      </c>
      <c r="DS39" s="148">
        <v>48000</v>
      </c>
      <c r="DT39" s="148">
        <v>48000</v>
      </c>
      <c r="DU39" s="148">
        <v>48000</v>
      </c>
      <c r="DV39" s="148">
        <v>48000</v>
      </c>
      <c r="DW39" s="148">
        <v>48000</v>
      </c>
      <c r="DY39" s="149">
        <f t="shared" si="115"/>
        <v>864000</v>
      </c>
      <c r="EA39" s="19" t="b">
        <f t="shared" si="116"/>
        <v>1</v>
      </c>
      <c r="EH39" s="19"/>
    </row>
    <row r="40" spans="2:138" ht="14" customHeight="1" x14ac:dyDescent="0.4">
      <c r="B40" s="144"/>
      <c r="C40" s="19" t="s">
        <v>71</v>
      </c>
      <c r="D40" s="145" t="s">
        <v>163</v>
      </c>
      <c r="E40" s="19" t="s">
        <v>60</v>
      </c>
      <c r="F40" s="19" t="s">
        <v>60</v>
      </c>
      <c r="H40" s="145" t="s">
        <v>26</v>
      </c>
      <c r="I40" s="19" t="s">
        <v>156</v>
      </c>
      <c r="J40" s="19" t="s">
        <v>74</v>
      </c>
      <c r="L40" s="146">
        <v>57000</v>
      </c>
      <c r="M40" s="146">
        <v>57000</v>
      </c>
      <c r="N40" s="146">
        <v>57000</v>
      </c>
      <c r="O40" s="146">
        <v>57000</v>
      </c>
      <c r="P40" s="146">
        <v>57000</v>
      </c>
      <c r="Q40" s="146">
        <v>57000</v>
      </c>
      <c r="R40" s="146">
        <v>57000</v>
      </c>
      <c r="S40" s="146">
        <v>57000</v>
      </c>
      <c r="T40" s="146">
        <v>57000</v>
      </c>
      <c r="U40" s="146">
        <v>57000</v>
      </c>
      <c r="V40" s="146">
        <v>57000</v>
      </c>
      <c r="W40" s="146">
        <v>57000</v>
      </c>
      <c r="X40" s="147"/>
      <c r="Y40" s="148">
        <v>57000</v>
      </c>
      <c r="Z40" s="148">
        <v>57000</v>
      </c>
      <c r="AA40" s="148">
        <v>57000</v>
      </c>
      <c r="AB40" s="148">
        <v>57000</v>
      </c>
      <c r="AC40" s="148">
        <v>57000</v>
      </c>
      <c r="AD40" s="148">
        <v>57000</v>
      </c>
      <c r="AE40" s="148">
        <v>57000</v>
      </c>
      <c r="AF40" s="148">
        <v>57000</v>
      </c>
      <c r="AG40" s="148">
        <v>57000</v>
      </c>
      <c r="AH40" s="148">
        <v>57000</v>
      </c>
      <c r="AI40" s="148">
        <v>57000</v>
      </c>
      <c r="AJ40" s="148">
        <v>57000</v>
      </c>
      <c r="AK40" s="147"/>
      <c r="AL40" s="148">
        <v>14504.579040000001</v>
      </c>
      <c r="AM40" s="148">
        <v>14504.579040000001</v>
      </c>
      <c r="AN40" s="148">
        <v>14504.579040000001</v>
      </c>
      <c r="AO40" s="148">
        <v>14504.579040000001</v>
      </c>
      <c r="AP40" s="148">
        <v>14504.579040000001</v>
      </c>
      <c r="AQ40" s="148">
        <v>14504.579040000001</v>
      </c>
      <c r="AR40" s="148">
        <v>14504.579040000001</v>
      </c>
      <c r="AS40" s="148">
        <v>14504.579040000001</v>
      </c>
      <c r="AT40" s="148">
        <v>14504.579040000001</v>
      </c>
      <c r="AU40" s="148">
        <v>14504.579040000001</v>
      </c>
      <c r="AV40" s="148">
        <v>14504.579040000001</v>
      </c>
      <c r="AW40" s="148">
        <v>14504.579040000001</v>
      </c>
      <c r="AX40" s="147"/>
      <c r="AY40" s="148">
        <v>951.63440000000014</v>
      </c>
      <c r="AZ40" s="148">
        <v>951.63440000000014</v>
      </c>
      <c r="BA40" s="148">
        <v>951.63440000000014</v>
      </c>
      <c r="BB40" s="148">
        <v>951.63440000000014</v>
      </c>
      <c r="BC40" s="148">
        <v>951.63440000000014</v>
      </c>
      <c r="BD40" s="148">
        <v>951.63440000000014</v>
      </c>
      <c r="BE40" s="148">
        <v>951.63440000000014</v>
      </c>
      <c r="BF40" s="148">
        <v>951.63440000000014</v>
      </c>
      <c r="BG40" s="148">
        <v>951.63440000000014</v>
      </c>
      <c r="BH40" s="148">
        <v>951.63440000000014</v>
      </c>
      <c r="BI40" s="148">
        <v>951.63440000000014</v>
      </c>
      <c r="BJ40" s="148">
        <v>951.63440000000014</v>
      </c>
      <c r="BK40" s="147"/>
      <c r="BL40" s="148">
        <v>0</v>
      </c>
      <c r="BM40" s="148">
        <v>0</v>
      </c>
      <c r="BN40" s="148">
        <v>0</v>
      </c>
      <c r="BO40" s="148">
        <v>0</v>
      </c>
      <c r="BP40" s="148">
        <v>0</v>
      </c>
      <c r="BQ40" s="148">
        <v>0</v>
      </c>
      <c r="BR40" s="148">
        <v>0</v>
      </c>
      <c r="BS40" s="148">
        <v>0</v>
      </c>
      <c r="BT40" s="148">
        <v>0</v>
      </c>
      <c r="BU40" s="148">
        <v>0</v>
      </c>
      <c r="BV40" s="148">
        <v>0</v>
      </c>
      <c r="BW40" s="148">
        <v>0</v>
      </c>
      <c r="BX40" s="147"/>
      <c r="BY40" s="148">
        <v>12000</v>
      </c>
      <c r="BZ40" s="148">
        <v>12000</v>
      </c>
      <c r="CA40" s="148">
        <v>12000</v>
      </c>
      <c r="CB40" s="148">
        <v>12000</v>
      </c>
      <c r="CC40" s="148">
        <v>12000</v>
      </c>
      <c r="CD40" s="148">
        <v>12000</v>
      </c>
      <c r="CE40" s="148">
        <v>12000</v>
      </c>
      <c r="CF40" s="148">
        <v>12000</v>
      </c>
      <c r="CG40" s="148">
        <v>12000</v>
      </c>
      <c r="CH40" s="148">
        <v>12000</v>
      </c>
      <c r="CI40" s="148">
        <v>12000</v>
      </c>
      <c r="CJ40" s="148">
        <v>12000</v>
      </c>
      <c r="CK40" s="147"/>
      <c r="CL40" s="148">
        <v>0</v>
      </c>
      <c r="CM40" s="148">
        <v>0</v>
      </c>
      <c r="CN40" s="148">
        <v>0</v>
      </c>
      <c r="CO40" s="148">
        <v>0</v>
      </c>
      <c r="CP40" s="148">
        <v>0</v>
      </c>
      <c r="CQ40" s="148">
        <v>0</v>
      </c>
      <c r="CR40" s="148">
        <v>0</v>
      </c>
      <c r="CS40" s="148">
        <v>0</v>
      </c>
      <c r="CT40" s="148">
        <v>0</v>
      </c>
      <c r="CU40" s="148">
        <v>0</v>
      </c>
      <c r="CV40" s="148">
        <v>0</v>
      </c>
      <c r="CW40" s="148">
        <v>0</v>
      </c>
      <c r="CX40" s="147"/>
      <c r="CY40" s="148">
        <v>11400</v>
      </c>
      <c r="CZ40" s="148">
        <v>11400</v>
      </c>
      <c r="DA40" s="148">
        <v>11400</v>
      </c>
      <c r="DB40" s="148">
        <v>11400</v>
      </c>
      <c r="DC40" s="148">
        <v>11400</v>
      </c>
      <c r="DD40" s="148">
        <v>11400</v>
      </c>
      <c r="DE40" s="148">
        <v>11400</v>
      </c>
      <c r="DF40" s="148">
        <v>11400</v>
      </c>
      <c r="DG40" s="148">
        <v>11400</v>
      </c>
      <c r="DH40" s="148">
        <v>11400</v>
      </c>
      <c r="DI40" s="148">
        <v>11400</v>
      </c>
      <c r="DJ40" s="148">
        <v>11400</v>
      </c>
      <c r="DK40" s="147"/>
      <c r="DL40" s="148">
        <v>80400</v>
      </c>
      <c r="DM40" s="148">
        <v>80400</v>
      </c>
      <c r="DN40" s="148">
        <v>80400</v>
      </c>
      <c r="DO40" s="148">
        <v>80400</v>
      </c>
      <c r="DP40" s="148">
        <v>80400</v>
      </c>
      <c r="DQ40" s="148">
        <v>80400</v>
      </c>
      <c r="DR40" s="148">
        <v>80400</v>
      </c>
      <c r="DS40" s="148">
        <v>80400</v>
      </c>
      <c r="DT40" s="148">
        <v>80400</v>
      </c>
      <c r="DU40" s="148">
        <v>80400</v>
      </c>
      <c r="DV40" s="148">
        <v>80400</v>
      </c>
      <c r="DW40" s="148">
        <v>80400</v>
      </c>
      <c r="DY40" s="149">
        <f t="shared" si="115"/>
        <v>964800</v>
      </c>
      <c r="EA40" s="19" t="b">
        <f t="shared" si="116"/>
        <v>1</v>
      </c>
      <c r="EH40" s="19"/>
    </row>
    <row r="41" spans="2:138" ht="14" customHeight="1" x14ac:dyDescent="0.4">
      <c r="B41" s="144"/>
      <c r="C41" s="19" t="s">
        <v>71</v>
      </c>
      <c r="D41" s="145" t="s">
        <v>163</v>
      </c>
      <c r="E41" s="19" t="s">
        <v>61</v>
      </c>
      <c r="F41" s="19" t="s">
        <v>61</v>
      </c>
      <c r="H41" s="145" t="s">
        <v>26</v>
      </c>
      <c r="I41" s="19" t="s">
        <v>156</v>
      </c>
      <c r="J41" s="19" t="s">
        <v>74</v>
      </c>
      <c r="L41" s="146">
        <v>76000</v>
      </c>
      <c r="M41" s="146">
        <v>76000</v>
      </c>
      <c r="N41" s="146">
        <v>76000</v>
      </c>
      <c r="O41" s="146">
        <v>76000</v>
      </c>
      <c r="P41" s="146">
        <v>76000</v>
      </c>
      <c r="Q41" s="146">
        <v>76000</v>
      </c>
      <c r="R41" s="146">
        <v>38000</v>
      </c>
      <c r="S41" s="146">
        <v>38000</v>
      </c>
      <c r="T41" s="146">
        <v>38000</v>
      </c>
      <c r="U41" s="146">
        <v>38000</v>
      </c>
      <c r="V41" s="146">
        <v>38000</v>
      </c>
      <c r="W41" s="146">
        <v>38000</v>
      </c>
      <c r="X41" s="147"/>
      <c r="Y41" s="148">
        <v>76000</v>
      </c>
      <c r="Z41" s="148">
        <v>76000</v>
      </c>
      <c r="AA41" s="148">
        <v>76000</v>
      </c>
      <c r="AB41" s="148">
        <v>76000</v>
      </c>
      <c r="AC41" s="148">
        <v>76000</v>
      </c>
      <c r="AD41" s="148">
        <v>76000</v>
      </c>
      <c r="AE41" s="148">
        <v>38000</v>
      </c>
      <c r="AF41" s="148">
        <v>38000</v>
      </c>
      <c r="AG41" s="148">
        <v>38000</v>
      </c>
      <c r="AH41" s="148">
        <v>38000</v>
      </c>
      <c r="AI41" s="148">
        <v>38000</v>
      </c>
      <c r="AJ41" s="148">
        <v>38000</v>
      </c>
      <c r="AK41" s="147"/>
      <c r="AL41" s="148">
        <v>19729.579040000004</v>
      </c>
      <c r="AM41" s="148">
        <v>19729.579040000004</v>
      </c>
      <c r="AN41" s="148">
        <v>19729.579040000004</v>
      </c>
      <c r="AO41" s="148">
        <v>19729.579040000004</v>
      </c>
      <c r="AP41" s="148">
        <v>19729.579040000004</v>
      </c>
      <c r="AQ41" s="148">
        <v>19729.579040000004</v>
      </c>
      <c r="AR41" s="148">
        <v>9279.5790400000005</v>
      </c>
      <c r="AS41" s="148">
        <v>9279.5790400000005</v>
      </c>
      <c r="AT41" s="148">
        <v>9279.5790400000005</v>
      </c>
      <c r="AU41" s="148">
        <v>9279.5790400000005</v>
      </c>
      <c r="AV41" s="148">
        <v>9279.5790400000005</v>
      </c>
      <c r="AW41" s="148">
        <v>9279.5790400000005</v>
      </c>
      <c r="AX41" s="147"/>
      <c r="AY41" s="148">
        <v>951.63440000000014</v>
      </c>
      <c r="AZ41" s="148">
        <v>951.63440000000014</v>
      </c>
      <c r="BA41" s="148">
        <v>951.63440000000014</v>
      </c>
      <c r="BB41" s="148">
        <v>951.63440000000014</v>
      </c>
      <c r="BC41" s="148">
        <v>951.63440000000014</v>
      </c>
      <c r="BD41" s="148">
        <v>951.63440000000014</v>
      </c>
      <c r="BE41" s="148">
        <v>951.63440000000014</v>
      </c>
      <c r="BF41" s="148">
        <v>951.63440000000014</v>
      </c>
      <c r="BG41" s="148">
        <v>951.63440000000014</v>
      </c>
      <c r="BH41" s="148">
        <v>951.63440000000014</v>
      </c>
      <c r="BI41" s="148">
        <v>951.63440000000014</v>
      </c>
      <c r="BJ41" s="148">
        <v>951.63440000000014</v>
      </c>
      <c r="BK41" s="147"/>
      <c r="BL41" s="148">
        <v>0</v>
      </c>
      <c r="BM41" s="148">
        <v>0</v>
      </c>
      <c r="BN41" s="148">
        <v>0</v>
      </c>
      <c r="BO41" s="148">
        <v>0</v>
      </c>
      <c r="BP41" s="148">
        <v>0</v>
      </c>
      <c r="BQ41" s="148">
        <v>0</v>
      </c>
      <c r="BR41" s="148">
        <v>0</v>
      </c>
      <c r="BS41" s="148">
        <v>0</v>
      </c>
      <c r="BT41" s="148">
        <v>0</v>
      </c>
      <c r="BU41" s="148">
        <v>0</v>
      </c>
      <c r="BV41" s="148">
        <v>0</v>
      </c>
      <c r="BW41" s="148">
        <v>0</v>
      </c>
      <c r="BX41" s="147"/>
      <c r="BY41" s="148">
        <v>0</v>
      </c>
      <c r="BZ41" s="148">
        <v>0</v>
      </c>
      <c r="CA41" s="148">
        <v>0</v>
      </c>
      <c r="CB41" s="148">
        <v>0</v>
      </c>
      <c r="CC41" s="148">
        <v>0</v>
      </c>
      <c r="CD41" s="148">
        <v>0</v>
      </c>
      <c r="CE41" s="148">
        <v>0</v>
      </c>
      <c r="CF41" s="148">
        <v>0</v>
      </c>
      <c r="CG41" s="148">
        <v>0</v>
      </c>
      <c r="CH41" s="148">
        <v>0</v>
      </c>
      <c r="CI41" s="148">
        <v>0</v>
      </c>
      <c r="CJ41" s="148">
        <v>0</v>
      </c>
      <c r="CK41" s="147"/>
      <c r="CL41" s="148">
        <v>0</v>
      </c>
      <c r="CM41" s="148">
        <v>0</v>
      </c>
      <c r="CN41" s="148">
        <v>0</v>
      </c>
      <c r="CO41" s="148">
        <v>0</v>
      </c>
      <c r="CP41" s="148">
        <v>0</v>
      </c>
      <c r="CQ41" s="148">
        <v>0</v>
      </c>
      <c r="CR41" s="148">
        <v>0</v>
      </c>
      <c r="CS41" s="148">
        <v>0</v>
      </c>
      <c r="CT41" s="148">
        <v>0</v>
      </c>
      <c r="CU41" s="148">
        <v>0</v>
      </c>
      <c r="CV41" s="148">
        <v>0</v>
      </c>
      <c r="CW41" s="148">
        <v>0</v>
      </c>
      <c r="CX41" s="147"/>
      <c r="CY41" s="148">
        <v>15200</v>
      </c>
      <c r="CZ41" s="148">
        <v>15200</v>
      </c>
      <c r="DA41" s="148">
        <v>15200</v>
      </c>
      <c r="DB41" s="148">
        <v>15200</v>
      </c>
      <c r="DC41" s="148">
        <v>15200</v>
      </c>
      <c r="DD41" s="148">
        <v>15200</v>
      </c>
      <c r="DE41" s="148">
        <v>7600</v>
      </c>
      <c r="DF41" s="148">
        <v>7600</v>
      </c>
      <c r="DG41" s="148">
        <v>7600</v>
      </c>
      <c r="DH41" s="148">
        <v>7600</v>
      </c>
      <c r="DI41" s="148">
        <v>7600</v>
      </c>
      <c r="DJ41" s="148">
        <v>7600</v>
      </c>
      <c r="DK41" s="147"/>
      <c r="DL41" s="148">
        <v>91200</v>
      </c>
      <c r="DM41" s="148">
        <v>91200</v>
      </c>
      <c r="DN41" s="148">
        <v>91200</v>
      </c>
      <c r="DO41" s="148">
        <v>91200</v>
      </c>
      <c r="DP41" s="148">
        <v>91200</v>
      </c>
      <c r="DQ41" s="148">
        <v>91200</v>
      </c>
      <c r="DR41" s="148">
        <v>45600</v>
      </c>
      <c r="DS41" s="148">
        <v>45600</v>
      </c>
      <c r="DT41" s="148">
        <v>45600</v>
      </c>
      <c r="DU41" s="148">
        <v>45600</v>
      </c>
      <c r="DV41" s="148">
        <v>45600</v>
      </c>
      <c r="DW41" s="148">
        <v>45600</v>
      </c>
      <c r="DY41" s="149">
        <f t="shared" si="115"/>
        <v>820800</v>
      </c>
      <c r="EA41" s="19" t="b">
        <f t="shared" si="116"/>
        <v>1</v>
      </c>
      <c r="EH41" s="19"/>
    </row>
    <row r="42" spans="2:138" ht="14" customHeight="1" x14ac:dyDescent="0.4">
      <c r="B42" s="144"/>
      <c r="C42" s="19" t="s">
        <v>71</v>
      </c>
      <c r="D42" s="145">
        <v>549</v>
      </c>
      <c r="E42" s="19" t="s">
        <v>72</v>
      </c>
      <c r="F42" s="19" t="s">
        <v>57</v>
      </c>
      <c r="H42" s="145" t="s">
        <v>26</v>
      </c>
      <c r="I42" s="19" t="s">
        <v>124</v>
      </c>
      <c r="J42" s="19" t="s">
        <v>74</v>
      </c>
      <c r="L42" s="146">
        <v>3000</v>
      </c>
      <c r="M42" s="146">
        <v>3000</v>
      </c>
      <c r="N42" s="146">
        <v>3000</v>
      </c>
      <c r="O42" s="146">
        <v>3000</v>
      </c>
      <c r="P42" s="146">
        <v>3000</v>
      </c>
      <c r="Q42" s="146">
        <v>3000</v>
      </c>
      <c r="R42" s="146">
        <v>3000</v>
      </c>
      <c r="S42" s="146">
        <v>3000</v>
      </c>
      <c r="T42" s="146">
        <v>3000</v>
      </c>
      <c r="U42" s="146">
        <v>3000</v>
      </c>
      <c r="V42" s="146">
        <v>3000</v>
      </c>
      <c r="W42" s="146">
        <v>3000</v>
      </c>
      <c r="X42" s="147"/>
      <c r="Y42" s="148">
        <v>3000</v>
      </c>
      <c r="Z42" s="148">
        <v>3000</v>
      </c>
      <c r="AA42" s="148">
        <v>3000</v>
      </c>
      <c r="AB42" s="148">
        <v>3000</v>
      </c>
      <c r="AC42" s="148">
        <v>3155.1000000000004</v>
      </c>
      <c r="AD42" s="148">
        <v>3155.1000000000004</v>
      </c>
      <c r="AE42" s="148">
        <v>3155.1000000000004</v>
      </c>
      <c r="AF42" s="148">
        <v>3155.1000000000004</v>
      </c>
      <c r="AG42" s="148">
        <v>3155.1000000000004</v>
      </c>
      <c r="AH42" s="148">
        <v>3155.1000000000004</v>
      </c>
      <c r="AI42" s="148">
        <v>3155.1000000000004</v>
      </c>
      <c r="AJ42" s="148">
        <v>3155.1000000000004</v>
      </c>
      <c r="AK42" s="147"/>
      <c r="AL42" s="148">
        <v>23.833979999999997</v>
      </c>
      <c r="AM42" s="148">
        <v>23.833979999999997</v>
      </c>
      <c r="AN42" s="148">
        <v>23.833979999999997</v>
      </c>
      <c r="AO42" s="148">
        <v>23.833979999999997</v>
      </c>
      <c r="AP42" s="148">
        <v>38.302410000000066</v>
      </c>
      <c r="AQ42" s="148">
        <v>38.302410000000066</v>
      </c>
      <c r="AR42" s="148">
        <v>38.302410000000066</v>
      </c>
      <c r="AS42" s="148">
        <v>38.302410000000066</v>
      </c>
      <c r="AT42" s="148">
        <v>38.302410000000066</v>
      </c>
      <c r="AU42" s="148">
        <v>38.302410000000066</v>
      </c>
      <c r="AV42" s="148">
        <v>38.302410000000066</v>
      </c>
      <c r="AW42" s="148">
        <v>38.302410000000066</v>
      </c>
      <c r="AX42" s="147"/>
      <c r="AY42" s="148">
        <v>253.4136</v>
      </c>
      <c r="AZ42" s="148">
        <v>253.4136</v>
      </c>
      <c r="BA42" s="148">
        <v>253.4136</v>
      </c>
      <c r="BB42" s="148">
        <v>253.4136</v>
      </c>
      <c r="BC42" s="148">
        <v>272.02560000000005</v>
      </c>
      <c r="BD42" s="148">
        <v>272.02560000000005</v>
      </c>
      <c r="BE42" s="148">
        <v>272.02560000000005</v>
      </c>
      <c r="BF42" s="148">
        <v>272.02560000000005</v>
      </c>
      <c r="BG42" s="148">
        <v>272.02560000000005</v>
      </c>
      <c r="BH42" s="148">
        <v>272.02560000000005</v>
      </c>
      <c r="BI42" s="148">
        <v>272.02560000000005</v>
      </c>
      <c r="BJ42" s="148">
        <v>272.02560000000005</v>
      </c>
      <c r="BK42" s="147"/>
      <c r="BL42" s="148">
        <v>335</v>
      </c>
      <c r="BM42" s="148">
        <v>335</v>
      </c>
      <c r="BN42" s="148">
        <v>335</v>
      </c>
      <c r="BO42" s="148">
        <v>335</v>
      </c>
      <c r="BP42" s="148">
        <v>352.31950000000001</v>
      </c>
      <c r="BQ42" s="148">
        <v>352.31950000000001</v>
      </c>
      <c r="BR42" s="148">
        <v>352.31950000000001</v>
      </c>
      <c r="BS42" s="148">
        <v>352.31950000000001</v>
      </c>
      <c r="BT42" s="148">
        <v>352.31950000000001</v>
      </c>
      <c r="BU42" s="148">
        <v>352.31950000000001</v>
      </c>
      <c r="BV42" s="148">
        <v>352.31950000000001</v>
      </c>
      <c r="BW42" s="148">
        <v>352.31950000000001</v>
      </c>
      <c r="BX42" s="147"/>
      <c r="BY42" s="148">
        <v>2359.4703985519254</v>
      </c>
      <c r="BZ42" s="148">
        <v>2359.4703985519254</v>
      </c>
      <c r="CA42" s="148">
        <v>2359.4703985519254</v>
      </c>
      <c r="CB42" s="148">
        <v>2359.4703985519254</v>
      </c>
      <c r="CC42" s="148">
        <v>2370.56466921626</v>
      </c>
      <c r="CD42" s="148">
        <v>2370.56466921626</v>
      </c>
      <c r="CE42" s="148">
        <v>2370.56466921626</v>
      </c>
      <c r="CF42" s="148">
        <v>2370.56466921626</v>
      </c>
      <c r="CG42" s="148">
        <v>2370.56466921626</v>
      </c>
      <c r="CH42" s="148">
        <v>2370.56466921626</v>
      </c>
      <c r="CI42" s="148">
        <v>2370.56466921626</v>
      </c>
      <c r="CJ42" s="148">
        <v>2370.56466921626</v>
      </c>
      <c r="CK42" s="147"/>
      <c r="CL42" s="148">
        <v>446.66666666666663</v>
      </c>
      <c r="CM42" s="148">
        <v>446.66666666666663</v>
      </c>
      <c r="CN42" s="148">
        <v>446.66666666666663</v>
      </c>
      <c r="CO42" s="148">
        <v>446.66666666666663</v>
      </c>
      <c r="CP42" s="148">
        <v>469.75933333333336</v>
      </c>
      <c r="CQ42" s="148">
        <v>469.75933333333336</v>
      </c>
      <c r="CR42" s="148">
        <v>469.75933333333336</v>
      </c>
      <c r="CS42" s="148">
        <v>469.75933333333336</v>
      </c>
      <c r="CT42" s="148">
        <v>469.75933333333336</v>
      </c>
      <c r="CU42" s="148">
        <v>469.75933333333336</v>
      </c>
      <c r="CV42" s="148">
        <v>469.75933333333336</v>
      </c>
      <c r="CW42" s="148">
        <v>469.75933333333336</v>
      </c>
      <c r="CX42" s="147"/>
      <c r="CY42" s="148">
        <v>1020.0000000000001</v>
      </c>
      <c r="CZ42" s="148">
        <v>1020.0000000000001</v>
      </c>
      <c r="DA42" s="148">
        <v>1020.0000000000001</v>
      </c>
      <c r="DB42" s="148">
        <v>1020.0000000000001</v>
      </c>
      <c r="DC42" s="148">
        <v>1072.7340000000002</v>
      </c>
      <c r="DD42" s="148">
        <v>1072.7340000000002</v>
      </c>
      <c r="DE42" s="148">
        <v>1072.7340000000002</v>
      </c>
      <c r="DF42" s="148">
        <v>1072.7340000000002</v>
      </c>
      <c r="DG42" s="148">
        <v>1072.7340000000002</v>
      </c>
      <c r="DH42" s="148">
        <v>1072.7340000000002</v>
      </c>
      <c r="DI42" s="148">
        <v>1072.7340000000002</v>
      </c>
      <c r="DJ42" s="148">
        <v>1072.7340000000002</v>
      </c>
      <c r="DK42" s="147"/>
      <c r="DL42" s="148">
        <v>7161.1370652185915</v>
      </c>
      <c r="DM42" s="148">
        <v>7161.1370652185915</v>
      </c>
      <c r="DN42" s="148">
        <v>7161.1370652185915</v>
      </c>
      <c r="DO42" s="148">
        <v>7161.1370652185915</v>
      </c>
      <c r="DP42" s="148">
        <v>7420.4775025495937</v>
      </c>
      <c r="DQ42" s="148">
        <v>7420.4775025495937</v>
      </c>
      <c r="DR42" s="148">
        <v>7420.4775025495937</v>
      </c>
      <c r="DS42" s="148">
        <v>7420.4775025495937</v>
      </c>
      <c r="DT42" s="148">
        <v>7420.4775025495937</v>
      </c>
      <c r="DU42" s="148">
        <v>7420.4775025495937</v>
      </c>
      <c r="DV42" s="148">
        <v>7420.4775025495937</v>
      </c>
      <c r="DW42" s="148">
        <v>7420.4775025495937</v>
      </c>
      <c r="DY42" s="149">
        <f t="shared" si="115"/>
        <v>88008.368281271105</v>
      </c>
      <c r="EA42" s="19" t="b">
        <f t="shared" si="116"/>
        <v>1</v>
      </c>
      <c r="EH42" s="19"/>
    </row>
    <row r="43" spans="2:138" ht="14" customHeight="1" x14ac:dyDescent="0.4">
      <c r="B43" s="144"/>
      <c r="C43" s="19" t="s">
        <v>71</v>
      </c>
      <c r="D43" s="145">
        <v>190</v>
      </c>
      <c r="E43" s="19" t="s">
        <v>72</v>
      </c>
      <c r="F43" s="19" t="s">
        <v>57</v>
      </c>
      <c r="H43" s="145" t="s">
        <v>26</v>
      </c>
      <c r="I43" s="19" t="s">
        <v>124</v>
      </c>
      <c r="J43" s="19" t="s">
        <v>74</v>
      </c>
      <c r="L43" s="146">
        <v>11000</v>
      </c>
      <c r="M43" s="146">
        <v>11000</v>
      </c>
      <c r="N43" s="146">
        <v>11000</v>
      </c>
      <c r="O43" s="146">
        <v>11000</v>
      </c>
      <c r="P43" s="146">
        <v>11000</v>
      </c>
      <c r="Q43" s="146">
        <v>11000</v>
      </c>
      <c r="R43" s="146">
        <v>11000</v>
      </c>
      <c r="S43" s="146">
        <v>11000</v>
      </c>
      <c r="T43" s="146">
        <v>11000</v>
      </c>
      <c r="U43" s="146">
        <v>11000</v>
      </c>
      <c r="V43" s="146">
        <v>11000</v>
      </c>
      <c r="W43" s="146">
        <v>11000</v>
      </c>
      <c r="X43" s="147"/>
      <c r="Y43" s="148">
        <v>11000</v>
      </c>
      <c r="Z43" s="148">
        <v>11000</v>
      </c>
      <c r="AA43" s="148">
        <v>11000</v>
      </c>
      <c r="AB43" s="148">
        <v>11000</v>
      </c>
      <c r="AC43" s="148">
        <v>11568.7</v>
      </c>
      <c r="AD43" s="148">
        <v>11568.7</v>
      </c>
      <c r="AE43" s="148">
        <v>11568.7</v>
      </c>
      <c r="AF43" s="148">
        <v>11568.7</v>
      </c>
      <c r="AG43" s="148">
        <v>11568.7</v>
      </c>
      <c r="AH43" s="148">
        <v>11568.7</v>
      </c>
      <c r="AI43" s="148">
        <v>11568.7</v>
      </c>
      <c r="AJ43" s="148">
        <v>11568.7</v>
      </c>
      <c r="AK43" s="147"/>
      <c r="AL43" s="148">
        <v>1854.5790400000001</v>
      </c>
      <c r="AM43" s="148">
        <v>1854.5790400000001</v>
      </c>
      <c r="AN43" s="148">
        <v>1854.5790400000001</v>
      </c>
      <c r="AO43" s="148">
        <v>1854.5790400000001</v>
      </c>
      <c r="AP43" s="148">
        <v>2010.97154</v>
      </c>
      <c r="AQ43" s="148">
        <v>2010.97154</v>
      </c>
      <c r="AR43" s="148">
        <v>2010.97154</v>
      </c>
      <c r="AS43" s="148">
        <v>2010.97154</v>
      </c>
      <c r="AT43" s="148">
        <v>2010.97154</v>
      </c>
      <c r="AU43" s="148">
        <v>2010.97154</v>
      </c>
      <c r="AV43" s="148">
        <v>2010.97154</v>
      </c>
      <c r="AW43" s="148">
        <v>2010.97154</v>
      </c>
      <c r="AX43" s="147"/>
      <c r="AY43" s="148">
        <v>951.63440000000014</v>
      </c>
      <c r="AZ43" s="148">
        <v>951.63440000000014</v>
      </c>
      <c r="BA43" s="148">
        <v>951.63440000000014</v>
      </c>
      <c r="BB43" s="148">
        <v>951.63440000000014</v>
      </c>
      <c r="BC43" s="148">
        <v>951.63440000000014</v>
      </c>
      <c r="BD43" s="148">
        <v>951.63440000000014</v>
      </c>
      <c r="BE43" s="148">
        <v>951.63440000000014</v>
      </c>
      <c r="BF43" s="148">
        <v>951.63440000000014</v>
      </c>
      <c r="BG43" s="148">
        <v>951.63440000000014</v>
      </c>
      <c r="BH43" s="148">
        <v>951.63440000000014</v>
      </c>
      <c r="BI43" s="148">
        <v>951.63440000000014</v>
      </c>
      <c r="BJ43" s="148">
        <v>951.63440000000014</v>
      </c>
      <c r="BK43" s="147"/>
      <c r="BL43" s="148">
        <v>1228.3333333333333</v>
      </c>
      <c r="BM43" s="148">
        <v>1228.3333333333333</v>
      </c>
      <c r="BN43" s="148">
        <v>1228.3333333333333</v>
      </c>
      <c r="BO43" s="148">
        <v>1228.3333333333333</v>
      </c>
      <c r="BP43" s="148">
        <v>1291.8381666666667</v>
      </c>
      <c r="BQ43" s="148">
        <v>1291.8381666666667</v>
      </c>
      <c r="BR43" s="148">
        <v>1291.8381666666667</v>
      </c>
      <c r="BS43" s="148">
        <v>1291.8381666666667</v>
      </c>
      <c r="BT43" s="148">
        <v>1291.8381666666667</v>
      </c>
      <c r="BU43" s="148">
        <v>1291.8381666666667</v>
      </c>
      <c r="BV43" s="148">
        <v>1291.8381666666667</v>
      </c>
      <c r="BW43" s="148">
        <v>1291.8381666666667</v>
      </c>
      <c r="BX43" s="147"/>
      <c r="BY43" s="148">
        <v>2931.7087306903918</v>
      </c>
      <c r="BZ43" s="148">
        <v>2931.7087306903918</v>
      </c>
      <c r="CA43" s="148">
        <v>2931.7087306903918</v>
      </c>
      <c r="CB43" s="148">
        <v>2931.7087306903918</v>
      </c>
      <c r="CC43" s="148">
        <v>2972.387723126285</v>
      </c>
      <c r="CD43" s="148">
        <v>2972.387723126285</v>
      </c>
      <c r="CE43" s="148">
        <v>2972.387723126285</v>
      </c>
      <c r="CF43" s="148">
        <v>2972.387723126285</v>
      </c>
      <c r="CG43" s="148">
        <v>2972.387723126285</v>
      </c>
      <c r="CH43" s="148">
        <v>2972.387723126285</v>
      </c>
      <c r="CI43" s="148">
        <v>2972.387723126285</v>
      </c>
      <c r="CJ43" s="148">
        <v>2972.387723126285</v>
      </c>
      <c r="CK43" s="147"/>
      <c r="CL43" s="148">
        <v>1637.7777777777776</v>
      </c>
      <c r="CM43" s="148">
        <v>1637.7777777777776</v>
      </c>
      <c r="CN43" s="148">
        <v>1637.7777777777776</v>
      </c>
      <c r="CO43" s="148">
        <v>1637.7777777777776</v>
      </c>
      <c r="CP43" s="148">
        <v>1722.4508888888888</v>
      </c>
      <c r="CQ43" s="148">
        <v>1722.4508888888888</v>
      </c>
      <c r="CR43" s="148">
        <v>1722.4508888888888</v>
      </c>
      <c r="CS43" s="148">
        <v>1722.4508888888888</v>
      </c>
      <c r="CT43" s="148">
        <v>1722.4508888888888</v>
      </c>
      <c r="CU43" s="148">
        <v>1722.4508888888888</v>
      </c>
      <c r="CV43" s="148">
        <v>1722.4508888888888</v>
      </c>
      <c r="CW43" s="148">
        <v>1722.4508888888888</v>
      </c>
      <c r="CX43" s="147"/>
      <c r="CY43" s="148">
        <v>3740.0000000000005</v>
      </c>
      <c r="CZ43" s="148">
        <v>3740.0000000000005</v>
      </c>
      <c r="DA43" s="148">
        <v>3740.0000000000005</v>
      </c>
      <c r="DB43" s="148">
        <v>3740.0000000000005</v>
      </c>
      <c r="DC43" s="148">
        <v>3933.3580000000006</v>
      </c>
      <c r="DD43" s="148">
        <v>3933.3580000000006</v>
      </c>
      <c r="DE43" s="148">
        <v>3933.3580000000006</v>
      </c>
      <c r="DF43" s="148">
        <v>3933.3580000000006</v>
      </c>
      <c r="DG43" s="148">
        <v>3933.3580000000006</v>
      </c>
      <c r="DH43" s="148">
        <v>3933.3580000000006</v>
      </c>
      <c r="DI43" s="148">
        <v>3933.3580000000006</v>
      </c>
      <c r="DJ43" s="148">
        <v>3933.3580000000006</v>
      </c>
      <c r="DK43" s="147"/>
      <c r="DL43" s="148">
        <v>20537.819841801502</v>
      </c>
      <c r="DM43" s="148">
        <v>20537.819841801502</v>
      </c>
      <c r="DN43" s="148">
        <v>20537.819841801502</v>
      </c>
      <c r="DO43" s="148">
        <v>20537.819841801502</v>
      </c>
      <c r="DP43" s="148">
        <v>21488.734778681843</v>
      </c>
      <c r="DQ43" s="148">
        <v>21488.734778681843</v>
      </c>
      <c r="DR43" s="148">
        <v>21488.734778681843</v>
      </c>
      <c r="DS43" s="148">
        <v>21488.734778681843</v>
      </c>
      <c r="DT43" s="148">
        <v>21488.734778681843</v>
      </c>
      <c r="DU43" s="148">
        <v>21488.734778681843</v>
      </c>
      <c r="DV43" s="148">
        <v>21488.734778681843</v>
      </c>
      <c r="DW43" s="148">
        <v>21488.734778681843</v>
      </c>
      <c r="DY43" s="149">
        <f t="shared" si="115"/>
        <v>254061.15759666066</v>
      </c>
      <c r="EA43" s="19" t="b">
        <f t="shared" si="116"/>
        <v>1</v>
      </c>
      <c r="EH43" s="19"/>
    </row>
    <row r="44" spans="2:138" ht="14" customHeight="1" x14ac:dyDescent="0.4">
      <c r="C44" s="19" t="s">
        <v>71</v>
      </c>
      <c r="D44" s="145" t="s">
        <v>330</v>
      </c>
      <c r="E44" s="19" t="s">
        <v>72</v>
      </c>
      <c r="F44" s="19" t="s">
        <v>57</v>
      </c>
      <c r="H44" s="145" t="s">
        <v>26</v>
      </c>
      <c r="I44" s="19" t="s">
        <v>124</v>
      </c>
      <c r="J44" s="19" t="s">
        <v>74</v>
      </c>
      <c r="L44" s="146"/>
      <c r="M44" s="146"/>
      <c r="N44" s="146"/>
      <c r="O44" s="146"/>
      <c r="P44" s="146"/>
      <c r="Q44" s="146"/>
      <c r="R44" s="146">
        <v>6000</v>
      </c>
      <c r="S44" s="146">
        <v>6000</v>
      </c>
      <c r="T44" s="146">
        <v>6000</v>
      </c>
      <c r="U44" s="146">
        <v>6000</v>
      </c>
      <c r="V44" s="146">
        <v>6000</v>
      </c>
      <c r="W44" s="146">
        <v>6000</v>
      </c>
      <c r="Y44" s="148">
        <v>0</v>
      </c>
      <c r="Z44" s="148">
        <v>0</v>
      </c>
      <c r="AA44" s="148">
        <v>0</v>
      </c>
      <c r="AB44" s="148">
        <v>0</v>
      </c>
      <c r="AC44" s="148">
        <v>0</v>
      </c>
      <c r="AD44" s="148">
        <v>0</v>
      </c>
      <c r="AE44" s="148">
        <v>6310.2000000000007</v>
      </c>
      <c r="AF44" s="148">
        <v>6310.2000000000007</v>
      </c>
      <c r="AG44" s="148">
        <v>6310.2000000000007</v>
      </c>
      <c r="AH44" s="148">
        <v>6310.2000000000007</v>
      </c>
      <c r="AI44" s="148">
        <v>6310.2000000000007</v>
      </c>
      <c r="AJ44" s="148">
        <v>6310.2000000000007</v>
      </c>
      <c r="AK44" s="147"/>
      <c r="AL44" s="148">
        <v>0</v>
      </c>
      <c r="AM44" s="148">
        <v>0</v>
      </c>
      <c r="AN44" s="148">
        <v>0</v>
      </c>
      <c r="AO44" s="148">
        <v>0</v>
      </c>
      <c r="AP44" s="148">
        <v>0</v>
      </c>
      <c r="AQ44" s="148">
        <v>0</v>
      </c>
      <c r="AR44" s="148">
        <v>636.00162500000033</v>
      </c>
      <c r="AS44" s="148">
        <v>636.00162500000033</v>
      </c>
      <c r="AT44" s="148">
        <v>636.00162500000033</v>
      </c>
      <c r="AU44" s="148">
        <v>636.00162500000033</v>
      </c>
      <c r="AV44" s="148">
        <v>636.00162500000033</v>
      </c>
      <c r="AW44" s="148">
        <v>636.00162500000033</v>
      </c>
      <c r="AX44" s="147"/>
      <c r="AY44" s="148">
        <v>0</v>
      </c>
      <c r="AZ44" s="148">
        <v>0</v>
      </c>
      <c r="BA44" s="148">
        <v>0</v>
      </c>
      <c r="BB44" s="148">
        <v>0</v>
      </c>
      <c r="BC44" s="148">
        <v>0</v>
      </c>
      <c r="BD44" s="148">
        <v>0</v>
      </c>
      <c r="BE44" s="148">
        <v>693.02500000000009</v>
      </c>
      <c r="BF44" s="148">
        <v>693.02500000000009</v>
      </c>
      <c r="BG44" s="148">
        <v>693.02500000000009</v>
      </c>
      <c r="BH44" s="148">
        <v>693.02500000000009</v>
      </c>
      <c r="BI44" s="148">
        <v>693.02500000000009</v>
      </c>
      <c r="BJ44" s="148">
        <v>693.02500000000009</v>
      </c>
      <c r="BK44" s="147"/>
      <c r="BL44" s="148">
        <v>0</v>
      </c>
      <c r="BM44" s="148">
        <v>0</v>
      </c>
      <c r="BN44" s="148">
        <v>0</v>
      </c>
      <c r="BO44" s="148">
        <v>0</v>
      </c>
      <c r="BP44" s="148">
        <v>0</v>
      </c>
      <c r="BQ44" s="148">
        <v>0</v>
      </c>
      <c r="BR44" s="148">
        <v>704.63900000000001</v>
      </c>
      <c r="BS44" s="148">
        <v>704.63900000000001</v>
      </c>
      <c r="BT44" s="148">
        <v>704.63900000000001</v>
      </c>
      <c r="BU44" s="148">
        <v>704.63900000000001</v>
      </c>
      <c r="BV44" s="148">
        <v>704.63900000000001</v>
      </c>
      <c r="BW44" s="148">
        <v>704.63900000000001</v>
      </c>
      <c r="BX44" s="147"/>
      <c r="BY44" s="148">
        <v>0</v>
      </c>
      <c r="BZ44" s="148">
        <v>0</v>
      </c>
      <c r="CA44" s="148">
        <v>0</v>
      </c>
      <c r="CB44" s="148">
        <v>0</v>
      </c>
      <c r="CC44" s="148">
        <v>0</v>
      </c>
      <c r="CD44" s="148">
        <v>0</v>
      </c>
      <c r="CE44" s="148">
        <v>2596.2483144325192</v>
      </c>
      <c r="CF44" s="148">
        <v>2596.2483144325192</v>
      </c>
      <c r="CG44" s="148">
        <v>2596.2483144325192</v>
      </c>
      <c r="CH44" s="148">
        <v>2596.2483144325192</v>
      </c>
      <c r="CI44" s="148">
        <v>2596.2483144325192</v>
      </c>
      <c r="CJ44" s="148">
        <v>2596.2483144325192</v>
      </c>
      <c r="CK44" s="147"/>
      <c r="CL44" s="148">
        <v>0</v>
      </c>
      <c r="CM44" s="148">
        <v>0</v>
      </c>
      <c r="CN44" s="148">
        <v>0</v>
      </c>
      <c r="CO44" s="148">
        <v>0</v>
      </c>
      <c r="CP44" s="148">
        <v>0</v>
      </c>
      <c r="CQ44" s="148">
        <v>0</v>
      </c>
      <c r="CR44" s="148">
        <v>939.51866666666672</v>
      </c>
      <c r="CS44" s="148">
        <v>939.51866666666672</v>
      </c>
      <c r="CT44" s="148">
        <v>939.51866666666672</v>
      </c>
      <c r="CU44" s="148">
        <v>939.51866666666672</v>
      </c>
      <c r="CV44" s="148">
        <v>939.51866666666672</v>
      </c>
      <c r="CW44" s="148">
        <v>939.51866666666672</v>
      </c>
      <c r="CX44" s="147"/>
      <c r="CY44" s="148">
        <v>0</v>
      </c>
      <c r="CZ44" s="148">
        <v>0</v>
      </c>
      <c r="DA44" s="148">
        <v>0</v>
      </c>
      <c r="DB44" s="148">
        <v>0</v>
      </c>
      <c r="DC44" s="148">
        <v>0</v>
      </c>
      <c r="DD44" s="148">
        <v>0</v>
      </c>
      <c r="DE44" s="148">
        <v>2145.4680000000003</v>
      </c>
      <c r="DF44" s="148">
        <v>2145.4680000000003</v>
      </c>
      <c r="DG44" s="148">
        <v>2145.4680000000003</v>
      </c>
      <c r="DH44" s="148">
        <v>2145.4680000000003</v>
      </c>
      <c r="DI44" s="148">
        <v>2145.4680000000003</v>
      </c>
      <c r="DJ44" s="148">
        <v>2145.4680000000003</v>
      </c>
      <c r="DK44" s="147"/>
      <c r="DL44" s="148">
        <v>0</v>
      </c>
      <c r="DM44" s="148">
        <v>0</v>
      </c>
      <c r="DN44" s="148">
        <v>0</v>
      </c>
      <c r="DO44" s="148">
        <v>0</v>
      </c>
      <c r="DP44" s="148">
        <v>0</v>
      </c>
      <c r="DQ44" s="148">
        <v>0</v>
      </c>
      <c r="DR44" s="148">
        <v>12696.073981099187</v>
      </c>
      <c r="DS44" s="148">
        <v>12696.073981099187</v>
      </c>
      <c r="DT44" s="148">
        <v>12696.073981099187</v>
      </c>
      <c r="DU44" s="148">
        <v>12696.073981099187</v>
      </c>
      <c r="DV44" s="148">
        <v>12696.073981099187</v>
      </c>
      <c r="DW44" s="148">
        <v>12696.073981099187</v>
      </c>
      <c r="DY44" s="149">
        <f t="shared" si="115"/>
        <v>76176.443886595123</v>
      </c>
      <c r="EA44" s="19" t="b">
        <f t="shared" si="116"/>
        <v>1</v>
      </c>
      <c r="EH44" s="19"/>
    </row>
    <row r="45" spans="2:138" ht="14" customHeight="1" x14ac:dyDescent="0.4">
      <c r="B45" s="144"/>
      <c r="C45" s="19" t="s">
        <v>71</v>
      </c>
      <c r="D45" s="145" t="s">
        <v>331</v>
      </c>
      <c r="E45" s="19" t="s">
        <v>72</v>
      </c>
      <c r="F45" s="19" t="s">
        <v>57</v>
      </c>
      <c r="H45" s="145" t="s">
        <v>26</v>
      </c>
      <c r="I45" s="19" t="s">
        <v>112</v>
      </c>
      <c r="J45" s="19" t="s">
        <v>74</v>
      </c>
      <c r="L45" s="146">
        <v>6500</v>
      </c>
      <c r="M45" s="146">
        <v>6500</v>
      </c>
      <c r="N45" s="146">
        <v>6500</v>
      </c>
      <c r="O45" s="146">
        <v>8000</v>
      </c>
      <c r="P45" s="146">
        <v>8000</v>
      </c>
      <c r="Q45" s="146">
        <v>8000</v>
      </c>
      <c r="R45" s="146">
        <v>8000</v>
      </c>
      <c r="S45" s="146">
        <v>8000</v>
      </c>
      <c r="T45" s="146">
        <v>8000</v>
      </c>
      <c r="U45" s="146">
        <v>8000</v>
      </c>
      <c r="V45" s="146">
        <v>8000</v>
      </c>
      <c r="W45" s="146">
        <v>8000</v>
      </c>
      <c r="X45" s="147"/>
      <c r="Y45" s="148">
        <v>6500</v>
      </c>
      <c r="Z45" s="148">
        <v>6500</v>
      </c>
      <c r="AA45" s="148">
        <v>6500</v>
      </c>
      <c r="AB45" s="148">
        <v>8000</v>
      </c>
      <c r="AC45" s="148">
        <v>8413.6</v>
      </c>
      <c r="AD45" s="148">
        <v>8413.6</v>
      </c>
      <c r="AE45" s="148">
        <v>8413.6</v>
      </c>
      <c r="AF45" s="148">
        <v>8413.6</v>
      </c>
      <c r="AG45" s="148">
        <v>8413.6</v>
      </c>
      <c r="AH45" s="148">
        <v>8413.6</v>
      </c>
      <c r="AI45" s="148">
        <v>8413.6</v>
      </c>
      <c r="AJ45" s="148">
        <v>8413.6</v>
      </c>
      <c r="AK45" s="147"/>
      <c r="AL45" s="148">
        <v>680.8893250000001</v>
      </c>
      <c r="AM45" s="148">
        <v>680.8893250000001</v>
      </c>
      <c r="AN45" s="148">
        <v>680.8893250000001</v>
      </c>
      <c r="AO45" s="148">
        <v>1035.6393250000001</v>
      </c>
      <c r="AP45" s="148">
        <v>1143.3190400000003</v>
      </c>
      <c r="AQ45" s="148">
        <v>1143.3190400000003</v>
      </c>
      <c r="AR45" s="148">
        <v>1143.3190400000003</v>
      </c>
      <c r="AS45" s="148">
        <v>1143.3190400000003</v>
      </c>
      <c r="AT45" s="148">
        <v>1143.3190400000003</v>
      </c>
      <c r="AU45" s="148">
        <v>1143.3190400000003</v>
      </c>
      <c r="AV45" s="148">
        <v>1143.3190400000003</v>
      </c>
      <c r="AW45" s="148">
        <v>1143.3190400000003</v>
      </c>
      <c r="AX45" s="147"/>
      <c r="AY45" s="148">
        <v>719.59699999999998</v>
      </c>
      <c r="AZ45" s="148">
        <v>719.59699999999998</v>
      </c>
      <c r="BA45" s="148">
        <v>719.59699999999998</v>
      </c>
      <c r="BB45" s="148">
        <v>929.59699999999998</v>
      </c>
      <c r="BC45" s="148">
        <v>951.63440000000014</v>
      </c>
      <c r="BD45" s="148">
        <v>951.63440000000014</v>
      </c>
      <c r="BE45" s="148">
        <v>951.63440000000014</v>
      </c>
      <c r="BF45" s="148">
        <v>951.63440000000014</v>
      </c>
      <c r="BG45" s="148">
        <v>951.63440000000014</v>
      </c>
      <c r="BH45" s="148">
        <v>951.63440000000014</v>
      </c>
      <c r="BI45" s="148">
        <v>951.63440000000014</v>
      </c>
      <c r="BJ45" s="148">
        <v>951.63440000000014</v>
      </c>
      <c r="BK45" s="147"/>
      <c r="BL45" s="148">
        <v>725.83333333333337</v>
      </c>
      <c r="BM45" s="148">
        <v>725.83333333333337</v>
      </c>
      <c r="BN45" s="148">
        <v>725.83333333333337</v>
      </c>
      <c r="BO45" s="148">
        <v>893.33333333333326</v>
      </c>
      <c r="BP45" s="148">
        <v>939.51866666666672</v>
      </c>
      <c r="BQ45" s="148">
        <v>939.51866666666672</v>
      </c>
      <c r="BR45" s="148">
        <v>939.51866666666672</v>
      </c>
      <c r="BS45" s="148">
        <v>939.51866666666672</v>
      </c>
      <c r="BT45" s="148">
        <v>939.51866666666672</v>
      </c>
      <c r="BU45" s="148">
        <v>939.51866666666672</v>
      </c>
      <c r="BV45" s="148">
        <v>939.51866666666672</v>
      </c>
      <c r="BW45" s="148">
        <v>939.51866666666672</v>
      </c>
      <c r="BX45" s="147"/>
      <c r="BY45" s="148">
        <v>2609.8246688625045</v>
      </c>
      <c r="BZ45" s="148">
        <v>2609.8246688625045</v>
      </c>
      <c r="CA45" s="148">
        <v>2609.8246688625045</v>
      </c>
      <c r="CB45" s="148">
        <v>2717.1193561384666</v>
      </c>
      <c r="CC45" s="148">
        <v>2746.7040779100253</v>
      </c>
      <c r="CD45" s="148">
        <v>2746.7040779100253</v>
      </c>
      <c r="CE45" s="148">
        <v>2746.7040779100253</v>
      </c>
      <c r="CF45" s="148">
        <v>2746.7040779100253</v>
      </c>
      <c r="CG45" s="148">
        <v>2746.7040779100253</v>
      </c>
      <c r="CH45" s="148">
        <v>2746.7040779100253</v>
      </c>
      <c r="CI45" s="148">
        <v>2746.7040779100253</v>
      </c>
      <c r="CJ45" s="148">
        <v>2746.7040779100253</v>
      </c>
      <c r="CK45" s="147"/>
      <c r="CL45" s="148">
        <v>967.77777777777771</v>
      </c>
      <c r="CM45" s="148">
        <v>967.77777777777771</v>
      </c>
      <c r="CN45" s="148">
        <v>967.77777777777771</v>
      </c>
      <c r="CO45" s="148">
        <v>1191.1111111111111</v>
      </c>
      <c r="CP45" s="148">
        <v>1252.6915555555554</v>
      </c>
      <c r="CQ45" s="148">
        <v>1252.6915555555554</v>
      </c>
      <c r="CR45" s="148">
        <v>1252.6915555555554</v>
      </c>
      <c r="CS45" s="148">
        <v>1252.6915555555554</v>
      </c>
      <c r="CT45" s="148">
        <v>1252.6915555555554</v>
      </c>
      <c r="CU45" s="148">
        <v>1252.6915555555554</v>
      </c>
      <c r="CV45" s="148">
        <v>1252.6915555555554</v>
      </c>
      <c r="CW45" s="148">
        <v>1252.6915555555554</v>
      </c>
      <c r="CX45" s="147"/>
      <c r="CY45" s="148">
        <v>2210</v>
      </c>
      <c r="CZ45" s="148">
        <v>2210</v>
      </c>
      <c r="DA45" s="148">
        <v>2210</v>
      </c>
      <c r="DB45" s="148">
        <v>2720</v>
      </c>
      <c r="DC45" s="148">
        <v>2860.6240000000003</v>
      </c>
      <c r="DD45" s="148">
        <v>2860.6240000000003</v>
      </c>
      <c r="DE45" s="148">
        <v>2860.6240000000003</v>
      </c>
      <c r="DF45" s="148">
        <v>2860.6240000000003</v>
      </c>
      <c r="DG45" s="148">
        <v>2860.6240000000003</v>
      </c>
      <c r="DH45" s="148">
        <v>2860.6240000000003</v>
      </c>
      <c r="DI45" s="148">
        <v>2860.6240000000003</v>
      </c>
      <c r="DJ45" s="148">
        <v>2860.6240000000003</v>
      </c>
      <c r="DK45" s="147"/>
      <c r="DL45" s="148">
        <v>13013.435779973615</v>
      </c>
      <c r="DM45" s="148">
        <v>13013.435779973615</v>
      </c>
      <c r="DN45" s="148">
        <v>13013.435779973615</v>
      </c>
      <c r="DO45" s="148">
        <v>15521.563800582911</v>
      </c>
      <c r="DP45" s="148">
        <v>16213.138300132248</v>
      </c>
      <c r="DQ45" s="148">
        <v>16213.138300132248</v>
      </c>
      <c r="DR45" s="148">
        <v>16213.138300132248</v>
      </c>
      <c r="DS45" s="148">
        <v>16213.138300132248</v>
      </c>
      <c r="DT45" s="148">
        <v>16213.138300132248</v>
      </c>
      <c r="DU45" s="148">
        <v>16213.138300132248</v>
      </c>
      <c r="DV45" s="148">
        <v>16213.138300132248</v>
      </c>
      <c r="DW45" s="148">
        <v>16213.138300132248</v>
      </c>
      <c r="DY45" s="149">
        <f t="shared" si="115"/>
        <v>184266.97754156173</v>
      </c>
      <c r="EA45" s="19" t="b">
        <f t="shared" si="116"/>
        <v>1</v>
      </c>
      <c r="EH45" s="19"/>
    </row>
    <row r="46" spans="2:138" ht="14" customHeight="1" x14ac:dyDescent="0.4">
      <c r="B46" s="144"/>
      <c r="C46" s="19" t="s">
        <v>71</v>
      </c>
      <c r="D46" s="145">
        <v>570</v>
      </c>
      <c r="E46" s="19" t="s">
        <v>82</v>
      </c>
      <c r="F46" s="19" t="s">
        <v>57</v>
      </c>
      <c r="H46" s="145" t="s">
        <v>26</v>
      </c>
      <c r="I46" s="19" t="s">
        <v>112</v>
      </c>
      <c r="J46" s="19" t="s">
        <v>74</v>
      </c>
      <c r="L46" s="146">
        <v>2500</v>
      </c>
      <c r="M46" s="146">
        <v>2500</v>
      </c>
      <c r="N46" s="146">
        <v>2500</v>
      </c>
      <c r="O46" s="146">
        <v>2500</v>
      </c>
      <c r="P46" s="146">
        <v>2500</v>
      </c>
      <c r="Q46" s="146">
        <v>2500</v>
      </c>
      <c r="R46" s="146">
        <v>2500</v>
      </c>
      <c r="S46" s="146">
        <v>2500</v>
      </c>
      <c r="T46" s="146">
        <v>2500</v>
      </c>
      <c r="U46" s="146">
        <v>2500</v>
      </c>
      <c r="V46" s="146">
        <v>2500</v>
      </c>
      <c r="W46" s="146">
        <v>2500</v>
      </c>
      <c r="X46" s="147"/>
      <c r="Y46" s="148">
        <v>2500</v>
      </c>
      <c r="Z46" s="148">
        <v>2500</v>
      </c>
      <c r="AA46" s="148">
        <v>2500</v>
      </c>
      <c r="AB46" s="148">
        <v>2500</v>
      </c>
      <c r="AC46" s="148">
        <v>2500</v>
      </c>
      <c r="AD46" s="148">
        <v>2500</v>
      </c>
      <c r="AE46" s="148">
        <v>2500</v>
      </c>
      <c r="AF46" s="148">
        <v>2500</v>
      </c>
      <c r="AG46" s="148">
        <v>2500</v>
      </c>
      <c r="AH46" s="148">
        <v>2500</v>
      </c>
      <c r="AI46" s="148">
        <v>2500</v>
      </c>
      <c r="AJ46" s="148">
        <v>2500</v>
      </c>
      <c r="AK46" s="147"/>
      <c r="AL46" s="148">
        <v>0</v>
      </c>
      <c r="AM46" s="148">
        <v>0</v>
      </c>
      <c r="AN46" s="148">
        <v>0</v>
      </c>
      <c r="AO46" s="148">
        <v>0</v>
      </c>
      <c r="AP46" s="148">
        <v>0</v>
      </c>
      <c r="AQ46" s="148">
        <v>0</v>
      </c>
      <c r="AR46" s="148">
        <v>0</v>
      </c>
      <c r="AS46" s="148">
        <v>0</v>
      </c>
      <c r="AT46" s="148">
        <v>0</v>
      </c>
      <c r="AU46" s="148">
        <v>0</v>
      </c>
      <c r="AV46" s="148">
        <v>0</v>
      </c>
      <c r="AW46" s="148">
        <v>0</v>
      </c>
      <c r="AX46" s="147"/>
      <c r="AY46" s="148">
        <v>0</v>
      </c>
      <c r="AZ46" s="148">
        <v>0</v>
      </c>
      <c r="BA46" s="148">
        <v>0</v>
      </c>
      <c r="BB46" s="148">
        <v>0</v>
      </c>
      <c r="BC46" s="148">
        <v>0</v>
      </c>
      <c r="BD46" s="148">
        <v>0</v>
      </c>
      <c r="BE46" s="148">
        <v>0</v>
      </c>
      <c r="BF46" s="148">
        <v>0</v>
      </c>
      <c r="BG46" s="148">
        <v>0</v>
      </c>
      <c r="BH46" s="148">
        <v>0</v>
      </c>
      <c r="BI46" s="148">
        <v>0</v>
      </c>
      <c r="BJ46" s="148">
        <v>0</v>
      </c>
      <c r="BK46" s="147"/>
      <c r="BL46" s="148">
        <v>0</v>
      </c>
      <c r="BM46" s="148">
        <v>0</v>
      </c>
      <c r="BN46" s="148">
        <v>0</v>
      </c>
      <c r="BO46" s="148">
        <v>0</v>
      </c>
      <c r="BP46" s="148">
        <v>0</v>
      </c>
      <c r="BQ46" s="148">
        <v>0</v>
      </c>
      <c r="BR46" s="148">
        <v>0</v>
      </c>
      <c r="BS46" s="148">
        <v>0</v>
      </c>
      <c r="BT46" s="148">
        <v>0</v>
      </c>
      <c r="BU46" s="148">
        <v>0</v>
      </c>
      <c r="BV46" s="148">
        <v>0</v>
      </c>
      <c r="BW46" s="148">
        <v>0</v>
      </c>
      <c r="BX46" s="147"/>
      <c r="BY46" s="148">
        <v>1100</v>
      </c>
      <c r="BZ46" s="148">
        <v>1100</v>
      </c>
      <c r="CA46" s="148">
        <v>1100</v>
      </c>
      <c r="CB46" s="148">
        <v>1100</v>
      </c>
      <c r="CC46" s="148">
        <v>1100</v>
      </c>
      <c r="CD46" s="148">
        <v>1100</v>
      </c>
      <c r="CE46" s="148">
        <v>1100</v>
      </c>
      <c r="CF46" s="148">
        <v>1100</v>
      </c>
      <c r="CG46" s="148">
        <v>1100</v>
      </c>
      <c r="CH46" s="148">
        <v>1100</v>
      </c>
      <c r="CI46" s="148">
        <v>1100</v>
      </c>
      <c r="CJ46" s="148">
        <v>1100</v>
      </c>
      <c r="CK46" s="147"/>
      <c r="CL46" s="148">
        <v>208.33333333333331</v>
      </c>
      <c r="CM46" s="148">
        <v>208.33333333333331</v>
      </c>
      <c r="CN46" s="148">
        <v>208.33333333333331</v>
      </c>
      <c r="CO46" s="148">
        <v>208.33333333333331</v>
      </c>
      <c r="CP46" s="148">
        <v>208.33333333333331</v>
      </c>
      <c r="CQ46" s="148">
        <v>208.33333333333331</v>
      </c>
      <c r="CR46" s="148">
        <v>208.33333333333331</v>
      </c>
      <c r="CS46" s="148">
        <v>208.33333333333331</v>
      </c>
      <c r="CT46" s="148">
        <v>208.33333333333331</v>
      </c>
      <c r="CU46" s="148">
        <v>208.33333333333331</v>
      </c>
      <c r="CV46" s="148">
        <v>208.33333333333331</v>
      </c>
      <c r="CW46" s="148">
        <v>208.33333333333331</v>
      </c>
      <c r="CX46" s="147"/>
      <c r="CY46" s="148">
        <v>0</v>
      </c>
      <c r="CZ46" s="148">
        <v>0</v>
      </c>
      <c r="DA46" s="148">
        <v>0</v>
      </c>
      <c r="DB46" s="148">
        <v>0</v>
      </c>
      <c r="DC46" s="148">
        <v>0</v>
      </c>
      <c r="DD46" s="148">
        <v>0</v>
      </c>
      <c r="DE46" s="148">
        <v>0</v>
      </c>
      <c r="DF46" s="148">
        <v>0</v>
      </c>
      <c r="DG46" s="148">
        <v>0</v>
      </c>
      <c r="DH46" s="148">
        <v>0</v>
      </c>
      <c r="DI46" s="148">
        <v>0</v>
      </c>
      <c r="DJ46" s="148">
        <v>0</v>
      </c>
      <c r="DK46" s="147"/>
      <c r="DL46" s="148">
        <v>3808.333333333333</v>
      </c>
      <c r="DM46" s="148">
        <v>3808.333333333333</v>
      </c>
      <c r="DN46" s="148">
        <v>3808.333333333333</v>
      </c>
      <c r="DO46" s="148">
        <v>3808.333333333333</v>
      </c>
      <c r="DP46" s="148">
        <v>3808.333333333333</v>
      </c>
      <c r="DQ46" s="148">
        <v>3808.333333333333</v>
      </c>
      <c r="DR46" s="148">
        <v>3808.333333333333</v>
      </c>
      <c r="DS46" s="148">
        <v>3808.333333333333</v>
      </c>
      <c r="DT46" s="148">
        <v>3808.333333333333</v>
      </c>
      <c r="DU46" s="148">
        <v>3808.333333333333</v>
      </c>
      <c r="DV46" s="148">
        <v>3808.333333333333</v>
      </c>
      <c r="DW46" s="148">
        <v>3808.333333333333</v>
      </c>
      <c r="DY46" s="149">
        <f t="shared" si="115"/>
        <v>45700</v>
      </c>
      <c r="EA46" s="19" t="b">
        <f t="shared" si="116"/>
        <v>1</v>
      </c>
      <c r="EH46" s="19"/>
    </row>
    <row r="47" spans="2:138" ht="14" customHeight="1" x14ac:dyDescent="0.4">
      <c r="B47" s="144"/>
      <c r="C47" s="19" t="s">
        <v>71</v>
      </c>
      <c r="D47" s="145">
        <v>511</v>
      </c>
      <c r="E47" s="19" t="s">
        <v>111</v>
      </c>
      <c r="F47" s="19" t="s">
        <v>57</v>
      </c>
      <c r="H47" s="145" t="s">
        <v>26</v>
      </c>
      <c r="I47" s="19" t="s">
        <v>112</v>
      </c>
      <c r="J47" s="19" t="s">
        <v>74</v>
      </c>
      <c r="L47" s="146">
        <v>1631</v>
      </c>
      <c r="M47" s="146">
        <v>1631</v>
      </c>
      <c r="N47" s="146">
        <v>1631</v>
      </c>
      <c r="O47" s="146">
        <v>1631</v>
      </c>
      <c r="P47" s="146">
        <v>1631</v>
      </c>
      <c r="Q47" s="146">
        <v>1631</v>
      </c>
      <c r="R47" s="146">
        <v>1631</v>
      </c>
      <c r="S47" s="146">
        <v>1631</v>
      </c>
      <c r="T47" s="146">
        <v>1631</v>
      </c>
      <c r="U47" s="146">
        <v>1631</v>
      </c>
      <c r="V47" s="146">
        <v>1631</v>
      </c>
      <c r="W47" s="146">
        <v>1631</v>
      </c>
      <c r="X47" s="147"/>
      <c r="Y47" s="148">
        <v>1631</v>
      </c>
      <c r="Z47" s="148">
        <v>1631</v>
      </c>
      <c r="AA47" s="148">
        <v>1631</v>
      </c>
      <c r="AB47" s="148">
        <v>1631</v>
      </c>
      <c r="AC47" s="148">
        <v>1631</v>
      </c>
      <c r="AD47" s="148">
        <v>1631</v>
      </c>
      <c r="AE47" s="148">
        <v>1631</v>
      </c>
      <c r="AF47" s="148">
        <v>1631</v>
      </c>
      <c r="AG47" s="148">
        <v>1631</v>
      </c>
      <c r="AH47" s="148">
        <v>1631</v>
      </c>
      <c r="AI47" s="148">
        <v>1631</v>
      </c>
      <c r="AJ47" s="148">
        <v>1631</v>
      </c>
      <c r="AK47" s="147"/>
      <c r="AL47" s="148">
        <v>0</v>
      </c>
      <c r="AM47" s="148">
        <v>0</v>
      </c>
      <c r="AN47" s="148">
        <v>0</v>
      </c>
      <c r="AO47" s="148">
        <v>0</v>
      </c>
      <c r="AP47" s="148">
        <v>0</v>
      </c>
      <c r="AQ47" s="148">
        <v>0</v>
      </c>
      <c r="AR47" s="148">
        <v>0</v>
      </c>
      <c r="AS47" s="148">
        <v>0</v>
      </c>
      <c r="AT47" s="148">
        <v>0</v>
      </c>
      <c r="AU47" s="148">
        <v>0</v>
      </c>
      <c r="AV47" s="148">
        <v>0</v>
      </c>
      <c r="AW47" s="148">
        <v>0</v>
      </c>
      <c r="AX47" s="147"/>
      <c r="AY47" s="148">
        <v>124.02</v>
      </c>
      <c r="AZ47" s="148">
        <v>124.02</v>
      </c>
      <c r="BA47" s="148">
        <v>124.02</v>
      </c>
      <c r="BB47" s="148">
        <v>124.02</v>
      </c>
      <c r="BC47" s="148">
        <v>124.02</v>
      </c>
      <c r="BD47" s="148">
        <v>124.02</v>
      </c>
      <c r="BE47" s="148">
        <v>124.02</v>
      </c>
      <c r="BF47" s="148">
        <v>124.02</v>
      </c>
      <c r="BG47" s="148">
        <v>124.02</v>
      </c>
      <c r="BH47" s="148">
        <v>124.02</v>
      </c>
      <c r="BI47" s="148">
        <v>124.02</v>
      </c>
      <c r="BJ47" s="148">
        <v>124.02</v>
      </c>
      <c r="BK47" s="147"/>
      <c r="BL47" s="148">
        <v>173.97333333333333</v>
      </c>
      <c r="BM47" s="148">
        <v>173.97333333333333</v>
      </c>
      <c r="BN47" s="148">
        <v>173.97333333333333</v>
      </c>
      <c r="BO47" s="148">
        <v>173.97333333333333</v>
      </c>
      <c r="BP47" s="148">
        <v>173.97333333333333</v>
      </c>
      <c r="BQ47" s="148">
        <v>173.97333333333333</v>
      </c>
      <c r="BR47" s="148">
        <v>173.97333333333333</v>
      </c>
      <c r="BS47" s="148">
        <v>173.97333333333333</v>
      </c>
      <c r="BT47" s="148">
        <v>173.97333333333333</v>
      </c>
      <c r="BU47" s="148">
        <v>173.97333333333333</v>
      </c>
      <c r="BV47" s="148">
        <v>173.97333333333333</v>
      </c>
      <c r="BW47" s="148">
        <v>173.97333333333333</v>
      </c>
      <c r="BX47" s="147"/>
      <c r="BY47" s="148">
        <v>1100</v>
      </c>
      <c r="BZ47" s="148">
        <v>1100</v>
      </c>
      <c r="CA47" s="148">
        <v>1100</v>
      </c>
      <c r="CB47" s="148">
        <v>1100</v>
      </c>
      <c r="CC47" s="148">
        <v>1100</v>
      </c>
      <c r="CD47" s="148">
        <v>1100</v>
      </c>
      <c r="CE47" s="148">
        <v>1100</v>
      </c>
      <c r="CF47" s="148">
        <v>1100</v>
      </c>
      <c r="CG47" s="148">
        <v>1100</v>
      </c>
      <c r="CH47" s="148">
        <v>1100</v>
      </c>
      <c r="CI47" s="148">
        <v>1100</v>
      </c>
      <c r="CJ47" s="148">
        <v>1100</v>
      </c>
      <c r="CK47" s="147"/>
      <c r="CL47" s="148">
        <v>231.96444444444444</v>
      </c>
      <c r="CM47" s="148">
        <v>231.96444444444444</v>
      </c>
      <c r="CN47" s="148">
        <v>231.96444444444444</v>
      </c>
      <c r="CO47" s="148">
        <v>231.96444444444444</v>
      </c>
      <c r="CP47" s="148">
        <v>231.96444444444444</v>
      </c>
      <c r="CQ47" s="148">
        <v>231.96444444444444</v>
      </c>
      <c r="CR47" s="148">
        <v>231.96444444444444</v>
      </c>
      <c r="CS47" s="148">
        <v>231.96444444444444</v>
      </c>
      <c r="CT47" s="148">
        <v>231.96444444444444</v>
      </c>
      <c r="CU47" s="148">
        <v>231.96444444444444</v>
      </c>
      <c r="CV47" s="148">
        <v>231.96444444444444</v>
      </c>
      <c r="CW47" s="148">
        <v>231.96444444444444</v>
      </c>
      <c r="CX47" s="147"/>
      <c r="CY47" s="148">
        <v>456.68000000000006</v>
      </c>
      <c r="CZ47" s="148">
        <v>456.68000000000006</v>
      </c>
      <c r="DA47" s="148">
        <v>456.68000000000006</v>
      </c>
      <c r="DB47" s="148">
        <v>456.68000000000006</v>
      </c>
      <c r="DC47" s="148">
        <v>456.68000000000006</v>
      </c>
      <c r="DD47" s="148">
        <v>456.68000000000006</v>
      </c>
      <c r="DE47" s="148">
        <v>456.68000000000006</v>
      </c>
      <c r="DF47" s="148">
        <v>456.68000000000006</v>
      </c>
      <c r="DG47" s="148">
        <v>456.68000000000006</v>
      </c>
      <c r="DH47" s="148">
        <v>456.68000000000006</v>
      </c>
      <c r="DI47" s="148">
        <v>456.68000000000006</v>
      </c>
      <c r="DJ47" s="148">
        <v>456.68000000000006</v>
      </c>
      <c r="DK47" s="147"/>
      <c r="DL47" s="148">
        <v>3593.617777777778</v>
      </c>
      <c r="DM47" s="148">
        <v>3593.617777777778</v>
      </c>
      <c r="DN47" s="148">
        <v>3593.617777777778</v>
      </c>
      <c r="DO47" s="148">
        <v>3593.617777777778</v>
      </c>
      <c r="DP47" s="148">
        <v>3593.617777777778</v>
      </c>
      <c r="DQ47" s="148">
        <v>3593.617777777778</v>
      </c>
      <c r="DR47" s="148">
        <v>3593.617777777778</v>
      </c>
      <c r="DS47" s="148">
        <v>3593.617777777778</v>
      </c>
      <c r="DT47" s="148">
        <v>3593.617777777778</v>
      </c>
      <c r="DU47" s="148">
        <v>3593.617777777778</v>
      </c>
      <c r="DV47" s="148">
        <v>3593.617777777778</v>
      </c>
      <c r="DW47" s="148">
        <v>3593.617777777778</v>
      </c>
      <c r="DY47" s="149">
        <f t="shared" si="115"/>
        <v>43123.413333333338</v>
      </c>
      <c r="EA47" s="19" t="b">
        <f t="shared" si="116"/>
        <v>1</v>
      </c>
      <c r="EH47" s="19"/>
    </row>
    <row r="48" spans="2:138" ht="14" customHeight="1" x14ac:dyDescent="0.4">
      <c r="B48" s="144"/>
      <c r="C48" s="19" t="s">
        <v>71</v>
      </c>
      <c r="D48" s="145">
        <v>355</v>
      </c>
      <c r="E48" s="19" t="s">
        <v>72</v>
      </c>
      <c r="F48" s="19" t="s">
        <v>57</v>
      </c>
      <c r="H48" s="145" t="s">
        <v>26</v>
      </c>
      <c r="I48" s="19" t="s">
        <v>112</v>
      </c>
      <c r="J48" s="19" t="s">
        <v>74</v>
      </c>
      <c r="L48" s="146">
        <v>8205</v>
      </c>
      <c r="M48" s="146">
        <v>0</v>
      </c>
      <c r="N48" s="146">
        <v>0</v>
      </c>
      <c r="O48" s="146">
        <v>0</v>
      </c>
      <c r="P48" s="146">
        <v>0</v>
      </c>
      <c r="Q48" s="146">
        <v>0</v>
      </c>
      <c r="R48" s="146">
        <v>0</v>
      </c>
      <c r="S48" s="146">
        <v>0</v>
      </c>
      <c r="T48" s="146">
        <v>0</v>
      </c>
      <c r="U48" s="146">
        <v>0</v>
      </c>
      <c r="V48" s="146">
        <v>0</v>
      </c>
      <c r="W48" s="146">
        <v>0</v>
      </c>
      <c r="X48" s="147"/>
      <c r="Y48" s="148">
        <v>8205</v>
      </c>
      <c r="Z48" s="148">
        <v>0</v>
      </c>
      <c r="AA48" s="148">
        <v>0</v>
      </c>
      <c r="AB48" s="148">
        <v>0</v>
      </c>
      <c r="AC48" s="148">
        <v>0</v>
      </c>
      <c r="AD48" s="148">
        <v>0</v>
      </c>
      <c r="AE48" s="148">
        <v>0</v>
      </c>
      <c r="AF48" s="148">
        <v>0</v>
      </c>
      <c r="AG48" s="148">
        <v>0</v>
      </c>
      <c r="AH48" s="148">
        <v>0</v>
      </c>
      <c r="AI48" s="148">
        <v>0</v>
      </c>
      <c r="AJ48" s="148">
        <v>0</v>
      </c>
      <c r="AK48" s="147"/>
      <c r="AL48" s="148">
        <v>1085.9540400000001</v>
      </c>
      <c r="AM48" s="148">
        <v>0</v>
      </c>
      <c r="AN48" s="148">
        <v>0</v>
      </c>
      <c r="AO48" s="148">
        <v>0</v>
      </c>
      <c r="AP48" s="148">
        <v>0</v>
      </c>
      <c r="AQ48" s="148">
        <v>0</v>
      </c>
      <c r="AR48" s="148">
        <v>0</v>
      </c>
      <c r="AS48" s="148">
        <v>0</v>
      </c>
      <c r="AT48" s="148">
        <v>0</v>
      </c>
      <c r="AU48" s="148">
        <v>0</v>
      </c>
      <c r="AV48" s="148">
        <v>0</v>
      </c>
      <c r="AW48" s="148">
        <v>0</v>
      </c>
      <c r="AX48" s="147"/>
      <c r="AY48" s="148">
        <v>951.63440000000014</v>
      </c>
      <c r="AZ48" s="148">
        <v>0</v>
      </c>
      <c r="BA48" s="148">
        <v>0</v>
      </c>
      <c r="BB48" s="148">
        <v>0</v>
      </c>
      <c r="BC48" s="148">
        <v>0</v>
      </c>
      <c r="BD48" s="148">
        <v>0</v>
      </c>
      <c r="BE48" s="148">
        <v>0</v>
      </c>
      <c r="BF48" s="148">
        <v>0</v>
      </c>
      <c r="BG48" s="148">
        <v>0</v>
      </c>
      <c r="BH48" s="148">
        <v>0</v>
      </c>
      <c r="BI48" s="148">
        <v>0</v>
      </c>
      <c r="BJ48" s="148">
        <v>0</v>
      </c>
      <c r="BK48" s="147"/>
      <c r="BL48" s="148">
        <v>916.22500000000002</v>
      </c>
      <c r="BM48" s="148">
        <v>0</v>
      </c>
      <c r="BN48" s="148">
        <v>0</v>
      </c>
      <c r="BO48" s="148">
        <v>0</v>
      </c>
      <c r="BP48" s="148">
        <v>0</v>
      </c>
      <c r="BQ48" s="148">
        <v>0</v>
      </c>
      <c r="BR48" s="148">
        <v>0</v>
      </c>
      <c r="BS48" s="148">
        <v>0</v>
      </c>
      <c r="BT48" s="148">
        <v>0</v>
      </c>
      <c r="BU48" s="148">
        <v>0</v>
      </c>
      <c r="BV48" s="148">
        <v>0</v>
      </c>
      <c r="BW48" s="148">
        <v>0</v>
      </c>
      <c r="BX48" s="147"/>
      <c r="BY48" s="148">
        <v>2731.7829633995152</v>
      </c>
      <c r="BZ48" s="148">
        <v>0</v>
      </c>
      <c r="CA48" s="148">
        <v>0</v>
      </c>
      <c r="CB48" s="148">
        <v>0</v>
      </c>
      <c r="CC48" s="148">
        <v>0</v>
      </c>
      <c r="CD48" s="148">
        <v>0</v>
      </c>
      <c r="CE48" s="148">
        <v>0</v>
      </c>
      <c r="CF48" s="148">
        <v>0</v>
      </c>
      <c r="CG48" s="148">
        <v>0</v>
      </c>
      <c r="CH48" s="148">
        <v>0</v>
      </c>
      <c r="CI48" s="148">
        <v>0</v>
      </c>
      <c r="CJ48" s="148">
        <v>0</v>
      </c>
      <c r="CK48" s="147"/>
      <c r="CL48" s="148">
        <v>1221.6333333333332</v>
      </c>
      <c r="CM48" s="148">
        <v>0</v>
      </c>
      <c r="CN48" s="148">
        <v>0</v>
      </c>
      <c r="CO48" s="148">
        <v>0</v>
      </c>
      <c r="CP48" s="148">
        <v>0</v>
      </c>
      <c r="CQ48" s="148">
        <v>0</v>
      </c>
      <c r="CR48" s="148">
        <v>0</v>
      </c>
      <c r="CS48" s="148">
        <v>0</v>
      </c>
      <c r="CT48" s="148">
        <v>0</v>
      </c>
      <c r="CU48" s="148">
        <v>0</v>
      </c>
      <c r="CV48" s="148">
        <v>0</v>
      </c>
      <c r="CW48" s="148">
        <v>0</v>
      </c>
      <c r="CX48" s="147"/>
      <c r="CY48" s="148">
        <v>2789.7000000000003</v>
      </c>
      <c r="CZ48" s="148">
        <v>0</v>
      </c>
      <c r="DA48" s="148">
        <v>0</v>
      </c>
      <c r="DB48" s="148">
        <v>0</v>
      </c>
      <c r="DC48" s="148">
        <v>0</v>
      </c>
      <c r="DD48" s="148">
        <v>0</v>
      </c>
      <c r="DE48" s="148">
        <v>0</v>
      </c>
      <c r="DF48" s="148">
        <v>0</v>
      </c>
      <c r="DG48" s="148">
        <v>0</v>
      </c>
      <c r="DH48" s="148">
        <v>0</v>
      </c>
      <c r="DI48" s="148">
        <v>0</v>
      </c>
      <c r="DJ48" s="148">
        <v>0</v>
      </c>
      <c r="DK48" s="147"/>
      <c r="DL48" s="148">
        <v>15864.341296732848</v>
      </c>
      <c r="DM48" s="148">
        <v>0</v>
      </c>
      <c r="DN48" s="148">
        <v>0</v>
      </c>
      <c r="DO48" s="148">
        <v>0</v>
      </c>
      <c r="DP48" s="148">
        <v>0</v>
      </c>
      <c r="DQ48" s="148">
        <v>0</v>
      </c>
      <c r="DR48" s="148">
        <v>0</v>
      </c>
      <c r="DS48" s="148">
        <v>0</v>
      </c>
      <c r="DT48" s="148">
        <v>0</v>
      </c>
      <c r="DU48" s="148">
        <v>0</v>
      </c>
      <c r="DV48" s="148">
        <v>0</v>
      </c>
      <c r="DW48" s="148">
        <v>0</v>
      </c>
      <c r="DY48" s="149">
        <f t="shared" si="115"/>
        <v>15864.341296732848</v>
      </c>
      <c r="EA48" s="19" t="b">
        <f t="shared" si="116"/>
        <v>1</v>
      </c>
      <c r="EH48" s="19"/>
    </row>
    <row r="49" spans="2:138" ht="14" customHeight="1" x14ac:dyDescent="0.4">
      <c r="B49" s="144"/>
      <c r="C49" s="19" t="s">
        <v>71</v>
      </c>
      <c r="D49" s="145">
        <v>345</v>
      </c>
      <c r="E49" s="19" t="s">
        <v>72</v>
      </c>
      <c r="F49" s="19" t="s">
        <v>57</v>
      </c>
      <c r="H49" s="145" t="s">
        <v>26</v>
      </c>
      <c r="I49" s="19" t="s">
        <v>112</v>
      </c>
      <c r="J49" s="19" t="s">
        <v>74</v>
      </c>
      <c r="L49" s="146">
        <v>20000</v>
      </c>
      <c r="M49" s="146">
        <v>0</v>
      </c>
      <c r="N49" s="146">
        <v>0</v>
      </c>
      <c r="O49" s="146">
        <v>0</v>
      </c>
      <c r="P49" s="146">
        <v>0</v>
      </c>
      <c r="Q49" s="146">
        <v>0</v>
      </c>
      <c r="R49" s="146">
        <v>0</v>
      </c>
      <c r="S49" s="146">
        <v>0</v>
      </c>
      <c r="T49" s="146">
        <v>0</v>
      </c>
      <c r="U49" s="146">
        <v>0</v>
      </c>
      <c r="V49" s="146">
        <v>0</v>
      </c>
      <c r="W49" s="146">
        <v>0</v>
      </c>
      <c r="X49" s="147"/>
      <c r="Y49" s="148">
        <v>20000</v>
      </c>
      <c r="Z49" s="148">
        <v>0</v>
      </c>
      <c r="AA49" s="148">
        <v>0</v>
      </c>
      <c r="AB49" s="148">
        <v>0</v>
      </c>
      <c r="AC49" s="148">
        <v>0</v>
      </c>
      <c r="AD49" s="148">
        <v>0</v>
      </c>
      <c r="AE49" s="148">
        <v>0</v>
      </c>
      <c r="AF49" s="148">
        <v>0</v>
      </c>
      <c r="AG49" s="148">
        <v>0</v>
      </c>
      <c r="AH49" s="148">
        <v>0</v>
      </c>
      <c r="AI49" s="148">
        <v>0</v>
      </c>
      <c r="AJ49" s="148">
        <v>0</v>
      </c>
      <c r="AK49" s="147"/>
      <c r="AL49" s="148">
        <v>4329.5790400000005</v>
      </c>
      <c r="AM49" s="148">
        <v>0</v>
      </c>
      <c r="AN49" s="148">
        <v>0</v>
      </c>
      <c r="AO49" s="148">
        <v>0</v>
      </c>
      <c r="AP49" s="148">
        <v>0</v>
      </c>
      <c r="AQ49" s="148">
        <v>0</v>
      </c>
      <c r="AR49" s="148">
        <v>0</v>
      </c>
      <c r="AS49" s="148">
        <v>0</v>
      </c>
      <c r="AT49" s="148">
        <v>0</v>
      </c>
      <c r="AU49" s="148">
        <v>0</v>
      </c>
      <c r="AV49" s="148">
        <v>0</v>
      </c>
      <c r="AW49" s="148">
        <v>0</v>
      </c>
      <c r="AX49" s="147"/>
      <c r="AY49" s="148">
        <v>951.63440000000014</v>
      </c>
      <c r="AZ49" s="148">
        <v>0</v>
      </c>
      <c r="BA49" s="148">
        <v>0</v>
      </c>
      <c r="BB49" s="148">
        <v>0</v>
      </c>
      <c r="BC49" s="148">
        <v>0</v>
      </c>
      <c r="BD49" s="148">
        <v>0</v>
      </c>
      <c r="BE49" s="148">
        <v>0</v>
      </c>
      <c r="BF49" s="148">
        <v>0</v>
      </c>
      <c r="BG49" s="148">
        <v>0</v>
      </c>
      <c r="BH49" s="148">
        <v>0</v>
      </c>
      <c r="BI49" s="148">
        <v>0</v>
      </c>
      <c r="BJ49" s="148">
        <v>0</v>
      </c>
      <c r="BK49" s="147"/>
      <c r="BL49" s="148">
        <v>2233.3333333333335</v>
      </c>
      <c r="BM49" s="148">
        <v>0</v>
      </c>
      <c r="BN49" s="148">
        <v>0</v>
      </c>
      <c r="BO49" s="148">
        <v>0</v>
      </c>
      <c r="BP49" s="148">
        <v>0</v>
      </c>
      <c r="BQ49" s="148">
        <v>0</v>
      </c>
      <c r="BR49" s="148">
        <v>0</v>
      </c>
      <c r="BS49" s="148">
        <v>0</v>
      </c>
      <c r="BT49" s="148">
        <v>0</v>
      </c>
      <c r="BU49" s="148">
        <v>0</v>
      </c>
      <c r="BV49" s="148">
        <v>0</v>
      </c>
      <c r="BW49" s="148">
        <v>0</v>
      </c>
      <c r="BX49" s="147"/>
      <c r="BY49" s="148">
        <v>3575.4768543461669</v>
      </c>
      <c r="BZ49" s="148">
        <v>0</v>
      </c>
      <c r="CA49" s="148">
        <v>0</v>
      </c>
      <c r="CB49" s="148">
        <v>0</v>
      </c>
      <c r="CC49" s="148">
        <v>0</v>
      </c>
      <c r="CD49" s="148">
        <v>0</v>
      </c>
      <c r="CE49" s="148">
        <v>0</v>
      </c>
      <c r="CF49" s="148">
        <v>0</v>
      </c>
      <c r="CG49" s="148">
        <v>0</v>
      </c>
      <c r="CH49" s="148">
        <v>0</v>
      </c>
      <c r="CI49" s="148">
        <v>0</v>
      </c>
      <c r="CJ49" s="148">
        <v>0</v>
      </c>
      <c r="CK49" s="147"/>
      <c r="CL49" s="148">
        <v>2977.7777777777774</v>
      </c>
      <c r="CM49" s="148">
        <v>0</v>
      </c>
      <c r="CN49" s="148">
        <v>0</v>
      </c>
      <c r="CO49" s="148">
        <v>0</v>
      </c>
      <c r="CP49" s="148">
        <v>0</v>
      </c>
      <c r="CQ49" s="148">
        <v>0</v>
      </c>
      <c r="CR49" s="148">
        <v>0</v>
      </c>
      <c r="CS49" s="148">
        <v>0</v>
      </c>
      <c r="CT49" s="148">
        <v>0</v>
      </c>
      <c r="CU49" s="148">
        <v>0</v>
      </c>
      <c r="CV49" s="148">
        <v>0</v>
      </c>
      <c r="CW49" s="148">
        <v>0</v>
      </c>
      <c r="CX49" s="147"/>
      <c r="CY49" s="148">
        <v>6800.0000000000009</v>
      </c>
      <c r="CZ49" s="148">
        <v>0</v>
      </c>
      <c r="DA49" s="148">
        <v>0</v>
      </c>
      <c r="DB49" s="148">
        <v>0</v>
      </c>
      <c r="DC49" s="148">
        <v>0</v>
      </c>
      <c r="DD49" s="148">
        <v>0</v>
      </c>
      <c r="DE49" s="148">
        <v>0</v>
      </c>
      <c r="DF49" s="148">
        <v>0</v>
      </c>
      <c r="DG49" s="148">
        <v>0</v>
      </c>
      <c r="DH49" s="148">
        <v>0</v>
      </c>
      <c r="DI49" s="148">
        <v>0</v>
      </c>
      <c r="DJ49" s="148">
        <v>0</v>
      </c>
      <c r="DK49" s="147"/>
      <c r="DL49" s="148">
        <v>35586.587965457278</v>
      </c>
      <c r="DM49" s="148">
        <v>0</v>
      </c>
      <c r="DN49" s="148">
        <v>0</v>
      </c>
      <c r="DO49" s="148">
        <v>0</v>
      </c>
      <c r="DP49" s="148">
        <v>0</v>
      </c>
      <c r="DQ49" s="148">
        <v>0</v>
      </c>
      <c r="DR49" s="148">
        <v>0</v>
      </c>
      <c r="DS49" s="148">
        <v>0</v>
      </c>
      <c r="DT49" s="148">
        <v>0</v>
      </c>
      <c r="DU49" s="148">
        <v>0</v>
      </c>
      <c r="DV49" s="148">
        <v>0</v>
      </c>
      <c r="DW49" s="148">
        <v>0</v>
      </c>
      <c r="DY49" s="149">
        <f t="shared" si="115"/>
        <v>35586.587965457278</v>
      </c>
      <c r="EA49" s="19" t="b">
        <f t="shared" si="116"/>
        <v>1</v>
      </c>
      <c r="EH49" s="19"/>
    </row>
    <row r="50" spans="2:138" ht="14" customHeight="1" x14ac:dyDescent="0.4">
      <c r="B50" s="144"/>
      <c r="C50" s="19" t="s">
        <v>71</v>
      </c>
      <c r="D50" s="145">
        <v>306</v>
      </c>
      <c r="E50" s="19" t="s">
        <v>72</v>
      </c>
      <c r="F50" s="19" t="s">
        <v>57</v>
      </c>
      <c r="H50" s="145" t="s">
        <v>26</v>
      </c>
      <c r="I50" s="19" t="s">
        <v>112</v>
      </c>
      <c r="J50" s="19" t="s">
        <v>74</v>
      </c>
      <c r="L50" s="146">
        <v>9205</v>
      </c>
      <c r="M50" s="146">
        <v>9205</v>
      </c>
      <c r="N50" s="146">
        <v>9205</v>
      </c>
      <c r="O50" s="146">
        <v>9205</v>
      </c>
      <c r="P50" s="146">
        <v>9205</v>
      </c>
      <c r="Q50" s="146">
        <v>9205</v>
      </c>
      <c r="R50" s="146">
        <v>9205</v>
      </c>
      <c r="S50" s="146">
        <v>9205</v>
      </c>
      <c r="T50" s="146">
        <v>9205</v>
      </c>
      <c r="U50" s="146">
        <v>9205</v>
      </c>
      <c r="V50" s="146">
        <v>9205</v>
      </c>
      <c r="W50" s="146">
        <v>9205</v>
      </c>
      <c r="X50" s="147"/>
      <c r="Y50" s="148">
        <v>9205</v>
      </c>
      <c r="Z50" s="148">
        <v>9205</v>
      </c>
      <c r="AA50" s="148">
        <v>9205</v>
      </c>
      <c r="AB50" s="148">
        <v>9205</v>
      </c>
      <c r="AC50" s="148">
        <v>9680.8985000000011</v>
      </c>
      <c r="AD50" s="148">
        <v>9680.8985000000011</v>
      </c>
      <c r="AE50" s="148">
        <v>9680.8985000000011</v>
      </c>
      <c r="AF50" s="148">
        <v>9680.8985000000011</v>
      </c>
      <c r="AG50" s="148">
        <v>9680.8985000000011</v>
      </c>
      <c r="AH50" s="148">
        <v>9680.8985000000011</v>
      </c>
      <c r="AI50" s="148">
        <v>9680.8985000000011</v>
      </c>
      <c r="AJ50" s="148">
        <v>9680.8985000000011</v>
      </c>
      <c r="AK50" s="147"/>
      <c r="AL50" s="148">
        <v>1360.9540400000001</v>
      </c>
      <c r="AM50" s="148">
        <v>1360.9540400000001</v>
      </c>
      <c r="AN50" s="148">
        <v>1360.9540400000001</v>
      </c>
      <c r="AO50" s="148">
        <v>1360.9540400000001</v>
      </c>
      <c r="AP50" s="148">
        <v>1491.8261275</v>
      </c>
      <c r="AQ50" s="148">
        <v>1491.8261275</v>
      </c>
      <c r="AR50" s="148">
        <v>1491.8261275</v>
      </c>
      <c r="AS50" s="148">
        <v>1491.8261275</v>
      </c>
      <c r="AT50" s="148">
        <v>1491.8261275</v>
      </c>
      <c r="AU50" s="148">
        <v>1491.8261275</v>
      </c>
      <c r="AV50" s="148">
        <v>1491.8261275</v>
      </c>
      <c r="AW50" s="148">
        <v>1491.8261275</v>
      </c>
      <c r="AX50" s="147"/>
      <c r="AY50" s="148">
        <v>951.63440000000014</v>
      </c>
      <c r="AZ50" s="148">
        <v>951.63440000000014</v>
      </c>
      <c r="BA50" s="148">
        <v>951.63440000000014</v>
      </c>
      <c r="BB50" s="148">
        <v>951.63440000000014</v>
      </c>
      <c r="BC50" s="148">
        <v>951.63440000000014</v>
      </c>
      <c r="BD50" s="148">
        <v>951.63440000000014</v>
      </c>
      <c r="BE50" s="148">
        <v>951.63440000000014</v>
      </c>
      <c r="BF50" s="148">
        <v>951.63440000000014</v>
      </c>
      <c r="BG50" s="148">
        <v>951.63440000000014</v>
      </c>
      <c r="BH50" s="148">
        <v>951.63440000000014</v>
      </c>
      <c r="BI50" s="148">
        <v>951.63440000000014</v>
      </c>
      <c r="BJ50" s="148">
        <v>951.63440000000014</v>
      </c>
      <c r="BK50" s="147"/>
      <c r="BL50" s="148">
        <v>1027.8916666666667</v>
      </c>
      <c r="BM50" s="148">
        <v>1027.8916666666667</v>
      </c>
      <c r="BN50" s="148">
        <v>1027.8916666666667</v>
      </c>
      <c r="BO50" s="148">
        <v>1027.8916666666667</v>
      </c>
      <c r="BP50" s="148">
        <v>1081.0336658333335</v>
      </c>
      <c r="BQ50" s="148">
        <v>1081.0336658333335</v>
      </c>
      <c r="BR50" s="148">
        <v>1081.0336658333335</v>
      </c>
      <c r="BS50" s="148">
        <v>1081.0336658333335</v>
      </c>
      <c r="BT50" s="148">
        <v>1081.0336658333335</v>
      </c>
      <c r="BU50" s="148">
        <v>1081.0336658333335</v>
      </c>
      <c r="BV50" s="148">
        <v>1081.0336658333335</v>
      </c>
      <c r="BW50" s="148">
        <v>1081.0336658333335</v>
      </c>
      <c r="BX50" s="147"/>
      <c r="BY50" s="148">
        <v>2803.3127549168235</v>
      </c>
      <c r="BZ50" s="148">
        <v>2803.3127549168235</v>
      </c>
      <c r="CA50" s="148">
        <v>2803.3127549168235</v>
      </c>
      <c r="CB50" s="148">
        <v>2803.3127549168235</v>
      </c>
      <c r="CC50" s="148">
        <v>2837.3536754052229</v>
      </c>
      <c r="CD50" s="148">
        <v>2837.3536754052229</v>
      </c>
      <c r="CE50" s="148">
        <v>2837.3536754052229</v>
      </c>
      <c r="CF50" s="148">
        <v>2837.3536754052229</v>
      </c>
      <c r="CG50" s="148">
        <v>2837.3536754052229</v>
      </c>
      <c r="CH50" s="148">
        <v>2837.3536754052229</v>
      </c>
      <c r="CI50" s="148">
        <v>2837.3536754052229</v>
      </c>
      <c r="CJ50" s="148">
        <v>2837.3536754052229</v>
      </c>
      <c r="CK50" s="147"/>
      <c r="CL50" s="148">
        <v>1370.5222222222221</v>
      </c>
      <c r="CM50" s="148">
        <v>1370.5222222222221</v>
      </c>
      <c r="CN50" s="148">
        <v>1370.5222222222221</v>
      </c>
      <c r="CO50" s="148">
        <v>1370.5222222222221</v>
      </c>
      <c r="CP50" s="148">
        <v>1441.3782211111111</v>
      </c>
      <c r="CQ50" s="148">
        <v>1441.3782211111111</v>
      </c>
      <c r="CR50" s="148">
        <v>1441.3782211111111</v>
      </c>
      <c r="CS50" s="148">
        <v>1441.3782211111111</v>
      </c>
      <c r="CT50" s="148">
        <v>1441.3782211111111</v>
      </c>
      <c r="CU50" s="148">
        <v>1441.3782211111111</v>
      </c>
      <c r="CV50" s="148">
        <v>1441.3782211111111</v>
      </c>
      <c r="CW50" s="148">
        <v>1441.3782211111111</v>
      </c>
      <c r="CX50" s="147"/>
      <c r="CY50" s="148">
        <v>3129.7000000000003</v>
      </c>
      <c r="CZ50" s="148">
        <v>3129.7000000000003</v>
      </c>
      <c r="DA50" s="148">
        <v>3129.7000000000003</v>
      </c>
      <c r="DB50" s="148">
        <v>3129.7000000000003</v>
      </c>
      <c r="DC50" s="148">
        <v>3291.5054900000005</v>
      </c>
      <c r="DD50" s="148">
        <v>3291.5054900000005</v>
      </c>
      <c r="DE50" s="148">
        <v>3291.5054900000005</v>
      </c>
      <c r="DF50" s="148">
        <v>3291.5054900000005</v>
      </c>
      <c r="DG50" s="148">
        <v>3291.5054900000005</v>
      </c>
      <c r="DH50" s="148">
        <v>3291.5054900000005</v>
      </c>
      <c r="DI50" s="148">
        <v>3291.5054900000005</v>
      </c>
      <c r="DJ50" s="148">
        <v>3291.5054900000005</v>
      </c>
      <c r="DK50" s="147"/>
      <c r="DL50" s="148">
        <v>17536.426643805709</v>
      </c>
      <c r="DM50" s="148">
        <v>17536.426643805709</v>
      </c>
      <c r="DN50" s="148">
        <v>17536.426643805709</v>
      </c>
      <c r="DO50" s="148">
        <v>17536.426643805709</v>
      </c>
      <c r="DP50" s="148">
        <v>18332.169552349667</v>
      </c>
      <c r="DQ50" s="148">
        <v>18332.169552349667</v>
      </c>
      <c r="DR50" s="148">
        <v>18332.169552349667</v>
      </c>
      <c r="DS50" s="148">
        <v>18332.169552349667</v>
      </c>
      <c r="DT50" s="148">
        <v>18332.169552349667</v>
      </c>
      <c r="DU50" s="148">
        <v>18332.169552349667</v>
      </c>
      <c r="DV50" s="148">
        <v>18332.169552349667</v>
      </c>
      <c r="DW50" s="148">
        <v>18332.169552349667</v>
      </c>
      <c r="DY50" s="149">
        <f t="shared" si="115"/>
        <v>216803.06299402012</v>
      </c>
      <c r="EA50" s="19" t="b">
        <f t="shared" si="116"/>
        <v>1</v>
      </c>
      <c r="EH50" s="19"/>
    </row>
    <row r="51" spans="2:138" ht="14" customHeight="1" x14ac:dyDescent="0.4">
      <c r="B51" s="144" t="s">
        <v>332</v>
      </c>
      <c r="C51" s="19" t="s">
        <v>71</v>
      </c>
      <c r="D51" s="145" t="s">
        <v>95</v>
      </c>
      <c r="E51" s="19" t="s">
        <v>72</v>
      </c>
      <c r="F51" s="19" t="s">
        <v>57</v>
      </c>
      <c r="H51" s="145" t="s">
        <v>8</v>
      </c>
      <c r="I51" s="19" t="s">
        <v>12</v>
      </c>
      <c r="J51" s="19" t="s">
        <v>74</v>
      </c>
      <c r="L51" s="146">
        <v>0</v>
      </c>
      <c r="M51" s="146">
        <v>0</v>
      </c>
      <c r="N51" s="146">
        <v>0</v>
      </c>
      <c r="O51" s="146">
        <v>0</v>
      </c>
      <c r="P51" s="146">
        <v>4100</v>
      </c>
      <c r="Q51" s="146">
        <v>4100</v>
      </c>
      <c r="R51" s="146">
        <v>4100</v>
      </c>
      <c r="S51" s="146">
        <v>4100</v>
      </c>
      <c r="T51" s="146">
        <v>4100</v>
      </c>
      <c r="U51" s="146">
        <v>4100</v>
      </c>
      <c r="V51" s="146">
        <v>4100</v>
      </c>
      <c r="W51" s="146">
        <v>4100</v>
      </c>
      <c r="X51" s="147"/>
      <c r="Y51" s="148">
        <v>0</v>
      </c>
      <c r="Z51" s="148">
        <v>0</v>
      </c>
      <c r="AA51" s="148">
        <v>0</v>
      </c>
      <c r="AB51" s="148">
        <v>0</v>
      </c>
      <c r="AC51" s="148">
        <v>4311.97</v>
      </c>
      <c r="AD51" s="148">
        <v>4311.97</v>
      </c>
      <c r="AE51" s="148">
        <v>4311.97</v>
      </c>
      <c r="AF51" s="148">
        <v>4311.97</v>
      </c>
      <c r="AG51" s="148">
        <v>4311.97</v>
      </c>
      <c r="AH51" s="148">
        <v>4311.97</v>
      </c>
      <c r="AI51" s="148">
        <v>4311.97</v>
      </c>
      <c r="AJ51" s="148">
        <v>4311.97</v>
      </c>
      <c r="AK51" s="147"/>
      <c r="AL51" s="148">
        <v>0</v>
      </c>
      <c r="AM51" s="148">
        <v>0</v>
      </c>
      <c r="AN51" s="148">
        <v>0</v>
      </c>
      <c r="AO51" s="148">
        <v>0</v>
      </c>
      <c r="AP51" s="148">
        <v>201.71936999999991</v>
      </c>
      <c r="AQ51" s="148">
        <v>201.71936999999991</v>
      </c>
      <c r="AR51" s="148">
        <v>201.71936999999991</v>
      </c>
      <c r="AS51" s="148">
        <v>201.71936999999991</v>
      </c>
      <c r="AT51" s="148">
        <v>201.71936999999991</v>
      </c>
      <c r="AU51" s="148">
        <v>201.71936999999991</v>
      </c>
      <c r="AV51" s="148">
        <v>201.71936999999991</v>
      </c>
      <c r="AW51" s="148">
        <v>201.71936999999991</v>
      </c>
      <c r="AX51" s="147"/>
      <c r="AY51" s="148">
        <v>0</v>
      </c>
      <c r="AZ51" s="148">
        <v>0</v>
      </c>
      <c r="BA51" s="148">
        <v>0</v>
      </c>
      <c r="BB51" s="148">
        <v>0</v>
      </c>
      <c r="BC51" s="148">
        <v>413.27280000000002</v>
      </c>
      <c r="BD51" s="148">
        <v>413.27280000000002</v>
      </c>
      <c r="BE51" s="148">
        <v>413.27280000000002</v>
      </c>
      <c r="BF51" s="148">
        <v>413.27280000000002</v>
      </c>
      <c r="BG51" s="148">
        <v>413.27280000000002</v>
      </c>
      <c r="BH51" s="148">
        <v>413.27280000000002</v>
      </c>
      <c r="BI51" s="148">
        <v>413.27280000000002</v>
      </c>
      <c r="BJ51" s="148">
        <v>413.27280000000002</v>
      </c>
      <c r="BK51" s="147"/>
      <c r="BL51" s="148">
        <v>0</v>
      </c>
      <c r="BM51" s="148">
        <v>0</v>
      </c>
      <c r="BN51" s="148">
        <v>0</v>
      </c>
      <c r="BO51" s="148">
        <v>0</v>
      </c>
      <c r="BP51" s="148">
        <v>481.50331666666671</v>
      </c>
      <c r="BQ51" s="148">
        <v>481.50331666666671</v>
      </c>
      <c r="BR51" s="148">
        <v>481.50331666666671</v>
      </c>
      <c r="BS51" s="148">
        <v>481.50331666666671</v>
      </c>
      <c r="BT51" s="148">
        <v>481.50331666666671</v>
      </c>
      <c r="BU51" s="148">
        <v>481.50331666666671</v>
      </c>
      <c r="BV51" s="148">
        <v>481.50331666666671</v>
      </c>
      <c r="BW51" s="148">
        <v>481.50331666666671</v>
      </c>
      <c r="BX51" s="147"/>
      <c r="BY51" s="148">
        <v>0</v>
      </c>
      <c r="BZ51" s="148">
        <v>0</v>
      </c>
      <c r="CA51" s="148">
        <v>0</v>
      </c>
      <c r="CB51" s="148">
        <v>0</v>
      </c>
      <c r="CC51" s="148">
        <v>2453.3153391288884</v>
      </c>
      <c r="CD51" s="148">
        <v>2453.3153391288884</v>
      </c>
      <c r="CE51" s="148">
        <v>2453.3153391288884</v>
      </c>
      <c r="CF51" s="148">
        <v>2453.3153391288884</v>
      </c>
      <c r="CG51" s="148">
        <v>2453.3153391288884</v>
      </c>
      <c r="CH51" s="148">
        <v>2453.3153391288884</v>
      </c>
      <c r="CI51" s="148">
        <v>2453.3153391288884</v>
      </c>
      <c r="CJ51" s="148">
        <v>2453.3153391288884</v>
      </c>
      <c r="CK51" s="147"/>
      <c r="CL51" s="148">
        <v>0</v>
      </c>
      <c r="CM51" s="148">
        <v>0</v>
      </c>
      <c r="CN51" s="148">
        <v>0</v>
      </c>
      <c r="CO51" s="148">
        <v>0</v>
      </c>
      <c r="CP51" s="148">
        <v>642.00442222222216</v>
      </c>
      <c r="CQ51" s="148">
        <v>642.00442222222216</v>
      </c>
      <c r="CR51" s="148">
        <v>642.00442222222216</v>
      </c>
      <c r="CS51" s="148">
        <v>642.00442222222216</v>
      </c>
      <c r="CT51" s="148">
        <v>642.00442222222216</v>
      </c>
      <c r="CU51" s="148">
        <v>642.00442222222216</v>
      </c>
      <c r="CV51" s="148">
        <v>642.00442222222216</v>
      </c>
      <c r="CW51" s="148">
        <v>642.00442222222216</v>
      </c>
      <c r="CX51" s="147"/>
      <c r="CY51" s="148">
        <v>0</v>
      </c>
      <c r="CZ51" s="148">
        <v>0</v>
      </c>
      <c r="DA51" s="148">
        <v>0</v>
      </c>
      <c r="DB51" s="148">
        <v>0</v>
      </c>
      <c r="DC51" s="148">
        <v>1466.0698000000002</v>
      </c>
      <c r="DD51" s="148">
        <v>1466.0698000000002</v>
      </c>
      <c r="DE51" s="148">
        <v>1466.0698000000002</v>
      </c>
      <c r="DF51" s="148">
        <v>1466.0698000000002</v>
      </c>
      <c r="DG51" s="148">
        <v>1466.0698000000002</v>
      </c>
      <c r="DH51" s="148">
        <v>1466.0698000000002</v>
      </c>
      <c r="DI51" s="148">
        <v>1466.0698000000002</v>
      </c>
      <c r="DJ51" s="148">
        <v>1466.0698000000002</v>
      </c>
      <c r="DK51" s="147"/>
      <c r="DL51" s="148">
        <v>0</v>
      </c>
      <c r="DM51" s="148">
        <v>0</v>
      </c>
      <c r="DN51" s="148">
        <v>0</v>
      </c>
      <c r="DO51" s="148">
        <v>0</v>
      </c>
      <c r="DP51" s="148">
        <v>9354.8628780177769</v>
      </c>
      <c r="DQ51" s="148">
        <v>9354.8628780177769</v>
      </c>
      <c r="DR51" s="148">
        <v>9354.8628780177769</v>
      </c>
      <c r="DS51" s="148">
        <v>9354.8628780177769</v>
      </c>
      <c r="DT51" s="148">
        <v>9354.8628780177769</v>
      </c>
      <c r="DU51" s="148">
        <v>9354.8628780177769</v>
      </c>
      <c r="DV51" s="148">
        <v>9354.8628780177769</v>
      </c>
      <c r="DW51" s="148">
        <v>9354.8628780177769</v>
      </c>
      <c r="DY51" s="149">
        <f t="shared" si="115"/>
        <v>74838.903024142215</v>
      </c>
      <c r="EA51" s="19" t="b">
        <f t="shared" si="116"/>
        <v>1</v>
      </c>
      <c r="EH51" s="19"/>
    </row>
    <row r="52" spans="2:138" ht="14" customHeight="1" x14ac:dyDescent="0.4">
      <c r="B52" s="144"/>
      <c r="C52" s="19" t="s">
        <v>71</v>
      </c>
      <c r="D52" s="145" t="s">
        <v>333</v>
      </c>
      <c r="E52" s="19" t="s">
        <v>72</v>
      </c>
      <c r="F52" s="19" t="s">
        <v>57</v>
      </c>
      <c r="H52" s="145" t="s">
        <v>8</v>
      </c>
      <c r="I52" s="19" t="s">
        <v>116</v>
      </c>
      <c r="J52" s="19" t="s">
        <v>74</v>
      </c>
      <c r="L52" s="146"/>
      <c r="M52" s="146"/>
      <c r="N52" s="146">
        <v>4100</v>
      </c>
      <c r="O52" s="146">
        <v>4100</v>
      </c>
      <c r="P52" s="146">
        <v>4100</v>
      </c>
      <c r="Q52" s="146">
        <v>4100</v>
      </c>
      <c r="R52" s="146">
        <v>4100</v>
      </c>
      <c r="S52" s="146">
        <v>4100</v>
      </c>
      <c r="T52" s="146">
        <v>4100</v>
      </c>
      <c r="U52" s="146">
        <v>4100</v>
      </c>
      <c r="V52" s="146">
        <v>4100</v>
      </c>
      <c r="W52" s="146">
        <v>4100</v>
      </c>
      <c r="X52" s="147"/>
      <c r="Y52" s="148">
        <v>0</v>
      </c>
      <c r="Z52" s="148">
        <v>0</v>
      </c>
      <c r="AA52" s="148">
        <v>4100</v>
      </c>
      <c r="AB52" s="148">
        <v>4100</v>
      </c>
      <c r="AC52" s="148">
        <v>4311.97</v>
      </c>
      <c r="AD52" s="148">
        <v>4311.97</v>
      </c>
      <c r="AE52" s="148">
        <v>4311.97</v>
      </c>
      <c r="AF52" s="148">
        <v>4311.97</v>
      </c>
      <c r="AG52" s="148">
        <v>4311.97</v>
      </c>
      <c r="AH52" s="148">
        <v>4311.97</v>
      </c>
      <c r="AI52" s="148">
        <v>4311.97</v>
      </c>
      <c r="AJ52" s="148">
        <v>4311.97</v>
      </c>
      <c r="AK52" s="147"/>
      <c r="AL52" s="148">
        <v>0</v>
      </c>
      <c r="AM52" s="148">
        <v>0</v>
      </c>
      <c r="AN52" s="148">
        <v>163.02920999999998</v>
      </c>
      <c r="AO52" s="148">
        <v>163.02920999999998</v>
      </c>
      <c r="AP52" s="148">
        <v>201.71936999999991</v>
      </c>
      <c r="AQ52" s="148">
        <v>201.71936999999991</v>
      </c>
      <c r="AR52" s="148">
        <v>201.71936999999991</v>
      </c>
      <c r="AS52" s="148">
        <v>201.71936999999991</v>
      </c>
      <c r="AT52" s="148">
        <v>201.71936999999991</v>
      </c>
      <c r="AU52" s="148">
        <v>201.71936999999991</v>
      </c>
      <c r="AV52" s="148">
        <v>201.71936999999991</v>
      </c>
      <c r="AW52" s="148">
        <v>201.71936999999991</v>
      </c>
      <c r="AX52" s="147"/>
      <c r="AY52" s="148">
        <v>0</v>
      </c>
      <c r="AZ52" s="148">
        <v>0</v>
      </c>
      <c r="BA52" s="148">
        <v>385.41359999999997</v>
      </c>
      <c r="BB52" s="148">
        <v>385.41359999999997</v>
      </c>
      <c r="BC52" s="148">
        <v>413.27280000000002</v>
      </c>
      <c r="BD52" s="148">
        <v>413.27280000000002</v>
      </c>
      <c r="BE52" s="148">
        <v>413.27280000000002</v>
      </c>
      <c r="BF52" s="148">
        <v>413.27280000000002</v>
      </c>
      <c r="BG52" s="148">
        <v>413.27280000000002</v>
      </c>
      <c r="BH52" s="148">
        <v>413.27280000000002</v>
      </c>
      <c r="BI52" s="148">
        <v>413.27280000000002</v>
      </c>
      <c r="BJ52" s="148">
        <v>413.27280000000002</v>
      </c>
      <c r="BK52" s="147"/>
      <c r="BL52" s="148">
        <v>0</v>
      </c>
      <c r="BM52" s="148">
        <v>0</v>
      </c>
      <c r="BN52" s="148">
        <v>457.83333333333331</v>
      </c>
      <c r="BO52" s="148">
        <v>457.83333333333331</v>
      </c>
      <c r="BP52" s="148">
        <v>481.50331666666671</v>
      </c>
      <c r="BQ52" s="148">
        <v>481.50331666666671</v>
      </c>
      <c r="BR52" s="148">
        <v>481.50331666666671</v>
      </c>
      <c r="BS52" s="148">
        <v>481.50331666666671</v>
      </c>
      <c r="BT52" s="148">
        <v>481.50331666666671</v>
      </c>
      <c r="BU52" s="148">
        <v>481.50331666666671</v>
      </c>
      <c r="BV52" s="148">
        <v>481.50331666666671</v>
      </c>
      <c r="BW52" s="148">
        <v>481.50331666666671</v>
      </c>
      <c r="BX52" s="147"/>
      <c r="BY52" s="148">
        <v>0</v>
      </c>
      <c r="BZ52" s="148">
        <v>0</v>
      </c>
      <c r="CA52" s="148">
        <v>2438.1531692209642</v>
      </c>
      <c r="CB52" s="148">
        <v>2438.1531692209642</v>
      </c>
      <c r="CC52" s="148">
        <v>2453.3153391288884</v>
      </c>
      <c r="CD52" s="148">
        <v>2453.3153391288884</v>
      </c>
      <c r="CE52" s="148">
        <v>2453.3153391288884</v>
      </c>
      <c r="CF52" s="148">
        <v>2453.3153391288884</v>
      </c>
      <c r="CG52" s="148">
        <v>2453.3153391288884</v>
      </c>
      <c r="CH52" s="148">
        <v>2453.3153391288884</v>
      </c>
      <c r="CI52" s="148">
        <v>2453.3153391288884</v>
      </c>
      <c r="CJ52" s="148">
        <v>2453.3153391288884</v>
      </c>
      <c r="CK52" s="147"/>
      <c r="CL52" s="148">
        <v>0</v>
      </c>
      <c r="CM52" s="148">
        <v>0</v>
      </c>
      <c r="CN52" s="148">
        <v>610.44444444444434</v>
      </c>
      <c r="CO52" s="148">
        <v>610.44444444444434</v>
      </c>
      <c r="CP52" s="148">
        <v>642.00442222222216</v>
      </c>
      <c r="CQ52" s="148">
        <v>642.00442222222216</v>
      </c>
      <c r="CR52" s="148">
        <v>642.00442222222216</v>
      </c>
      <c r="CS52" s="148">
        <v>642.00442222222216</v>
      </c>
      <c r="CT52" s="148">
        <v>642.00442222222216</v>
      </c>
      <c r="CU52" s="148">
        <v>642.00442222222216</v>
      </c>
      <c r="CV52" s="148">
        <v>642.00442222222216</v>
      </c>
      <c r="CW52" s="148">
        <v>642.00442222222216</v>
      </c>
      <c r="CX52" s="147"/>
      <c r="CY52" s="148">
        <v>0</v>
      </c>
      <c r="CZ52" s="148">
        <v>0</v>
      </c>
      <c r="DA52" s="148">
        <v>1394</v>
      </c>
      <c r="DB52" s="148">
        <v>1394</v>
      </c>
      <c r="DC52" s="148">
        <v>1466.0698000000002</v>
      </c>
      <c r="DD52" s="148">
        <v>1466.0698000000002</v>
      </c>
      <c r="DE52" s="148">
        <v>1466.0698000000002</v>
      </c>
      <c r="DF52" s="148">
        <v>1466.0698000000002</v>
      </c>
      <c r="DG52" s="148">
        <v>1466.0698000000002</v>
      </c>
      <c r="DH52" s="148">
        <v>1466.0698000000002</v>
      </c>
      <c r="DI52" s="148">
        <v>1466.0698000000002</v>
      </c>
      <c r="DJ52" s="148">
        <v>1466.0698000000002</v>
      </c>
      <c r="DK52" s="147"/>
      <c r="DL52" s="148">
        <v>0</v>
      </c>
      <c r="DM52" s="148">
        <v>0</v>
      </c>
      <c r="DN52" s="148">
        <v>9000.430946998742</v>
      </c>
      <c r="DO52" s="148">
        <v>9000.430946998742</v>
      </c>
      <c r="DP52" s="148">
        <v>9354.8628780177769</v>
      </c>
      <c r="DQ52" s="148">
        <v>9354.8628780177769</v>
      </c>
      <c r="DR52" s="148">
        <v>9354.8628780177769</v>
      </c>
      <c r="DS52" s="148">
        <v>9354.8628780177769</v>
      </c>
      <c r="DT52" s="148">
        <v>9354.8628780177769</v>
      </c>
      <c r="DU52" s="148">
        <v>9354.8628780177769</v>
      </c>
      <c r="DV52" s="148">
        <v>9354.8628780177769</v>
      </c>
      <c r="DW52" s="148">
        <v>9354.8628780177769</v>
      </c>
      <c r="DY52" s="149">
        <f t="shared" si="115"/>
        <v>92839.764918139699</v>
      </c>
      <c r="EA52" s="19" t="b">
        <f t="shared" si="116"/>
        <v>1</v>
      </c>
      <c r="EH52" s="19"/>
    </row>
    <row r="53" spans="2:138" ht="14" customHeight="1" x14ac:dyDescent="0.4">
      <c r="B53" s="144"/>
      <c r="C53" s="19" t="s">
        <v>71</v>
      </c>
      <c r="D53" s="145">
        <v>551</v>
      </c>
      <c r="E53" s="19" t="s">
        <v>82</v>
      </c>
      <c r="F53" s="19" t="s">
        <v>57</v>
      </c>
      <c r="H53" s="145" t="s">
        <v>8</v>
      </c>
      <c r="I53" s="19" t="s">
        <v>116</v>
      </c>
      <c r="J53" s="19" t="s">
        <v>74</v>
      </c>
      <c r="L53" s="146">
        <v>2500</v>
      </c>
      <c r="M53" s="146">
        <v>2500</v>
      </c>
      <c r="N53" s="146">
        <v>2500</v>
      </c>
      <c r="O53" s="146">
        <v>2500</v>
      </c>
      <c r="P53" s="146">
        <v>2500</v>
      </c>
      <c r="Q53" s="146">
        <v>2500</v>
      </c>
      <c r="R53" s="146">
        <v>2500</v>
      </c>
      <c r="S53" s="146">
        <v>2500</v>
      </c>
      <c r="T53" s="146">
        <v>2500</v>
      </c>
      <c r="U53" s="146">
        <v>2500</v>
      </c>
      <c r="V53" s="146">
        <v>2500</v>
      </c>
      <c r="W53" s="146">
        <v>2500</v>
      </c>
      <c r="X53" s="147"/>
      <c r="Y53" s="148">
        <v>2500</v>
      </c>
      <c r="Z53" s="148">
        <v>2500</v>
      </c>
      <c r="AA53" s="148">
        <v>2500</v>
      </c>
      <c r="AB53" s="148">
        <v>2500</v>
      </c>
      <c r="AC53" s="148">
        <v>2500</v>
      </c>
      <c r="AD53" s="148">
        <v>2500</v>
      </c>
      <c r="AE53" s="148">
        <v>2500</v>
      </c>
      <c r="AF53" s="148">
        <v>2500</v>
      </c>
      <c r="AG53" s="148">
        <v>2500</v>
      </c>
      <c r="AH53" s="148">
        <v>2500</v>
      </c>
      <c r="AI53" s="148">
        <v>2500</v>
      </c>
      <c r="AJ53" s="148">
        <v>2500</v>
      </c>
      <c r="AK53" s="147"/>
      <c r="AL53" s="148">
        <v>0</v>
      </c>
      <c r="AM53" s="148">
        <v>0</v>
      </c>
      <c r="AN53" s="148">
        <v>0</v>
      </c>
      <c r="AO53" s="148">
        <v>0</v>
      </c>
      <c r="AP53" s="148">
        <v>0</v>
      </c>
      <c r="AQ53" s="148">
        <v>0</v>
      </c>
      <c r="AR53" s="148">
        <v>0</v>
      </c>
      <c r="AS53" s="148">
        <v>0</v>
      </c>
      <c r="AT53" s="148">
        <v>0</v>
      </c>
      <c r="AU53" s="148">
        <v>0</v>
      </c>
      <c r="AV53" s="148">
        <v>0</v>
      </c>
      <c r="AW53" s="148">
        <v>0</v>
      </c>
      <c r="AX53" s="147"/>
      <c r="AY53" s="148">
        <v>0</v>
      </c>
      <c r="AZ53" s="148">
        <v>0</v>
      </c>
      <c r="BA53" s="148">
        <v>0</v>
      </c>
      <c r="BB53" s="148">
        <v>0</v>
      </c>
      <c r="BC53" s="148">
        <v>0</v>
      </c>
      <c r="BD53" s="148">
        <v>0</v>
      </c>
      <c r="BE53" s="148">
        <v>0</v>
      </c>
      <c r="BF53" s="148">
        <v>0</v>
      </c>
      <c r="BG53" s="148">
        <v>0</v>
      </c>
      <c r="BH53" s="148">
        <v>0</v>
      </c>
      <c r="BI53" s="148">
        <v>0</v>
      </c>
      <c r="BJ53" s="148">
        <v>0</v>
      </c>
      <c r="BK53" s="147"/>
      <c r="BL53" s="148">
        <v>0</v>
      </c>
      <c r="BM53" s="148">
        <v>0</v>
      </c>
      <c r="BN53" s="148">
        <v>0</v>
      </c>
      <c r="BO53" s="148">
        <v>0</v>
      </c>
      <c r="BP53" s="148">
        <v>0</v>
      </c>
      <c r="BQ53" s="148">
        <v>0</v>
      </c>
      <c r="BR53" s="148">
        <v>0</v>
      </c>
      <c r="BS53" s="148">
        <v>0</v>
      </c>
      <c r="BT53" s="148">
        <v>0</v>
      </c>
      <c r="BU53" s="148">
        <v>0</v>
      </c>
      <c r="BV53" s="148">
        <v>0</v>
      </c>
      <c r="BW53" s="148">
        <v>0</v>
      </c>
      <c r="BX53" s="147"/>
      <c r="BY53" s="148">
        <v>1100</v>
      </c>
      <c r="BZ53" s="148">
        <v>1100</v>
      </c>
      <c r="CA53" s="148">
        <v>1100</v>
      </c>
      <c r="CB53" s="148">
        <v>1100</v>
      </c>
      <c r="CC53" s="148">
        <v>1100</v>
      </c>
      <c r="CD53" s="148">
        <v>1100</v>
      </c>
      <c r="CE53" s="148">
        <v>1100</v>
      </c>
      <c r="CF53" s="148">
        <v>1100</v>
      </c>
      <c r="CG53" s="148">
        <v>1100</v>
      </c>
      <c r="CH53" s="148">
        <v>1100</v>
      </c>
      <c r="CI53" s="148">
        <v>1100</v>
      </c>
      <c r="CJ53" s="148">
        <v>1100</v>
      </c>
      <c r="CK53" s="147"/>
      <c r="CL53" s="148">
        <v>208.33333333333331</v>
      </c>
      <c r="CM53" s="148">
        <v>208.33333333333331</v>
      </c>
      <c r="CN53" s="148">
        <v>208.33333333333331</v>
      </c>
      <c r="CO53" s="148">
        <v>208.33333333333331</v>
      </c>
      <c r="CP53" s="148">
        <v>208.33333333333331</v>
      </c>
      <c r="CQ53" s="148">
        <v>208.33333333333331</v>
      </c>
      <c r="CR53" s="148">
        <v>208.33333333333331</v>
      </c>
      <c r="CS53" s="148">
        <v>208.33333333333331</v>
      </c>
      <c r="CT53" s="148">
        <v>208.33333333333331</v>
      </c>
      <c r="CU53" s="148">
        <v>208.33333333333331</v>
      </c>
      <c r="CV53" s="148">
        <v>208.33333333333331</v>
      </c>
      <c r="CW53" s="148">
        <v>208.33333333333331</v>
      </c>
      <c r="CX53" s="147"/>
      <c r="CY53" s="148">
        <v>0</v>
      </c>
      <c r="CZ53" s="148">
        <v>0</v>
      </c>
      <c r="DA53" s="148">
        <v>0</v>
      </c>
      <c r="DB53" s="148">
        <v>0</v>
      </c>
      <c r="DC53" s="148">
        <v>0</v>
      </c>
      <c r="DD53" s="148">
        <v>0</v>
      </c>
      <c r="DE53" s="148">
        <v>0</v>
      </c>
      <c r="DF53" s="148">
        <v>0</v>
      </c>
      <c r="DG53" s="148">
        <v>0</v>
      </c>
      <c r="DH53" s="148">
        <v>0</v>
      </c>
      <c r="DI53" s="148">
        <v>0</v>
      </c>
      <c r="DJ53" s="148">
        <v>0</v>
      </c>
      <c r="DK53" s="147"/>
      <c r="DL53" s="148">
        <v>3808.333333333333</v>
      </c>
      <c r="DM53" s="148">
        <v>3808.333333333333</v>
      </c>
      <c r="DN53" s="148">
        <v>3808.333333333333</v>
      </c>
      <c r="DO53" s="148">
        <v>3808.333333333333</v>
      </c>
      <c r="DP53" s="148">
        <v>3808.333333333333</v>
      </c>
      <c r="DQ53" s="148">
        <v>3808.333333333333</v>
      </c>
      <c r="DR53" s="148">
        <v>3808.333333333333</v>
      </c>
      <c r="DS53" s="148">
        <v>3808.333333333333</v>
      </c>
      <c r="DT53" s="148">
        <v>3808.333333333333</v>
      </c>
      <c r="DU53" s="148">
        <v>3808.333333333333</v>
      </c>
      <c r="DV53" s="148">
        <v>3808.333333333333</v>
      </c>
      <c r="DW53" s="148">
        <v>3808.333333333333</v>
      </c>
      <c r="DY53" s="149">
        <f t="shared" si="115"/>
        <v>45700</v>
      </c>
      <c r="EA53" s="19" t="b">
        <f t="shared" si="116"/>
        <v>1</v>
      </c>
      <c r="EH53" s="19"/>
    </row>
    <row r="54" spans="2:138" ht="14" customHeight="1" x14ac:dyDescent="0.4">
      <c r="B54" s="144"/>
      <c r="C54" s="19" t="s">
        <v>71</v>
      </c>
      <c r="D54" s="145">
        <v>550</v>
      </c>
      <c r="E54" s="19" t="s">
        <v>72</v>
      </c>
      <c r="F54" s="19" t="s">
        <v>57</v>
      </c>
      <c r="H54" s="145" t="s">
        <v>8</v>
      </c>
      <c r="I54" s="19" t="s">
        <v>116</v>
      </c>
      <c r="J54" s="19" t="s">
        <v>74</v>
      </c>
      <c r="L54" s="146">
        <v>4138</v>
      </c>
      <c r="M54" s="146">
        <v>4138</v>
      </c>
      <c r="N54" s="146">
        <v>4138</v>
      </c>
      <c r="O54" s="146">
        <v>4138</v>
      </c>
      <c r="P54" s="146">
        <v>4138</v>
      </c>
      <c r="Q54" s="146">
        <v>4138</v>
      </c>
      <c r="R54" s="146">
        <v>4138</v>
      </c>
      <c r="S54" s="146">
        <v>4138</v>
      </c>
      <c r="T54" s="146">
        <v>4138</v>
      </c>
      <c r="U54" s="146">
        <v>4138</v>
      </c>
      <c r="V54" s="146">
        <v>4138</v>
      </c>
      <c r="W54" s="146">
        <v>4138</v>
      </c>
      <c r="X54" s="147"/>
      <c r="Y54" s="148">
        <v>4138</v>
      </c>
      <c r="Z54" s="148">
        <v>4138</v>
      </c>
      <c r="AA54" s="148">
        <v>4138</v>
      </c>
      <c r="AB54" s="148">
        <v>4138</v>
      </c>
      <c r="AC54" s="148">
        <v>4351.9346000000005</v>
      </c>
      <c r="AD54" s="148">
        <v>4351.9346000000005</v>
      </c>
      <c r="AE54" s="148">
        <v>4351.9346000000005</v>
      </c>
      <c r="AF54" s="148">
        <v>4351.9346000000005</v>
      </c>
      <c r="AG54" s="148">
        <v>4351.9346000000005</v>
      </c>
      <c r="AH54" s="148">
        <v>4351.9346000000005</v>
      </c>
      <c r="AI54" s="148">
        <v>4351.9346000000005</v>
      </c>
      <c r="AJ54" s="148">
        <v>4351.9346000000005</v>
      </c>
      <c r="AK54" s="147"/>
      <c r="AL54" s="148">
        <v>168.04520999999994</v>
      </c>
      <c r="AM54" s="148">
        <v>168.04520999999994</v>
      </c>
      <c r="AN54" s="148">
        <v>168.04520999999994</v>
      </c>
      <c r="AO54" s="148">
        <v>168.04520999999994</v>
      </c>
      <c r="AP54" s="148">
        <v>209.45252010000013</v>
      </c>
      <c r="AQ54" s="148">
        <v>209.45252010000013</v>
      </c>
      <c r="AR54" s="148">
        <v>209.45252010000013</v>
      </c>
      <c r="AS54" s="148">
        <v>209.45252010000013</v>
      </c>
      <c r="AT54" s="148">
        <v>209.45252010000013</v>
      </c>
      <c r="AU54" s="148">
        <v>209.45252010000013</v>
      </c>
      <c r="AV54" s="148">
        <v>209.45252010000013</v>
      </c>
      <c r="AW54" s="148">
        <v>209.45252010000013</v>
      </c>
      <c r="AX54" s="147"/>
      <c r="AY54" s="148">
        <v>389.97360000000003</v>
      </c>
      <c r="AZ54" s="148">
        <v>389.97360000000003</v>
      </c>
      <c r="BA54" s="148">
        <v>389.97360000000003</v>
      </c>
      <c r="BB54" s="148">
        <v>389.97360000000003</v>
      </c>
      <c r="BC54" s="148">
        <v>418.86784400000005</v>
      </c>
      <c r="BD54" s="148">
        <v>418.86784400000005</v>
      </c>
      <c r="BE54" s="148">
        <v>418.86784400000005</v>
      </c>
      <c r="BF54" s="148">
        <v>418.86784400000005</v>
      </c>
      <c r="BG54" s="148">
        <v>418.86784400000005</v>
      </c>
      <c r="BH54" s="148">
        <v>418.86784400000005</v>
      </c>
      <c r="BI54" s="148">
        <v>418.86784400000005</v>
      </c>
      <c r="BJ54" s="148">
        <v>418.86784400000005</v>
      </c>
      <c r="BK54" s="147"/>
      <c r="BL54" s="148">
        <v>462.07666666666665</v>
      </c>
      <c r="BM54" s="148">
        <v>462.07666666666665</v>
      </c>
      <c r="BN54" s="148">
        <v>462.07666666666665</v>
      </c>
      <c r="BO54" s="148">
        <v>462.07666666666665</v>
      </c>
      <c r="BP54" s="148">
        <v>485.96603033333338</v>
      </c>
      <c r="BQ54" s="148">
        <v>485.96603033333338</v>
      </c>
      <c r="BR54" s="148">
        <v>485.96603033333338</v>
      </c>
      <c r="BS54" s="148">
        <v>485.96603033333338</v>
      </c>
      <c r="BT54" s="148">
        <v>485.96603033333338</v>
      </c>
      <c r="BU54" s="148">
        <v>485.96603033333338</v>
      </c>
      <c r="BV54" s="148">
        <v>485.96603033333338</v>
      </c>
      <c r="BW54" s="148">
        <v>485.96603033333338</v>
      </c>
      <c r="BX54" s="147"/>
      <c r="BY54" s="148">
        <v>2440.8713012986223</v>
      </c>
      <c r="BZ54" s="148">
        <v>2440.8713012986223</v>
      </c>
      <c r="CA54" s="148">
        <v>2440.8713012986223</v>
      </c>
      <c r="CB54" s="148">
        <v>2440.8713012986223</v>
      </c>
      <c r="CC54" s="148">
        <v>2456.1739986349608</v>
      </c>
      <c r="CD54" s="148">
        <v>2456.1739986349608</v>
      </c>
      <c r="CE54" s="148">
        <v>2456.1739986349608</v>
      </c>
      <c r="CF54" s="148">
        <v>2456.1739986349608</v>
      </c>
      <c r="CG54" s="148">
        <v>2456.1739986349608</v>
      </c>
      <c r="CH54" s="148">
        <v>2456.1739986349608</v>
      </c>
      <c r="CI54" s="148">
        <v>2456.1739986349608</v>
      </c>
      <c r="CJ54" s="148">
        <v>2456.1739986349608</v>
      </c>
      <c r="CK54" s="147"/>
      <c r="CL54" s="148">
        <v>616.10222222222217</v>
      </c>
      <c r="CM54" s="148">
        <v>616.10222222222217</v>
      </c>
      <c r="CN54" s="148">
        <v>616.10222222222217</v>
      </c>
      <c r="CO54" s="148">
        <v>616.10222222222217</v>
      </c>
      <c r="CP54" s="148">
        <v>647.95470711111113</v>
      </c>
      <c r="CQ54" s="148">
        <v>647.95470711111113</v>
      </c>
      <c r="CR54" s="148">
        <v>647.95470711111113</v>
      </c>
      <c r="CS54" s="148">
        <v>647.95470711111113</v>
      </c>
      <c r="CT54" s="148">
        <v>647.95470711111113</v>
      </c>
      <c r="CU54" s="148">
        <v>647.95470711111113</v>
      </c>
      <c r="CV54" s="148">
        <v>647.95470711111113</v>
      </c>
      <c r="CW54" s="148">
        <v>647.95470711111113</v>
      </c>
      <c r="CX54" s="147"/>
      <c r="CY54" s="148">
        <v>1406.92</v>
      </c>
      <c r="CZ54" s="148">
        <v>1406.92</v>
      </c>
      <c r="DA54" s="148">
        <v>1406.92</v>
      </c>
      <c r="DB54" s="148">
        <v>1406.92</v>
      </c>
      <c r="DC54" s="148">
        <v>1479.6577640000003</v>
      </c>
      <c r="DD54" s="148">
        <v>1479.6577640000003</v>
      </c>
      <c r="DE54" s="148">
        <v>1479.6577640000003</v>
      </c>
      <c r="DF54" s="148">
        <v>1479.6577640000003</v>
      </c>
      <c r="DG54" s="148">
        <v>1479.6577640000003</v>
      </c>
      <c r="DH54" s="148">
        <v>1479.6577640000003</v>
      </c>
      <c r="DI54" s="148">
        <v>1479.6577640000003</v>
      </c>
      <c r="DJ54" s="148">
        <v>1479.6577640000003</v>
      </c>
      <c r="DK54" s="147"/>
      <c r="DL54" s="148">
        <v>9063.9701901875105</v>
      </c>
      <c r="DM54" s="148">
        <v>9063.9701901875105</v>
      </c>
      <c r="DN54" s="148">
        <v>9063.9701901875105</v>
      </c>
      <c r="DO54" s="148">
        <v>9063.9701901875105</v>
      </c>
      <c r="DP54" s="148">
        <v>9421.6871000794054</v>
      </c>
      <c r="DQ54" s="148">
        <v>9421.6871000794054</v>
      </c>
      <c r="DR54" s="148">
        <v>9421.6871000794054</v>
      </c>
      <c r="DS54" s="148">
        <v>9421.6871000794054</v>
      </c>
      <c r="DT54" s="148">
        <v>9421.6871000794054</v>
      </c>
      <c r="DU54" s="148">
        <v>9421.6871000794054</v>
      </c>
      <c r="DV54" s="148">
        <v>9421.6871000794054</v>
      </c>
      <c r="DW54" s="148">
        <v>9421.6871000794054</v>
      </c>
      <c r="DY54" s="149">
        <f t="shared" si="115"/>
        <v>111629.37756138528</v>
      </c>
      <c r="EA54" s="19" t="b">
        <f t="shared" si="116"/>
        <v>1</v>
      </c>
      <c r="EH54" s="19"/>
    </row>
    <row r="55" spans="2:138" ht="14" customHeight="1" x14ac:dyDescent="0.4">
      <c r="B55" s="144"/>
      <c r="C55" s="19" t="s">
        <v>71</v>
      </c>
      <c r="D55" s="145">
        <v>516</v>
      </c>
      <c r="E55" s="19" t="s">
        <v>72</v>
      </c>
      <c r="F55" s="19" t="s">
        <v>57</v>
      </c>
      <c r="H55" s="145" t="s">
        <v>8</v>
      </c>
      <c r="I55" s="19" t="s">
        <v>116</v>
      </c>
      <c r="J55" s="19" t="s">
        <v>74</v>
      </c>
      <c r="L55" s="146">
        <v>4138</v>
      </c>
      <c r="M55" s="146">
        <v>4138</v>
      </c>
      <c r="N55" s="146">
        <v>4138</v>
      </c>
      <c r="O55" s="146">
        <v>4138</v>
      </c>
      <c r="P55" s="146">
        <v>4138</v>
      </c>
      <c r="Q55" s="146">
        <v>4138</v>
      </c>
      <c r="R55" s="146">
        <v>4138</v>
      </c>
      <c r="S55" s="146">
        <v>4138</v>
      </c>
      <c r="T55" s="146">
        <v>4138</v>
      </c>
      <c r="U55" s="146">
        <v>4138</v>
      </c>
      <c r="V55" s="146">
        <v>4138</v>
      </c>
      <c r="W55" s="146">
        <v>4138</v>
      </c>
      <c r="X55" s="147"/>
      <c r="Y55" s="148">
        <v>4138</v>
      </c>
      <c r="Z55" s="148">
        <v>4138</v>
      </c>
      <c r="AA55" s="148">
        <v>4138</v>
      </c>
      <c r="AB55" s="148">
        <v>4138</v>
      </c>
      <c r="AC55" s="148">
        <v>4351.9346000000005</v>
      </c>
      <c r="AD55" s="148">
        <v>4351.9346000000005</v>
      </c>
      <c r="AE55" s="148">
        <v>4351.9346000000005</v>
      </c>
      <c r="AF55" s="148">
        <v>4351.9346000000005</v>
      </c>
      <c r="AG55" s="148">
        <v>4351.9346000000005</v>
      </c>
      <c r="AH55" s="148">
        <v>4351.9346000000005</v>
      </c>
      <c r="AI55" s="148">
        <v>4351.9346000000005</v>
      </c>
      <c r="AJ55" s="148">
        <v>4351.9346000000005</v>
      </c>
      <c r="AK55" s="147"/>
      <c r="AL55" s="148">
        <v>168.04520999999994</v>
      </c>
      <c r="AM55" s="148">
        <v>168.04520999999994</v>
      </c>
      <c r="AN55" s="148">
        <v>168.04520999999994</v>
      </c>
      <c r="AO55" s="148">
        <v>168.04520999999994</v>
      </c>
      <c r="AP55" s="148">
        <v>209.45252010000013</v>
      </c>
      <c r="AQ55" s="148">
        <v>209.45252010000013</v>
      </c>
      <c r="AR55" s="148">
        <v>209.45252010000013</v>
      </c>
      <c r="AS55" s="148">
        <v>209.45252010000013</v>
      </c>
      <c r="AT55" s="148">
        <v>209.45252010000013</v>
      </c>
      <c r="AU55" s="148">
        <v>209.45252010000013</v>
      </c>
      <c r="AV55" s="148">
        <v>209.45252010000013</v>
      </c>
      <c r="AW55" s="148">
        <v>209.45252010000013</v>
      </c>
      <c r="AX55" s="147"/>
      <c r="AY55" s="148">
        <v>389.97360000000003</v>
      </c>
      <c r="AZ55" s="148">
        <v>389.97360000000003</v>
      </c>
      <c r="BA55" s="148">
        <v>389.97360000000003</v>
      </c>
      <c r="BB55" s="148">
        <v>389.97360000000003</v>
      </c>
      <c r="BC55" s="148">
        <v>418.86784400000005</v>
      </c>
      <c r="BD55" s="148">
        <v>418.86784400000005</v>
      </c>
      <c r="BE55" s="148">
        <v>418.86784400000005</v>
      </c>
      <c r="BF55" s="148">
        <v>418.86784400000005</v>
      </c>
      <c r="BG55" s="148">
        <v>418.86784400000005</v>
      </c>
      <c r="BH55" s="148">
        <v>418.86784400000005</v>
      </c>
      <c r="BI55" s="148">
        <v>418.86784400000005</v>
      </c>
      <c r="BJ55" s="148">
        <v>418.86784400000005</v>
      </c>
      <c r="BK55" s="147"/>
      <c r="BL55" s="148">
        <v>462.07666666666665</v>
      </c>
      <c r="BM55" s="148">
        <v>462.07666666666665</v>
      </c>
      <c r="BN55" s="148">
        <v>462.07666666666665</v>
      </c>
      <c r="BO55" s="148">
        <v>462.07666666666665</v>
      </c>
      <c r="BP55" s="148">
        <v>485.96603033333338</v>
      </c>
      <c r="BQ55" s="148">
        <v>485.96603033333338</v>
      </c>
      <c r="BR55" s="148">
        <v>485.96603033333338</v>
      </c>
      <c r="BS55" s="148">
        <v>485.96603033333338</v>
      </c>
      <c r="BT55" s="148">
        <v>485.96603033333338</v>
      </c>
      <c r="BU55" s="148">
        <v>485.96603033333338</v>
      </c>
      <c r="BV55" s="148">
        <v>485.96603033333338</v>
      </c>
      <c r="BW55" s="148">
        <v>485.96603033333338</v>
      </c>
      <c r="BX55" s="147"/>
      <c r="BY55" s="148">
        <v>2440.8713012986223</v>
      </c>
      <c r="BZ55" s="148">
        <v>2440.8713012986223</v>
      </c>
      <c r="CA55" s="148">
        <v>2440.8713012986223</v>
      </c>
      <c r="CB55" s="148">
        <v>2440.8713012986223</v>
      </c>
      <c r="CC55" s="148">
        <v>2456.1739986349608</v>
      </c>
      <c r="CD55" s="148">
        <v>2456.1739986349608</v>
      </c>
      <c r="CE55" s="148">
        <v>2456.1739986349608</v>
      </c>
      <c r="CF55" s="148">
        <v>2456.1739986349608</v>
      </c>
      <c r="CG55" s="148">
        <v>2456.1739986349608</v>
      </c>
      <c r="CH55" s="148">
        <v>2456.1739986349608</v>
      </c>
      <c r="CI55" s="148">
        <v>2456.1739986349608</v>
      </c>
      <c r="CJ55" s="148">
        <v>2456.1739986349608</v>
      </c>
      <c r="CK55" s="147"/>
      <c r="CL55" s="148">
        <v>616.10222222222217</v>
      </c>
      <c r="CM55" s="148">
        <v>616.10222222222217</v>
      </c>
      <c r="CN55" s="148">
        <v>616.10222222222217</v>
      </c>
      <c r="CO55" s="148">
        <v>616.10222222222217</v>
      </c>
      <c r="CP55" s="148">
        <v>647.95470711111113</v>
      </c>
      <c r="CQ55" s="148">
        <v>647.95470711111113</v>
      </c>
      <c r="CR55" s="148">
        <v>647.95470711111113</v>
      </c>
      <c r="CS55" s="148">
        <v>647.95470711111113</v>
      </c>
      <c r="CT55" s="148">
        <v>647.95470711111113</v>
      </c>
      <c r="CU55" s="148">
        <v>647.95470711111113</v>
      </c>
      <c r="CV55" s="148">
        <v>647.95470711111113</v>
      </c>
      <c r="CW55" s="148">
        <v>647.95470711111113</v>
      </c>
      <c r="CX55" s="147"/>
      <c r="CY55" s="148">
        <v>1406.92</v>
      </c>
      <c r="CZ55" s="148">
        <v>1406.92</v>
      </c>
      <c r="DA55" s="148">
        <v>1406.92</v>
      </c>
      <c r="DB55" s="148">
        <v>1406.92</v>
      </c>
      <c r="DC55" s="148">
        <v>1479.6577640000003</v>
      </c>
      <c r="DD55" s="148">
        <v>1479.6577640000003</v>
      </c>
      <c r="DE55" s="148">
        <v>1479.6577640000003</v>
      </c>
      <c r="DF55" s="148">
        <v>1479.6577640000003</v>
      </c>
      <c r="DG55" s="148">
        <v>1479.6577640000003</v>
      </c>
      <c r="DH55" s="148">
        <v>1479.6577640000003</v>
      </c>
      <c r="DI55" s="148">
        <v>1479.6577640000003</v>
      </c>
      <c r="DJ55" s="148">
        <v>1479.6577640000003</v>
      </c>
      <c r="DK55" s="147"/>
      <c r="DL55" s="148">
        <v>9063.9701901875105</v>
      </c>
      <c r="DM55" s="148">
        <v>9063.9701901875105</v>
      </c>
      <c r="DN55" s="148">
        <v>9063.9701901875105</v>
      </c>
      <c r="DO55" s="148">
        <v>9063.9701901875105</v>
      </c>
      <c r="DP55" s="148">
        <v>9421.6871000794054</v>
      </c>
      <c r="DQ55" s="148">
        <v>9421.6871000794054</v>
      </c>
      <c r="DR55" s="148">
        <v>9421.6871000794054</v>
      </c>
      <c r="DS55" s="148">
        <v>9421.6871000794054</v>
      </c>
      <c r="DT55" s="148">
        <v>9421.6871000794054</v>
      </c>
      <c r="DU55" s="148">
        <v>9421.6871000794054</v>
      </c>
      <c r="DV55" s="148">
        <v>9421.6871000794054</v>
      </c>
      <c r="DW55" s="148">
        <v>9421.6871000794054</v>
      </c>
      <c r="DY55" s="149">
        <f t="shared" si="115"/>
        <v>111629.37756138528</v>
      </c>
      <c r="EA55" s="19" t="b">
        <f t="shared" si="116"/>
        <v>1</v>
      </c>
      <c r="EH55" s="19"/>
    </row>
    <row r="56" spans="2:138" ht="14" customHeight="1" x14ac:dyDescent="0.4">
      <c r="B56" s="144"/>
      <c r="C56" s="19" t="s">
        <v>71</v>
      </c>
      <c r="D56" s="145">
        <v>474</v>
      </c>
      <c r="E56" s="19" t="s">
        <v>72</v>
      </c>
      <c r="F56" s="19" t="s">
        <v>57</v>
      </c>
      <c r="H56" s="145" t="s">
        <v>8</v>
      </c>
      <c r="I56" s="19" t="s">
        <v>116</v>
      </c>
      <c r="J56" s="19" t="s">
        <v>74</v>
      </c>
      <c r="L56" s="146">
        <v>6000</v>
      </c>
      <c r="M56" s="146">
        <v>6000</v>
      </c>
      <c r="N56" s="146">
        <v>6000</v>
      </c>
      <c r="O56" s="146">
        <v>6000</v>
      </c>
      <c r="P56" s="146">
        <v>6000</v>
      </c>
      <c r="Q56" s="146">
        <v>6000</v>
      </c>
      <c r="R56" s="146">
        <v>6000</v>
      </c>
      <c r="S56" s="146">
        <v>6000</v>
      </c>
      <c r="T56" s="146">
        <v>6000</v>
      </c>
      <c r="U56" s="146">
        <v>6000</v>
      </c>
      <c r="V56" s="146">
        <v>6000</v>
      </c>
      <c r="W56" s="146">
        <v>6000</v>
      </c>
      <c r="X56" s="147"/>
      <c r="Y56" s="148">
        <v>6000</v>
      </c>
      <c r="Z56" s="148">
        <v>6000</v>
      </c>
      <c r="AA56" s="148">
        <v>6000</v>
      </c>
      <c r="AB56" s="148">
        <v>6000</v>
      </c>
      <c r="AC56" s="148">
        <v>6310.2000000000007</v>
      </c>
      <c r="AD56" s="148">
        <v>6310.2000000000007</v>
      </c>
      <c r="AE56" s="148">
        <v>6310.2000000000007</v>
      </c>
      <c r="AF56" s="148">
        <v>6310.2000000000007</v>
      </c>
      <c r="AG56" s="148">
        <v>6310.2000000000007</v>
      </c>
      <c r="AH56" s="148">
        <v>6310.2000000000007</v>
      </c>
      <c r="AI56" s="148">
        <v>6310.2000000000007</v>
      </c>
      <c r="AJ56" s="148">
        <v>6310.2000000000007</v>
      </c>
      <c r="AK56" s="147"/>
      <c r="AL56" s="148">
        <v>562.6393250000001</v>
      </c>
      <c r="AM56" s="148">
        <v>562.6393250000001</v>
      </c>
      <c r="AN56" s="148">
        <v>562.6393250000001</v>
      </c>
      <c r="AO56" s="148">
        <v>562.6393250000001</v>
      </c>
      <c r="AP56" s="148">
        <v>636.00162500000033</v>
      </c>
      <c r="AQ56" s="148">
        <v>636.00162500000033</v>
      </c>
      <c r="AR56" s="148">
        <v>636.00162500000033</v>
      </c>
      <c r="AS56" s="148">
        <v>636.00162500000033</v>
      </c>
      <c r="AT56" s="148">
        <v>636.00162500000033</v>
      </c>
      <c r="AU56" s="148">
        <v>636.00162500000033</v>
      </c>
      <c r="AV56" s="148">
        <v>636.00162500000033</v>
      </c>
      <c r="AW56" s="148">
        <v>636.00162500000033</v>
      </c>
      <c r="AX56" s="147"/>
      <c r="AY56" s="148">
        <v>649.59699999999998</v>
      </c>
      <c r="AZ56" s="148">
        <v>649.59699999999998</v>
      </c>
      <c r="BA56" s="148">
        <v>649.59699999999998</v>
      </c>
      <c r="BB56" s="148">
        <v>649.59699999999998</v>
      </c>
      <c r="BC56" s="148">
        <v>693.02500000000009</v>
      </c>
      <c r="BD56" s="148">
        <v>693.02500000000009</v>
      </c>
      <c r="BE56" s="148">
        <v>693.02500000000009</v>
      </c>
      <c r="BF56" s="148">
        <v>693.02500000000009</v>
      </c>
      <c r="BG56" s="148">
        <v>693.02500000000009</v>
      </c>
      <c r="BH56" s="148">
        <v>693.02500000000009</v>
      </c>
      <c r="BI56" s="148">
        <v>693.02500000000009</v>
      </c>
      <c r="BJ56" s="148">
        <v>693.02500000000009</v>
      </c>
      <c r="BK56" s="147"/>
      <c r="BL56" s="148">
        <v>670</v>
      </c>
      <c r="BM56" s="148">
        <v>670</v>
      </c>
      <c r="BN56" s="148">
        <v>670</v>
      </c>
      <c r="BO56" s="148">
        <v>670</v>
      </c>
      <c r="BP56" s="148">
        <v>704.63900000000001</v>
      </c>
      <c r="BQ56" s="148">
        <v>704.63900000000001</v>
      </c>
      <c r="BR56" s="148">
        <v>704.63900000000001</v>
      </c>
      <c r="BS56" s="148">
        <v>704.63900000000001</v>
      </c>
      <c r="BT56" s="148">
        <v>704.63900000000001</v>
      </c>
      <c r="BU56" s="148">
        <v>704.63900000000001</v>
      </c>
      <c r="BV56" s="148">
        <v>704.63900000000001</v>
      </c>
      <c r="BW56" s="148">
        <v>704.63900000000001</v>
      </c>
      <c r="BX56" s="147"/>
      <c r="BY56" s="148">
        <v>2574.0597731038501</v>
      </c>
      <c r="BZ56" s="148">
        <v>2574.0597731038501</v>
      </c>
      <c r="CA56" s="148">
        <v>2574.0597731038501</v>
      </c>
      <c r="CB56" s="148">
        <v>2574.0597731038501</v>
      </c>
      <c r="CC56" s="148">
        <v>2596.2483144325192</v>
      </c>
      <c r="CD56" s="148">
        <v>2596.2483144325192</v>
      </c>
      <c r="CE56" s="148">
        <v>2596.2483144325192</v>
      </c>
      <c r="CF56" s="148">
        <v>2596.2483144325192</v>
      </c>
      <c r="CG56" s="148">
        <v>2596.2483144325192</v>
      </c>
      <c r="CH56" s="148">
        <v>2596.2483144325192</v>
      </c>
      <c r="CI56" s="148">
        <v>2596.2483144325192</v>
      </c>
      <c r="CJ56" s="148">
        <v>2596.2483144325192</v>
      </c>
      <c r="CK56" s="147"/>
      <c r="CL56" s="148">
        <v>893.33333333333326</v>
      </c>
      <c r="CM56" s="148">
        <v>893.33333333333326</v>
      </c>
      <c r="CN56" s="148">
        <v>893.33333333333326</v>
      </c>
      <c r="CO56" s="148">
        <v>893.33333333333326</v>
      </c>
      <c r="CP56" s="148">
        <v>939.51866666666672</v>
      </c>
      <c r="CQ56" s="148">
        <v>939.51866666666672</v>
      </c>
      <c r="CR56" s="148">
        <v>939.51866666666672</v>
      </c>
      <c r="CS56" s="148">
        <v>939.51866666666672</v>
      </c>
      <c r="CT56" s="148">
        <v>939.51866666666672</v>
      </c>
      <c r="CU56" s="148">
        <v>939.51866666666672</v>
      </c>
      <c r="CV56" s="148">
        <v>939.51866666666672</v>
      </c>
      <c r="CW56" s="148">
        <v>939.51866666666672</v>
      </c>
      <c r="CX56" s="147"/>
      <c r="CY56" s="148">
        <v>2040.0000000000002</v>
      </c>
      <c r="CZ56" s="148">
        <v>2040.0000000000002</v>
      </c>
      <c r="DA56" s="148">
        <v>2040.0000000000002</v>
      </c>
      <c r="DB56" s="148">
        <v>2040.0000000000002</v>
      </c>
      <c r="DC56" s="148">
        <v>2145.4680000000003</v>
      </c>
      <c r="DD56" s="148">
        <v>2145.4680000000003</v>
      </c>
      <c r="DE56" s="148">
        <v>2145.4680000000003</v>
      </c>
      <c r="DF56" s="148">
        <v>2145.4680000000003</v>
      </c>
      <c r="DG56" s="148">
        <v>2145.4680000000003</v>
      </c>
      <c r="DH56" s="148">
        <v>2145.4680000000003</v>
      </c>
      <c r="DI56" s="148">
        <v>2145.4680000000003</v>
      </c>
      <c r="DJ56" s="148">
        <v>2145.4680000000003</v>
      </c>
      <c r="DK56" s="147"/>
      <c r="DL56" s="148">
        <v>12177.393106437183</v>
      </c>
      <c r="DM56" s="148">
        <v>12177.393106437183</v>
      </c>
      <c r="DN56" s="148">
        <v>12177.393106437183</v>
      </c>
      <c r="DO56" s="148">
        <v>12177.393106437183</v>
      </c>
      <c r="DP56" s="148">
        <v>12696.073981099187</v>
      </c>
      <c r="DQ56" s="148">
        <v>12696.073981099187</v>
      </c>
      <c r="DR56" s="148">
        <v>12696.073981099187</v>
      </c>
      <c r="DS56" s="148">
        <v>12696.073981099187</v>
      </c>
      <c r="DT56" s="148">
        <v>12696.073981099187</v>
      </c>
      <c r="DU56" s="148">
        <v>12696.073981099187</v>
      </c>
      <c r="DV56" s="148">
        <v>12696.073981099187</v>
      </c>
      <c r="DW56" s="148">
        <v>12696.073981099187</v>
      </c>
      <c r="DY56" s="149">
        <f t="shared" si="115"/>
        <v>150278.16427454219</v>
      </c>
      <c r="EA56" s="19" t="b">
        <f t="shared" si="116"/>
        <v>1</v>
      </c>
      <c r="EH56" s="19"/>
    </row>
    <row r="57" spans="2:138" ht="14" customHeight="1" x14ac:dyDescent="0.4">
      <c r="B57" s="144"/>
      <c r="C57" s="19" t="s">
        <v>71</v>
      </c>
      <c r="D57" s="145">
        <v>472</v>
      </c>
      <c r="E57" s="19" t="s">
        <v>72</v>
      </c>
      <c r="F57" s="19" t="s">
        <v>57</v>
      </c>
      <c r="H57" s="145" t="s">
        <v>8</v>
      </c>
      <c r="I57" s="19" t="s">
        <v>116</v>
      </c>
      <c r="J57" s="19" t="s">
        <v>74</v>
      </c>
      <c r="L57" s="146">
        <v>4138</v>
      </c>
      <c r="M57" s="146">
        <v>0</v>
      </c>
      <c r="N57" s="146">
        <v>0</v>
      </c>
      <c r="O57" s="146">
        <v>0</v>
      </c>
      <c r="P57" s="146">
        <v>0</v>
      </c>
      <c r="Q57" s="146">
        <v>0</v>
      </c>
      <c r="R57" s="146">
        <v>0</v>
      </c>
      <c r="S57" s="146">
        <v>0</v>
      </c>
      <c r="T57" s="146">
        <v>0</v>
      </c>
      <c r="U57" s="146">
        <v>0</v>
      </c>
      <c r="V57" s="146">
        <v>0</v>
      </c>
      <c r="W57" s="146">
        <v>0</v>
      </c>
      <c r="X57" s="147"/>
      <c r="Y57" s="148">
        <v>4138</v>
      </c>
      <c r="Z57" s="148">
        <v>0</v>
      </c>
      <c r="AA57" s="148">
        <v>0</v>
      </c>
      <c r="AB57" s="148">
        <v>0</v>
      </c>
      <c r="AC57" s="148">
        <v>0</v>
      </c>
      <c r="AD57" s="148">
        <v>0</v>
      </c>
      <c r="AE57" s="148">
        <v>0</v>
      </c>
      <c r="AF57" s="148">
        <v>0</v>
      </c>
      <c r="AG57" s="148">
        <v>0</v>
      </c>
      <c r="AH57" s="148">
        <v>0</v>
      </c>
      <c r="AI57" s="148">
        <v>0</v>
      </c>
      <c r="AJ57" s="148">
        <v>0</v>
      </c>
      <c r="AK57" s="147"/>
      <c r="AL57" s="148">
        <v>168.04520999999994</v>
      </c>
      <c r="AM57" s="148">
        <v>0</v>
      </c>
      <c r="AN57" s="148">
        <v>0</v>
      </c>
      <c r="AO57" s="148">
        <v>0</v>
      </c>
      <c r="AP57" s="148">
        <v>0</v>
      </c>
      <c r="AQ57" s="148">
        <v>0</v>
      </c>
      <c r="AR57" s="148">
        <v>0</v>
      </c>
      <c r="AS57" s="148">
        <v>0</v>
      </c>
      <c r="AT57" s="148">
        <v>0</v>
      </c>
      <c r="AU57" s="148">
        <v>0</v>
      </c>
      <c r="AV57" s="148">
        <v>0</v>
      </c>
      <c r="AW57" s="148">
        <v>0</v>
      </c>
      <c r="AX57" s="147"/>
      <c r="AY57" s="148">
        <v>389.97360000000003</v>
      </c>
      <c r="AZ57" s="148">
        <v>0</v>
      </c>
      <c r="BA57" s="148">
        <v>0</v>
      </c>
      <c r="BB57" s="148">
        <v>0</v>
      </c>
      <c r="BC57" s="148">
        <v>0</v>
      </c>
      <c r="BD57" s="148">
        <v>0</v>
      </c>
      <c r="BE57" s="148">
        <v>0</v>
      </c>
      <c r="BF57" s="148">
        <v>0</v>
      </c>
      <c r="BG57" s="148">
        <v>0</v>
      </c>
      <c r="BH57" s="148">
        <v>0</v>
      </c>
      <c r="BI57" s="148">
        <v>0</v>
      </c>
      <c r="BJ57" s="148">
        <v>0</v>
      </c>
      <c r="BK57" s="147"/>
      <c r="BL57" s="148">
        <v>462.07666666666665</v>
      </c>
      <c r="BM57" s="148">
        <v>0</v>
      </c>
      <c r="BN57" s="148">
        <v>0</v>
      </c>
      <c r="BO57" s="148">
        <v>0</v>
      </c>
      <c r="BP57" s="148">
        <v>0</v>
      </c>
      <c r="BQ57" s="148">
        <v>0</v>
      </c>
      <c r="BR57" s="148">
        <v>0</v>
      </c>
      <c r="BS57" s="148">
        <v>0</v>
      </c>
      <c r="BT57" s="148">
        <v>0</v>
      </c>
      <c r="BU57" s="148">
        <v>0</v>
      </c>
      <c r="BV57" s="148">
        <v>0</v>
      </c>
      <c r="BW57" s="148">
        <v>0</v>
      </c>
      <c r="BX57" s="147"/>
      <c r="BY57" s="148">
        <v>2440.8713012986223</v>
      </c>
      <c r="BZ57" s="148">
        <v>0</v>
      </c>
      <c r="CA57" s="148">
        <v>0</v>
      </c>
      <c r="CB57" s="148">
        <v>0</v>
      </c>
      <c r="CC57" s="148">
        <v>0</v>
      </c>
      <c r="CD57" s="148">
        <v>0</v>
      </c>
      <c r="CE57" s="148">
        <v>0</v>
      </c>
      <c r="CF57" s="148">
        <v>0</v>
      </c>
      <c r="CG57" s="148">
        <v>0</v>
      </c>
      <c r="CH57" s="148">
        <v>0</v>
      </c>
      <c r="CI57" s="148">
        <v>0</v>
      </c>
      <c r="CJ57" s="148">
        <v>0</v>
      </c>
      <c r="CK57" s="147"/>
      <c r="CL57" s="148">
        <v>616.10222222222217</v>
      </c>
      <c r="CM57" s="148">
        <v>0</v>
      </c>
      <c r="CN57" s="148">
        <v>0</v>
      </c>
      <c r="CO57" s="148">
        <v>0</v>
      </c>
      <c r="CP57" s="148">
        <v>0</v>
      </c>
      <c r="CQ57" s="148">
        <v>0</v>
      </c>
      <c r="CR57" s="148">
        <v>0</v>
      </c>
      <c r="CS57" s="148">
        <v>0</v>
      </c>
      <c r="CT57" s="148">
        <v>0</v>
      </c>
      <c r="CU57" s="148">
        <v>0</v>
      </c>
      <c r="CV57" s="148">
        <v>0</v>
      </c>
      <c r="CW57" s="148">
        <v>0</v>
      </c>
      <c r="CX57" s="147"/>
      <c r="CY57" s="148">
        <v>1406.92</v>
      </c>
      <c r="CZ57" s="148">
        <v>0</v>
      </c>
      <c r="DA57" s="148">
        <v>0</v>
      </c>
      <c r="DB57" s="148">
        <v>0</v>
      </c>
      <c r="DC57" s="148">
        <v>0</v>
      </c>
      <c r="DD57" s="148">
        <v>0</v>
      </c>
      <c r="DE57" s="148">
        <v>0</v>
      </c>
      <c r="DF57" s="148">
        <v>0</v>
      </c>
      <c r="DG57" s="148">
        <v>0</v>
      </c>
      <c r="DH57" s="148">
        <v>0</v>
      </c>
      <c r="DI57" s="148">
        <v>0</v>
      </c>
      <c r="DJ57" s="148">
        <v>0</v>
      </c>
      <c r="DK57" s="147"/>
      <c r="DL57" s="148">
        <v>9063.9701901875105</v>
      </c>
      <c r="DM57" s="148">
        <v>0</v>
      </c>
      <c r="DN57" s="148">
        <v>0</v>
      </c>
      <c r="DO57" s="148">
        <v>0</v>
      </c>
      <c r="DP57" s="148">
        <v>0</v>
      </c>
      <c r="DQ57" s="148">
        <v>0</v>
      </c>
      <c r="DR57" s="148">
        <v>0</v>
      </c>
      <c r="DS57" s="148">
        <v>0</v>
      </c>
      <c r="DT57" s="148">
        <v>0</v>
      </c>
      <c r="DU57" s="148">
        <v>0</v>
      </c>
      <c r="DV57" s="148">
        <v>0</v>
      </c>
      <c r="DW57" s="148">
        <v>0</v>
      </c>
      <c r="DY57" s="149">
        <f t="shared" si="115"/>
        <v>9063.9701901875105</v>
      </c>
      <c r="EA57" s="19" t="b">
        <f t="shared" si="116"/>
        <v>1</v>
      </c>
      <c r="EH57" s="19"/>
    </row>
    <row r="58" spans="2:138" ht="14" customHeight="1" x14ac:dyDescent="0.4">
      <c r="B58" s="144"/>
      <c r="C58" s="19" t="s">
        <v>71</v>
      </c>
      <c r="D58" s="145">
        <v>201</v>
      </c>
      <c r="E58" s="19" t="s">
        <v>72</v>
      </c>
      <c r="F58" s="19" t="s">
        <v>57</v>
      </c>
      <c r="H58" s="145" t="s">
        <v>8</v>
      </c>
      <c r="I58" s="19" t="s">
        <v>116</v>
      </c>
      <c r="J58" s="19" t="s">
        <v>74</v>
      </c>
      <c r="L58" s="146">
        <v>13357.5</v>
      </c>
      <c r="M58" s="146">
        <v>13357.5</v>
      </c>
      <c r="N58" s="146">
        <v>13357.5</v>
      </c>
      <c r="O58" s="146">
        <v>13357.5</v>
      </c>
      <c r="P58" s="146">
        <v>13357.5</v>
      </c>
      <c r="Q58" s="146">
        <v>13357.5</v>
      </c>
      <c r="R58" s="146">
        <v>13357.5</v>
      </c>
      <c r="S58" s="146">
        <v>13357.5</v>
      </c>
      <c r="T58" s="146">
        <v>13357.5</v>
      </c>
      <c r="U58" s="146">
        <v>13357.5</v>
      </c>
      <c r="V58" s="146">
        <v>13357.5</v>
      </c>
      <c r="W58" s="146">
        <v>13357.5</v>
      </c>
      <c r="X58" s="147"/>
      <c r="Y58" s="148">
        <v>13357.5</v>
      </c>
      <c r="Z58" s="148">
        <v>13357.5</v>
      </c>
      <c r="AA58" s="148">
        <v>13357.5</v>
      </c>
      <c r="AB58" s="148">
        <v>13357.5</v>
      </c>
      <c r="AC58" s="148">
        <v>14048.082750000001</v>
      </c>
      <c r="AD58" s="148">
        <v>14048.082750000001</v>
      </c>
      <c r="AE58" s="148">
        <v>14048.082750000001</v>
      </c>
      <c r="AF58" s="148">
        <v>14048.082750000001</v>
      </c>
      <c r="AG58" s="148">
        <v>14048.082750000001</v>
      </c>
      <c r="AH58" s="148">
        <v>14048.082750000001</v>
      </c>
      <c r="AI58" s="148">
        <v>14048.082750000001</v>
      </c>
      <c r="AJ58" s="148">
        <v>14048.082750000001</v>
      </c>
      <c r="AK58" s="147"/>
      <c r="AL58" s="148">
        <v>2502.8915400000001</v>
      </c>
      <c r="AM58" s="148">
        <v>2502.8915400000001</v>
      </c>
      <c r="AN58" s="148">
        <v>2502.8915400000001</v>
      </c>
      <c r="AO58" s="148">
        <v>2502.8915400000001</v>
      </c>
      <c r="AP58" s="148">
        <v>2692.8017962500003</v>
      </c>
      <c r="AQ58" s="148">
        <v>2692.8017962500003</v>
      </c>
      <c r="AR58" s="148">
        <v>2692.8017962500003</v>
      </c>
      <c r="AS58" s="148">
        <v>2692.8017962500003</v>
      </c>
      <c r="AT58" s="148">
        <v>2692.8017962500003</v>
      </c>
      <c r="AU58" s="148">
        <v>2692.8017962500003</v>
      </c>
      <c r="AV58" s="148">
        <v>2692.8017962500003</v>
      </c>
      <c r="AW58" s="148">
        <v>2692.8017962500003</v>
      </c>
      <c r="AX58" s="147"/>
      <c r="AY58" s="148">
        <v>951.63440000000014</v>
      </c>
      <c r="AZ58" s="148">
        <v>951.63440000000014</v>
      </c>
      <c r="BA58" s="148">
        <v>951.63440000000014</v>
      </c>
      <c r="BB58" s="148">
        <v>951.63440000000014</v>
      </c>
      <c r="BC58" s="148">
        <v>951.63440000000014</v>
      </c>
      <c r="BD58" s="148">
        <v>951.63440000000014</v>
      </c>
      <c r="BE58" s="148">
        <v>951.63440000000014</v>
      </c>
      <c r="BF58" s="148">
        <v>951.63440000000014</v>
      </c>
      <c r="BG58" s="148">
        <v>951.63440000000014</v>
      </c>
      <c r="BH58" s="148">
        <v>951.63440000000014</v>
      </c>
      <c r="BI58" s="148">
        <v>951.63440000000014</v>
      </c>
      <c r="BJ58" s="148">
        <v>951.63440000000014</v>
      </c>
      <c r="BK58" s="147"/>
      <c r="BL58" s="148">
        <v>1491.5874999999999</v>
      </c>
      <c r="BM58" s="148">
        <v>1491.5874999999999</v>
      </c>
      <c r="BN58" s="148">
        <v>1491.5874999999999</v>
      </c>
      <c r="BO58" s="148">
        <v>1491.5874999999999</v>
      </c>
      <c r="BP58" s="148">
        <v>1568.7025737500001</v>
      </c>
      <c r="BQ58" s="148">
        <v>1568.7025737500001</v>
      </c>
      <c r="BR58" s="148">
        <v>1568.7025737500001</v>
      </c>
      <c r="BS58" s="148">
        <v>1568.7025737500001</v>
      </c>
      <c r="BT58" s="148">
        <v>1568.7025737500001</v>
      </c>
      <c r="BU58" s="148">
        <v>1568.7025737500001</v>
      </c>
      <c r="BV58" s="148">
        <v>1568.7025737500001</v>
      </c>
      <c r="BW58" s="148">
        <v>1568.7025737500001</v>
      </c>
      <c r="BX58" s="147"/>
      <c r="BY58" s="148">
        <v>3100.3402141924462</v>
      </c>
      <c r="BZ58" s="148">
        <v>3100.3402141924462</v>
      </c>
      <c r="CA58" s="148">
        <v>3100.3402141924462</v>
      </c>
      <c r="CB58" s="148">
        <v>3100.3402141924462</v>
      </c>
      <c r="CC58" s="148">
        <v>3149.7374543253954</v>
      </c>
      <c r="CD58" s="148">
        <v>3149.7374543253954</v>
      </c>
      <c r="CE58" s="148">
        <v>3149.7374543253954</v>
      </c>
      <c r="CF58" s="148">
        <v>3149.7374543253954</v>
      </c>
      <c r="CG58" s="148">
        <v>3149.7374543253954</v>
      </c>
      <c r="CH58" s="148">
        <v>3149.7374543253954</v>
      </c>
      <c r="CI58" s="148">
        <v>3149.7374543253954</v>
      </c>
      <c r="CJ58" s="148">
        <v>3149.7374543253954</v>
      </c>
      <c r="CK58" s="147"/>
      <c r="CL58" s="148">
        <v>1988.7833333333331</v>
      </c>
      <c r="CM58" s="148">
        <v>1988.7833333333331</v>
      </c>
      <c r="CN58" s="148">
        <v>1988.7833333333331</v>
      </c>
      <c r="CO58" s="148">
        <v>1988.7833333333331</v>
      </c>
      <c r="CP58" s="148">
        <v>2091.6034316666669</v>
      </c>
      <c r="CQ58" s="148">
        <v>2091.6034316666669</v>
      </c>
      <c r="CR58" s="148">
        <v>2091.6034316666669</v>
      </c>
      <c r="CS58" s="148">
        <v>2091.6034316666669</v>
      </c>
      <c r="CT58" s="148">
        <v>2091.6034316666669</v>
      </c>
      <c r="CU58" s="148">
        <v>2091.6034316666669</v>
      </c>
      <c r="CV58" s="148">
        <v>2091.6034316666669</v>
      </c>
      <c r="CW58" s="148">
        <v>2091.6034316666669</v>
      </c>
      <c r="CX58" s="147"/>
      <c r="CY58" s="148">
        <v>4541.55</v>
      </c>
      <c r="CZ58" s="148">
        <v>4541.55</v>
      </c>
      <c r="DA58" s="148">
        <v>4541.55</v>
      </c>
      <c r="DB58" s="148">
        <v>4541.55</v>
      </c>
      <c r="DC58" s="148">
        <v>4776.3481350000011</v>
      </c>
      <c r="DD58" s="148">
        <v>4776.3481350000011</v>
      </c>
      <c r="DE58" s="148">
        <v>4776.3481350000011</v>
      </c>
      <c r="DF58" s="148">
        <v>4776.3481350000011</v>
      </c>
      <c r="DG58" s="148">
        <v>4776.3481350000011</v>
      </c>
      <c r="DH58" s="148">
        <v>4776.3481350000011</v>
      </c>
      <c r="DI58" s="148">
        <v>4776.3481350000011</v>
      </c>
      <c r="DJ58" s="148">
        <v>4776.3481350000011</v>
      </c>
      <c r="DK58" s="147"/>
      <c r="DL58" s="148">
        <v>24479.761047525775</v>
      </c>
      <c r="DM58" s="148">
        <v>24479.761047525775</v>
      </c>
      <c r="DN58" s="148">
        <v>24479.761047525775</v>
      </c>
      <c r="DO58" s="148">
        <v>24479.761047525775</v>
      </c>
      <c r="DP58" s="148">
        <v>25634.474344742062</v>
      </c>
      <c r="DQ58" s="148">
        <v>25634.474344742062</v>
      </c>
      <c r="DR58" s="148">
        <v>25634.474344742062</v>
      </c>
      <c r="DS58" s="148">
        <v>25634.474344742062</v>
      </c>
      <c r="DT58" s="148">
        <v>25634.474344742062</v>
      </c>
      <c r="DU58" s="148">
        <v>25634.474344742062</v>
      </c>
      <c r="DV58" s="148">
        <v>25634.474344742062</v>
      </c>
      <c r="DW58" s="148">
        <v>25634.474344742062</v>
      </c>
      <c r="DY58" s="149">
        <f t="shared" si="115"/>
        <v>302994.83894803969</v>
      </c>
      <c r="EA58" s="19" t="b">
        <f t="shared" si="116"/>
        <v>1</v>
      </c>
      <c r="EH58" s="19"/>
    </row>
    <row r="59" spans="2:138" ht="14" customHeight="1" x14ac:dyDescent="0.4">
      <c r="C59" s="19" t="s">
        <v>71</v>
      </c>
      <c r="D59" s="145" t="s">
        <v>330</v>
      </c>
      <c r="E59" s="19" t="s">
        <v>72</v>
      </c>
      <c r="F59" s="19" t="s">
        <v>57</v>
      </c>
      <c r="H59" s="145" t="s">
        <v>8</v>
      </c>
      <c r="I59" s="19" t="s">
        <v>12</v>
      </c>
      <c r="J59" s="19" t="s">
        <v>74</v>
      </c>
      <c r="L59" s="146"/>
      <c r="M59" s="146"/>
      <c r="N59" s="146"/>
      <c r="O59" s="146"/>
      <c r="P59" s="146"/>
      <c r="Q59" s="146">
        <v>5500</v>
      </c>
      <c r="R59" s="146">
        <v>5500</v>
      </c>
      <c r="S59" s="146">
        <v>5500</v>
      </c>
      <c r="T59" s="146">
        <v>5500</v>
      </c>
      <c r="U59" s="146">
        <v>5500</v>
      </c>
      <c r="V59" s="146">
        <v>5500</v>
      </c>
      <c r="W59" s="146">
        <v>5500</v>
      </c>
      <c r="Y59" s="148">
        <v>0</v>
      </c>
      <c r="Z59" s="148">
        <v>0</v>
      </c>
      <c r="AA59" s="148">
        <v>0</v>
      </c>
      <c r="AB59" s="148">
        <v>0</v>
      </c>
      <c r="AC59" s="148">
        <v>0</v>
      </c>
      <c r="AD59" s="148">
        <v>5784.35</v>
      </c>
      <c r="AE59" s="148">
        <v>5784.35</v>
      </c>
      <c r="AF59" s="148">
        <v>5784.35</v>
      </c>
      <c r="AG59" s="148">
        <v>5784.35</v>
      </c>
      <c r="AH59" s="148">
        <v>5784.35</v>
      </c>
      <c r="AI59" s="148">
        <v>5784.35</v>
      </c>
      <c r="AJ59" s="148">
        <v>5784.35</v>
      </c>
      <c r="AK59" s="147"/>
      <c r="AL59" s="148">
        <v>0</v>
      </c>
      <c r="AM59" s="148">
        <v>0</v>
      </c>
      <c r="AN59" s="148">
        <v>0</v>
      </c>
      <c r="AO59" s="148">
        <v>0</v>
      </c>
      <c r="AP59" s="148">
        <v>0</v>
      </c>
      <c r="AQ59" s="148">
        <v>511.63810000000012</v>
      </c>
      <c r="AR59" s="148">
        <v>511.63810000000012</v>
      </c>
      <c r="AS59" s="148">
        <v>511.63810000000012</v>
      </c>
      <c r="AT59" s="148">
        <v>511.63810000000012</v>
      </c>
      <c r="AU59" s="148">
        <v>511.63810000000012</v>
      </c>
      <c r="AV59" s="148">
        <v>511.63810000000012</v>
      </c>
      <c r="AW59" s="148">
        <v>511.63810000000012</v>
      </c>
      <c r="AX59" s="147"/>
      <c r="AY59" s="148">
        <v>0</v>
      </c>
      <c r="AZ59" s="148">
        <v>0</v>
      </c>
      <c r="BA59" s="148">
        <v>0</v>
      </c>
      <c r="BB59" s="148">
        <v>0</v>
      </c>
      <c r="BC59" s="148">
        <v>0</v>
      </c>
      <c r="BD59" s="148">
        <v>619.40599999999995</v>
      </c>
      <c r="BE59" s="148">
        <v>619.40599999999995</v>
      </c>
      <c r="BF59" s="148">
        <v>619.40599999999995</v>
      </c>
      <c r="BG59" s="148">
        <v>619.40599999999995</v>
      </c>
      <c r="BH59" s="148">
        <v>619.40599999999995</v>
      </c>
      <c r="BI59" s="148">
        <v>619.40599999999995</v>
      </c>
      <c r="BJ59" s="148">
        <v>619.40599999999995</v>
      </c>
      <c r="BK59" s="147"/>
      <c r="BL59" s="148">
        <v>0</v>
      </c>
      <c r="BM59" s="148">
        <v>0</v>
      </c>
      <c r="BN59" s="148">
        <v>0</v>
      </c>
      <c r="BO59" s="148">
        <v>0</v>
      </c>
      <c r="BP59" s="148">
        <v>0</v>
      </c>
      <c r="BQ59" s="148">
        <v>645.91908333333333</v>
      </c>
      <c r="BR59" s="148">
        <v>645.91908333333333</v>
      </c>
      <c r="BS59" s="148">
        <v>645.91908333333333</v>
      </c>
      <c r="BT59" s="148">
        <v>645.91908333333333</v>
      </c>
      <c r="BU59" s="148">
        <v>645.91908333333333</v>
      </c>
      <c r="BV59" s="148">
        <v>645.91908333333333</v>
      </c>
      <c r="BW59" s="148">
        <v>645.91908333333333</v>
      </c>
      <c r="BX59" s="147"/>
      <c r="BY59" s="148">
        <v>0</v>
      </c>
      <c r="BZ59" s="148">
        <v>0</v>
      </c>
      <c r="CA59" s="148">
        <v>0</v>
      </c>
      <c r="CB59" s="148">
        <v>0</v>
      </c>
      <c r="CC59" s="148">
        <v>0</v>
      </c>
      <c r="CD59" s="148">
        <v>2558.6343735631426</v>
      </c>
      <c r="CE59" s="148">
        <v>2558.6343735631426</v>
      </c>
      <c r="CF59" s="148">
        <v>2558.6343735631426</v>
      </c>
      <c r="CG59" s="148">
        <v>2558.6343735631426</v>
      </c>
      <c r="CH59" s="148">
        <v>2558.6343735631426</v>
      </c>
      <c r="CI59" s="148">
        <v>2558.6343735631426</v>
      </c>
      <c r="CJ59" s="148">
        <v>2558.6343735631426</v>
      </c>
      <c r="CK59" s="147"/>
      <c r="CL59" s="148">
        <v>0</v>
      </c>
      <c r="CM59" s="148">
        <v>0</v>
      </c>
      <c r="CN59" s="148">
        <v>0</v>
      </c>
      <c r="CO59" s="148">
        <v>0</v>
      </c>
      <c r="CP59" s="148">
        <v>0</v>
      </c>
      <c r="CQ59" s="148">
        <v>861.22544444444441</v>
      </c>
      <c r="CR59" s="148">
        <v>861.22544444444441</v>
      </c>
      <c r="CS59" s="148">
        <v>861.22544444444441</v>
      </c>
      <c r="CT59" s="148">
        <v>861.22544444444441</v>
      </c>
      <c r="CU59" s="148">
        <v>861.22544444444441</v>
      </c>
      <c r="CV59" s="148">
        <v>861.22544444444441</v>
      </c>
      <c r="CW59" s="148">
        <v>861.22544444444441</v>
      </c>
      <c r="CX59" s="147"/>
      <c r="CY59" s="148">
        <v>0</v>
      </c>
      <c r="CZ59" s="148">
        <v>0</v>
      </c>
      <c r="DA59" s="148">
        <v>0</v>
      </c>
      <c r="DB59" s="148">
        <v>0</v>
      </c>
      <c r="DC59" s="148">
        <v>0</v>
      </c>
      <c r="DD59" s="148">
        <v>1966.6790000000003</v>
      </c>
      <c r="DE59" s="148">
        <v>1966.6790000000003</v>
      </c>
      <c r="DF59" s="148">
        <v>1966.6790000000003</v>
      </c>
      <c r="DG59" s="148">
        <v>1966.6790000000003</v>
      </c>
      <c r="DH59" s="148">
        <v>1966.6790000000003</v>
      </c>
      <c r="DI59" s="148">
        <v>1966.6790000000003</v>
      </c>
      <c r="DJ59" s="148">
        <v>1966.6790000000003</v>
      </c>
      <c r="DK59" s="147"/>
      <c r="DL59" s="148">
        <v>0</v>
      </c>
      <c r="DM59" s="148">
        <v>0</v>
      </c>
      <c r="DN59" s="148">
        <v>0</v>
      </c>
      <c r="DO59" s="148">
        <v>0</v>
      </c>
      <c r="DP59" s="148">
        <v>0</v>
      </c>
      <c r="DQ59" s="148">
        <v>11816.807901340921</v>
      </c>
      <c r="DR59" s="148">
        <v>11816.807901340921</v>
      </c>
      <c r="DS59" s="148">
        <v>11816.807901340921</v>
      </c>
      <c r="DT59" s="148">
        <v>11816.807901340921</v>
      </c>
      <c r="DU59" s="148">
        <v>11816.807901340921</v>
      </c>
      <c r="DV59" s="148">
        <v>11816.807901340921</v>
      </c>
      <c r="DW59" s="148">
        <v>11816.807901340921</v>
      </c>
      <c r="DY59" s="149">
        <f t="shared" si="115"/>
        <v>82717.655309386435</v>
      </c>
      <c r="EA59" s="19" t="b">
        <f t="shared" si="116"/>
        <v>1</v>
      </c>
      <c r="EH59" s="19"/>
    </row>
    <row r="60" spans="2:138" ht="14" customHeight="1" x14ac:dyDescent="0.4">
      <c r="C60" s="19" t="s">
        <v>71</v>
      </c>
      <c r="D60" s="145" t="s">
        <v>330</v>
      </c>
      <c r="E60" s="19" t="s">
        <v>72</v>
      </c>
      <c r="F60" s="19" t="s">
        <v>57</v>
      </c>
      <c r="H60" s="145" t="s">
        <v>8</v>
      </c>
      <c r="I60" s="19" t="s">
        <v>12</v>
      </c>
      <c r="J60" s="19" t="s">
        <v>74</v>
      </c>
      <c r="L60" s="146"/>
      <c r="M60" s="146"/>
      <c r="N60" s="146"/>
      <c r="O60" s="146"/>
      <c r="P60" s="146"/>
      <c r="Q60" s="146">
        <v>5000</v>
      </c>
      <c r="R60" s="146">
        <v>5000</v>
      </c>
      <c r="S60" s="146">
        <v>5000</v>
      </c>
      <c r="T60" s="146">
        <v>5000</v>
      </c>
      <c r="U60" s="146">
        <v>5000</v>
      </c>
      <c r="V60" s="146">
        <v>5000</v>
      </c>
      <c r="W60" s="146">
        <v>5000</v>
      </c>
      <c r="Y60" s="148">
        <v>0</v>
      </c>
      <c r="Z60" s="148">
        <v>0</v>
      </c>
      <c r="AA60" s="148">
        <v>0</v>
      </c>
      <c r="AB60" s="148">
        <v>0</v>
      </c>
      <c r="AC60" s="148">
        <v>0</v>
      </c>
      <c r="AD60" s="148">
        <v>5258.5</v>
      </c>
      <c r="AE60" s="148">
        <v>5258.5</v>
      </c>
      <c r="AF60" s="148">
        <v>5258.5</v>
      </c>
      <c r="AG60" s="148">
        <v>5258.5</v>
      </c>
      <c r="AH60" s="148">
        <v>5258.5</v>
      </c>
      <c r="AI60" s="148">
        <v>5258.5</v>
      </c>
      <c r="AJ60" s="148">
        <v>5258.5</v>
      </c>
      <c r="AK60" s="147"/>
      <c r="AL60" s="148">
        <v>0</v>
      </c>
      <c r="AM60" s="148">
        <v>0</v>
      </c>
      <c r="AN60" s="148">
        <v>0</v>
      </c>
      <c r="AO60" s="148">
        <v>0</v>
      </c>
      <c r="AP60" s="148">
        <v>0</v>
      </c>
      <c r="AQ60" s="148">
        <v>387.27457499999991</v>
      </c>
      <c r="AR60" s="148">
        <v>387.27457499999991</v>
      </c>
      <c r="AS60" s="148">
        <v>387.27457499999991</v>
      </c>
      <c r="AT60" s="148">
        <v>387.27457499999991</v>
      </c>
      <c r="AU60" s="148">
        <v>387.27457499999991</v>
      </c>
      <c r="AV60" s="148">
        <v>387.27457499999991</v>
      </c>
      <c r="AW60" s="148">
        <v>387.27457499999991</v>
      </c>
      <c r="AX60" s="147"/>
      <c r="AY60" s="148">
        <v>0</v>
      </c>
      <c r="AZ60" s="148">
        <v>0</v>
      </c>
      <c r="BA60" s="148">
        <v>0</v>
      </c>
      <c r="BB60" s="148">
        <v>0</v>
      </c>
      <c r="BC60" s="148">
        <v>0</v>
      </c>
      <c r="BD60" s="148">
        <v>545.78700000000003</v>
      </c>
      <c r="BE60" s="148">
        <v>545.78700000000003</v>
      </c>
      <c r="BF60" s="148">
        <v>545.78700000000003</v>
      </c>
      <c r="BG60" s="148">
        <v>545.78700000000003</v>
      </c>
      <c r="BH60" s="148">
        <v>545.78700000000003</v>
      </c>
      <c r="BI60" s="148">
        <v>545.78700000000003</v>
      </c>
      <c r="BJ60" s="148">
        <v>545.78700000000003</v>
      </c>
      <c r="BK60" s="147"/>
      <c r="BL60" s="148">
        <v>0</v>
      </c>
      <c r="BM60" s="148">
        <v>0</v>
      </c>
      <c r="BN60" s="148">
        <v>0</v>
      </c>
      <c r="BO60" s="148">
        <v>0</v>
      </c>
      <c r="BP60" s="148">
        <v>0</v>
      </c>
      <c r="BQ60" s="148">
        <v>587.19916666666666</v>
      </c>
      <c r="BR60" s="148">
        <v>587.19916666666666</v>
      </c>
      <c r="BS60" s="148">
        <v>587.19916666666666</v>
      </c>
      <c r="BT60" s="148">
        <v>587.19916666666666</v>
      </c>
      <c r="BU60" s="148">
        <v>587.19916666666666</v>
      </c>
      <c r="BV60" s="148">
        <v>587.19916666666666</v>
      </c>
      <c r="BW60" s="148">
        <v>587.19916666666666</v>
      </c>
      <c r="BX60" s="147"/>
      <c r="BY60" s="148">
        <v>0</v>
      </c>
      <c r="BZ60" s="148">
        <v>0</v>
      </c>
      <c r="CA60" s="148">
        <v>0</v>
      </c>
      <c r="CB60" s="148">
        <v>0</v>
      </c>
      <c r="CC60" s="148">
        <v>0</v>
      </c>
      <c r="CD60" s="148">
        <v>2521.020432693766</v>
      </c>
      <c r="CE60" s="148">
        <v>2521.020432693766</v>
      </c>
      <c r="CF60" s="148">
        <v>2521.020432693766</v>
      </c>
      <c r="CG60" s="148">
        <v>2521.020432693766</v>
      </c>
      <c r="CH60" s="148">
        <v>2521.020432693766</v>
      </c>
      <c r="CI60" s="148">
        <v>2521.020432693766</v>
      </c>
      <c r="CJ60" s="148">
        <v>2521.020432693766</v>
      </c>
      <c r="CK60" s="147"/>
      <c r="CL60" s="148">
        <v>0</v>
      </c>
      <c r="CM60" s="148">
        <v>0</v>
      </c>
      <c r="CN60" s="148">
        <v>0</v>
      </c>
      <c r="CO60" s="148">
        <v>0</v>
      </c>
      <c r="CP60" s="148">
        <v>0</v>
      </c>
      <c r="CQ60" s="148">
        <v>782.93222222222221</v>
      </c>
      <c r="CR60" s="148">
        <v>782.93222222222221</v>
      </c>
      <c r="CS60" s="148">
        <v>782.93222222222221</v>
      </c>
      <c r="CT60" s="148">
        <v>782.93222222222221</v>
      </c>
      <c r="CU60" s="148">
        <v>782.93222222222221</v>
      </c>
      <c r="CV60" s="148">
        <v>782.93222222222221</v>
      </c>
      <c r="CW60" s="148">
        <v>782.93222222222221</v>
      </c>
      <c r="CX60" s="147"/>
      <c r="CY60" s="148">
        <v>0</v>
      </c>
      <c r="CZ60" s="148">
        <v>0</v>
      </c>
      <c r="DA60" s="148">
        <v>0</v>
      </c>
      <c r="DB60" s="148">
        <v>0</v>
      </c>
      <c r="DC60" s="148">
        <v>0</v>
      </c>
      <c r="DD60" s="148">
        <v>1787.89</v>
      </c>
      <c r="DE60" s="148">
        <v>1787.89</v>
      </c>
      <c r="DF60" s="148">
        <v>1787.89</v>
      </c>
      <c r="DG60" s="148">
        <v>1787.89</v>
      </c>
      <c r="DH60" s="148">
        <v>1787.89</v>
      </c>
      <c r="DI60" s="148">
        <v>1787.89</v>
      </c>
      <c r="DJ60" s="148">
        <v>1787.89</v>
      </c>
      <c r="DK60" s="147"/>
      <c r="DL60" s="148">
        <v>0</v>
      </c>
      <c r="DM60" s="148">
        <v>0</v>
      </c>
      <c r="DN60" s="148">
        <v>0</v>
      </c>
      <c r="DO60" s="148">
        <v>0</v>
      </c>
      <c r="DP60" s="148">
        <v>0</v>
      </c>
      <c r="DQ60" s="148">
        <v>10937.541821582654</v>
      </c>
      <c r="DR60" s="148">
        <v>10937.541821582654</v>
      </c>
      <c r="DS60" s="148">
        <v>10937.541821582654</v>
      </c>
      <c r="DT60" s="148">
        <v>10937.541821582654</v>
      </c>
      <c r="DU60" s="148">
        <v>10937.541821582654</v>
      </c>
      <c r="DV60" s="148">
        <v>10937.541821582654</v>
      </c>
      <c r="DW60" s="148">
        <v>10937.541821582654</v>
      </c>
      <c r="DY60" s="149">
        <f t="shared" si="115"/>
        <v>76562.792751078567</v>
      </c>
      <c r="EA60" s="19" t="b">
        <f t="shared" si="116"/>
        <v>1</v>
      </c>
      <c r="EH60" s="19"/>
    </row>
    <row r="61" spans="2:138" ht="14" customHeight="1" x14ac:dyDescent="0.4">
      <c r="B61" s="144" t="s">
        <v>334</v>
      </c>
      <c r="C61" s="19" t="s">
        <v>71</v>
      </c>
      <c r="D61" s="145" t="s">
        <v>123</v>
      </c>
      <c r="E61" s="19" t="s">
        <v>72</v>
      </c>
      <c r="F61" s="19" t="s">
        <v>57</v>
      </c>
      <c r="H61" s="145" t="s">
        <v>8</v>
      </c>
      <c r="I61" s="19" t="s">
        <v>10</v>
      </c>
      <c r="J61" s="19" t="s">
        <v>74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46">
        <v>0</v>
      </c>
      <c r="U61" s="146">
        <v>0</v>
      </c>
      <c r="V61" s="146">
        <v>0</v>
      </c>
      <c r="W61" s="146">
        <v>0</v>
      </c>
      <c r="X61" s="147"/>
      <c r="Y61" s="148">
        <v>0</v>
      </c>
      <c r="Z61" s="148">
        <v>0</v>
      </c>
      <c r="AA61" s="148">
        <v>0</v>
      </c>
      <c r="AB61" s="148">
        <v>0</v>
      </c>
      <c r="AC61" s="148">
        <v>0</v>
      </c>
      <c r="AD61" s="148">
        <v>0</v>
      </c>
      <c r="AE61" s="148">
        <v>0</v>
      </c>
      <c r="AF61" s="148">
        <v>0</v>
      </c>
      <c r="AG61" s="148">
        <v>0</v>
      </c>
      <c r="AH61" s="148">
        <v>0</v>
      </c>
      <c r="AI61" s="148">
        <v>0</v>
      </c>
      <c r="AJ61" s="148">
        <v>0</v>
      </c>
      <c r="AK61" s="147"/>
      <c r="AL61" s="148">
        <v>0</v>
      </c>
      <c r="AM61" s="148">
        <v>0</v>
      </c>
      <c r="AN61" s="148">
        <v>0</v>
      </c>
      <c r="AO61" s="148">
        <v>0</v>
      </c>
      <c r="AP61" s="148">
        <v>0</v>
      </c>
      <c r="AQ61" s="148">
        <v>0</v>
      </c>
      <c r="AR61" s="148">
        <v>0</v>
      </c>
      <c r="AS61" s="148">
        <v>0</v>
      </c>
      <c r="AT61" s="148">
        <v>0</v>
      </c>
      <c r="AU61" s="148">
        <v>0</v>
      </c>
      <c r="AV61" s="148">
        <v>0</v>
      </c>
      <c r="AW61" s="148">
        <v>0</v>
      </c>
      <c r="AX61" s="147"/>
      <c r="AY61" s="148">
        <v>0</v>
      </c>
      <c r="AZ61" s="148">
        <v>0</v>
      </c>
      <c r="BA61" s="148">
        <v>0</v>
      </c>
      <c r="BB61" s="148">
        <v>0</v>
      </c>
      <c r="BC61" s="148">
        <v>0</v>
      </c>
      <c r="BD61" s="148">
        <v>0</v>
      </c>
      <c r="BE61" s="148">
        <v>0</v>
      </c>
      <c r="BF61" s="148">
        <v>0</v>
      </c>
      <c r="BG61" s="148">
        <v>0</v>
      </c>
      <c r="BH61" s="148">
        <v>0</v>
      </c>
      <c r="BI61" s="148">
        <v>0</v>
      </c>
      <c r="BJ61" s="148">
        <v>0</v>
      </c>
      <c r="BK61" s="147"/>
      <c r="BL61" s="148">
        <v>0</v>
      </c>
      <c r="BM61" s="148">
        <v>0</v>
      </c>
      <c r="BN61" s="148">
        <v>0</v>
      </c>
      <c r="BO61" s="148">
        <v>0</v>
      </c>
      <c r="BP61" s="148">
        <v>0</v>
      </c>
      <c r="BQ61" s="148">
        <v>0</v>
      </c>
      <c r="BR61" s="148">
        <v>0</v>
      </c>
      <c r="BS61" s="148">
        <v>0</v>
      </c>
      <c r="BT61" s="148">
        <v>0</v>
      </c>
      <c r="BU61" s="148">
        <v>0</v>
      </c>
      <c r="BV61" s="148">
        <v>0</v>
      </c>
      <c r="BW61" s="148">
        <v>0</v>
      </c>
      <c r="BX61" s="147"/>
      <c r="BY61" s="148">
        <v>0</v>
      </c>
      <c r="BZ61" s="148">
        <v>0</v>
      </c>
      <c r="CA61" s="148">
        <v>0</v>
      </c>
      <c r="CB61" s="148">
        <v>0</v>
      </c>
      <c r="CC61" s="148">
        <v>0</v>
      </c>
      <c r="CD61" s="148">
        <v>0</v>
      </c>
      <c r="CE61" s="148">
        <v>0</v>
      </c>
      <c r="CF61" s="148">
        <v>0</v>
      </c>
      <c r="CG61" s="148">
        <v>0</v>
      </c>
      <c r="CH61" s="148">
        <v>0</v>
      </c>
      <c r="CI61" s="148">
        <v>0</v>
      </c>
      <c r="CJ61" s="148">
        <v>0</v>
      </c>
      <c r="CK61" s="147"/>
      <c r="CL61" s="148">
        <v>0</v>
      </c>
      <c r="CM61" s="148">
        <v>0</v>
      </c>
      <c r="CN61" s="148">
        <v>0</v>
      </c>
      <c r="CO61" s="148">
        <v>0</v>
      </c>
      <c r="CP61" s="148">
        <v>0</v>
      </c>
      <c r="CQ61" s="148">
        <v>0</v>
      </c>
      <c r="CR61" s="148">
        <v>0</v>
      </c>
      <c r="CS61" s="148">
        <v>0</v>
      </c>
      <c r="CT61" s="148">
        <v>0</v>
      </c>
      <c r="CU61" s="148">
        <v>0</v>
      </c>
      <c r="CV61" s="148">
        <v>0</v>
      </c>
      <c r="CW61" s="148">
        <v>0</v>
      </c>
      <c r="CX61" s="147"/>
      <c r="CY61" s="148">
        <v>0</v>
      </c>
      <c r="CZ61" s="148">
        <v>0</v>
      </c>
      <c r="DA61" s="148">
        <v>0</v>
      </c>
      <c r="DB61" s="148">
        <v>0</v>
      </c>
      <c r="DC61" s="148">
        <v>0</v>
      </c>
      <c r="DD61" s="148">
        <v>0</v>
      </c>
      <c r="DE61" s="148">
        <v>0</v>
      </c>
      <c r="DF61" s="148">
        <v>0</v>
      </c>
      <c r="DG61" s="148">
        <v>0</v>
      </c>
      <c r="DH61" s="148">
        <v>0</v>
      </c>
      <c r="DI61" s="148">
        <v>0</v>
      </c>
      <c r="DJ61" s="148">
        <v>0</v>
      </c>
      <c r="DK61" s="147"/>
      <c r="DL61" s="148">
        <v>0</v>
      </c>
      <c r="DM61" s="148">
        <v>0</v>
      </c>
      <c r="DN61" s="148">
        <v>0</v>
      </c>
      <c r="DO61" s="148">
        <v>0</v>
      </c>
      <c r="DP61" s="148">
        <v>0</v>
      </c>
      <c r="DQ61" s="148">
        <v>0</v>
      </c>
      <c r="DR61" s="148">
        <v>0</v>
      </c>
      <c r="DS61" s="148">
        <v>0</v>
      </c>
      <c r="DT61" s="148">
        <v>0</v>
      </c>
      <c r="DU61" s="148">
        <v>0</v>
      </c>
      <c r="DV61" s="148">
        <v>0</v>
      </c>
      <c r="DW61" s="148">
        <v>0</v>
      </c>
      <c r="DY61" s="149">
        <f t="shared" si="115"/>
        <v>0</v>
      </c>
      <c r="EA61" s="19" t="b">
        <f t="shared" si="116"/>
        <v>1</v>
      </c>
      <c r="EH61" s="19"/>
    </row>
    <row r="62" spans="2:138" ht="14" customHeight="1" x14ac:dyDescent="0.4">
      <c r="B62" s="144" t="s">
        <v>335</v>
      </c>
      <c r="C62" s="19" t="s">
        <v>71</v>
      </c>
      <c r="D62" s="145" t="s">
        <v>84</v>
      </c>
      <c r="E62" s="19" t="s">
        <v>82</v>
      </c>
      <c r="F62" s="19" t="s">
        <v>57</v>
      </c>
      <c r="H62" s="145" t="s">
        <v>8</v>
      </c>
      <c r="I62" s="19" t="s">
        <v>126</v>
      </c>
      <c r="J62" s="19" t="s">
        <v>74</v>
      </c>
      <c r="L62" s="146">
        <v>0</v>
      </c>
      <c r="M62" s="146">
        <v>0</v>
      </c>
      <c r="N62" s="146">
        <v>0</v>
      </c>
      <c r="O62" s="146">
        <v>0</v>
      </c>
      <c r="P62" s="146">
        <v>5500</v>
      </c>
      <c r="Q62" s="146">
        <v>5500</v>
      </c>
      <c r="R62" s="146">
        <v>5500</v>
      </c>
      <c r="S62" s="146">
        <v>5500</v>
      </c>
      <c r="T62" s="146">
        <v>5500</v>
      </c>
      <c r="U62" s="146">
        <v>5500</v>
      </c>
      <c r="V62" s="146">
        <v>5500</v>
      </c>
      <c r="W62" s="146">
        <v>5500</v>
      </c>
      <c r="X62" s="147"/>
      <c r="Y62" s="148">
        <v>0</v>
      </c>
      <c r="Z62" s="148">
        <v>0</v>
      </c>
      <c r="AA62" s="148">
        <v>0</v>
      </c>
      <c r="AB62" s="148">
        <v>0</v>
      </c>
      <c r="AC62" s="148">
        <v>5500</v>
      </c>
      <c r="AD62" s="148">
        <v>5500</v>
      </c>
      <c r="AE62" s="148">
        <v>5500</v>
      </c>
      <c r="AF62" s="148">
        <v>5500</v>
      </c>
      <c r="AG62" s="148">
        <v>5500</v>
      </c>
      <c r="AH62" s="148">
        <v>5500</v>
      </c>
      <c r="AI62" s="148">
        <v>5500</v>
      </c>
      <c r="AJ62" s="148">
        <v>5500</v>
      </c>
      <c r="AK62" s="147"/>
      <c r="AL62" s="148">
        <v>0</v>
      </c>
      <c r="AM62" s="148">
        <v>0</v>
      </c>
      <c r="AN62" s="148">
        <v>0</v>
      </c>
      <c r="AO62" s="148">
        <v>0</v>
      </c>
      <c r="AP62" s="148">
        <v>0</v>
      </c>
      <c r="AQ62" s="148">
        <v>0</v>
      </c>
      <c r="AR62" s="148">
        <v>0</v>
      </c>
      <c r="AS62" s="148">
        <v>0</v>
      </c>
      <c r="AT62" s="148">
        <v>0</v>
      </c>
      <c r="AU62" s="148">
        <v>0</v>
      </c>
      <c r="AV62" s="148">
        <v>0</v>
      </c>
      <c r="AW62" s="148">
        <v>0</v>
      </c>
      <c r="AX62" s="147"/>
      <c r="AY62" s="148">
        <v>0</v>
      </c>
      <c r="AZ62" s="148">
        <v>0</v>
      </c>
      <c r="BA62" s="148">
        <v>0</v>
      </c>
      <c r="BB62" s="148">
        <v>0</v>
      </c>
      <c r="BC62" s="148">
        <v>0</v>
      </c>
      <c r="BD62" s="148">
        <v>0</v>
      </c>
      <c r="BE62" s="148">
        <v>0</v>
      </c>
      <c r="BF62" s="148">
        <v>0</v>
      </c>
      <c r="BG62" s="148">
        <v>0</v>
      </c>
      <c r="BH62" s="148">
        <v>0</v>
      </c>
      <c r="BI62" s="148">
        <v>0</v>
      </c>
      <c r="BJ62" s="148">
        <v>0</v>
      </c>
      <c r="BK62" s="147"/>
      <c r="BL62" s="148">
        <v>0</v>
      </c>
      <c r="BM62" s="148">
        <v>0</v>
      </c>
      <c r="BN62" s="148">
        <v>0</v>
      </c>
      <c r="BO62" s="148">
        <v>0</v>
      </c>
      <c r="BP62" s="148">
        <v>0</v>
      </c>
      <c r="BQ62" s="148">
        <v>0</v>
      </c>
      <c r="BR62" s="148">
        <v>0</v>
      </c>
      <c r="BS62" s="148">
        <v>0</v>
      </c>
      <c r="BT62" s="148">
        <v>0</v>
      </c>
      <c r="BU62" s="148">
        <v>0</v>
      </c>
      <c r="BV62" s="148">
        <v>0</v>
      </c>
      <c r="BW62" s="148">
        <v>0</v>
      </c>
      <c r="BX62" s="147"/>
      <c r="BY62" s="148">
        <v>0</v>
      </c>
      <c r="BZ62" s="148">
        <v>0</v>
      </c>
      <c r="CA62" s="148">
        <v>0</v>
      </c>
      <c r="CB62" s="148">
        <v>0</v>
      </c>
      <c r="CC62" s="148">
        <v>1100</v>
      </c>
      <c r="CD62" s="148">
        <v>1100</v>
      </c>
      <c r="CE62" s="148">
        <v>1100</v>
      </c>
      <c r="CF62" s="148">
        <v>1100</v>
      </c>
      <c r="CG62" s="148">
        <v>1100</v>
      </c>
      <c r="CH62" s="148">
        <v>1100</v>
      </c>
      <c r="CI62" s="148">
        <v>1100</v>
      </c>
      <c r="CJ62" s="148">
        <v>1100</v>
      </c>
      <c r="CK62" s="147"/>
      <c r="CL62" s="148">
        <v>0</v>
      </c>
      <c r="CM62" s="148">
        <v>0</v>
      </c>
      <c r="CN62" s="148">
        <v>0</v>
      </c>
      <c r="CO62" s="148">
        <v>0</v>
      </c>
      <c r="CP62" s="148">
        <v>458.33333333333331</v>
      </c>
      <c r="CQ62" s="148">
        <v>458.33333333333331</v>
      </c>
      <c r="CR62" s="148">
        <v>458.33333333333331</v>
      </c>
      <c r="CS62" s="148">
        <v>458.33333333333331</v>
      </c>
      <c r="CT62" s="148">
        <v>458.33333333333331</v>
      </c>
      <c r="CU62" s="148">
        <v>458.33333333333331</v>
      </c>
      <c r="CV62" s="148">
        <v>458.33333333333331</v>
      </c>
      <c r="CW62" s="148">
        <v>458.33333333333331</v>
      </c>
      <c r="CX62" s="147"/>
      <c r="CY62" s="148">
        <v>0</v>
      </c>
      <c r="CZ62" s="148">
        <v>0</v>
      </c>
      <c r="DA62" s="148">
        <v>0</v>
      </c>
      <c r="DB62" s="148">
        <v>0</v>
      </c>
      <c r="DC62" s="148">
        <v>0</v>
      </c>
      <c r="DD62" s="148">
        <v>0</v>
      </c>
      <c r="DE62" s="148">
        <v>0</v>
      </c>
      <c r="DF62" s="148">
        <v>0</v>
      </c>
      <c r="DG62" s="148">
        <v>0</v>
      </c>
      <c r="DH62" s="148">
        <v>0</v>
      </c>
      <c r="DI62" s="148">
        <v>0</v>
      </c>
      <c r="DJ62" s="148">
        <v>0</v>
      </c>
      <c r="DK62" s="147"/>
      <c r="DL62" s="148">
        <v>0</v>
      </c>
      <c r="DM62" s="148">
        <v>0</v>
      </c>
      <c r="DN62" s="148">
        <v>0</v>
      </c>
      <c r="DO62" s="148">
        <v>0</v>
      </c>
      <c r="DP62" s="148">
        <v>7058.333333333333</v>
      </c>
      <c r="DQ62" s="148">
        <v>7058.333333333333</v>
      </c>
      <c r="DR62" s="148">
        <v>7058.333333333333</v>
      </c>
      <c r="DS62" s="148">
        <v>7058.333333333333</v>
      </c>
      <c r="DT62" s="148">
        <v>7058.333333333333</v>
      </c>
      <c r="DU62" s="148">
        <v>7058.333333333333</v>
      </c>
      <c r="DV62" s="148">
        <v>7058.333333333333</v>
      </c>
      <c r="DW62" s="148">
        <v>7058.333333333333</v>
      </c>
      <c r="DY62" s="149">
        <f t="shared" si="115"/>
        <v>56466.666666666672</v>
      </c>
      <c r="EA62" s="19" t="b">
        <f t="shared" si="116"/>
        <v>1</v>
      </c>
      <c r="EH62" s="19"/>
    </row>
    <row r="63" spans="2:138" ht="14" customHeight="1" x14ac:dyDescent="0.4">
      <c r="B63" s="144" t="s">
        <v>336</v>
      </c>
      <c r="C63" s="19" t="s">
        <v>71</v>
      </c>
      <c r="D63" s="145" t="s">
        <v>337</v>
      </c>
      <c r="E63" s="19" t="s">
        <v>72</v>
      </c>
      <c r="F63" s="19" t="s">
        <v>57</v>
      </c>
      <c r="H63" s="145" t="s">
        <v>8</v>
      </c>
      <c r="I63" s="19" t="s">
        <v>10</v>
      </c>
      <c r="J63" s="19" t="s">
        <v>74</v>
      </c>
      <c r="L63" s="146"/>
      <c r="M63" s="146"/>
      <c r="N63" s="146"/>
      <c r="O63" s="146">
        <v>0</v>
      </c>
      <c r="P63" s="146">
        <v>11000</v>
      </c>
      <c r="Q63" s="146">
        <v>11000</v>
      </c>
      <c r="R63" s="146">
        <v>11000</v>
      </c>
      <c r="S63" s="146">
        <v>11000</v>
      </c>
      <c r="T63" s="146">
        <v>11000</v>
      </c>
      <c r="U63" s="146">
        <v>11000</v>
      </c>
      <c r="V63" s="146">
        <v>11000</v>
      </c>
      <c r="W63" s="146">
        <v>11000</v>
      </c>
      <c r="X63" s="147"/>
      <c r="Y63" s="148">
        <v>0</v>
      </c>
      <c r="Z63" s="148">
        <v>0</v>
      </c>
      <c r="AA63" s="148">
        <v>0</v>
      </c>
      <c r="AB63" s="148">
        <v>0</v>
      </c>
      <c r="AC63" s="148">
        <v>11568.7</v>
      </c>
      <c r="AD63" s="148">
        <v>11568.7</v>
      </c>
      <c r="AE63" s="148">
        <v>11568.7</v>
      </c>
      <c r="AF63" s="148">
        <v>11568.7</v>
      </c>
      <c r="AG63" s="148">
        <v>11568.7</v>
      </c>
      <c r="AH63" s="148">
        <v>11568.7</v>
      </c>
      <c r="AI63" s="148">
        <v>11568.7</v>
      </c>
      <c r="AJ63" s="148">
        <v>11568.7</v>
      </c>
      <c r="AK63" s="147"/>
      <c r="AL63" s="148">
        <v>0</v>
      </c>
      <c r="AM63" s="148">
        <v>0</v>
      </c>
      <c r="AN63" s="148">
        <v>0</v>
      </c>
      <c r="AO63" s="148">
        <v>0</v>
      </c>
      <c r="AP63" s="148">
        <v>2010.97154</v>
      </c>
      <c r="AQ63" s="148">
        <v>2010.97154</v>
      </c>
      <c r="AR63" s="148">
        <v>2010.97154</v>
      </c>
      <c r="AS63" s="148">
        <v>2010.97154</v>
      </c>
      <c r="AT63" s="148">
        <v>2010.97154</v>
      </c>
      <c r="AU63" s="148">
        <v>2010.97154</v>
      </c>
      <c r="AV63" s="148">
        <v>2010.97154</v>
      </c>
      <c r="AW63" s="148">
        <v>2010.97154</v>
      </c>
      <c r="AX63" s="147"/>
      <c r="AY63" s="148">
        <v>0</v>
      </c>
      <c r="AZ63" s="148">
        <v>0</v>
      </c>
      <c r="BA63" s="148">
        <v>0</v>
      </c>
      <c r="BB63" s="148">
        <v>0</v>
      </c>
      <c r="BC63" s="148">
        <v>951.63440000000014</v>
      </c>
      <c r="BD63" s="148">
        <v>951.63440000000014</v>
      </c>
      <c r="BE63" s="148">
        <v>951.63440000000014</v>
      </c>
      <c r="BF63" s="148">
        <v>951.63440000000014</v>
      </c>
      <c r="BG63" s="148">
        <v>951.63440000000014</v>
      </c>
      <c r="BH63" s="148">
        <v>951.63440000000014</v>
      </c>
      <c r="BI63" s="148">
        <v>951.63440000000014</v>
      </c>
      <c r="BJ63" s="148">
        <v>951.63440000000014</v>
      </c>
      <c r="BK63" s="147"/>
      <c r="BL63" s="148">
        <v>0</v>
      </c>
      <c r="BM63" s="148">
        <v>0</v>
      </c>
      <c r="BN63" s="148">
        <v>0</v>
      </c>
      <c r="BO63" s="148">
        <v>0</v>
      </c>
      <c r="BP63" s="148">
        <v>1291.8381666666667</v>
      </c>
      <c r="BQ63" s="148">
        <v>1291.8381666666667</v>
      </c>
      <c r="BR63" s="148">
        <v>1291.8381666666667</v>
      </c>
      <c r="BS63" s="148">
        <v>1291.8381666666667</v>
      </c>
      <c r="BT63" s="148">
        <v>1291.8381666666667</v>
      </c>
      <c r="BU63" s="148">
        <v>1291.8381666666667</v>
      </c>
      <c r="BV63" s="148">
        <v>1291.8381666666667</v>
      </c>
      <c r="BW63" s="148">
        <v>1291.8381666666667</v>
      </c>
      <c r="BX63" s="147"/>
      <c r="BY63" s="148">
        <v>0</v>
      </c>
      <c r="BZ63" s="148">
        <v>0</v>
      </c>
      <c r="CA63" s="148">
        <v>0</v>
      </c>
      <c r="CB63" s="148">
        <v>0</v>
      </c>
      <c r="CC63" s="148">
        <v>2972.387723126285</v>
      </c>
      <c r="CD63" s="148">
        <v>2972.387723126285</v>
      </c>
      <c r="CE63" s="148">
        <v>2972.387723126285</v>
      </c>
      <c r="CF63" s="148">
        <v>2972.387723126285</v>
      </c>
      <c r="CG63" s="148">
        <v>2972.387723126285</v>
      </c>
      <c r="CH63" s="148">
        <v>2972.387723126285</v>
      </c>
      <c r="CI63" s="148">
        <v>2972.387723126285</v>
      </c>
      <c r="CJ63" s="148">
        <v>2972.387723126285</v>
      </c>
      <c r="CK63" s="147"/>
      <c r="CL63" s="148">
        <v>0</v>
      </c>
      <c r="CM63" s="148">
        <v>0</v>
      </c>
      <c r="CN63" s="148">
        <v>0</v>
      </c>
      <c r="CO63" s="148">
        <v>0</v>
      </c>
      <c r="CP63" s="148">
        <v>1722.4508888888888</v>
      </c>
      <c r="CQ63" s="148">
        <v>1722.4508888888888</v>
      </c>
      <c r="CR63" s="148">
        <v>1722.4508888888888</v>
      </c>
      <c r="CS63" s="148">
        <v>1722.4508888888888</v>
      </c>
      <c r="CT63" s="148">
        <v>1722.4508888888888</v>
      </c>
      <c r="CU63" s="148">
        <v>1722.4508888888888</v>
      </c>
      <c r="CV63" s="148">
        <v>1722.4508888888888</v>
      </c>
      <c r="CW63" s="148">
        <v>1722.4508888888888</v>
      </c>
      <c r="CX63" s="147"/>
      <c r="CY63" s="148">
        <v>0</v>
      </c>
      <c r="CZ63" s="148">
        <v>0</v>
      </c>
      <c r="DA63" s="148">
        <v>0</v>
      </c>
      <c r="DB63" s="148">
        <v>0</v>
      </c>
      <c r="DC63" s="148">
        <v>3933.3580000000006</v>
      </c>
      <c r="DD63" s="148">
        <v>3933.3580000000006</v>
      </c>
      <c r="DE63" s="148">
        <v>3933.3580000000006</v>
      </c>
      <c r="DF63" s="148">
        <v>3933.3580000000006</v>
      </c>
      <c r="DG63" s="148">
        <v>3933.3580000000006</v>
      </c>
      <c r="DH63" s="148">
        <v>3933.3580000000006</v>
      </c>
      <c r="DI63" s="148">
        <v>3933.3580000000006</v>
      </c>
      <c r="DJ63" s="148">
        <v>3933.3580000000006</v>
      </c>
      <c r="DK63" s="147"/>
      <c r="DL63" s="148">
        <v>0</v>
      </c>
      <c r="DM63" s="148">
        <v>0</v>
      </c>
      <c r="DN63" s="148">
        <v>0</v>
      </c>
      <c r="DO63" s="148">
        <v>0</v>
      </c>
      <c r="DP63" s="148">
        <v>21488.734778681843</v>
      </c>
      <c r="DQ63" s="148">
        <v>21488.734778681843</v>
      </c>
      <c r="DR63" s="148">
        <v>21488.734778681843</v>
      </c>
      <c r="DS63" s="148">
        <v>21488.734778681843</v>
      </c>
      <c r="DT63" s="148">
        <v>21488.734778681843</v>
      </c>
      <c r="DU63" s="148">
        <v>21488.734778681843</v>
      </c>
      <c r="DV63" s="148">
        <v>21488.734778681843</v>
      </c>
      <c r="DW63" s="148">
        <v>21488.734778681843</v>
      </c>
      <c r="DY63" s="149">
        <f t="shared" si="115"/>
        <v>171909.87822945474</v>
      </c>
      <c r="EA63" s="19" t="b">
        <f t="shared" si="116"/>
        <v>1</v>
      </c>
      <c r="EH63" s="19"/>
    </row>
    <row r="64" spans="2:138" ht="14" customHeight="1" x14ac:dyDescent="0.4">
      <c r="B64" s="144"/>
      <c r="C64" s="19" t="s">
        <v>71</v>
      </c>
      <c r="D64" s="145" t="s">
        <v>162</v>
      </c>
      <c r="E64" s="19" t="s">
        <v>59</v>
      </c>
      <c r="F64" s="19" t="s">
        <v>146</v>
      </c>
      <c r="H64" s="145" t="s">
        <v>26</v>
      </c>
      <c r="I64" s="19" t="s">
        <v>156</v>
      </c>
      <c r="J64" s="19" t="s">
        <v>74</v>
      </c>
      <c r="L64" s="146">
        <v>63466.26</v>
      </c>
      <c r="M64" s="146">
        <v>63466.26</v>
      </c>
      <c r="N64" s="146">
        <v>63466.26</v>
      </c>
      <c r="O64" s="146">
        <v>63466.26</v>
      </c>
      <c r="P64" s="146">
        <v>63466.26</v>
      </c>
      <c r="Q64" s="146">
        <v>63466.26</v>
      </c>
      <c r="R64" s="146">
        <v>63466.26</v>
      </c>
      <c r="S64" s="146">
        <v>63466.26</v>
      </c>
      <c r="T64" s="146">
        <v>63466.26</v>
      </c>
      <c r="U64" s="146">
        <v>63466.26</v>
      </c>
      <c r="V64" s="146">
        <v>63466.26</v>
      </c>
      <c r="W64" s="146">
        <v>63466.26</v>
      </c>
      <c r="X64" s="147"/>
      <c r="Y64" s="148">
        <v>63466.26</v>
      </c>
      <c r="Z64" s="148">
        <v>63466.26</v>
      </c>
      <c r="AA64" s="148">
        <v>63466.26</v>
      </c>
      <c r="AB64" s="148">
        <v>63466.26</v>
      </c>
      <c r="AC64" s="148">
        <v>63466.26</v>
      </c>
      <c r="AD64" s="148">
        <v>63466.26</v>
      </c>
      <c r="AE64" s="148">
        <v>63466.26</v>
      </c>
      <c r="AF64" s="148">
        <v>63466.26</v>
      </c>
      <c r="AG64" s="148">
        <v>63466.26</v>
      </c>
      <c r="AH64" s="148">
        <v>63466.26</v>
      </c>
      <c r="AI64" s="148">
        <v>63466.26</v>
      </c>
      <c r="AJ64" s="148">
        <v>63466.26</v>
      </c>
      <c r="AK64" s="147"/>
      <c r="AL64" s="148">
        <v>0</v>
      </c>
      <c r="AM64" s="148">
        <v>0</v>
      </c>
      <c r="AN64" s="148">
        <v>0</v>
      </c>
      <c r="AO64" s="148">
        <v>0</v>
      </c>
      <c r="AP64" s="148">
        <v>0</v>
      </c>
      <c r="AQ64" s="148">
        <v>0</v>
      </c>
      <c r="AR64" s="148">
        <v>0</v>
      </c>
      <c r="AS64" s="148">
        <v>0</v>
      </c>
      <c r="AT64" s="148">
        <v>0</v>
      </c>
      <c r="AU64" s="148">
        <v>0</v>
      </c>
      <c r="AV64" s="148">
        <v>0</v>
      </c>
      <c r="AW64" s="148">
        <v>0</v>
      </c>
      <c r="AX64" s="147"/>
      <c r="AY64" s="148">
        <v>0</v>
      </c>
      <c r="AZ64" s="148">
        <v>0</v>
      </c>
      <c r="BA64" s="148">
        <v>0</v>
      </c>
      <c r="BB64" s="148">
        <v>0</v>
      </c>
      <c r="BC64" s="148">
        <v>0</v>
      </c>
      <c r="BD64" s="148">
        <v>0</v>
      </c>
      <c r="BE64" s="148">
        <v>0</v>
      </c>
      <c r="BF64" s="148">
        <v>0</v>
      </c>
      <c r="BG64" s="148">
        <v>0</v>
      </c>
      <c r="BH64" s="148">
        <v>0</v>
      </c>
      <c r="BI64" s="148">
        <v>0</v>
      </c>
      <c r="BJ64" s="148">
        <v>0</v>
      </c>
      <c r="BK64" s="147"/>
      <c r="BL64" s="148">
        <v>0</v>
      </c>
      <c r="BM64" s="148">
        <v>0</v>
      </c>
      <c r="BN64" s="148">
        <v>0</v>
      </c>
      <c r="BO64" s="148">
        <v>0</v>
      </c>
      <c r="BP64" s="148">
        <v>0</v>
      </c>
      <c r="BQ64" s="148">
        <v>0</v>
      </c>
      <c r="BR64" s="148">
        <v>0</v>
      </c>
      <c r="BS64" s="148">
        <v>0</v>
      </c>
      <c r="BT64" s="148">
        <v>0</v>
      </c>
      <c r="BU64" s="148">
        <v>0</v>
      </c>
      <c r="BV64" s="148">
        <v>0</v>
      </c>
      <c r="BW64" s="148">
        <v>0</v>
      </c>
      <c r="BX64" s="147"/>
      <c r="BY64" s="148">
        <v>0</v>
      </c>
      <c r="BZ64" s="148">
        <v>0</v>
      </c>
      <c r="CA64" s="148">
        <v>0</v>
      </c>
      <c r="CB64" s="148">
        <v>0</v>
      </c>
      <c r="CC64" s="148">
        <v>0</v>
      </c>
      <c r="CD64" s="148">
        <v>0</v>
      </c>
      <c r="CE64" s="148">
        <v>0</v>
      </c>
      <c r="CF64" s="148">
        <v>0</v>
      </c>
      <c r="CG64" s="148">
        <v>0</v>
      </c>
      <c r="CH64" s="148">
        <v>0</v>
      </c>
      <c r="CI64" s="148">
        <v>0</v>
      </c>
      <c r="CJ64" s="148">
        <v>0</v>
      </c>
      <c r="CK64" s="147"/>
      <c r="CL64" s="148">
        <v>0</v>
      </c>
      <c r="CM64" s="148">
        <v>0</v>
      </c>
      <c r="CN64" s="148">
        <v>0</v>
      </c>
      <c r="CO64" s="148">
        <v>0</v>
      </c>
      <c r="CP64" s="148">
        <v>0</v>
      </c>
      <c r="CQ64" s="148">
        <v>0</v>
      </c>
      <c r="CR64" s="148">
        <v>0</v>
      </c>
      <c r="CS64" s="148">
        <v>0</v>
      </c>
      <c r="CT64" s="148">
        <v>0</v>
      </c>
      <c r="CU64" s="148">
        <v>0</v>
      </c>
      <c r="CV64" s="148">
        <v>0</v>
      </c>
      <c r="CW64" s="148">
        <v>0</v>
      </c>
      <c r="CX64" s="147"/>
      <c r="CY64" s="148">
        <v>0</v>
      </c>
      <c r="CZ64" s="148">
        <v>0</v>
      </c>
      <c r="DA64" s="148">
        <v>0</v>
      </c>
      <c r="DB64" s="148">
        <v>0</v>
      </c>
      <c r="DC64" s="148">
        <v>0</v>
      </c>
      <c r="DD64" s="148">
        <v>0</v>
      </c>
      <c r="DE64" s="148">
        <v>0</v>
      </c>
      <c r="DF64" s="148">
        <v>0</v>
      </c>
      <c r="DG64" s="148">
        <v>0</v>
      </c>
      <c r="DH64" s="148">
        <v>0</v>
      </c>
      <c r="DI64" s="148">
        <v>0</v>
      </c>
      <c r="DJ64" s="148">
        <v>0</v>
      </c>
      <c r="DK64" s="147"/>
      <c r="DL64" s="148">
        <v>63466.26</v>
      </c>
      <c r="DM64" s="148">
        <v>63466.26</v>
      </c>
      <c r="DN64" s="148">
        <v>63466.26</v>
      </c>
      <c r="DO64" s="148">
        <v>63466.26</v>
      </c>
      <c r="DP64" s="148">
        <v>63466.26</v>
      </c>
      <c r="DQ64" s="148">
        <v>63466.26</v>
      </c>
      <c r="DR64" s="148">
        <v>63466.26</v>
      </c>
      <c r="DS64" s="148">
        <v>63466.26</v>
      </c>
      <c r="DT64" s="148">
        <v>63466.26</v>
      </c>
      <c r="DU64" s="148">
        <v>63466.26</v>
      </c>
      <c r="DV64" s="148">
        <v>63466.26</v>
      </c>
      <c r="DW64" s="148">
        <v>63466.26</v>
      </c>
      <c r="DY64" s="149">
        <f t="shared" si="115"/>
        <v>761595.12</v>
      </c>
      <c r="EA64" s="19" t="b">
        <f t="shared" si="116"/>
        <v>1</v>
      </c>
      <c r="EH64" s="19"/>
    </row>
    <row r="65" spans="2:138" ht="14" customHeight="1" x14ac:dyDescent="0.4">
      <c r="B65" s="144"/>
      <c r="C65" s="19" t="s">
        <v>71</v>
      </c>
      <c r="D65" s="145" t="s">
        <v>166</v>
      </c>
      <c r="E65" s="19" t="s">
        <v>59</v>
      </c>
      <c r="F65" s="19" t="s">
        <v>146</v>
      </c>
      <c r="G65" s="145" t="s">
        <v>78</v>
      </c>
      <c r="H65" s="145" t="s">
        <v>17</v>
      </c>
      <c r="I65" s="19" t="s">
        <v>138</v>
      </c>
      <c r="J65" s="19" t="s">
        <v>74</v>
      </c>
      <c r="L65" s="146">
        <v>60500</v>
      </c>
      <c r="M65" s="146">
        <v>60500</v>
      </c>
      <c r="N65" s="146">
        <v>60500</v>
      </c>
      <c r="O65" s="146">
        <v>52000</v>
      </c>
      <c r="P65" s="146">
        <v>52000</v>
      </c>
      <c r="Q65" s="146">
        <v>0</v>
      </c>
      <c r="R65" s="146">
        <v>0</v>
      </c>
      <c r="S65" s="146">
        <v>0</v>
      </c>
      <c r="T65" s="146">
        <v>0</v>
      </c>
      <c r="U65" s="146">
        <v>0</v>
      </c>
      <c r="V65" s="146">
        <v>0</v>
      </c>
      <c r="W65" s="146">
        <v>0</v>
      </c>
      <c r="X65" s="147"/>
      <c r="Y65" s="148">
        <v>60500</v>
      </c>
      <c r="Z65" s="148">
        <v>60500</v>
      </c>
      <c r="AA65" s="148">
        <v>60500</v>
      </c>
      <c r="AB65" s="148">
        <v>52000</v>
      </c>
      <c r="AC65" s="148">
        <v>52000</v>
      </c>
      <c r="AD65" s="148">
        <v>0</v>
      </c>
      <c r="AE65" s="148">
        <v>0</v>
      </c>
      <c r="AF65" s="148">
        <v>0</v>
      </c>
      <c r="AG65" s="148">
        <v>0</v>
      </c>
      <c r="AH65" s="148">
        <v>0</v>
      </c>
      <c r="AI65" s="148">
        <v>0</v>
      </c>
      <c r="AJ65" s="148">
        <v>0</v>
      </c>
      <c r="AK65" s="147"/>
      <c r="AL65" s="148">
        <v>0</v>
      </c>
      <c r="AM65" s="148">
        <v>0</v>
      </c>
      <c r="AN65" s="148">
        <v>0</v>
      </c>
      <c r="AO65" s="148">
        <v>0</v>
      </c>
      <c r="AP65" s="148">
        <v>0</v>
      </c>
      <c r="AQ65" s="148">
        <v>0</v>
      </c>
      <c r="AR65" s="148">
        <v>0</v>
      </c>
      <c r="AS65" s="148">
        <v>0</v>
      </c>
      <c r="AT65" s="148">
        <v>0</v>
      </c>
      <c r="AU65" s="148">
        <v>0</v>
      </c>
      <c r="AV65" s="148">
        <v>0</v>
      </c>
      <c r="AW65" s="148">
        <v>0</v>
      </c>
      <c r="AX65" s="147"/>
      <c r="AY65" s="148">
        <v>0</v>
      </c>
      <c r="AZ65" s="148">
        <v>0</v>
      </c>
      <c r="BA65" s="148">
        <v>0</v>
      </c>
      <c r="BB65" s="148">
        <v>0</v>
      </c>
      <c r="BC65" s="148">
        <v>0</v>
      </c>
      <c r="BD65" s="148">
        <v>0</v>
      </c>
      <c r="BE65" s="148">
        <v>0</v>
      </c>
      <c r="BF65" s="148">
        <v>0</v>
      </c>
      <c r="BG65" s="148">
        <v>0</v>
      </c>
      <c r="BH65" s="148">
        <v>0</v>
      </c>
      <c r="BI65" s="148">
        <v>0</v>
      </c>
      <c r="BJ65" s="148">
        <v>0</v>
      </c>
      <c r="BK65" s="147"/>
      <c r="BL65" s="148">
        <v>0</v>
      </c>
      <c r="BM65" s="148">
        <v>0</v>
      </c>
      <c r="BN65" s="148">
        <v>0</v>
      </c>
      <c r="BO65" s="148">
        <v>0</v>
      </c>
      <c r="BP65" s="148">
        <v>0</v>
      </c>
      <c r="BQ65" s="148">
        <v>0</v>
      </c>
      <c r="BR65" s="148">
        <v>0</v>
      </c>
      <c r="BS65" s="148">
        <v>0</v>
      </c>
      <c r="BT65" s="148">
        <v>0</v>
      </c>
      <c r="BU65" s="148">
        <v>0</v>
      </c>
      <c r="BV65" s="148">
        <v>0</v>
      </c>
      <c r="BW65" s="148">
        <v>0</v>
      </c>
      <c r="BX65" s="147"/>
      <c r="BY65" s="148">
        <v>0</v>
      </c>
      <c r="BZ65" s="148">
        <v>0</v>
      </c>
      <c r="CA65" s="148">
        <v>0</v>
      </c>
      <c r="CB65" s="148">
        <v>0</v>
      </c>
      <c r="CC65" s="148">
        <v>0</v>
      </c>
      <c r="CD65" s="148">
        <v>0</v>
      </c>
      <c r="CE65" s="148">
        <v>0</v>
      </c>
      <c r="CF65" s="148">
        <v>0</v>
      </c>
      <c r="CG65" s="148">
        <v>0</v>
      </c>
      <c r="CH65" s="148">
        <v>0</v>
      </c>
      <c r="CI65" s="148">
        <v>0</v>
      </c>
      <c r="CJ65" s="148">
        <v>0</v>
      </c>
      <c r="CK65" s="147"/>
      <c r="CL65" s="148">
        <v>0</v>
      </c>
      <c r="CM65" s="148">
        <v>0</v>
      </c>
      <c r="CN65" s="148">
        <v>0</v>
      </c>
      <c r="CO65" s="148">
        <v>0</v>
      </c>
      <c r="CP65" s="148">
        <v>0</v>
      </c>
      <c r="CQ65" s="148">
        <v>0</v>
      </c>
      <c r="CR65" s="148">
        <v>0</v>
      </c>
      <c r="CS65" s="148">
        <v>0</v>
      </c>
      <c r="CT65" s="148">
        <v>0</v>
      </c>
      <c r="CU65" s="148">
        <v>0</v>
      </c>
      <c r="CV65" s="148">
        <v>0</v>
      </c>
      <c r="CW65" s="148">
        <v>0</v>
      </c>
      <c r="CX65" s="147"/>
      <c r="CY65" s="148">
        <v>0</v>
      </c>
      <c r="CZ65" s="148">
        <v>0</v>
      </c>
      <c r="DA65" s="148">
        <v>0</v>
      </c>
      <c r="DB65" s="148">
        <v>0</v>
      </c>
      <c r="DC65" s="148">
        <v>0</v>
      </c>
      <c r="DD65" s="148">
        <v>0</v>
      </c>
      <c r="DE65" s="148">
        <v>0</v>
      </c>
      <c r="DF65" s="148">
        <v>0</v>
      </c>
      <c r="DG65" s="148">
        <v>0</v>
      </c>
      <c r="DH65" s="148">
        <v>0</v>
      </c>
      <c r="DI65" s="148">
        <v>0</v>
      </c>
      <c r="DJ65" s="148">
        <v>0</v>
      </c>
      <c r="DK65" s="147"/>
      <c r="DL65" s="148">
        <v>60500</v>
      </c>
      <c r="DM65" s="148">
        <v>60500</v>
      </c>
      <c r="DN65" s="148">
        <v>60500</v>
      </c>
      <c r="DO65" s="148">
        <v>52000</v>
      </c>
      <c r="DP65" s="148">
        <v>52000</v>
      </c>
      <c r="DQ65" s="148">
        <v>0</v>
      </c>
      <c r="DR65" s="148">
        <v>0</v>
      </c>
      <c r="DS65" s="148">
        <v>0</v>
      </c>
      <c r="DT65" s="148">
        <v>0</v>
      </c>
      <c r="DU65" s="148">
        <v>0</v>
      </c>
      <c r="DV65" s="148">
        <v>0</v>
      </c>
      <c r="DW65" s="148">
        <v>0</v>
      </c>
      <c r="DY65" s="149">
        <f t="shared" si="115"/>
        <v>285500</v>
      </c>
      <c r="EA65" s="19" t="b">
        <f t="shared" si="116"/>
        <v>1</v>
      </c>
      <c r="EH65" s="19"/>
    </row>
    <row r="66" spans="2:138" ht="14" customHeight="1" x14ac:dyDescent="0.4">
      <c r="B66" s="144"/>
      <c r="C66" s="19" t="s">
        <v>71</v>
      </c>
      <c r="D66" s="145" t="s">
        <v>338</v>
      </c>
      <c r="E66" s="19" t="s">
        <v>72</v>
      </c>
      <c r="F66" s="19" t="s">
        <v>57</v>
      </c>
      <c r="H66" s="145" t="s">
        <v>8</v>
      </c>
      <c r="I66" s="19" t="s">
        <v>126</v>
      </c>
      <c r="J66" s="19" t="s">
        <v>74</v>
      </c>
      <c r="L66" s="146">
        <v>3576</v>
      </c>
      <c r="M66" s="146">
        <v>3576</v>
      </c>
      <c r="N66" s="146">
        <v>3576</v>
      </c>
      <c r="O66" s="146">
        <v>3576</v>
      </c>
      <c r="P66" s="146">
        <v>3576</v>
      </c>
      <c r="Q66" s="146">
        <v>3576</v>
      </c>
      <c r="R66" s="146">
        <v>3576</v>
      </c>
      <c r="S66" s="146">
        <v>3576</v>
      </c>
      <c r="T66" s="146">
        <v>3576</v>
      </c>
      <c r="U66" s="146">
        <v>3576</v>
      </c>
      <c r="V66" s="146">
        <v>3576</v>
      </c>
      <c r="W66" s="146">
        <v>3576</v>
      </c>
      <c r="X66" s="147"/>
      <c r="Y66" s="148">
        <v>3576</v>
      </c>
      <c r="Z66" s="148">
        <v>3576</v>
      </c>
      <c r="AA66" s="148">
        <v>3576</v>
      </c>
      <c r="AB66" s="148">
        <v>3576</v>
      </c>
      <c r="AC66" s="148">
        <v>3760.8792000000003</v>
      </c>
      <c r="AD66" s="148">
        <v>3760.8792000000003</v>
      </c>
      <c r="AE66" s="148">
        <v>3760.8792000000003</v>
      </c>
      <c r="AF66" s="148">
        <v>3760.8792000000003</v>
      </c>
      <c r="AG66" s="148">
        <v>3760.8792000000003</v>
      </c>
      <c r="AH66" s="148">
        <v>3760.8792000000003</v>
      </c>
      <c r="AI66" s="148">
        <v>3760.8792000000003</v>
      </c>
      <c r="AJ66" s="148">
        <v>3760.8792000000003</v>
      </c>
      <c r="AK66" s="147"/>
      <c r="AL66" s="148">
        <v>93.861210000000028</v>
      </c>
      <c r="AM66" s="148">
        <v>93.861210000000028</v>
      </c>
      <c r="AN66" s="148">
        <v>93.861210000000028</v>
      </c>
      <c r="AO66" s="148">
        <v>93.861210000000028</v>
      </c>
      <c r="AP66" s="148">
        <v>118.26526440000004</v>
      </c>
      <c r="AQ66" s="148">
        <v>118.26526440000004</v>
      </c>
      <c r="AR66" s="148">
        <v>118.26526440000004</v>
      </c>
      <c r="AS66" s="148">
        <v>118.26526440000004</v>
      </c>
      <c r="AT66" s="148">
        <v>118.26526440000004</v>
      </c>
      <c r="AU66" s="148">
        <v>118.26526440000004</v>
      </c>
      <c r="AV66" s="148">
        <v>118.26526440000004</v>
      </c>
      <c r="AW66" s="148">
        <v>118.26526440000004</v>
      </c>
      <c r="AX66" s="147"/>
      <c r="AY66" s="148">
        <v>322.53359999999998</v>
      </c>
      <c r="AZ66" s="148">
        <v>322.53359999999998</v>
      </c>
      <c r="BA66" s="148">
        <v>322.53359999999998</v>
      </c>
      <c r="BB66" s="148">
        <v>322.53359999999998</v>
      </c>
      <c r="BC66" s="148">
        <v>344.71910400000002</v>
      </c>
      <c r="BD66" s="148">
        <v>344.71910400000002</v>
      </c>
      <c r="BE66" s="148">
        <v>344.71910400000002</v>
      </c>
      <c r="BF66" s="148">
        <v>344.71910400000002</v>
      </c>
      <c r="BG66" s="148">
        <v>344.71910400000002</v>
      </c>
      <c r="BH66" s="148">
        <v>344.71910400000002</v>
      </c>
      <c r="BI66" s="148">
        <v>344.71910400000002</v>
      </c>
      <c r="BJ66" s="148">
        <v>344.71910400000002</v>
      </c>
      <c r="BK66" s="147"/>
      <c r="BL66" s="148">
        <v>399.32</v>
      </c>
      <c r="BM66" s="148">
        <v>399.32</v>
      </c>
      <c r="BN66" s="148">
        <v>399.32</v>
      </c>
      <c r="BO66" s="148">
        <v>399.32</v>
      </c>
      <c r="BP66" s="148">
        <v>419.96484400000003</v>
      </c>
      <c r="BQ66" s="148">
        <v>419.96484400000003</v>
      </c>
      <c r="BR66" s="148">
        <v>419.96484400000003</v>
      </c>
      <c r="BS66" s="148">
        <v>419.96484400000003</v>
      </c>
      <c r="BT66" s="148">
        <v>419.96484400000003</v>
      </c>
      <c r="BU66" s="148">
        <v>419.96484400000003</v>
      </c>
      <c r="BV66" s="148">
        <v>419.96484400000003</v>
      </c>
      <c r="BW66" s="148">
        <v>419.96484400000003</v>
      </c>
      <c r="BX66" s="147"/>
      <c r="BY66" s="148">
        <v>2400.671558465895</v>
      </c>
      <c r="BZ66" s="148">
        <v>2400.671558465895</v>
      </c>
      <c r="CA66" s="148">
        <v>2400.671558465895</v>
      </c>
      <c r="CB66" s="148">
        <v>2400.671558465895</v>
      </c>
      <c r="CC66" s="148">
        <v>2413.8959290977814</v>
      </c>
      <c r="CD66" s="148">
        <v>2413.8959290977814</v>
      </c>
      <c r="CE66" s="148">
        <v>2413.8959290977814</v>
      </c>
      <c r="CF66" s="148">
        <v>2413.8959290977814</v>
      </c>
      <c r="CG66" s="148">
        <v>2413.8959290977814</v>
      </c>
      <c r="CH66" s="148">
        <v>2413.8959290977814</v>
      </c>
      <c r="CI66" s="148">
        <v>2413.8959290977814</v>
      </c>
      <c r="CJ66" s="148">
        <v>2413.8959290977814</v>
      </c>
      <c r="CK66" s="147"/>
      <c r="CL66" s="148">
        <v>532.42666666666662</v>
      </c>
      <c r="CM66" s="148">
        <v>532.42666666666662</v>
      </c>
      <c r="CN66" s="148">
        <v>532.42666666666662</v>
      </c>
      <c r="CO66" s="148">
        <v>532.42666666666662</v>
      </c>
      <c r="CP66" s="148">
        <v>559.95312533333333</v>
      </c>
      <c r="CQ66" s="148">
        <v>559.95312533333333</v>
      </c>
      <c r="CR66" s="148">
        <v>559.95312533333333</v>
      </c>
      <c r="CS66" s="148">
        <v>559.95312533333333</v>
      </c>
      <c r="CT66" s="148">
        <v>559.95312533333333</v>
      </c>
      <c r="CU66" s="148">
        <v>559.95312533333333</v>
      </c>
      <c r="CV66" s="148">
        <v>559.95312533333333</v>
      </c>
      <c r="CW66" s="148">
        <v>559.95312533333333</v>
      </c>
      <c r="CX66" s="147"/>
      <c r="CY66" s="148">
        <v>1215.8400000000001</v>
      </c>
      <c r="CZ66" s="148">
        <v>1215.8400000000001</v>
      </c>
      <c r="DA66" s="148">
        <v>1215.8400000000001</v>
      </c>
      <c r="DB66" s="148">
        <v>1215.8400000000001</v>
      </c>
      <c r="DC66" s="148">
        <v>1278.6989280000003</v>
      </c>
      <c r="DD66" s="148">
        <v>1278.6989280000003</v>
      </c>
      <c r="DE66" s="148">
        <v>1278.6989280000003</v>
      </c>
      <c r="DF66" s="148">
        <v>1278.6989280000003</v>
      </c>
      <c r="DG66" s="148">
        <v>1278.6989280000003</v>
      </c>
      <c r="DH66" s="148">
        <v>1278.6989280000003</v>
      </c>
      <c r="DI66" s="148">
        <v>1278.6989280000003</v>
      </c>
      <c r="DJ66" s="148">
        <v>1278.6989280000003</v>
      </c>
      <c r="DK66" s="147"/>
      <c r="DL66" s="148">
        <v>8124.2582251325612</v>
      </c>
      <c r="DM66" s="148">
        <v>8124.2582251325612</v>
      </c>
      <c r="DN66" s="148">
        <v>8124.2582251325612</v>
      </c>
      <c r="DO66" s="148">
        <v>8124.2582251325612</v>
      </c>
      <c r="DP66" s="148">
        <v>8433.3920264311164</v>
      </c>
      <c r="DQ66" s="148">
        <v>8433.3920264311164</v>
      </c>
      <c r="DR66" s="148">
        <v>8433.3920264311164</v>
      </c>
      <c r="DS66" s="148">
        <v>8433.3920264311164</v>
      </c>
      <c r="DT66" s="148">
        <v>8433.3920264311164</v>
      </c>
      <c r="DU66" s="148">
        <v>8433.3920264311164</v>
      </c>
      <c r="DV66" s="148">
        <v>8433.3920264311164</v>
      </c>
      <c r="DW66" s="148">
        <v>8433.3920264311164</v>
      </c>
      <c r="DY66" s="149">
        <f t="shared" si="115"/>
        <v>99964.169111979179</v>
      </c>
      <c r="EA66" s="19" t="b">
        <f t="shared" si="116"/>
        <v>1</v>
      </c>
      <c r="EH66" s="19"/>
    </row>
    <row r="67" spans="2:138" ht="14" customHeight="1" x14ac:dyDescent="0.4">
      <c r="B67" s="144"/>
      <c r="C67" s="19" t="s">
        <v>71</v>
      </c>
      <c r="D67" s="145" t="s">
        <v>339</v>
      </c>
      <c r="E67" s="19" t="s">
        <v>72</v>
      </c>
      <c r="F67" s="19" t="s">
        <v>57</v>
      </c>
      <c r="H67" s="145" t="s">
        <v>8</v>
      </c>
      <c r="I67" s="19" t="s">
        <v>126</v>
      </c>
      <c r="J67" s="19" t="s">
        <v>74</v>
      </c>
      <c r="L67" s="146">
        <v>4000</v>
      </c>
      <c r="M67" s="146">
        <v>4000</v>
      </c>
      <c r="N67" s="146">
        <v>4000</v>
      </c>
      <c r="O67" s="146">
        <v>4000</v>
      </c>
      <c r="P67" s="146">
        <v>4000</v>
      </c>
      <c r="Q67" s="146">
        <v>4000</v>
      </c>
      <c r="R67" s="146">
        <v>4000</v>
      </c>
      <c r="S67" s="146">
        <v>4000</v>
      </c>
      <c r="T67" s="146">
        <v>4000</v>
      </c>
      <c r="U67" s="146">
        <v>4000</v>
      </c>
      <c r="V67" s="146">
        <v>4000</v>
      </c>
      <c r="W67" s="146">
        <v>4000</v>
      </c>
      <c r="X67" s="147"/>
      <c r="Y67" s="148">
        <v>4000</v>
      </c>
      <c r="Z67" s="148">
        <v>4000</v>
      </c>
      <c r="AA67" s="148">
        <v>4000</v>
      </c>
      <c r="AB67" s="148">
        <v>4000</v>
      </c>
      <c r="AC67" s="148">
        <v>4206.8</v>
      </c>
      <c r="AD67" s="148">
        <v>4206.8</v>
      </c>
      <c r="AE67" s="148">
        <v>4206.8</v>
      </c>
      <c r="AF67" s="148">
        <v>4206.8</v>
      </c>
      <c r="AG67" s="148">
        <v>4206.8</v>
      </c>
      <c r="AH67" s="148">
        <v>4206.8</v>
      </c>
      <c r="AI67" s="148">
        <v>4206.8</v>
      </c>
      <c r="AJ67" s="148">
        <v>4206.8</v>
      </c>
      <c r="AK67" s="147"/>
      <c r="AL67" s="148">
        <v>149.82921000000005</v>
      </c>
      <c r="AM67" s="148">
        <v>149.82921000000005</v>
      </c>
      <c r="AN67" s="148">
        <v>149.82921000000005</v>
      </c>
      <c r="AO67" s="148">
        <v>149.82921000000005</v>
      </c>
      <c r="AP67" s="148">
        <v>181.36897499999998</v>
      </c>
      <c r="AQ67" s="148">
        <v>181.36897499999998</v>
      </c>
      <c r="AR67" s="148">
        <v>181.36897499999998</v>
      </c>
      <c r="AS67" s="148">
        <v>181.36897499999998</v>
      </c>
      <c r="AT67" s="148">
        <v>181.36897499999998</v>
      </c>
      <c r="AU67" s="148">
        <v>181.36897499999998</v>
      </c>
      <c r="AV67" s="148">
        <v>181.36897499999998</v>
      </c>
      <c r="AW67" s="148">
        <v>181.36897499999998</v>
      </c>
      <c r="AX67" s="147"/>
      <c r="AY67" s="148">
        <v>373.41359999999997</v>
      </c>
      <c r="AZ67" s="148">
        <v>373.41359999999997</v>
      </c>
      <c r="BA67" s="148">
        <v>373.41359999999997</v>
      </c>
      <c r="BB67" s="148">
        <v>373.41359999999997</v>
      </c>
      <c r="BC67" s="148">
        <v>398.54900000000004</v>
      </c>
      <c r="BD67" s="148">
        <v>398.54900000000004</v>
      </c>
      <c r="BE67" s="148">
        <v>398.54900000000004</v>
      </c>
      <c r="BF67" s="148">
        <v>398.54900000000004</v>
      </c>
      <c r="BG67" s="148">
        <v>398.54900000000004</v>
      </c>
      <c r="BH67" s="148">
        <v>398.54900000000004</v>
      </c>
      <c r="BI67" s="148">
        <v>398.54900000000004</v>
      </c>
      <c r="BJ67" s="148">
        <v>398.54900000000004</v>
      </c>
      <c r="BK67" s="147"/>
      <c r="BL67" s="148">
        <v>446.66666666666663</v>
      </c>
      <c r="BM67" s="148">
        <v>446.66666666666663</v>
      </c>
      <c r="BN67" s="148">
        <v>446.66666666666663</v>
      </c>
      <c r="BO67" s="148">
        <v>446.66666666666663</v>
      </c>
      <c r="BP67" s="148">
        <v>469.75933333333336</v>
      </c>
      <c r="BQ67" s="148">
        <v>469.75933333333336</v>
      </c>
      <c r="BR67" s="148">
        <v>469.75933333333336</v>
      </c>
      <c r="BS67" s="148">
        <v>469.75933333333336</v>
      </c>
      <c r="BT67" s="148">
        <v>469.75933333333336</v>
      </c>
      <c r="BU67" s="148">
        <v>469.75933333333336</v>
      </c>
      <c r="BV67" s="148">
        <v>469.75933333333336</v>
      </c>
      <c r="BW67" s="148">
        <v>469.75933333333336</v>
      </c>
      <c r="BX67" s="147"/>
      <c r="BY67" s="148">
        <v>2431.0001900692337</v>
      </c>
      <c r="BZ67" s="148">
        <v>2431.0001900692337</v>
      </c>
      <c r="CA67" s="148">
        <v>2431.0001900692337</v>
      </c>
      <c r="CB67" s="148">
        <v>2431.0001900692337</v>
      </c>
      <c r="CC67" s="148">
        <v>2445.7925509550128</v>
      </c>
      <c r="CD67" s="148">
        <v>2445.7925509550128</v>
      </c>
      <c r="CE67" s="148">
        <v>2445.7925509550128</v>
      </c>
      <c r="CF67" s="148">
        <v>2445.7925509550128</v>
      </c>
      <c r="CG67" s="148">
        <v>2445.7925509550128</v>
      </c>
      <c r="CH67" s="148">
        <v>2445.7925509550128</v>
      </c>
      <c r="CI67" s="148">
        <v>2445.7925509550128</v>
      </c>
      <c r="CJ67" s="148">
        <v>2445.7925509550128</v>
      </c>
      <c r="CK67" s="147"/>
      <c r="CL67" s="148">
        <v>595.55555555555554</v>
      </c>
      <c r="CM67" s="148">
        <v>595.55555555555554</v>
      </c>
      <c r="CN67" s="148">
        <v>595.55555555555554</v>
      </c>
      <c r="CO67" s="148">
        <v>595.55555555555554</v>
      </c>
      <c r="CP67" s="148">
        <v>626.3457777777777</v>
      </c>
      <c r="CQ67" s="148">
        <v>626.3457777777777</v>
      </c>
      <c r="CR67" s="148">
        <v>626.3457777777777</v>
      </c>
      <c r="CS67" s="148">
        <v>626.3457777777777</v>
      </c>
      <c r="CT67" s="148">
        <v>626.3457777777777</v>
      </c>
      <c r="CU67" s="148">
        <v>626.3457777777777</v>
      </c>
      <c r="CV67" s="148">
        <v>626.3457777777777</v>
      </c>
      <c r="CW67" s="148">
        <v>626.3457777777777</v>
      </c>
      <c r="CX67" s="147"/>
      <c r="CY67" s="148">
        <v>1360</v>
      </c>
      <c r="CZ67" s="148">
        <v>1360</v>
      </c>
      <c r="DA67" s="148">
        <v>1360</v>
      </c>
      <c r="DB67" s="148">
        <v>1360</v>
      </c>
      <c r="DC67" s="148">
        <v>1430.3120000000001</v>
      </c>
      <c r="DD67" s="148">
        <v>1430.3120000000001</v>
      </c>
      <c r="DE67" s="148">
        <v>1430.3120000000001</v>
      </c>
      <c r="DF67" s="148">
        <v>1430.3120000000001</v>
      </c>
      <c r="DG67" s="148">
        <v>1430.3120000000001</v>
      </c>
      <c r="DH67" s="148">
        <v>1430.3120000000001</v>
      </c>
      <c r="DI67" s="148">
        <v>1430.3120000000001</v>
      </c>
      <c r="DJ67" s="148">
        <v>1430.3120000000001</v>
      </c>
      <c r="DK67" s="147"/>
      <c r="DL67" s="148">
        <v>8833.2224122914558</v>
      </c>
      <c r="DM67" s="148">
        <v>8833.2224122914558</v>
      </c>
      <c r="DN67" s="148">
        <v>8833.2224122914558</v>
      </c>
      <c r="DO67" s="148">
        <v>8833.2224122914558</v>
      </c>
      <c r="DP67" s="148">
        <v>9179.0096620661243</v>
      </c>
      <c r="DQ67" s="148">
        <v>9179.0096620661243</v>
      </c>
      <c r="DR67" s="148">
        <v>9179.0096620661243</v>
      </c>
      <c r="DS67" s="148">
        <v>9179.0096620661243</v>
      </c>
      <c r="DT67" s="148">
        <v>9179.0096620661243</v>
      </c>
      <c r="DU67" s="148">
        <v>9179.0096620661243</v>
      </c>
      <c r="DV67" s="148">
        <v>9179.0096620661243</v>
      </c>
      <c r="DW67" s="148">
        <v>9179.0096620661243</v>
      </c>
      <c r="DY67" s="149">
        <f t="shared" si="115"/>
        <v>108764.96694569479</v>
      </c>
      <c r="EA67" s="19" t="b">
        <f t="shared" si="116"/>
        <v>1</v>
      </c>
      <c r="EH67" s="19"/>
    </row>
    <row r="68" spans="2:138" ht="14" customHeight="1" x14ac:dyDescent="0.4">
      <c r="B68" s="144"/>
      <c r="C68" s="19" t="s">
        <v>71</v>
      </c>
      <c r="D68" s="145">
        <v>572</v>
      </c>
      <c r="E68" s="19" t="s">
        <v>72</v>
      </c>
      <c r="F68" s="19" t="s">
        <v>57</v>
      </c>
      <c r="H68" s="145" t="s">
        <v>8</v>
      </c>
      <c r="I68" s="19" t="s">
        <v>126</v>
      </c>
      <c r="J68" s="19" t="s">
        <v>74</v>
      </c>
      <c r="L68" s="146">
        <v>0</v>
      </c>
      <c r="M68" s="146">
        <v>9000</v>
      </c>
      <c r="N68" s="146">
        <v>9000</v>
      </c>
      <c r="O68" s="146">
        <v>9000</v>
      </c>
      <c r="P68" s="146">
        <v>9000</v>
      </c>
      <c r="Q68" s="146">
        <v>9000</v>
      </c>
      <c r="R68" s="146">
        <v>9000</v>
      </c>
      <c r="S68" s="146">
        <v>9000</v>
      </c>
      <c r="T68" s="146">
        <v>9000</v>
      </c>
      <c r="U68" s="146">
        <v>9000</v>
      </c>
      <c r="V68" s="146">
        <v>9000</v>
      </c>
      <c r="W68" s="146">
        <v>9000</v>
      </c>
      <c r="X68" s="147"/>
      <c r="Y68" s="148">
        <v>0</v>
      </c>
      <c r="Z68" s="148">
        <v>9000</v>
      </c>
      <c r="AA68" s="148">
        <v>9000</v>
      </c>
      <c r="AB68" s="148">
        <v>9000</v>
      </c>
      <c r="AC68" s="148">
        <v>9465.3000000000011</v>
      </c>
      <c r="AD68" s="148">
        <v>9465.3000000000011</v>
      </c>
      <c r="AE68" s="148">
        <v>9465.3000000000011</v>
      </c>
      <c r="AF68" s="148">
        <v>9465.3000000000011</v>
      </c>
      <c r="AG68" s="148">
        <v>9465.3000000000011</v>
      </c>
      <c r="AH68" s="148">
        <v>9465.3000000000011</v>
      </c>
      <c r="AI68" s="148">
        <v>9465.3000000000011</v>
      </c>
      <c r="AJ68" s="148">
        <v>9465.3000000000011</v>
      </c>
      <c r="AK68" s="147"/>
      <c r="AL68" s="148">
        <v>0</v>
      </c>
      <c r="AM68" s="148">
        <v>1304.5790400000001</v>
      </c>
      <c r="AN68" s="148">
        <v>1304.5790400000001</v>
      </c>
      <c r="AO68" s="148">
        <v>1304.5790400000001</v>
      </c>
      <c r="AP68" s="148">
        <v>1432.5365400000001</v>
      </c>
      <c r="AQ68" s="148">
        <v>1432.5365400000001</v>
      </c>
      <c r="AR68" s="148">
        <v>1432.5365400000001</v>
      </c>
      <c r="AS68" s="148">
        <v>1432.5365400000001</v>
      </c>
      <c r="AT68" s="148">
        <v>1432.5365400000001</v>
      </c>
      <c r="AU68" s="148">
        <v>1432.5365400000001</v>
      </c>
      <c r="AV68" s="148">
        <v>1432.5365400000001</v>
      </c>
      <c r="AW68" s="148">
        <v>1432.5365400000001</v>
      </c>
      <c r="AX68" s="147"/>
      <c r="AY68" s="148">
        <v>0</v>
      </c>
      <c r="AZ68" s="148">
        <v>951.63440000000014</v>
      </c>
      <c r="BA68" s="148">
        <v>951.63440000000014</v>
      </c>
      <c r="BB68" s="148">
        <v>951.63440000000014</v>
      </c>
      <c r="BC68" s="148">
        <v>951.63440000000014</v>
      </c>
      <c r="BD68" s="148">
        <v>951.63440000000014</v>
      </c>
      <c r="BE68" s="148">
        <v>951.63440000000014</v>
      </c>
      <c r="BF68" s="148">
        <v>951.63440000000014</v>
      </c>
      <c r="BG68" s="148">
        <v>951.63440000000014</v>
      </c>
      <c r="BH68" s="148">
        <v>951.63440000000014</v>
      </c>
      <c r="BI68" s="148">
        <v>951.63440000000014</v>
      </c>
      <c r="BJ68" s="148">
        <v>951.63440000000014</v>
      </c>
      <c r="BK68" s="147"/>
      <c r="BL68" s="148">
        <v>0</v>
      </c>
      <c r="BM68" s="148">
        <v>1005</v>
      </c>
      <c r="BN68" s="148">
        <v>1005</v>
      </c>
      <c r="BO68" s="148">
        <v>1005</v>
      </c>
      <c r="BP68" s="148">
        <v>1056.9585000000002</v>
      </c>
      <c r="BQ68" s="148">
        <v>1056.9585000000002</v>
      </c>
      <c r="BR68" s="148">
        <v>1056.9585000000002</v>
      </c>
      <c r="BS68" s="148">
        <v>1056.9585000000002</v>
      </c>
      <c r="BT68" s="148">
        <v>1056.9585000000002</v>
      </c>
      <c r="BU68" s="148">
        <v>1056.9585000000002</v>
      </c>
      <c r="BV68" s="148">
        <v>1056.9585000000002</v>
      </c>
      <c r="BW68" s="148">
        <v>1056.9585000000002</v>
      </c>
      <c r="BX68" s="147"/>
      <c r="BY68" s="148">
        <v>0</v>
      </c>
      <c r="BZ68" s="148">
        <v>2788.6491476557749</v>
      </c>
      <c r="CA68" s="148">
        <v>2788.6491476557749</v>
      </c>
      <c r="CB68" s="148">
        <v>2788.6491476557749</v>
      </c>
      <c r="CC68" s="148">
        <v>2821.9319596487785</v>
      </c>
      <c r="CD68" s="148">
        <v>2821.9319596487785</v>
      </c>
      <c r="CE68" s="148">
        <v>2821.9319596487785</v>
      </c>
      <c r="CF68" s="148">
        <v>2821.9319596487785</v>
      </c>
      <c r="CG68" s="148">
        <v>2821.9319596487785</v>
      </c>
      <c r="CH68" s="148">
        <v>2821.9319596487785</v>
      </c>
      <c r="CI68" s="148">
        <v>2821.9319596487785</v>
      </c>
      <c r="CJ68" s="148">
        <v>2821.9319596487785</v>
      </c>
      <c r="CK68" s="147"/>
      <c r="CL68" s="148">
        <v>0</v>
      </c>
      <c r="CM68" s="148">
        <v>1339.9999999999998</v>
      </c>
      <c r="CN68" s="148">
        <v>1339.9999999999998</v>
      </c>
      <c r="CO68" s="148">
        <v>1339.9999999999998</v>
      </c>
      <c r="CP68" s="148">
        <v>1409.278</v>
      </c>
      <c r="CQ68" s="148">
        <v>1409.278</v>
      </c>
      <c r="CR68" s="148">
        <v>1409.278</v>
      </c>
      <c r="CS68" s="148">
        <v>1409.278</v>
      </c>
      <c r="CT68" s="148">
        <v>1409.278</v>
      </c>
      <c r="CU68" s="148">
        <v>1409.278</v>
      </c>
      <c r="CV68" s="148">
        <v>1409.278</v>
      </c>
      <c r="CW68" s="148">
        <v>1409.278</v>
      </c>
      <c r="CX68" s="147"/>
      <c r="CY68" s="148">
        <v>0</v>
      </c>
      <c r="CZ68" s="148">
        <v>3060</v>
      </c>
      <c r="DA68" s="148">
        <v>3060</v>
      </c>
      <c r="DB68" s="148">
        <v>3060</v>
      </c>
      <c r="DC68" s="148">
        <v>3218.2020000000007</v>
      </c>
      <c r="DD68" s="148">
        <v>3218.2020000000007</v>
      </c>
      <c r="DE68" s="148">
        <v>3218.2020000000007</v>
      </c>
      <c r="DF68" s="148">
        <v>3218.2020000000007</v>
      </c>
      <c r="DG68" s="148">
        <v>3218.2020000000007</v>
      </c>
      <c r="DH68" s="148">
        <v>3218.2020000000007</v>
      </c>
      <c r="DI68" s="148">
        <v>3218.2020000000007</v>
      </c>
      <c r="DJ68" s="148">
        <v>3218.2020000000007</v>
      </c>
      <c r="DK68" s="147"/>
      <c r="DL68" s="148">
        <v>0</v>
      </c>
      <c r="DM68" s="148">
        <v>17193.649147655775</v>
      </c>
      <c r="DN68" s="148">
        <v>17193.649147655775</v>
      </c>
      <c r="DO68" s="148">
        <v>17193.649147655775</v>
      </c>
      <c r="DP68" s="148">
        <v>17971.67045964878</v>
      </c>
      <c r="DQ68" s="148">
        <v>17971.67045964878</v>
      </c>
      <c r="DR68" s="148">
        <v>17971.67045964878</v>
      </c>
      <c r="DS68" s="148">
        <v>17971.67045964878</v>
      </c>
      <c r="DT68" s="148">
        <v>17971.67045964878</v>
      </c>
      <c r="DU68" s="148">
        <v>17971.67045964878</v>
      </c>
      <c r="DV68" s="148">
        <v>17971.67045964878</v>
      </c>
      <c r="DW68" s="148">
        <v>17971.67045964878</v>
      </c>
      <c r="DY68" s="149">
        <f t="shared" si="115"/>
        <v>195354.31112015754</v>
      </c>
      <c r="EA68" s="19" t="b">
        <f t="shared" si="116"/>
        <v>1</v>
      </c>
      <c r="EH68" s="19"/>
    </row>
    <row r="69" spans="2:138" ht="14" customHeight="1" x14ac:dyDescent="0.4">
      <c r="B69" s="144"/>
      <c r="C69" s="19" t="s">
        <v>71</v>
      </c>
      <c r="D69" s="145">
        <v>571</v>
      </c>
      <c r="E69" s="19" t="s">
        <v>72</v>
      </c>
      <c r="F69" s="19" t="s">
        <v>57</v>
      </c>
      <c r="H69" s="145" t="s">
        <v>8</v>
      </c>
      <c r="I69" s="19" t="s">
        <v>126</v>
      </c>
      <c r="J69" s="19" t="s">
        <v>74</v>
      </c>
      <c r="L69" s="146">
        <v>5500</v>
      </c>
      <c r="M69" s="146">
        <v>5500</v>
      </c>
      <c r="N69" s="146">
        <v>5500</v>
      </c>
      <c r="O69" s="146">
        <v>5500</v>
      </c>
      <c r="P69" s="146">
        <v>5500</v>
      </c>
      <c r="Q69" s="146">
        <v>5500</v>
      </c>
      <c r="R69" s="146">
        <v>5500</v>
      </c>
      <c r="S69" s="146">
        <v>5500</v>
      </c>
      <c r="T69" s="146">
        <v>5500</v>
      </c>
      <c r="U69" s="146">
        <v>5500</v>
      </c>
      <c r="V69" s="146">
        <v>5500</v>
      </c>
      <c r="W69" s="146">
        <v>5500</v>
      </c>
      <c r="X69" s="147"/>
      <c r="Y69" s="148">
        <v>5500</v>
      </c>
      <c r="Z69" s="148">
        <v>5500</v>
      </c>
      <c r="AA69" s="148">
        <v>5500</v>
      </c>
      <c r="AB69" s="148">
        <v>5500</v>
      </c>
      <c r="AC69" s="148">
        <v>5784.35</v>
      </c>
      <c r="AD69" s="148">
        <v>5784.35</v>
      </c>
      <c r="AE69" s="148">
        <v>5784.35</v>
      </c>
      <c r="AF69" s="148">
        <v>5784.35</v>
      </c>
      <c r="AG69" s="148">
        <v>5784.35</v>
      </c>
      <c r="AH69" s="148">
        <v>5784.35</v>
      </c>
      <c r="AI69" s="148">
        <v>5784.35</v>
      </c>
      <c r="AJ69" s="148">
        <v>5784.35</v>
      </c>
      <c r="AK69" s="147"/>
      <c r="AL69" s="148">
        <v>444.3893250000001</v>
      </c>
      <c r="AM69" s="148">
        <v>444.3893250000001</v>
      </c>
      <c r="AN69" s="148">
        <v>444.3893250000001</v>
      </c>
      <c r="AO69" s="148">
        <v>444.3893250000001</v>
      </c>
      <c r="AP69" s="148">
        <v>511.63810000000012</v>
      </c>
      <c r="AQ69" s="148">
        <v>511.63810000000012</v>
      </c>
      <c r="AR69" s="148">
        <v>511.63810000000012</v>
      </c>
      <c r="AS69" s="148">
        <v>511.63810000000012</v>
      </c>
      <c r="AT69" s="148">
        <v>511.63810000000012</v>
      </c>
      <c r="AU69" s="148">
        <v>511.63810000000012</v>
      </c>
      <c r="AV69" s="148">
        <v>511.63810000000012</v>
      </c>
      <c r="AW69" s="148">
        <v>511.63810000000012</v>
      </c>
      <c r="AX69" s="147"/>
      <c r="AY69" s="148">
        <v>579.59699999999998</v>
      </c>
      <c r="AZ69" s="148">
        <v>579.59699999999998</v>
      </c>
      <c r="BA69" s="148">
        <v>579.59699999999998</v>
      </c>
      <c r="BB69" s="148">
        <v>579.59699999999998</v>
      </c>
      <c r="BC69" s="148">
        <v>619.40599999999995</v>
      </c>
      <c r="BD69" s="148">
        <v>619.40599999999995</v>
      </c>
      <c r="BE69" s="148">
        <v>619.40599999999995</v>
      </c>
      <c r="BF69" s="148">
        <v>619.40599999999995</v>
      </c>
      <c r="BG69" s="148">
        <v>619.40599999999995</v>
      </c>
      <c r="BH69" s="148">
        <v>619.40599999999995</v>
      </c>
      <c r="BI69" s="148">
        <v>619.40599999999995</v>
      </c>
      <c r="BJ69" s="148">
        <v>619.40599999999995</v>
      </c>
      <c r="BK69" s="147"/>
      <c r="BL69" s="148">
        <v>614.16666666666663</v>
      </c>
      <c r="BM69" s="148">
        <v>614.16666666666663</v>
      </c>
      <c r="BN69" s="148">
        <v>614.16666666666663</v>
      </c>
      <c r="BO69" s="148">
        <v>614.16666666666663</v>
      </c>
      <c r="BP69" s="148">
        <v>645.91908333333333</v>
      </c>
      <c r="BQ69" s="148">
        <v>645.91908333333333</v>
      </c>
      <c r="BR69" s="148">
        <v>645.91908333333333</v>
      </c>
      <c r="BS69" s="148">
        <v>645.91908333333333</v>
      </c>
      <c r="BT69" s="148">
        <v>645.91908333333333</v>
      </c>
      <c r="BU69" s="148">
        <v>645.91908333333333</v>
      </c>
      <c r="BV69" s="148">
        <v>645.91908333333333</v>
      </c>
      <c r="BW69" s="148">
        <v>645.91908333333333</v>
      </c>
      <c r="BX69" s="147"/>
      <c r="BY69" s="148">
        <v>2538.2948773451958</v>
      </c>
      <c r="BZ69" s="148">
        <v>2538.2948773451958</v>
      </c>
      <c r="CA69" s="148">
        <v>2538.2948773451958</v>
      </c>
      <c r="CB69" s="148">
        <v>2538.2948773451958</v>
      </c>
      <c r="CC69" s="148">
        <v>2558.6343735631426</v>
      </c>
      <c r="CD69" s="148">
        <v>2558.6343735631426</v>
      </c>
      <c r="CE69" s="148">
        <v>2558.6343735631426</v>
      </c>
      <c r="CF69" s="148">
        <v>2558.6343735631426</v>
      </c>
      <c r="CG69" s="148">
        <v>2558.6343735631426</v>
      </c>
      <c r="CH69" s="148">
        <v>2558.6343735631426</v>
      </c>
      <c r="CI69" s="148">
        <v>2558.6343735631426</v>
      </c>
      <c r="CJ69" s="148">
        <v>2558.6343735631426</v>
      </c>
      <c r="CK69" s="147"/>
      <c r="CL69" s="148">
        <v>818.8888888888888</v>
      </c>
      <c r="CM69" s="148">
        <v>818.8888888888888</v>
      </c>
      <c r="CN69" s="148">
        <v>818.8888888888888</v>
      </c>
      <c r="CO69" s="148">
        <v>818.8888888888888</v>
      </c>
      <c r="CP69" s="148">
        <v>861.22544444444441</v>
      </c>
      <c r="CQ69" s="148">
        <v>861.22544444444441</v>
      </c>
      <c r="CR69" s="148">
        <v>861.22544444444441</v>
      </c>
      <c r="CS69" s="148">
        <v>861.22544444444441</v>
      </c>
      <c r="CT69" s="148">
        <v>861.22544444444441</v>
      </c>
      <c r="CU69" s="148">
        <v>861.22544444444441</v>
      </c>
      <c r="CV69" s="148">
        <v>861.22544444444441</v>
      </c>
      <c r="CW69" s="148">
        <v>861.22544444444441</v>
      </c>
      <c r="CX69" s="147"/>
      <c r="CY69" s="148">
        <v>1870.0000000000002</v>
      </c>
      <c r="CZ69" s="148">
        <v>1870.0000000000002</v>
      </c>
      <c r="DA69" s="148">
        <v>1870.0000000000002</v>
      </c>
      <c r="DB69" s="148">
        <v>1870.0000000000002</v>
      </c>
      <c r="DC69" s="148">
        <v>1966.6790000000003</v>
      </c>
      <c r="DD69" s="148">
        <v>1966.6790000000003</v>
      </c>
      <c r="DE69" s="148">
        <v>1966.6790000000003</v>
      </c>
      <c r="DF69" s="148">
        <v>1966.6790000000003</v>
      </c>
      <c r="DG69" s="148">
        <v>1966.6790000000003</v>
      </c>
      <c r="DH69" s="148">
        <v>1966.6790000000003</v>
      </c>
      <c r="DI69" s="148">
        <v>1966.6790000000003</v>
      </c>
      <c r="DJ69" s="148">
        <v>1966.6790000000003</v>
      </c>
      <c r="DK69" s="147"/>
      <c r="DL69" s="148">
        <v>11341.350432900752</v>
      </c>
      <c r="DM69" s="148">
        <v>11341.350432900752</v>
      </c>
      <c r="DN69" s="148">
        <v>11341.350432900752</v>
      </c>
      <c r="DO69" s="148">
        <v>11341.350432900752</v>
      </c>
      <c r="DP69" s="148">
        <v>11816.807901340921</v>
      </c>
      <c r="DQ69" s="148">
        <v>11816.807901340921</v>
      </c>
      <c r="DR69" s="148">
        <v>11816.807901340921</v>
      </c>
      <c r="DS69" s="148">
        <v>11816.807901340921</v>
      </c>
      <c r="DT69" s="148">
        <v>11816.807901340921</v>
      </c>
      <c r="DU69" s="148">
        <v>11816.807901340921</v>
      </c>
      <c r="DV69" s="148">
        <v>11816.807901340921</v>
      </c>
      <c r="DW69" s="148">
        <v>11816.807901340921</v>
      </c>
      <c r="DY69" s="149">
        <f t="shared" si="115"/>
        <v>139899.86494233034</v>
      </c>
      <c r="EA69" s="19" t="b">
        <f t="shared" si="116"/>
        <v>1</v>
      </c>
      <c r="EH69" s="19"/>
    </row>
    <row r="70" spans="2:138" ht="14" customHeight="1" x14ac:dyDescent="0.4">
      <c r="B70" s="144"/>
      <c r="C70" s="19" t="s">
        <v>71</v>
      </c>
      <c r="D70" s="145">
        <v>563</v>
      </c>
      <c r="E70" s="19" t="s">
        <v>72</v>
      </c>
      <c r="F70" s="19" t="s">
        <v>57</v>
      </c>
      <c r="H70" s="145" t="s">
        <v>8</v>
      </c>
      <c r="I70" s="19" t="s">
        <v>126</v>
      </c>
      <c r="J70" s="19" t="s">
        <v>74</v>
      </c>
      <c r="L70" s="146">
        <v>3700</v>
      </c>
      <c r="M70" s="146">
        <v>3700</v>
      </c>
      <c r="N70" s="146">
        <v>3700</v>
      </c>
      <c r="O70" s="146">
        <v>3700</v>
      </c>
      <c r="P70" s="146">
        <v>3700</v>
      </c>
      <c r="Q70" s="146">
        <v>3700</v>
      </c>
      <c r="R70" s="146">
        <v>3700</v>
      </c>
      <c r="S70" s="146">
        <v>3700</v>
      </c>
      <c r="T70" s="146">
        <v>3700</v>
      </c>
      <c r="U70" s="146">
        <v>3700</v>
      </c>
      <c r="V70" s="146">
        <v>3700</v>
      </c>
      <c r="W70" s="146">
        <v>3700</v>
      </c>
      <c r="X70" s="147"/>
      <c r="Y70" s="148">
        <v>3700</v>
      </c>
      <c r="Z70" s="148">
        <v>3700</v>
      </c>
      <c r="AA70" s="148">
        <v>3700</v>
      </c>
      <c r="AB70" s="148">
        <v>3700</v>
      </c>
      <c r="AC70" s="148">
        <v>3891.2900000000004</v>
      </c>
      <c r="AD70" s="148">
        <v>3891.2900000000004</v>
      </c>
      <c r="AE70" s="148">
        <v>3891.2900000000004</v>
      </c>
      <c r="AF70" s="148">
        <v>3891.2900000000004</v>
      </c>
      <c r="AG70" s="148">
        <v>3891.2900000000004</v>
      </c>
      <c r="AH70" s="148">
        <v>3891.2900000000004</v>
      </c>
      <c r="AI70" s="148">
        <v>3891.2900000000004</v>
      </c>
      <c r="AJ70" s="148">
        <v>3891.2900000000004</v>
      </c>
      <c r="AK70" s="147"/>
      <c r="AL70" s="148">
        <v>110.22921000000002</v>
      </c>
      <c r="AM70" s="148">
        <v>110.22921000000002</v>
      </c>
      <c r="AN70" s="148">
        <v>110.22921000000002</v>
      </c>
      <c r="AO70" s="148">
        <v>110.22921000000002</v>
      </c>
      <c r="AP70" s="148">
        <v>135.47949000000011</v>
      </c>
      <c r="AQ70" s="148">
        <v>135.47949000000011</v>
      </c>
      <c r="AR70" s="148">
        <v>135.47949000000011</v>
      </c>
      <c r="AS70" s="148">
        <v>135.47949000000011</v>
      </c>
      <c r="AT70" s="148">
        <v>135.47949000000011</v>
      </c>
      <c r="AU70" s="148">
        <v>135.47949000000011</v>
      </c>
      <c r="AV70" s="148">
        <v>135.47949000000011</v>
      </c>
      <c r="AW70" s="148">
        <v>135.47949000000011</v>
      </c>
      <c r="AX70" s="147"/>
      <c r="AY70" s="148">
        <v>337.41359999999997</v>
      </c>
      <c r="AZ70" s="148">
        <v>337.41359999999997</v>
      </c>
      <c r="BA70" s="148">
        <v>337.41359999999997</v>
      </c>
      <c r="BB70" s="148">
        <v>337.41359999999997</v>
      </c>
      <c r="BC70" s="148">
        <v>360.36840000000007</v>
      </c>
      <c r="BD70" s="148">
        <v>360.36840000000007</v>
      </c>
      <c r="BE70" s="148">
        <v>360.36840000000007</v>
      </c>
      <c r="BF70" s="148">
        <v>360.36840000000007</v>
      </c>
      <c r="BG70" s="148">
        <v>360.36840000000007</v>
      </c>
      <c r="BH70" s="148">
        <v>360.36840000000007</v>
      </c>
      <c r="BI70" s="148">
        <v>360.36840000000007</v>
      </c>
      <c r="BJ70" s="148">
        <v>360.36840000000007</v>
      </c>
      <c r="BK70" s="147"/>
      <c r="BL70" s="148">
        <v>413.16666666666663</v>
      </c>
      <c r="BM70" s="148">
        <v>413.16666666666663</v>
      </c>
      <c r="BN70" s="148">
        <v>413.16666666666663</v>
      </c>
      <c r="BO70" s="148">
        <v>413.16666666666663</v>
      </c>
      <c r="BP70" s="148">
        <v>434.52738333333338</v>
      </c>
      <c r="BQ70" s="148">
        <v>434.52738333333338</v>
      </c>
      <c r="BR70" s="148">
        <v>434.52738333333338</v>
      </c>
      <c r="BS70" s="148">
        <v>434.52738333333338</v>
      </c>
      <c r="BT70" s="148">
        <v>434.52738333333338</v>
      </c>
      <c r="BU70" s="148">
        <v>434.52738333333338</v>
      </c>
      <c r="BV70" s="148">
        <v>434.52738333333338</v>
      </c>
      <c r="BW70" s="148">
        <v>434.52738333333338</v>
      </c>
      <c r="BX70" s="147"/>
      <c r="BY70" s="148">
        <v>2409.5412526140408</v>
      </c>
      <c r="BZ70" s="148">
        <v>2409.5412526140408</v>
      </c>
      <c r="CA70" s="148">
        <v>2409.5412526140408</v>
      </c>
      <c r="CB70" s="148">
        <v>2409.5412526140408</v>
      </c>
      <c r="CC70" s="148">
        <v>2423.2241864333869</v>
      </c>
      <c r="CD70" s="148">
        <v>2423.2241864333869</v>
      </c>
      <c r="CE70" s="148">
        <v>2423.2241864333869</v>
      </c>
      <c r="CF70" s="148">
        <v>2423.2241864333869</v>
      </c>
      <c r="CG70" s="148">
        <v>2423.2241864333869</v>
      </c>
      <c r="CH70" s="148">
        <v>2423.2241864333869</v>
      </c>
      <c r="CI70" s="148">
        <v>2423.2241864333869</v>
      </c>
      <c r="CJ70" s="148">
        <v>2423.2241864333869</v>
      </c>
      <c r="CK70" s="147"/>
      <c r="CL70" s="148">
        <v>550.8888888888888</v>
      </c>
      <c r="CM70" s="148">
        <v>550.8888888888888</v>
      </c>
      <c r="CN70" s="148">
        <v>550.8888888888888</v>
      </c>
      <c r="CO70" s="148">
        <v>550.8888888888888</v>
      </c>
      <c r="CP70" s="148">
        <v>579.36984444444442</v>
      </c>
      <c r="CQ70" s="148">
        <v>579.36984444444442</v>
      </c>
      <c r="CR70" s="148">
        <v>579.36984444444442</v>
      </c>
      <c r="CS70" s="148">
        <v>579.36984444444442</v>
      </c>
      <c r="CT70" s="148">
        <v>579.36984444444442</v>
      </c>
      <c r="CU70" s="148">
        <v>579.36984444444442</v>
      </c>
      <c r="CV70" s="148">
        <v>579.36984444444442</v>
      </c>
      <c r="CW70" s="148">
        <v>579.36984444444442</v>
      </c>
      <c r="CX70" s="147"/>
      <c r="CY70" s="148">
        <v>1258</v>
      </c>
      <c r="CZ70" s="148">
        <v>1258</v>
      </c>
      <c r="DA70" s="148">
        <v>1258</v>
      </c>
      <c r="DB70" s="148">
        <v>1258</v>
      </c>
      <c r="DC70" s="148">
        <v>1323.0386000000003</v>
      </c>
      <c r="DD70" s="148">
        <v>1323.0386000000003</v>
      </c>
      <c r="DE70" s="148">
        <v>1323.0386000000003</v>
      </c>
      <c r="DF70" s="148">
        <v>1323.0386000000003</v>
      </c>
      <c r="DG70" s="148">
        <v>1323.0386000000003</v>
      </c>
      <c r="DH70" s="148">
        <v>1323.0386000000003</v>
      </c>
      <c r="DI70" s="148">
        <v>1323.0386000000003</v>
      </c>
      <c r="DJ70" s="148">
        <v>1323.0386000000003</v>
      </c>
      <c r="DK70" s="147"/>
      <c r="DL70" s="148">
        <v>8331.5968081695974</v>
      </c>
      <c r="DM70" s="148">
        <v>8331.5968081695974</v>
      </c>
      <c r="DN70" s="148">
        <v>8331.5968081695974</v>
      </c>
      <c r="DO70" s="148">
        <v>8331.5968081695974</v>
      </c>
      <c r="DP70" s="148">
        <v>8651.4500142111647</v>
      </c>
      <c r="DQ70" s="148">
        <v>8651.4500142111647</v>
      </c>
      <c r="DR70" s="148">
        <v>8651.4500142111647</v>
      </c>
      <c r="DS70" s="148">
        <v>8651.4500142111647</v>
      </c>
      <c r="DT70" s="148">
        <v>8651.4500142111647</v>
      </c>
      <c r="DU70" s="148">
        <v>8651.4500142111647</v>
      </c>
      <c r="DV70" s="148">
        <v>8651.4500142111647</v>
      </c>
      <c r="DW70" s="148">
        <v>8651.4500142111647</v>
      </c>
      <c r="DY70" s="149">
        <f t="shared" si="115"/>
        <v>102537.98734636771</v>
      </c>
      <c r="EA70" s="19" t="b">
        <f t="shared" si="116"/>
        <v>1</v>
      </c>
      <c r="EH70" s="19"/>
    </row>
    <row r="71" spans="2:138" ht="14" customHeight="1" x14ac:dyDescent="0.4">
      <c r="B71" s="144"/>
      <c r="C71" s="19" t="s">
        <v>71</v>
      </c>
      <c r="D71" s="145">
        <v>553</v>
      </c>
      <c r="E71" s="19" t="s">
        <v>82</v>
      </c>
      <c r="F71" s="19" t="s">
        <v>57</v>
      </c>
      <c r="H71" s="145" t="s">
        <v>8</v>
      </c>
      <c r="I71" s="19" t="s">
        <v>10</v>
      </c>
      <c r="J71" s="19" t="s">
        <v>74</v>
      </c>
      <c r="L71" s="146">
        <v>2500</v>
      </c>
      <c r="M71" s="146">
        <v>2500</v>
      </c>
      <c r="N71" s="146">
        <v>2500</v>
      </c>
      <c r="O71" s="146">
        <v>2500</v>
      </c>
      <c r="P71" s="146">
        <v>2500</v>
      </c>
      <c r="Q71" s="146">
        <v>2500</v>
      </c>
      <c r="R71" s="146">
        <v>2500</v>
      </c>
      <c r="S71" s="146">
        <v>2500</v>
      </c>
      <c r="T71" s="146">
        <v>2500</v>
      </c>
      <c r="U71" s="146">
        <v>2500</v>
      </c>
      <c r="V71" s="146">
        <v>2500</v>
      </c>
      <c r="W71" s="146">
        <v>2500</v>
      </c>
      <c r="X71" s="147"/>
      <c r="Y71" s="148">
        <v>2500</v>
      </c>
      <c r="Z71" s="148">
        <v>2500</v>
      </c>
      <c r="AA71" s="148">
        <v>2500</v>
      </c>
      <c r="AB71" s="148">
        <v>2500</v>
      </c>
      <c r="AC71" s="148">
        <v>2500</v>
      </c>
      <c r="AD71" s="148">
        <v>2500</v>
      </c>
      <c r="AE71" s="148">
        <v>2500</v>
      </c>
      <c r="AF71" s="148">
        <v>2500</v>
      </c>
      <c r="AG71" s="148">
        <v>2500</v>
      </c>
      <c r="AH71" s="148">
        <v>2500</v>
      </c>
      <c r="AI71" s="148">
        <v>2500</v>
      </c>
      <c r="AJ71" s="148">
        <v>2500</v>
      </c>
      <c r="AK71" s="147"/>
      <c r="AL71" s="148">
        <v>0</v>
      </c>
      <c r="AM71" s="148">
        <v>0</v>
      </c>
      <c r="AN71" s="148">
        <v>0</v>
      </c>
      <c r="AO71" s="148">
        <v>0</v>
      </c>
      <c r="AP71" s="148">
        <v>0</v>
      </c>
      <c r="AQ71" s="148">
        <v>0</v>
      </c>
      <c r="AR71" s="148">
        <v>0</v>
      </c>
      <c r="AS71" s="148">
        <v>0</v>
      </c>
      <c r="AT71" s="148">
        <v>0</v>
      </c>
      <c r="AU71" s="148">
        <v>0</v>
      </c>
      <c r="AV71" s="148">
        <v>0</v>
      </c>
      <c r="AW71" s="148">
        <v>0</v>
      </c>
      <c r="AX71" s="147"/>
      <c r="AY71" s="148">
        <v>0</v>
      </c>
      <c r="AZ71" s="148">
        <v>0</v>
      </c>
      <c r="BA71" s="148">
        <v>0</v>
      </c>
      <c r="BB71" s="148">
        <v>0</v>
      </c>
      <c r="BC71" s="148">
        <v>0</v>
      </c>
      <c r="BD71" s="148">
        <v>0</v>
      </c>
      <c r="BE71" s="148">
        <v>0</v>
      </c>
      <c r="BF71" s="148">
        <v>0</v>
      </c>
      <c r="BG71" s="148">
        <v>0</v>
      </c>
      <c r="BH71" s="148">
        <v>0</v>
      </c>
      <c r="BI71" s="148">
        <v>0</v>
      </c>
      <c r="BJ71" s="148">
        <v>0</v>
      </c>
      <c r="BK71" s="147"/>
      <c r="BL71" s="148">
        <v>0</v>
      </c>
      <c r="BM71" s="148">
        <v>0</v>
      </c>
      <c r="BN71" s="148">
        <v>0</v>
      </c>
      <c r="BO71" s="148">
        <v>0</v>
      </c>
      <c r="BP71" s="148">
        <v>0</v>
      </c>
      <c r="BQ71" s="148">
        <v>0</v>
      </c>
      <c r="BR71" s="148">
        <v>0</v>
      </c>
      <c r="BS71" s="148">
        <v>0</v>
      </c>
      <c r="BT71" s="148">
        <v>0</v>
      </c>
      <c r="BU71" s="148">
        <v>0</v>
      </c>
      <c r="BV71" s="148">
        <v>0</v>
      </c>
      <c r="BW71" s="148">
        <v>0</v>
      </c>
      <c r="BX71" s="147"/>
      <c r="BY71" s="148">
        <v>1100</v>
      </c>
      <c r="BZ71" s="148">
        <v>1100</v>
      </c>
      <c r="CA71" s="148">
        <v>1100</v>
      </c>
      <c r="CB71" s="148">
        <v>1100</v>
      </c>
      <c r="CC71" s="148">
        <v>1100</v>
      </c>
      <c r="CD71" s="148">
        <v>1100</v>
      </c>
      <c r="CE71" s="148">
        <v>1100</v>
      </c>
      <c r="CF71" s="148">
        <v>1100</v>
      </c>
      <c r="CG71" s="148">
        <v>1100</v>
      </c>
      <c r="CH71" s="148">
        <v>1100</v>
      </c>
      <c r="CI71" s="148">
        <v>1100</v>
      </c>
      <c r="CJ71" s="148">
        <v>1100</v>
      </c>
      <c r="CK71" s="147"/>
      <c r="CL71" s="148">
        <v>208.33333333333331</v>
      </c>
      <c r="CM71" s="148">
        <v>208.33333333333331</v>
      </c>
      <c r="CN71" s="148">
        <v>208.33333333333331</v>
      </c>
      <c r="CO71" s="148">
        <v>208.33333333333331</v>
      </c>
      <c r="CP71" s="148">
        <v>208.33333333333331</v>
      </c>
      <c r="CQ71" s="148">
        <v>208.33333333333331</v>
      </c>
      <c r="CR71" s="148">
        <v>208.33333333333331</v>
      </c>
      <c r="CS71" s="148">
        <v>208.33333333333331</v>
      </c>
      <c r="CT71" s="148">
        <v>208.33333333333331</v>
      </c>
      <c r="CU71" s="148">
        <v>208.33333333333331</v>
      </c>
      <c r="CV71" s="148">
        <v>208.33333333333331</v>
      </c>
      <c r="CW71" s="148">
        <v>208.33333333333331</v>
      </c>
      <c r="CX71" s="147"/>
      <c r="CY71" s="148">
        <v>0</v>
      </c>
      <c r="CZ71" s="148">
        <v>0</v>
      </c>
      <c r="DA71" s="148">
        <v>0</v>
      </c>
      <c r="DB71" s="148">
        <v>0</v>
      </c>
      <c r="DC71" s="148">
        <v>0</v>
      </c>
      <c r="DD71" s="148">
        <v>0</v>
      </c>
      <c r="DE71" s="148">
        <v>0</v>
      </c>
      <c r="DF71" s="148">
        <v>0</v>
      </c>
      <c r="DG71" s="148">
        <v>0</v>
      </c>
      <c r="DH71" s="148">
        <v>0</v>
      </c>
      <c r="DI71" s="148">
        <v>0</v>
      </c>
      <c r="DJ71" s="148">
        <v>0</v>
      </c>
      <c r="DK71" s="147"/>
      <c r="DL71" s="148">
        <v>3808.333333333333</v>
      </c>
      <c r="DM71" s="148">
        <v>3808.333333333333</v>
      </c>
      <c r="DN71" s="148">
        <v>3808.333333333333</v>
      </c>
      <c r="DO71" s="148">
        <v>3808.333333333333</v>
      </c>
      <c r="DP71" s="148">
        <v>3808.333333333333</v>
      </c>
      <c r="DQ71" s="148">
        <v>3808.333333333333</v>
      </c>
      <c r="DR71" s="148">
        <v>3808.333333333333</v>
      </c>
      <c r="DS71" s="148">
        <v>3808.333333333333</v>
      </c>
      <c r="DT71" s="148">
        <v>3808.333333333333</v>
      </c>
      <c r="DU71" s="148">
        <v>3808.333333333333</v>
      </c>
      <c r="DV71" s="148">
        <v>3808.333333333333</v>
      </c>
      <c r="DW71" s="148">
        <v>3808.333333333333</v>
      </c>
      <c r="DY71" s="149">
        <f t="shared" si="115"/>
        <v>45700</v>
      </c>
      <c r="EA71" s="19" t="b">
        <f t="shared" si="116"/>
        <v>1</v>
      </c>
      <c r="EH71" s="19"/>
    </row>
    <row r="72" spans="2:138" ht="14" customHeight="1" x14ac:dyDescent="0.4">
      <c r="B72" s="144"/>
      <c r="C72" s="19" t="s">
        <v>71</v>
      </c>
      <c r="D72" s="145">
        <v>552</v>
      </c>
      <c r="E72" s="19" t="s">
        <v>82</v>
      </c>
      <c r="F72" s="19" t="s">
        <v>57</v>
      </c>
      <c r="H72" s="145" t="s">
        <v>8</v>
      </c>
      <c r="I72" s="19" t="s">
        <v>10</v>
      </c>
      <c r="J72" s="19" t="s">
        <v>74</v>
      </c>
      <c r="L72" s="146">
        <v>2500</v>
      </c>
      <c r="M72" s="146">
        <v>2500</v>
      </c>
      <c r="N72" s="146">
        <v>2500</v>
      </c>
      <c r="O72" s="146">
        <v>2500</v>
      </c>
      <c r="P72" s="146">
        <v>2500</v>
      </c>
      <c r="Q72" s="146">
        <v>2500</v>
      </c>
      <c r="R72" s="146">
        <v>2500</v>
      </c>
      <c r="S72" s="146">
        <v>2500</v>
      </c>
      <c r="T72" s="146">
        <v>2500</v>
      </c>
      <c r="U72" s="146">
        <v>2500</v>
      </c>
      <c r="V72" s="146">
        <v>2500</v>
      </c>
      <c r="W72" s="146">
        <v>2500</v>
      </c>
      <c r="X72" s="147"/>
      <c r="Y72" s="148">
        <v>2500</v>
      </c>
      <c r="Z72" s="148">
        <v>2500</v>
      </c>
      <c r="AA72" s="148">
        <v>2500</v>
      </c>
      <c r="AB72" s="148">
        <v>2500</v>
      </c>
      <c r="AC72" s="148">
        <v>2500</v>
      </c>
      <c r="AD72" s="148">
        <v>2500</v>
      </c>
      <c r="AE72" s="148">
        <v>2500</v>
      </c>
      <c r="AF72" s="148">
        <v>2500</v>
      </c>
      <c r="AG72" s="148">
        <v>2500</v>
      </c>
      <c r="AH72" s="148">
        <v>2500</v>
      </c>
      <c r="AI72" s="148">
        <v>2500</v>
      </c>
      <c r="AJ72" s="148">
        <v>2500</v>
      </c>
      <c r="AK72" s="147"/>
      <c r="AL72" s="148">
        <v>0</v>
      </c>
      <c r="AM72" s="148">
        <v>0</v>
      </c>
      <c r="AN72" s="148">
        <v>0</v>
      </c>
      <c r="AO72" s="148">
        <v>0</v>
      </c>
      <c r="AP72" s="148">
        <v>0</v>
      </c>
      <c r="AQ72" s="148">
        <v>0</v>
      </c>
      <c r="AR72" s="148">
        <v>0</v>
      </c>
      <c r="AS72" s="148">
        <v>0</v>
      </c>
      <c r="AT72" s="148">
        <v>0</v>
      </c>
      <c r="AU72" s="148">
        <v>0</v>
      </c>
      <c r="AV72" s="148">
        <v>0</v>
      </c>
      <c r="AW72" s="148">
        <v>0</v>
      </c>
      <c r="AX72" s="147"/>
      <c r="AY72" s="148">
        <v>0</v>
      </c>
      <c r="AZ72" s="148">
        <v>0</v>
      </c>
      <c r="BA72" s="148">
        <v>0</v>
      </c>
      <c r="BB72" s="148">
        <v>0</v>
      </c>
      <c r="BC72" s="148">
        <v>0</v>
      </c>
      <c r="BD72" s="148">
        <v>0</v>
      </c>
      <c r="BE72" s="148">
        <v>0</v>
      </c>
      <c r="BF72" s="148">
        <v>0</v>
      </c>
      <c r="BG72" s="148">
        <v>0</v>
      </c>
      <c r="BH72" s="148">
        <v>0</v>
      </c>
      <c r="BI72" s="148">
        <v>0</v>
      </c>
      <c r="BJ72" s="148">
        <v>0</v>
      </c>
      <c r="BK72" s="147"/>
      <c r="BL72" s="148">
        <v>0</v>
      </c>
      <c r="BM72" s="148">
        <v>0</v>
      </c>
      <c r="BN72" s="148">
        <v>0</v>
      </c>
      <c r="BO72" s="148">
        <v>0</v>
      </c>
      <c r="BP72" s="148">
        <v>0</v>
      </c>
      <c r="BQ72" s="148">
        <v>0</v>
      </c>
      <c r="BR72" s="148">
        <v>0</v>
      </c>
      <c r="BS72" s="148">
        <v>0</v>
      </c>
      <c r="BT72" s="148">
        <v>0</v>
      </c>
      <c r="BU72" s="148">
        <v>0</v>
      </c>
      <c r="BV72" s="148">
        <v>0</v>
      </c>
      <c r="BW72" s="148">
        <v>0</v>
      </c>
      <c r="BX72" s="147"/>
      <c r="BY72" s="148">
        <v>1100</v>
      </c>
      <c r="BZ72" s="148">
        <v>1100</v>
      </c>
      <c r="CA72" s="148">
        <v>1100</v>
      </c>
      <c r="CB72" s="148">
        <v>1100</v>
      </c>
      <c r="CC72" s="148">
        <v>1100</v>
      </c>
      <c r="CD72" s="148">
        <v>1100</v>
      </c>
      <c r="CE72" s="148">
        <v>1100</v>
      </c>
      <c r="CF72" s="148">
        <v>1100</v>
      </c>
      <c r="CG72" s="148">
        <v>1100</v>
      </c>
      <c r="CH72" s="148">
        <v>1100</v>
      </c>
      <c r="CI72" s="148">
        <v>1100</v>
      </c>
      <c r="CJ72" s="148">
        <v>1100</v>
      </c>
      <c r="CK72" s="147"/>
      <c r="CL72" s="148">
        <v>208.33333333333331</v>
      </c>
      <c r="CM72" s="148">
        <v>208.33333333333331</v>
      </c>
      <c r="CN72" s="148">
        <v>208.33333333333331</v>
      </c>
      <c r="CO72" s="148">
        <v>208.33333333333331</v>
      </c>
      <c r="CP72" s="148">
        <v>208.33333333333331</v>
      </c>
      <c r="CQ72" s="148">
        <v>208.33333333333331</v>
      </c>
      <c r="CR72" s="148">
        <v>208.33333333333331</v>
      </c>
      <c r="CS72" s="148">
        <v>208.33333333333331</v>
      </c>
      <c r="CT72" s="148">
        <v>208.33333333333331</v>
      </c>
      <c r="CU72" s="148">
        <v>208.33333333333331</v>
      </c>
      <c r="CV72" s="148">
        <v>208.33333333333331</v>
      </c>
      <c r="CW72" s="148">
        <v>208.33333333333331</v>
      </c>
      <c r="CX72" s="147"/>
      <c r="CY72" s="148">
        <v>0</v>
      </c>
      <c r="CZ72" s="148">
        <v>0</v>
      </c>
      <c r="DA72" s="148">
        <v>0</v>
      </c>
      <c r="DB72" s="148">
        <v>0</v>
      </c>
      <c r="DC72" s="148">
        <v>0</v>
      </c>
      <c r="DD72" s="148">
        <v>0</v>
      </c>
      <c r="DE72" s="148">
        <v>0</v>
      </c>
      <c r="DF72" s="148">
        <v>0</v>
      </c>
      <c r="DG72" s="148">
        <v>0</v>
      </c>
      <c r="DH72" s="148">
        <v>0</v>
      </c>
      <c r="DI72" s="148">
        <v>0</v>
      </c>
      <c r="DJ72" s="148">
        <v>0</v>
      </c>
      <c r="DK72" s="147"/>
      <c r="DL72" s="148">
        <v>3808.333333333333</v>
      </c>
      <c r="DM72" s="148">
        <v>3808.333333333333</v>
      </c>
      <c r="DN72" s="148">
        <v>3808.333333333333</v>
      </c>
      <c r="DO72" s="148">
        <v>3808.333333333333</v>
      </c>
      <c r="DP72" s="148">
        <v>3808.333333333333</v>
      </c>
      <c r="DQ72" s="148">
        <v>3808.333333333333</v>
      </c>
      <c r="DR72" s="148">
        <v>3808.333333333333</v>
      </c>
      <c r="DS72" s="148">
        <v>3808.333333333333</v>
      </c>
      <c r="DT72" s="148">
        <v>3808.333333333333</v>
      </c>
      <c r="DU72" s="148">
        <v>3808.333333333333</v>
      </c>
      <c r="DV72" s="148">
        <v>3808.333333333333</v>
      </c>
      <c r="DW72" s="148">
        <v>3808.333333333333</v>
      </c>
      <c r="DY72" s="149">
        <f t="shared" si="115"/>
        <v>45700</v>
      </c>
      <c r="EA72" s="19" t="b">
        <f t="shared" si="116"/>
        <v>1</v>
      </c>
      <c r="EH72" s="19"/>
    </row>
    <row r="73" spans="2:138" ht="14" customHeight="1" x14ac:dyDescent="0.4">
      <c r="B73" s="144"/>
      <c r="C73" s="19" t="s">
        <v>71</v>
      </c>
      <c r="D73" s="145">
        <v>515</v>
      </c>
      <c r="E73" s="19" t="s">
        <v>72</v>
      </c>
      <c r="F73" s="19" t="s">
        <v>57</v>
      </c>
      <c r="H73" s="145" t="s">
        <v>8</v>
      </c>
      <c r="I73" s="19" t="s">
        <v>10</v>
      </c>
      <c r="J73" s="19" t="s">
        <v>74</v>
      </c>
      <c r="L73" s="146">
        <v>2500</v>
      </c>
      <c r="M73" s="146">
        <v>2500</v>
      </c>
      <c r="N73" s="146">
        <v>2500</v>
      </c>
      <c r="O73" s="146">
        <v>3500</v>
      </c>
      <c r="P73" s="146">
        <v>3500</v>
      </c>
      <c r="Q73" s="146">
        <v>3500</v>
      </c>
      <c r="R73" s="146">
        <v>3500</v>
      </c>
      <c r="S73" s="146">
        <v>3500</v>
      </c>
      <c r="T73" s="146">
        <v>3500</v>
      </c>
      <c r="U73" s="146">
        <v>3500</v>
      </c>
      <c r="V73" s="146">
        <v>3500</v>
      </c>
      <c r="W73" s="146">
        <v>3500</v>
      </c>
      <c r="X73" s="147"/>
      <c r="Y73" s="148">
        <v>2500</v>
      </c>
      <c r="Z73" s="148">
        <v>2500</v>
      </c>
      <c r="AA73" s="148">
        <v>2500</v>
      </c>
      <c r="AB73" s="148">
        <v>3500</v>
      </c>
      <c r="AC73" s="148">
        <v>3680.9500000000003</v>
      </c>
      <c r="AD73" s="148">
        <v>3680.9500000000003</v>
      </c>
      <c r="AE73" s="148">
        <v>3680.9500000000003</v>
      </c>
      <c r="AF73" s="148">
        <v>3680.9500000000003</v>
      </c>
      <c r="AG73" s="148">
        <v>3680.9500000000003</v>
      </c>
      <c r="AH73" s="148">
        <v>3680.9500000000003</v>
      </c>
      <c r="AI73" s="148">
        <v>3680.9500000000003</v>
      </c>
      <c r="AJ73" s="148">
        <v>3680.9500000000003</v>
      </c>
      <c r="AK73" s="147"/>
      <c r="AL73" s="148">
        <v>0</v>
      </c>
      <c r="AM73" s="148">
        <v>0</v>
      </c>
      <c r="AN73" s="148">
        <v>0</v>
      </c>
      <c r="AO73" s="148">
        <v>83.829209999999989</v>
      </c>
      <c r="AP73" s="148">
        <v>107.71460999999999</v>
      </c>
      <c r="AQ73" s="148">
        <v>107.71460999999999</v>
      </c>
      <c r="AR73" s="148">
        <v>107.71460999999999</v>
      </c>
      <c r="AS73" s="148">
        <v>107.71460999999999</v>
      </c>
      <c r="AT73" s="148">
        <v>107.71460999999999</v>
      </c>
      <c r="AU73" s="148">
        <v>107.71460999999999</v>
      </c>
      <c r="AV73" s="148">
        <v>107.71460999999999</v>
      </c>
      <c r="AW73" s="148">
        <v>107.71460999999999</v>
      </c>
      <c r="AX73" s="147"/>
      <c r="AY73" s="148">
        <v>202.23</v>
      </c>
      <c r="AZ73" s="148">
        <v>202.23</v>
      </c>
      <c r="BA73" s="148">
        <v>202.23</v>
      </c>
      <c r="BB73" s="148">
        <v>313.41359999999997</v>
      </c>
      <c r="BC73" s="148">
        <v>335.12760000000003</v>
      </c>
      <c r="BD73" s="148">
        <v>335.12760000000003</v>
      </c>
      <c r="BE73" s="148">
        <v>335.12760000000003</v>
      </c>
      <c r="BF73" s="148">
        <v>335.12760000000003</v>
      </c>
      <c r="BG73" s="148">
        <v>335.12760000000003</v>
      </c>
      <c r="BH73" s="148">
        <v>335.12760000000003</v>
      </c>
      <c r="BI73" s="148">
        <v>335.12760000000003</v>
      </c>
      <c r="BJ73" s="148">
        <v>335.12760000000003</v>
      </c>
      <c r="BK73" s="147"/>
      <c r="BL73" s="148">
        <v>279.16666666666669</v>
      </c>
      <c r="BM73" s="148">
        <v>279.16666666666669</v>
      </c>
      <c r="BN73" s="148">
        <v>279.16666666666669</v>
      </c>
      <c r="BO73" s="148">
        <v>390.83333333333331</v>
      </c>
      <c r="BP73" s="148">
        <v>411.03941666666668</v>
      </c>
      <c r="BQ73" s="148">
        <v>411.03941666666668</v>
      </c>
      <c r="BR73" s="148">
        <v>411.03941666666668</v>
      </c>
      <c r="BS73" s="148">
        <v>411.03941666666668</v>
      </c>
      <c r="BT73" s="148">
        <v>411.03941666666668</v>
      </c>
      <c r="BU73" s="148">
        <v>411.03941666666668</v>
      </c>
      <c r="BV73" s="148">
        <v>411.03941666666668</v>
      </c>
      <c r="BW73" s="148">
        <v>411.03941666666668</v>
      </c>
      <c r="BX73" s="147"/>
      <c r="BY73" s="148">
        <v>2323.7055027932711</v>
      </c>
      <c r="BZ73" s="148">
        <v>2323.7055027932711</v>
      </c>
      <c r="CA73" s="148">
        <v>2323.7055027932711</v>
      </c>
      <c r="CB73" s="148">
        <v>2395.2352943105793</v>
      </c>
      <c r="CC73" s="148">
        <v>2408.1786100856361</v>
      </c>
      <c r="CD73" s="148">
        <v>2408.1786100856361</v>
      </c>
      <c r="CE73" s="148">
        <v>2408.1786100856361</v>
      </c>
      <c r="CF73" s="148">
        <v>2408.1786100856361</v>
      </c>
      <c r="CG73" s="148">
        <v>2408.1786100856361</v>
      </c>
      <c r="CH73" s="148">
        <v>2408.1786100856361</v>
      </c>
      <c r="CI73" s="148">
        <v>2408.1786100856361</v>
      </c>
      <c r="CJ73" s="148">
        <v>2408.1786100856361</v>
      </c>
      <c r="CK73" s="147"/>
      <c r="CL73" s="148">
        <v>372.22222222222217</v>
      </c>
      <c r="CM73" s="148">
        <v>372.22222222222217</v>
      </c>
      <c r="CN73" s="148">
        <v>372.22222222222217</v>
      </c>
      <c r="CO73" s="148">
        <v>521.11111111111109</v>
      </c>
      <c r="CP73" s="148">
        <v>548.0525555555555</v>
      </c>
      <c r="CQ73" s="148">
        <v>548.0525555555555</v>
      </c>
      <c r="CR73" s="148">
        <v>548.0525555555555</v>
      </c>
      <c r="CS73" s="148">
        <v>548.0525555555555</v>
      </c>
      <c r="CT73" s="148">
        <v>548.0525555555555</v>
      </c>
      <c r="CU73" s="148">
        <v>548.0525555555555</v>
      </c>
      <c r="CV73" s="148">
        <v>548.0525555555555</v>
      </c>
      <c r="CW73" s="148">
        <v>548.0525555555555</v>
      </c>
      <c r="CX73" s="147"/>
      <c r="CY73" s="148">
        <v>850.00000000000011</v>
      </c>
      <c r="CZ73" s="148">
        <v>850.00000000000011</v>
      </c>
      <c r="DA73" s="148">
        <v>850.00000000000011</v>
      </c>
      <c r="DB73" s="148">
        <v>1190</v>
      </c>
      <c r="DC73" s="148">
        <v>1251.5230000000001</v>
      </c>
      <c r="DD73" s="148">
        <v>1251.5230000000001</v>
      </c>
      <c r="DE73" s="148">
        <v>1251.5230000000001</v>
      </c>
      <c r="DF73" s="148">
        <v>1251.5230000000001</v>
      </c>
      <c r="DG73" s="148">
        <v>1251.5230000000001</v>
      </c>
      <c r="DH73" s="148">
        <v>1251.5230000000001</v>
      </c>
      <c r="DI73" s="148">
        <v>1251.5230000000001</v>
      </c>
      <c r="DJ73" s="148">
        <v>1251.5230000000001</v>
      </c>
      <c r="DK73" s="147"/>
      <c r="DL73" s="148">
        <v>6325.0943916821598</v>
      </c>
      <c r="DM73" s="148">
        <v>6325.0943916821598</v>
      </c>
      <c r="DN73" s="148">
        <v>6325.0943916821598</v>
      </c>
      <c r="DO73" s="148">
        <v>7997.1797387550232</v>
      </c>
      <c r="DP73" s="148">
        <v>8299.7435823078595</v>
      </c>
      <c r="DQ73" s="148">
        <v>8299.7435823078595</v>
      </c>
      <c r="DR73" s="148">
        <v>8299.7435823078595</v>
      </c>
      <c r="DS73" s="148">
        <v>8299.7435823078595</v>
      </c>
      <c r="DT73" s="148">
        <v>8299.7435823078595</v>
      </c>
      <c r="DU73" s="148">
        <v>8299.7435823078595</v>
      </c>
      <c r="DV73" s="148">
        <v>8299.7435823078595</v>
      </c>
      <c r="DW73" s="148">
        <v>8299.7435823078595</v>
      </c>
      <c r="DY73" s="149">
        <f t="shared" si="115"/>
        <v>93370.411572264347</v>
      </c>
      <c r="EA73" s="19" t="b">
        <f t="shared" si="116"/>
        <v>1</v>
      </c>
      <c r="EH73" s="19"/>
    </row>
    <row r="74" spans="2:138" ht="14" customHeight="1" x14ac:dyDescent="0.4">
      <c r="B74" s="144"/>
      <c r="C74" s="19" t="s">
        <v>71</v>
      </c>
      <c r="D74" s="145">
        <v>510</v>
      </c>
      <c r="E74" s="19" t="s">
        <v>72</v>
      </c>
      <c r="F74" s="19" t="s">
        <v>57</v>
      </c>
      <c r="H74" s="145" t="s">
        <v>8</v>
      </c>
      <c r="I74" s="19" t="s">
        <v>10</v>
      </c>
      <c r="J74" s="19" t="s">
        <v>74</v>
      </c>
      <c r="L74" s="146">
        <v>4558</v>
      </c>
      <c r="M74" s="146">
        <v>4558</v>
      </c>
      <c r="N74" s="146">
        <v>0</v>
      </c>
      <c r="O74" s="146">
        <v>0</v>
      </c>
      <c r="P74" s="146">
        <v>0</v>
      </c>
      <c r="Q74" s="146">
        <v>0</v>
      </c>
      <c r="R74" s="146">
        <v>0</v>
      </c>
      <c r="S74" s="146">
        <v>0</v>
      </c>
      <c r="T74" s="146">
        <v>0</v>
      </c>
      <c r="U74" s="146">
        <v>0</v>
      </c>
      <c r="V74" s="146">
        <v>0</v>
      </c>
      <c r="W74" s="146">
        <v>0</v>
      </c>
      <c r="X74" s="147"/>
      <c r="Y74" s="148">
        <v>4558</v>
      </c>
      <c r="Z74" s="148">
        <v>4558</v>
      </c>
      <c r="AA74" s="148">
        <v>0</v>
      </c>
      <c r="AB74" s="148">
        <v>0</v>
      </c>
      <c r="AC74" s="148">
        <v>0</v>
      </c>
      <c r="AD74" s="148">
        <v>0</v>
      </c>
      <c r="AE74" s="148">
        <v>0</v>
      </c>
      <c r="AF74" s="148">
        <v>0</v>
      </c>
      <c r="AG74" s="148">
        <v>0</v>
      </c>
      <c r="AH74" s="148">
        <v>0</v>
      </c>
      <c r="AI74" s="148">
        <v>0</v>
      </c>
      <c r="AJ74" s="148">
        <v>0</v>
      </c>
      <c r="AK74" s="147"/>
      <c r="AL74" s="148">
        <v>249.32617500000003</v>
      </c>
      <c r="AM74" s="148">
        <v>249.32617500000003</v>
      </c>
      <c r="AN74" s="148">
        <v>0</v>
      </c>
      <c r="AO74" s="148">
        <v>0</v>
      </c>
      <c r="AP74" s="148">
        <v>0</v>
      </c>
      <c r="AQ74" s="148">
        <v>0</v>
      </c>
      <c r="AR74" s="148">
        <v>0</v>
      </c>
      <c r="AS74" s="148">
        <v>0</v>
      </c>
      <c r="AT74" s="148">
        <v>0</v>
      </c>
      <c r="AU74" s="148">
        <v>0</v>
      </c>
      <c r="AV74" s="148">
        <v>0</v>
      </c>
      <c r="AW74" s="148">
        <v>0</v>
      </c>
      <c r="AX74" s="147"/>
      <c r="AY74" s="148">
        <v>447.71699999999993</v>
      </c>
      <c r="AZ74" s="148">
        <v>447.71699999999993</v>
      </c>
      <c r="BA74" s="148">
        <v>0</v>
      </c>
      <c r="BB74" s="148">
        <v>0</v>
      </c>
      <c r="BC74" s="148">
        <v>0</v>
      </c>
      <c r="BD74" s="148">
        <v>0</v>
      </c>
      <c r="BE74" s="148">
        <v>0</v>
      </c>
      <c r="BF74" s="148">
        <v>0</v>
      </c>
      <c r="BG74" s="148">
        <v>0</v>
      </c>
      <c r="BH74" s="148">
        <v>0</v>
      </c>
      <c r="BI74" s="148">
        <v>0</v>
      </c>
      <c r="BJ74" s="148">
        <v>0</v>
      </c>
      <c r="BK74" s="147"/>
      <c r="BL74" s="148">
        <v>508.97666666666663</v>
      </c>
      <c r="BM74" s="148">
        <v>508.97666666666663</v>
      </c>
      <c r="BN74" s="148">
        <v>0</v>
      </c>
      <c r="BO74" s="148">
        <v>0</v>
      </c>
      <c r="BP74" s="148">
        <v>0</v>
      </c>
      <c r="BQ74" s="148">
        <v>0</v>
      </c>
      <c r="BR74" s="148">
        <v>0</v>
      </c>
      <c r="BS74" s="148">
        <v>0</v>
      </c>
      <c r="BT74" s="148">
        <v>0</v>
      </c>
      <c r="BU74" s="148">
        <v>0</v>
      </c>
      <c r="BV74" s="148">
        <v>0</v>
      </c>
      <c r="BW74" s="148">
        <v>0</v>
      </c>
      <c r="BX74" s="147"/>
      <c r="BY74" s="148">
        <v>2470.9138137358914</v>
      </c>
      <c r="BZ74" s="148">
        <v>2470.9138137358914</v>
      </c>
      <c r="CA74" s="148">
        <v>0</v>
      </c>
      <c r="CB74" s="148">
        <v>0</v>
      </c>
      <c r="CC74" s="148">
        <v>0</v>
      </c>
      <c r="CD74" s="148">
        <v>0</v>
      </c>
      <c r="CE74" s="148">
        <v>0</v>
      </c>
      <c r="CF74" s="148">
        <v>0</v>
      </c>
      <c r="CG74" s="148">
        <v>0</v>
      </c>
      <c r="CH74" s="148">
        <v>0</v>
      </c>
      <c r="CI74" s="148">
        <v>0</v>
      </c>
      <c r="CJ74" s="148">
        <v>0</v>
      </c>
      <c r="CK74" s="147"/>
      <c r="CL74" s="148">
        <v>678.63555555555547</v>
      </c>
      <c r="CM74" s="148">
        <v>678.63555555555547</v>
      </c>
      <c r="CN74" s="148">
        <v>0</v>
      </c>
      <c r="CO74" s="148">
        <v>0</v>
      </c>
      <c r="CP74" s="148">
        <v>0</v>
      </c>
      <c r="CQ74" s="148">
        <v>0</v>
      </c>
      <c r="CR74" s="148">
        <v>0</v>
      </c>
      <c r="CS74" s="148">
        <v>0</v>
      </c>
      <c r="CT74" s="148">
        <v>0</v>
      </c>
      <c r="CU74" s="148">
        <v>0</v>
      </c>
      <c r="CV74" s="148">
        <v>0</v>
      </c>
      <c r="CW74" s="148">
        <v>0</v>
      </c>
      <c r="CX74" s="147"/>
      <c r="CY74" s="148">
        <v>1549.72</v>
      </c>
      <c r="CZ74" s="148">
        <v>1549.72</v>
      </c>
      <c r="DA74" s="148">
        <v>0</v>
      </c>
      <c r="DB74" s="148">
        <v>0</v>
      </c>
      <c r="DC74" s="148">
        <v>0</v>
      </c>
      <c r="DD74" s="148">
        <v>0</v>
      </c>
      <c r="DE74" s="148">
        <v>0</v>
      </c>
      <c r="DF74" s="148">
        <v>0</v>
      </c>
      <c r="DG74" s="148">
        <v>0</v>
      </c>
      <c r="DH74" s="148">
        <v>0</v>
      </c>
      <c r="DI74" s="148">
        <v>0</v>
      </c>
      <c r="DJ74" s="148">
        <v>0</v>
      </c>
      <c r="DK74" s="147"/>
      <c r="DL74" s="148">
        <v>9766.2460359581128</v>
      </c>
      <c r="DM74" s="148">
        <v>9766.2460359581128</v>
      </c>
      <c r="DN74" s="148">
        <v>0</v>
      </c>
      <c r="DO74" s="148">
        <v>0</v>
      </c>
      <c r="DP74" s="148">
        <v>0</v>
      </c>
      <c r="DQ74" s="148">
        <v>0</v>
      </c>
      <c r="DR74" s="148">
        <v>0</v>
      </c>
      <c r="DS74" s="148">
        <v>0</v>
      </c>
      <c r="DT74" s="148">
        <v>0</v>
      </c>
      <c r="DU74" s="148">
        <v>0</v>
      </c>
      <c r="DV74" s="148">
        <v>0</v>
      </c>
      <c r="DW74" s="148">
        <v>0</v>
      </c>
      <c r="DY74" s="149">
        <f t="shared" si="115"/>
        <v>19532.492071916226</v>
      </c>
      <c r="EA74" s="19" t="b">
        <f t="shared" si="116"/>
        <v>1</v>
      </c>
      <c r="EH74" s="19"/>
    </row>
    <row r="75" spans="2:138" ht="14" customHeight="1" x14ac:dyDescent="0.4">
      <c r="B75" s="144"/>
      <c r="C75" s="19" t="s">
        <v>71</v>
      </c>
      <c r="D75" s="145">
        <v>504</v>
      </c>
      <c r="E75" s="19" t="s">
        <v>72</v>
      </c>
      <c r="F75" s="19" t="s">
        <v>57</v>
      </c>
      <c r="H75" s="145" t="s">
        <v>8</v>
      </c>
      <c r="I75" s="19" t="s">
        <v>10</v>
      </c>
      <c r="J75" s="19" t="s">
        <v>74</v>
      </c>
      <c r="L75" s="146">
        <v>8850</v>
      </c>
      <c r="M75" s="146">
        <v>8850</v>
      </c>
      <c r="N75" s="146">
        <v>10500</v>
      </c>
      <c r="O75" s="146">
        <v>10500</v>
      </c>
      <c r="P75" s="146">
        <v>10500</v>
      </c>
      <c r="Q75" s="146">
        <v>10500</v>
      </c>
      <c r="R75" s="146">
        <v>10500</v>
      </c>
      <c r="S75" s="146">
        <v>10500</v>
      </c>
      <c r="T75" s="146">
        <v>10500</v>
      </c>
      <c r="U75" s="146">
        <v>10500</v>
      </c>
      <c r="V75" s="146">
        <v>10500</v>
      </c>
      <c r="W75" s="146">
        <v>10500</v>
      </c>
      <c r="X75" s="147"/>
      <c r="Y75" s="148">
        <v>8850</v>
      </c>
      <c r="Z75" s="148">
        <v>8850</v>
      </c>
      <c r="AA75" s="148">
        <v>10500</v>
      </c>
      <c r="AB75" s="148">
        <v>10500</v>
      </c>
      <c r="AC75" s="148">
        <v>11042.85</v>
      </c>
      <c r="AD75" s="148">
        <v>11042.85</v>
      </c>
      <c r="AE75" s="148">
        <v>11042.85</v>
      </c>
      <c r="AF75" s="148">
        <v>11042.85</v>
      </c>
      <c r="AG75" s="148">
        <v>11042.85</v>
      </c>
      <c r="AH75" s="148">
        <v>11042.85</v>
      </c>
      <c r="AI75" s="148">
        <v>11042.85</v>
      </c>
      <c r="AJ75" s="148">
        <v>11042.85</v>
      </c>
      <c r="AK75" s="147"/>
      <c r="AL75" s="148">
        <v>1263.3290400000001</v>
      </c>
      <c r="AM75" s="148">
        <v>1263.3290400000001</v>
      </c>
      <c r="AN75" s="148">
        <v>1717.0790400000001</v>
      </c>
      <c r="AO75" s="148">
        <v>1717.0790400000001</v>
      </c>
      <c r="AP75" s="148">
        <v>1866.3627900000001</v>
      </c>
      <c r="AQ75" s="148">
        <v>1866.3627900000001</v>
      </c>
      <c r="AR75" s="148">
        <v>1866.3627900000001</v>
      </c>
      <c r="AS75" s="148">
        <v>1866.3627900000001</v>
      </c>
      <c r="AT75" s="148">
        <v>1866.3627900000001</v>
      </c>
      <c r="AU75" s="148">
        <v>1866.3627900000001</v>
      </c>
      <c r="AV75" s="148">
        <v>1866.3627900000001</v>
      </c>
      <c r="AW75" s="148">
        <v>1866.3627900000001</v>
      </c>
      <c r="AX75" s="147"/>
      <c r="AY75" s="148">
        <v>951.63440000000014</v>
      </c>
      <c r="AZ75" s="148">
        <v>951.63440000000014</v>
      </c>
      <c r="BA75" s="148">
        <v>951.63440000000014</v>
      </c>
      <c r="BB75" s="148">
        <v>951.63440000000014</v>
      </c>
      <c r="BC75" s="148">
        <v>951.63440000000014</v>
      </c>
      <c r="BD75" s="148">
        <v>951.63440000000014</v>
      </c>
      <c r="BE75" s="148">
        <v>951.63440000000014</v>
      </c>
      <c r="BF75" s="148">
        <v>951.63440000000014</v>
      </c>
      <c r="BG75" s="148">
        <v>951.63440000000014</v>
      </c>
      <c r="BH75" s="148">
        <v>951.63440000000014</v>
      </c>
      <c r="BI75" s="148">
        <v>951.63440000000014</v>
      </c>
      <c r="BJ75" s="148">
        <v>951.63440000000014</v>
      </c>
      <c r="BK75" s="147"/>
      <c r="BL75" s="148">
        <v>988.25</v>
      </c>
      <c r="BM75" s="148">
        <v>988.25</v>
      </c>
      <c r="BN75" s="148">
        <v>1172.5</v>
      </c>
      <c r="BO75" s="148">
        <v>1172.5</v>
      </c>
      <c r="BP75" s="148">
        <v>1233.11825</v>
      </c>
      <c r="BQ75" s="148">
        <v>1233.11825</v>
      </c>
      <c r="BR75" s="148">
        <v>1233.11825</v>
      </c>
      <c r="BS75" s="148">
        <v>1233.11825</v>
      </c>
      <c r="BT75" s="148">
        <v>1233.11825</v>
      </c>
      <c r="BU75" s="148">
        <v>1233.11825</v>
      </c>
      <c r="BV75" s="148">
        <v>1233.11825</v>
      </c>
      <c r="BW75" s="148">
        <v>1233.11825</v>
      </c>
      <c r="BX75" s="147"/>
      <c r="BY75" s="148">
        <v>2777.9196789281787</v>
      </c>
      <c r="BZ75" s="148">
        <v>2777.9196789281787</v>
      </c>
      <c r="CA75" s="148">
        <v>2895.9438349317375</v>
      </c>
      <c r="CB75" s="148">
        <v>2895.9438349317375</v>
      </c>
      <c r="CC75" s="148">
        <v>2934.7737822569084</v>
      </c>
      <c r="CD75" s="148">
        <v>2934.7737822569084</v>
      </c>
      <c r="CE75" s="148">
        <v>2934.7737822569084</v>
      </c>
      <c r="CF75" s="148">
        <v>2934.7737822569084</v>
      </c>
      <c r="CG75" s="148">
        <v>2934.7737822569084</v>
      </c>
      <c r="CH75" s="148">
        <v>2934.7737822569084</v>
      </c>
      <c r="CI75" s="148">
        <v>2934.7737822569084</v>
      </c>
      <c r="CJ75" s="148">
        <v>2934.7737822569084</v>
      </c>
      <c r="CK75" s="147"/>
      <c r="CL75" s="148">
        <v>1317.6666666666665</v>
      </c>
      <c r="CM75" s="148">
        <v>1317.6666666666665</v>
      </c>
      <c r="CN75" s="148">
        <v>1563.3333333333333</v>
      </c>
      <c r="CO75" s="148">
        <v>1563.3333333333333</v>
      </c>
      <c r="CP75" s="148">
        <v>1644.1576666666665</v>
      </c>
      <c r="CQ75" s="148">
        <v>1644.1576666666665</v>
      </c>
      <c r="CR75" s="148">
        <v>1644.1576666666665</v>
      </c>
      <c r="CS75" s="148">
        <v>1644.1576666666665</v>
      </c>
      <c r="CT75" s="148">
        <v>1644.1576666666665</v>
      </c>
      <c r="CU75" s="148">
        <v>1644.1576666666665</v>
      </c>
      <c r="CV75" s="148">
        <v>1644.1576666666665</v>
      </c>
      <c r="CW75" s="148">
        <v>1644.1576666666665</v>
      </c>
      <c r="CX75" s="147"/>
      <c r="CY75" s="148">
        <v>3009</v>
      </c>
      <c r="CZ75" s="148">
        <v>3009</v>
      </c>
      <c r="DA75" s="148">
        <v>3570.0000000000005</v>
      </c>
      <c r="DB75" s="148">
        <v>3570.0000000000005</v>
      </c>
      <c r="DC75" s="148">
        <v>3754.5690000000004</v>
      </c>
      <c r="DD75" s="148">
        <v>3754.5690000000004</v>
      </c>
      <c r="DE75" s="148">
        <v>3754.5690000000004</v>
      </c>
      <c r="DF75" s="148">
        <v>3754.5690000000004</v>
      </c>
      <c r="DG75" s="148">
        <v>3754.5690000000004</v>
      </c>
      <c r="DH75" s="148">
        <v>3754.5690000000004</v>
      </c>
      <c r="DI75" s="148">
        <v>3754.5690000000004</v>
      </c>
      <c r="DJ75" s="148">
        <v>3754.5690000000004</v>
      </c>
      <c r="DK75" s="147"/>
      <c r="DL75" s="148">
        <v>16942.836345594846</v>
      </c>
      <c r="DM75" s="148">
        <v>16942.836345594846</v>
      </c>
      <c r="DN75" s="148">
        <v>19701.777168265071</v>
      </c>
      <c r="DO75" s="148">
        <v>19701.777168265071</v>
      </c>
      <c r="DP75" s="148">
        <v>20609.468698923578</v>
      </c>
      <c r="DQ75" s="148">
        <v>20609.468698923578</v>
      </c>
      <c r="DR75" s="148">
        <v>20609.468698923578</v>
      </c>
      <c r="DS75" s="148">
        <v>20609.468698923578</v>
      </c>
      <c r="DT75" s="148">
        <v>20609.468698923578</v>
      </c>
      <c r="DU75" s="148">
        <v>20609.468698923578</v>
      </c>
      <c r="DV75" s="148">
        <v>20609.468698923578</v>
      </c>
      <c r="DW75" s="148">
        <v>20609.468698923578</v>
      </c>
      <c r="DY75" s="149">
        <f t="shared" si="115"/>
        <v>238164.97661910852</v>
      </c>
      <c r="EA75" s="19" t="b">
        <f t="shared" si="116"/>
        <v>1</v>
      </c>
      <c r="EH75" s="19"/>
    </row>
    <row r="76" spans="2:138" ht="14" customHeight="1" x14ac:dyDescent="0.4">
      <c r="B76" s="144"/>
      <c r="C76" s="19" t="s">
        <v>71</v>
      </c>
      <c r="D76" s="145">
        <v>500</v>
      </c>
      <c r="E76" s="19" t="s">
        <v>72</v>
      </c>
      <c r="F76" s="19" t="s">
        <v>57</v>
      </c>
      <c r="H76" s="145" t="s">
        <v>8</v>
      </c>
      <c r="I76" s="19" t="s">
        <v>10</v>
      </c>
      <c r="J76" s="19" t="s">
        <v>74</v>
      </c>
      <c r="L76" s="146">
        <v>7000</v>
      </c>
      <c r="M76" s="146">
        <v>7000</v>
      </c>
      <c r="N76" s="146">
        <v>7000</v>
      </c>
      <c r="O76" s="146">
        <v>7000</v>
      </c>
      <c r="P76" s="146">
        <v>7000</v>
      </c>
      <c r="Q76" s="146">
        <v>7000</v>
      </c>
      <c r="R76" s="146">
        <v>7000</v>
      </c>
      <c r="S76" s="146">
        <v>7000</v>
      </c>
      <c r="T76" s="146">
        <v>7000</v>
      </c>
      <c r="U76" s="146">
        <v>7000</v>
      </c>
      <c r="V76" s="146">
        <v>7000</v>
      </c>
      <c r="W76" s="146">
        <v>7000</v>
      </c>
      <c r="X76" s="147"/>
      <c r="Y76" s="148">
        <v>7000</v>
      </c>
      <c r="Z76" s="148">
        <v>7000</v>
      </c>
      <c r="AA76" s="148">
        <v>7000</v>
      </c>
      <c r="AB76" s="148">
        <v>7000</v>
      </c>
      <c r="AC76" s="148">
        <v>7361.9000000000005</v>
      </c>
      <c r="AD76" s="148">
        <v>7361.9000000000005</v>
      </c>
      <c r="AE76" s="148">
        <v>7361.9000000000005</v>
      </c>
      <c r="AF76" s="148">
        <v>7361.9000000000005</v>
      </c>
      <c r="AG76" s="148">
        <v>7361.9000000000005</v>
      </c>
      <c r="AH76" s="148">
        <v>7361.9000000000005</v>
      </c>
      <c r="AI76" s="148">
        <v>7361.9000000000005</v>
      </c>
      <c r="AJ76" s="148">
        <v>7361.9000000000005</v>
      </c>
      <c r="AK76" s="147"/>
      <c r="AL76" s="148">
        <v>799.1393250000001</v>
      </c>
      <c r="AM76" s="148">
        <v>799.1393250000001</v>
      </c>
      <c r="AN76" s="148">
        <v>799.1393250000001</v>
      </c>
      <c r="AO76" s="148">
        <v>799.1393250000001</v>
      </c>
      <c r="AP76" s="148">
        <v>884.72867500000029</v>
      </c>
      <c r="AQ76" s="148">
        <v>884.72867500000029</v>
      </c>
      <c r="AR76" s="148">
        <v>884.72867500000029</v>
      </c>
      <c r="AS76" s="148">
        <v>884.72867500000029</v>
      </c>
      <c r="AT76" s="148">
        <v>884.72867500000029</v>
      </c>
      <c r="AU76" s="148">
        <v>884.72867500000029</v>
      </c>
      <c r="AV76" s="148">
        <v>884.72867500000029</v>
      </c>
      <c r="AW76" s="148">
        <v>884.72867500000029</v>
      </c>
      <c r="AX76" s="147"/>
      <c r="AY76" s="148">
        <v>789.59699999999998</v>
      </c>
      <c r="AZ76" s="148">
        <v>789.59699999999998</v>
      </c>
      <c r="BA76" s="148">
        <v>789.59699999999998</v>
      </c>
      <c r="BB76" s="148">
        <v>789.59699999999998</v>
      </c>
      <c r="BC76" s="148">
        <v>840.26300000000015</v>
      </c>
      <c r="BD76" s="148">
        <v>840.26300000000015</v>
      </c>
      <c r="BE76" s="148">
        <v>840.26300000000015</v>
      </c>
      <c r="BF76" s="148">
        <v>840.26300000000015</v>
      </c>
      <c r="BG76" s="148">
        <v>840.26300000000015</v>
      </c>
      <c r="BH76" s="148">
        <v>840.26300000000015</v>
      </c>
      <c r="BI76" s="148">
        <v>840.26300000000015</v>
      </c>
      <c r="BJ76" s="148">
        <v>840.26300000000015</v>
      </c>
      <c r="BK76" s="147"/>
      <c r="BL76" s="148">
        <v>781.66666666666663</v>
      </c>
      <c r="BM76" s="148">
        <v>781.66666666666663</v>
      </c>
      <c r="BN76" s="148">
        <v>781.66666666666663</v>
      </c>
      <c r="BO76" s="148">
        <v>781.66666666666663</v>
      </c>
      <c r="BP76" s="148">
        <v>822.07883333333336</v>
      </c>
      <c r="BQ76" s="148">
        <v>822.07883333333336</v>
      </c>
      <c r="BR76" s="148">
        <v>822.07883333333336</v>
      </c>
      <c r="BS76" s="148">
        <v>822.07883333333336</v>
      </c>
      <c r="BT76" s="148">
        <v>822.07883333333336</v>
      </c>
      <c r="BU76" s="148">
        <v>822.07883333333336</v>
      </c>
      <c r="BV76" s="148">
        <v>822.07883333333336</v>
      </c>
      <c r="BW76" s="148">
        <v>822.07883333333336</v>
      </c>
      <c r="BX76" s="147"/>
      <c r="BY76" s="148">
        <v>2645.5895646211584</v>
      </c>
      <c r="BZ76" s="148">
        <v>2645.5895646211584</v>
      </c>
      <c r="CA76" s="148">
        <v>2645.5895646211584</v>
      </c>
      <c r="CB76" s="148">
        <v>2645.5895646211584</v>
      </c>
      <c r="CC76" s="148">
        <v>2671.4761961712725</v>
      </c>
      <c r="CD76" s="148">
        <v>2671.4761961712725</v>
      </c>
      <c r="CE76" s="148">
        <v>2671.4761961712725</v>
      </c>
      <c r="CF76" s="148">
        <v>2671.4761961712725</v>
      </c>
      <c r="CG76" s="148">
        <v>2671.4761961712725</v>
      </c>
      <c r="CH76" s="148">
        <v>2671.4761961712725</v>
      </c>
      <c r="CI76" s="148">
        <v>2671.4761961712725</v>
      </c>
      <c r="CJ76" s="148">
        <v>2671.4761961712725</v>
      </c>
      <c r="CK76" s="147"/>
      <c r="CL76" s="148">
        <v>1042.2222222222222</v>
      </c>
      <c r="CM76" s="148">
        <v>1042.2222222222222</v>
      </c>
      <c r="CN76" s="148">
        <v>1042.2222222222222</v>
      </c>
      <c r="CO76" s="148">
        <v>1042.2222222222222</v>
      </c>
      <c r="CP76" s="148">
        <v>1096.105111111111</v>
      </c>
      <c r="CQ76" s="148">
        <v>1096.105111111111</v>
      </c>
      <c r="CR76" s="148">
        <v>1096.105111111111</v>
      </c>
      <c r="CS76" s="148">
        <v>1096.105111111111</v>
      </c>
      <c r="CT76" s="148">
        <v>1096.105111111111</v>
      </c>
      <c r="CU76" s="148">
        <v>1096.105111111111</v>
      </c>
      <c r="CV76" s="148">
        <v>1096.105111111111</v>
      </c>
      <c r="CW76" s="148">
        <v>1096.105111111111</v>
      </c>
      <c r="CX76" s="147"/>
      <c r="CY76" s="148">
        <v>2380</v>
      </c>
      <c r="CZ76" s="148">
        <v>2380</v>
      </c>
      <c r="DA76" s="148">
        <v>2380</v>
      </c>
      <c r="DB76" s="148">
        <v>2380</v>
      </c>
      <c r="DC76" s="148">
        <v>2503.0460000000003</v>
      </c>
      <c r="DD76" s="148">
        <v>2503.0460000000003</v>
      </c>
      <c r="DE76" s="148">
        <v>2503.0460000000003</v>
      </c>
      <c r="DF76" s="148">
        <v>2503.0460000000003</v>
      </c>
      <c r="DG76" s="148">
        <v>2503.0460000000003</v>
      </c>
      <c r="DH76" s="148">
        <v>2503.0460000000003</v>
      </c>
      <c r="DI76" s="148">
        <v>2503.0460000000003</v>
      </c>
      <c r="DJ76" s="148">
        <v>2503.0460000000003</v>
      </c>
      <c r="DK76" s="147"/>
      <c r="DL76" s="148">
        <v>13849.478453510046</v>
      </c>
      <c r="DM76" s="148">
        <v>13849.478453510046</v>
      </c>
      <c r="DN76" s="148">
        <v>13849.478453510046</v>
      </c>
      <c r="DO76" s="148">
        <v>13849.478453510046</v>
      </c>
      <c r="DP76" s="148">
        <v>14454.606140615717</v>
      </c>
      <c r="DQ76" s="148">
        <v>14454.606140615717</v>
      </c>
      <c r="DR76" s="148">
        <v>14454.606140615717</v>
      </c>
      <c r="DS76" s="148">
        <v>14454.606140615717</v>
      </c>
      <c r="DT76" s="148">
        <v>14454.606140615717</v>
      </c>
      <c r="DU76" s="148">
        <v>14454.606140615717</v>
      </c>
      <c r="DV76" s="148">
        <v>14454.606140615717</v>
      </c>
      <c r="DW76" s="148">
        <v>14454.606140615717</v>
      </c>
      <c r="DY76" s="149">
        <f t="shared" si="115"/>
        <v>171034.76293896587</v>
      </c>
      <c r="EA76" s="19" t="b">
        <f t="shared" si="116"/>
        <v>1</v>
      </c>
      <c r="EH76" s="19"/>
    </row>
    <row r="77" spans="2:138" ht="14" customHeight="1" x14ac:dyDescent="0.4">
      <c r="B77" s="144"/>
      <c r="C77" s="19" t="s">
        <v>71</v>
      </c>
      <c r="D77" s="145">
        <v>477</v>
      </c>
      <c r="E77" s="19" t="s">
        <v>72</v>
      </c>
      <c r="F77" s="19" t="s">
        <v>57</v>
      </c>
      <c r="H77" s="145" t="s">
        <v>8</v>
      </c>
      <c r="I77" s="19" t="s">
        <v>10</v>
      </c>
      <c r="J77" s="19" t="s">
        <v>74</v>
      </c>
      <c r="L77" s="146">
        <v>0</v>
      </c>
      <c r="M77" s="146">
        <v>0</v>
      </c>
      <c r="N77" s="146">
        <v>0</v>
      </c>
      <c r="O77" s="146">
        <v>0</v>
      </c>
      <c r="P77" s="146">
        <v>0</v>
      </c>
      <c r="Q77" s="146">
        <v>0</v>
      </c>
      <c r="R77" s="146">
        <v>0</v>
      </c>
      <c r="S77" s="146">
        <v>0</v>
      </c>
      <c r="T77" s="146">
        <v>0</v>
      </c>
      <c r="U77" s="146">
        <v>0</v>
      </c>
      <c r="V77" s="146">
        <v>0</v>
      </c>
      <c r="W77" s="146">
        <v>0</v>
      </c>
      <c r="X77" s="147"/>
      <c r="Y77" s="148">
        <v>0</v>
      </c>
      <c r="Z77" s="148">
        <v>0</v>
      </c>
      <c r="AA77" s="148">
        <v>0</v>
      </c>
      <c r="AB77" s="148">
        <v>0</v>
      </c>
      <c r="AC77" s="148">
        <v>0</v>
      </c>
      <c r="AD77" s="148">
        <v>0</v>
      </c>
      <c r="AE77" s="148">
        <v>0</v>
      </c>
      <c r="AF77" s="148">
        <v>0</v>
      </c>
      <c r="AG77" s="148">
        <v>0</v>
      </c>
      <c r="AH77" s="148">
        <v>0</v>
      </c>
      <c r="AI77" s="148">
        <v>0</v>
      </c>
      <c r="AJ77" s="148">
        <v>0</v>
      </c>
      <c r="AK77" s="147"/>
      <c r="AL77" s="148">
        <v>0</v>
      </c>
      <c r="AM77" s="148">
        <v>0</v>
      </c>
      <c r="AN77" s="148">
        <v>0</v>
      </c>
      <c r="AO77" s="148">
        <v>0</v>
      </c>
      <c r="AP77" s="148">
        <v>0</v>
      </c>
      <c r="AQ77" s="148">
        <v>0</v>
      </c>
      <c r="AR77" s="148">
        <v>0</v>
      </c>
      <c r="AS77" s="148">
        <v>0</v>
      </c>
      <c r="AT77" s="148">
        <v>0</v>
      </c>
      <c r="AU77" s="148">
        <v>0</v>
      </c>
      <c r="AV77" s="148">
        <v>0</v>
      </c>
      <c r="AW77" s="148">
        <v>0</v>
      </c>
      <c r="AX77" s="147"/>
      <c r="AY77" s="148">
        <v>0</v>
      </c>
      <c r="AZ77" s="148">
        <v>0</v>
      </c>
      <c r="BA77" s="148">
        <v>0</v>
      </c>
      <c r="BB77" s="148">
        <v>0</v>
      </c>
      <c r="BC77" s="148">
        <v>0</v>
      </c>
      <c r="BD77" s="148">
        <v>0</v>
      </c>
      <c r="BE77" s="148">
        <v>0</v>
      </c>
      <c r="BF77" s="148">
        <v>0</v>
      </c>
      <c r="BG77" s="148">
        <v>0</v>
      </c>
      <c r="BH77" s="148">
        <v>0</v>
      </c>
      <c r="BI77" s="148">
        <v>0</v>
      </c>
      <c r="BJ77" s="148">
        <v>0</v>
      </c>
      <c r="BK77" s="147"/>
      <c r="BL77" s="148">
        <v>0</v>
      </c>
      <c r="BM77" s="148">
        <v>0</v>
      </c>
      <c r="BN77" s="148">
        <v>0</v>
      </c>
      <c r="BO77" s="148">
        <v>0</v>
      </c>
      <c r="BP77" s="148">
        <v>0</v>
      </c>
      <c r="BQ77" s="148">
        <v>0</v>
      </c>
      <c r="BR77" s="148">
        <v>0</v>
      </c>
      <c r="BS77" s="148">
        <v>0</v>
      </c>
      <c r="BT77" s="148">
        <v>0</v>
      </c>
      <c r="BU77" s="148">
        <v>0</v>
      </c>
      <c r="BV77" s="148">
        <v>0</v>
      </c>
      <c r="BW77" s="148">
        <v>0</v>
      </c>
      <c r="BX77" s="147"/>
      <c r="BY77" s="148">
        <v>0</v>
      </c>
      <c r="BZ77" s="148">
        <v>0</v>
      </c>
      <c r="CA77" s="148">
        <v>0</v>
      </c>
      <c r="CB77" s="148">
        <v>0</v>
      </c>
      <c r="CC77" s="148">
        <v>0</v>
      </c>
      <c r="CD77" s="148">
        <v>0</v>
      </c>
      <c r="CE77" s="148">
        <v>0</v>
      </c>
      <c r="CF77" s="148">
        <v>0</v>
      </c>
      <c r="CG77" s="148">
        <v>0</v>
      </c>
      <c r="CH77" s="148">
        <v>0</v>
      </c>
      <c r="CI77" s="148">
        <v>0</v>
      </c>
      <c r="CJ77" s="148">
        <v>0</v>
      </c>
      <c r="CK77" s="147"/>
      <c r="CL77" s="148">
        <v>0</v>
      </c>
      <c r="CM77" s="148">
        <v>0</v>
      </c>
      <c r="CN77" s="148">
        <v>0</v>
      </c>
      <c r="CO77" s="148">
        <v>0</v>
      </c>
      <c r="CP77" s="148">
        <v>0</v>
      </c>
      <c r="CQ77" s="148">
        <v>0</v>
      </c>
      <c r="CR77" s="148">
        <v>0</v>
      </c>
      <c r="CS77" s="148">
        <v>0</v>
      </c>
      <c r="CT77" s="148">
        <v>0</v>
      </c>
      <c r="CU77" s="148">
        <v>0</v>
      </c>
      <c r="CV77" s="148">
        <v>0</v>
      </c>
      <c r="CW77" s="148">
        <v>0</v>
      </c>
      <c r="CX77" s="147"/>
      <c r="CY77" s="148">
        <v>0</v>
      </c>
      <c r="CZ77" s="148">
        <v>0</v>
      </c>
      <c r="DA77" s="148">
        <v>0</v>
      </c>
      <c r="DB77" s="148">
        <v>0</v>
      </c>
      <c r="DC77" s="148">
        <v>0</v>
      </c>
      <c r="DD77" s="148">
        <v>0</v>
      </c>
      <c r="DE77" s="148">
        <v>0</v>
      </c>
      <c r="DF77" s="148">
        <v>0</v>
      </c>
      <c r="DG77" s="148">
        <v>0</v>
      </c>
      <c r="DH77" s="148">
        <v>0</v>
      </c>
      <c r="DI77" s="148">
        <v>0</v>
      </c>
      <c r="DJ77" s="148">
        <v>0</v>
      </c>
      <c r="DK77" s="147"/>
      <c r="DL77" s="148">
        <v>0</v>
      </c>
      <c r="DM77" s="148">
        <v>0</v>
      </c>
      <c r="DN77" s="148">
        <v>0</v>
      </c>
      <c r="DO77" s="148">
        <v>0</v>
      </c>
      <c r="DP77" s="148">
        <v>0</v>
      </c>
      <c r="DQ77" s="148">
        <v>0</v>
      </c>
      <c r="DR77" s="148">
        <v>0</v>
      </c>
      <c r="DS77" s="148">
        <v>0</v>
      </c>
      <c r="DT77" s="148">
        <v>0</v>
      </c>
      <c r="DU77" s="148">
        <v>0</v>
      </c>
      <c r="DV77" s="148">
        <v>0</v>
      </c>
      <c r="DW77" s="148">
        <v>0</v>
      </c>
      <c r="DY77" s="149">
        <f t="shared" si="115"/>
        <v>0</v>
      </c>
      <c r="EA77" s="19" t="b">
        <f t="shared" si="116"/>
        <v>1</v>
      </c>
      <c r="EH77" s="19"/>
    </row>
    <row r="78" spans="2:138" ht="14" customHeight="1" x14ac:dyDescent="0.4">
      <c r="B78" s="144"/>
      <c r="C78" s="19" t="s">
        <v>71</v>
      </c>
      <c r="D78" s="145">
        <v>473</v>
      </c>
      <c r="E78" s="19" t="s">
        <v>72</v>
      </c>
      <c r="F78" s="19" t="s">
        <v>57</v>
      </c>
      <c r="H78" s="145" t="s">
        <v>8</v>
      </c>
      <c r="I78" s="19" t="s">
        <v>10</v>
      </c>
      <c r="J78" s="19" t="s">
        <v>74</v>
      </c>
      <c r="L78" s="146">
        <v>5500</v>
      </c>
      <c r="M78" s="146">
        <v>5500</v>
      </c>
      <c r="N78" s="146">
        <v>5500</v>
      </c>
      <c r="O78" s="146">
        <v>0</v>
      </c>
      <c r="P78" s="146">
        <v>0</v>
      </c>
      <c r="Q78" s="146">
        <v>0</v>
      </c>
      <c r="R78" s="146">
        <v>0</v>
      </c>
      <c r="S78" s="146">
        <v>0</v>
      </c>
      <c r="T78" s="146">
        <v>0</v>
      </c>
      <c r="U78" s="146">
        <v>0</v>
      </c>
      <c r="V78" s="146">
        <v>0</v>
      </c>
      <c r="W78" s="146">
        <v>0</v>
      </c>
      <c r="X78" s="147"/>
      <c r="Y78" s="148">
        <v>5500</v>
      </c>
      <c r="Z78" s="148">
        <v>5500</v>
      </c>
      <c r="AA78" s="148">
        <v>5500</v>
      </c>
      <c r="AB78" s="148">
        <v>0</v>
      </c>
      <c r="AC78" s="148">
        <v>0</v>
      </c>
      <c r="AD78" s="148">
        <v>0</v>
      </c>
      <c r="AE78" s="148">
        <v>0</v>
      </c>
      <c r="AF78" s="148">
        <v>0</v>
      </c>
      <c r="AG78" s="148">
        <v>0</v>
      </c>
      <c r="AH78" s="148">
        <v>0</v>
      </c>
      <c r="AI78" s="148">
        <v>0</v>
      </c>
      <c r="AJ78" s="148">
        <v>0</v>
      </c>
      <c r="AK78" s="147"/>
      <c r="AL78" s="148">
        <v>444.3893250000001</v>
      </c>
      <c r="AM78" s="148">
        <v>444.3893250000001</v>
      </c>
      <c r="AN78" s="148">
        <v>444.3893250000001</v>
      </c>
      <c r="AO78" s="148">
        <v>0</v>
      </c>
      <c r="AP78" s="148">
        <v>0</v>
      </c>
      <c r="AQ78" s="148">
        <v>0</v>
      </c>
      <c r="AR78" s="148">
        <v>0</v>
      </c>
      <c r="AS78" s="148">
        <v>0</v>
      </c>
      <c r="AT78" s="148">
        <v>0</v>
      </c>
      <c r="AU78" s="148">
        <v>0</v>
      </c>
      <c r="AV78" s="148">
        <v>0</v>
      </c>
      <c r="AW78" s="148">
        <v>0</v>
      </c>
      <c r="AX78" s="147"/>
      <c r="AY78" s="148">
        <v>579.59699999999998</v>
      </c>
      <c r="AZ78" s="148">
        <v>579.59699999999998</v>
      </c>
      <c r="BA78" s="148">
        <v>579.59699999999998</v>
      </c>
      <c r="BB78" s="148">
        <v>0</v>
      </c>
      <c r="BC78" s="148">
        <v>0</v>
      </c>
      <c r="BD78" s="148">
        <v>0</v>
      </c>
      <c r="BE78" s="148">
        <v>0</v>
      </c>
      <c r="BF78" s="148">
        <v>0</v>
      </c>
      <c r="BG78" s="148">
        <v>0</v>
      </c>
      <c r="BH78" s="148">
        <v>0</v>
      </c>
      <c r="BI78" s="148">
        <v>0</v>
      </c>
      <c r="BJ78" s="148">
        <v>0</v>
      </c>
      <c r="BK78" s="147"/>
      <c r="BL78" s="148">
        <v>614.16666666666663</v>
      </c>
      <c r="BM78" s="148">
        <v>614.16666666666663</v>
      </c>
      <c r="BN78" s="148">
        <v>614.16666666666663</v>
      </c>
      <c r="BO78" s="148">
        <v>0</v>
      </c>
      <c r="BP78" s="148">
        <v>0</v>
      </c>
      <c r="BQ78" s="148">
        <v>0</v>
      </c>
      <c r="BR78" s="148">
        <v>0</v>
      </c>
      <c r="BS78" s="148">
        <v>0</v>
      </c>
      <c r="BT78" s="148">
        <v>0</v>
      </c>
      <c r="BU78" s="148">
        <v>0</v>
      </c>
      <c r="BV78" s="148">
        <v>0</v>
      </c>
      <c r="BW78" s="148">
        <v>0</v>
      </c>
      <c r="BX78" s="147"/>
      <c r="BY78" s="148">
        <v>2538.2948773451958</v>
      </c>
      <c r="BZ78" s="148">
        <v>2538.2948773451958</v>
      </c>
      <c r="CA78" s="148">
        <v>2538.2948773451958</v>
      </c>
      <c r="CB78" s="148">
        <v>0</v>
      </c>
      <c r="CC78" s="148">
        <v>0</v>
      </c>
      <c r="CD78" s="148">
        <v>0</v>
      </c>
      <c r="CE78" s="148">
        <v>0</v>
      </c>
      <c r="CF78" s="148">
        <v>0</v>
      </c>
      <c r="CG78" s="148">
        <v>0</v>
      </c>
      <c r="CH78" s="148">
        <v>0</v>
      </c>
      <c r="CI78" s="148">
        <v>0</v>
      </c>
      <c r="CJ78" s="148">
        <v>0</v>
      </c>
      <c r="CK78" s="147"/>
      <c r="CL78" s="148">
        <v>818.8888888888888</v>
      </c>
      <c r="CM78" s="148">
        <v>818.8888888888888</v>
      </c>
      <c r="CN78" s="148">
        <v>818.8888888888888</v>
      </c>
      <c r="CO78" s="148">
        <v>0</v>
      </c>
      <c r="CP78" s="148">
        <v>0</v>
      </c>
      <c r="CQ78" s="148">
        <v>0</v>
      </c>
      <c r="CR78" s="148">
        <v>0</v>
      </c>
      <c r="CS78" s="148">
        <v>0</v>
      </c>
      <c r="CT78" s="148">
        <v>0</v>
      </c>
      <c r="CU78" s="148">
        <v>0</v>
      </c>
      <c r="CV78" s="148">
        <v>0</v>
      </c>
      <c r="CW78" s="148">
        <v>0</v>
      </c>
      <c r="CX78" s="147"/>
      <c r="CY78" s="148">
        <v>1870.0000000000002</v>
      </c>
      <c r="CZ78" s="148">
        <v>1870.0000000000002</v>
      </c>
      <c r="DA78" s="148">
        <v>1870.0000000000002</v>
      </c>
      <c r="DB78" s="148">
        <v>0</v>
      </c>
      <c r="DC78" s="148">
        <v>0</v>
      </c>
      <c r="DD78" s="148">
        <v>0</v>
      </c>
      <c r="DE78" s="148">
        <v>0</v>
      </c>
      <c r="DF78" s="148">
        <v>0</v>
      </c>
      <c r="DG78" s="148">
        <v>0</v>
      </c>
      <c r="DH78" s="148">
        <v>0</v>
      </c>
      <c r="DI78" s="148">
        <v>0</v>
      </c>
      <c r="DJ78" s="148">
        <v>0</v>
      </c>
      <c r="DK78" s="147"/>
      <c r="DL78" s="148">
        <v>11341.350432900752</v>
      </c>
      <c r="DM78" s="148">
        <v>11341.350432900752</v>
      </c>
      <c r="DN78" s="148">
        <v>11341.350432900752</v>
      </c>
      <c r="DO78" s="148">
        <v>0</v>
      </c>
      <c r="DP78" s="148">
        <v>0</v>
      </c>
      <c r="DQ78" s="148">
        <v>0</v>
      </c>
      <c r="DR78" s="148">
        <v>0</v>
      </c>
      <c r="DS78" s="148">
        <v>0</v>
      </c>
      <c r="DT78" s="148">
        <v>0</v>
      </c>
      <c r="DU78" s="148">
        <v>0</v>
      </c>
      <c r="DV78" s="148">
        <v>0</v>
      </c>
      <c r="DW78" s="148">
        <v>0</v>
      </c>
      <c r="DY78" s="149">
        <f t="shared" si="115"/>
        <v>34024.051298702252</v>
      </c>
      <c r="EA78" s="19" t="b">
        <f t="shared" si="116"/>
        <v>1</v>
      </c>
      <c r="EH78" s="19"/>
    </row>
    <row r="79" spans="2:138" ht="14" customHeight="1" x14ac:dyDescent="0.4">
      <c r="B79" s="144"/>
      <c r="C79" s="19" t="s">
        <v>71</v>
      </c>
      <c r="D79" s="145">
        <v>424</v>
      </c>
      <c r="E79" s="19" t="s">
        <v>72</v>
      </c>
      <c r="F79" s="19" t="s">
        <v>57</v>
      </c>
      <c r="H79" s="145" t="s">
        <v>8</v>
      </c>
      <c r="I79" s="19" t="s">
        <v>126</v>
      </c>
      <c r="J79" s="19" t="s">
        <v>74</v>
      </c>
      <c r="L79" s="146">
        <v>0</v>
      </c>
      <c r="M79" s="146">
        <v>0</v>
      </c>
      <c r="N79" s="146">
        <v>0</v>
      </c>
      <c r="O79" s="146">
        <v>0</v>
      </c>
      <c r="P79" s="146">
        <v>0</v>
      </c>
      <c r="Q79" s="146">
        <v>0</v>
      </c>
      <c r="R79" s="146">
        <v>0</v>
      </c>
      <c r="S79" s="146">
        <v>0</v>
      </c>
      <c r="T79" s="146">
        <v>0</v>
      </c>
      <c r="U79" s="146">
        <v>0</v>
      </c>
      <c r="V79" s="146">
        <v>0</v>
      </c>
      <c r="W79" s="146">
        <v>0</v>
      </c>
      <c r="X79" s="147"/>
      <c r="Y79" s="148">
        <v>0</v>
      </c>
      <c r="Z79" s="148">
        <v>0</v>
      </c>
      <c r="AA79" s="148">
        <v>0</v>
      </c>
      <c r="AB79" s="148">
        <v>0</v>
      </c>
      <c r="AC79" s="148">
        <v>0</v>
      </c>
      <c r="AD79" s="148">
        <v>0</v>
      </c>
      <c r="AE79" s="148">
        <v>0</v>
      </c>
      <c r="AF79" s="148">
        <v>0</v>
      </c>
      <c r="AG79" s="148">
        <v>0</v>
      </c>
      <c r="AH79" s="148">
        <v>0</v>
      </c>
      <c r="AI79" s="148">
        <v>0</v>
      </c>
      <c r="AJ79" s="148">
        <v>0</v>
      </c>
      <c r="AK79" s="147"/>
      <c r="AL79" s="148">
        <v>0</v>
      </c>
      <c r="AM79" s="148">
        <v>0</v>
      </c>
      <c r="AN79" s="148">
        <v>0</v>
      </c>
      <c r="AO79" s="148">
        <v>0</v>
      </c>
      <c r="AP79" s="148">
        <v>0</v>
      </c>
      <c r="AQ79" s="148">
        <v>0</v>
      </c>
      <c r="AR79" s="148">
        <v>0</v>
      </c>
      <c r="AS79" s="148">
        <v>0</v>
      </c>
      <c r="AT79" s="148">
        <v>0</v>
      </c>
      <c r="AU79" s="148">
        <v>0</v>
      </c>
      <c r="AV79" s="148">
        <v>0</v>
      </c>
      <c r="AW79" s="148">
        <v>0</v>
      </c>
      <c r="AX79" s="147"/>
      <c r="AY79" s="148">
        <v>0</v>
      </c>
      <c r="AZ79" s="148">
        <v>0</v>
      </c>
      <c r="BA79" s="148">
        <v>0</v>
      </c>
      <c r="BB79" s="148">
        <v>0</v>
      </c>
      <c r="BC79" s="148">
        <v>0</v>
      </c>
      <c r="BD79" s="148">
        <v>0</v>
      </c>
      <c r="BE79" s="148">
        <v>0</v>
      </c>
      <c r="BF79" s="148">
        <v>0</v>
      </c>
      <c r="BG79" s="148">
        <v>0</v>
      </c>
      <c r="BH79" s="148">
        <v>0</v>
      </c>
      <c r="BI79" s="148">
        <v>0</v>
      </c>
      <c r="BJ79" s="148">
        <v>0</v>
      </c>
      <c r="BK79" s="147"/>
      <c r="BL79" s="148">
        <v>0</v>
      </c>
      <c r="BM79" s="148">
        <v>0</v>
      </c>
      <c r="BN79" s="148">
        <v>0</v>
      </c>
      <c r="BO79" s="148">
        <v>0</v>
      </c>
      <c r="BP79" s="148">
        <v>0</v>
      </c>
      <c r="BQ79" s="148">
        <v>0</v>
      </c>
      <c r="BR79" s="148">
        <v>0</v>
      </c>
      <c r="BS79" s="148">
        <v>0</v>
      </c>
      <c r="BT79" s="148">
        <v>0</v>
      </c>
      <c r="BU79" s="148">
        <v>0</v>
      </c>
      <c r="BV79" s="148">
        <v>0</v>
      </c>
      <c r="BW79" s="148">
        <v>0</v>
      </c>
      <c r="BX79" s="147"/>
      <c r="BY79" s="148">
        <v>0</v>
      </c>
      <c r="BZ79" s="148">
        <v>0</v>
      </c>
      <c r="CA79" s="148">
        <v>0</v>
      </c>
      <c r="CB79" s="148">
        <v>0</v>
      </c>
      <c r="CC79" s="148">
        <v>0</v>
      </c>
      <c r="CD79" s="148">
        <v>0</v>
      </c>
      <c r="CE79" s="148">
        <v>0</v>
      </c>
      <c r="CF79" s="148">
        <v>0</v>
      </c>
      <c r="CG79" s="148">
        <v>0</v>
      </c>
      <c r="CH79" s="148">
        <v>0</v>
      </c>
      <c r="CI79" s="148">
        <v>0</v>
      </c>
      <c r="CJ79" s="148">
        <v>0</v>
      </c>
      <c r="CK79" s="147"/>
      <c r="CL79" s="148">
        <v>0</v>
      </c>
      <c r="CM79" s="148">
        <v>0</v>
      </c>
      <c r="CN79" s="148">
        <v>0</v>
      </c>
      <c r="CO79" s="148">
        <v>0</v>
      </c>
      <c r="CP79" s="148">
        <v>0</v>
      </c>
      <c r="CQ79" s="148">
        <v>0</v>
      </c>
      <c r="CR79" s="148">
        <v>0</v>
      </c>
      <c r="CS79" s="148">
        <v>0</v>
      </c>
      <c r="CT79" s="148">
        <v>0</v>
      </c>
      <c r="CU79" s="148">
        <v>0</v>
      </c>
      <c r="CV79" s="148">
        <v>0</v>
      </c>
      <c r="CW79" s="148">
        <v>0</v>
      </c>
      <c r="CX79" s="147"/>
      <c r="CY79" s="148">
        <v>0</v>
      </c>
      <c r="CZ79" s="148">
        <v>0</v>
      </c>
      <c r="DA79" s="148">
        <v>0</v>
      </c>
      <c r="DB79" s="148">
        <v>0</v>
      </c>
      <c r="DC79" s="148">
        <v>0</v>
      </c>
      <c r="DD79" s="148">
        <v>0</v>
      </c>
      <c r="DE79" s="148">
        <v>0</v>
      </c>
      <c r="DF79" s="148">
        <v>0</v>
      </c>
      <c r="DG79" s="148">
        <v>0</v>
      </c>
      <c r="DH79" s="148">
        <v>0</v>
      </c>
      <c r="DI79" s="148">
        <v>0</v>
      </c>
      <c r="DJ79" s="148">
        <v>0</v>
      </c>
      <c r="DK79" s="147"/>
      <c r="DL79" s="148">
        <v>0</v>
      </c>
      <c r="DM79" s="148">
        <v>0</v>
      </c>
      <c r="DN79" s="148">
        <v>0</v>
      </c>
      <c r="DO79" s="148">
        <v>0</v>
      </c>
      <c r="DP79" s="148">
        <v>0</v>
      </c>
      <c r="DQ79" s="148">
        <v>0</v>
      </c>
      <c r="DR79" s="148">
        <v>0</v>
      </c>
      <c r="DS79" s="148">
        <v>0</v>
      </c>
      <c r="DT79" s="148">
        <v>0</v>
      </c>
      <c r="DU79" s="148">
        <v>0</v>
      </c>
      <c r="DV79" s="148">
        <v>0</v>
      </c>
      <c r="DW79" s="148">
        <v>0</v>
      </c>
      <c r="DY79" s="149">
        <f t="shared" si="115"/>
        <v>0</v>
      </c>
      <c r="EA79" s="19" t="b">
        <f t="shared" si="116"/>
        <v>1</v>
      </c>
      <c r="EH79" s="19"/>
    </row>
    <row r="80" spans="2:138" ht="14" customHeight="1" x14ac:dyDescent="0.4">
      <c r="B80" s="144"/>
      <c r="C80" s="19" t="s">
        <v>71</v>
      </c>
      <c r="D80" s="145">
        <v>339</v>
      </c>
      <c r="E80" s="19" t="s">
        <v>72</v>
      </c>
      <c r="F80" s="19" t="s">
        <v>57</v>
      </c>
      <c r="H80" s="145" t="s">
        <v>8</v>
      </c>
      <c r="I80" s="19" t="s">
        <v>10</v>
      </c>
      <c r="J80" s="19" t="s">
        <v>74</v>
      </c>
      <c r="L80" s="146">
        <v>5680</v>
      </c>
      <c r="M80" s="146">
        <v>5680</v>
      </c>
      <c r="N80" s="146">
        <v>5680</v>
      </c>
      <c r="O80" s="146">
        <v>5680</v>
      </c>
      <c r="P80" s="146">
        <v>5680</v>
      </c>
      <c r="Q80" s="146">
        <v>5680</v>
      </c>
      <c r="R80" s="146">
        <v>5680</v>
      </c>
      <c r="S80" s="146">
        <v>5680</v>
      </c>
      <c r="T80" s="146">
        <v>5680</v>
      </c>
      <c r="U80" s="146">
        <v>5680</v>
      </c>
      <c r="V80" s="146">
        <v>5680</v>
      </c>
      <c r="W80" s="146">
        <v>5680</v>
      </c>
      <c r="X80" s="147"/>
      <c r="Y80" s="148">
        <v>5680</v>
      </c>
      <c r="Z80" s="148">
        <v>5680</v>
      </c>
      <c r="AA80" s="148">
        <v>5680</v>
      </c>
      <c r="AB80" s="148">
        <v>5680</v>
      </c>
      <c r="AC80" s="148">
        <v>5973.6560000000009</v>
      </c>
      <c r="AD80" s="148">
        <v>5973.6560000000009</v>
      </c>
      <c r="AE80" s="148">
        <v>5973.6560000000009</v>
      </c>
      <c r="AF80" s="148">
        <v>5973.6560000000009</v>
      </c>
      <c r="AG80" s="148">
        <v>5973.6560000000009</v>
      </c>
      <c r="AH80" s="148">
        <v>5973.6560000000009</v>
      </c>
      <c r="AI80" s="148">
        <v>5973.6560000000009</v>
      </c>
      <c r="AJ80" s="148">
        <v>5973.6560000000009</v>
      </c>
      <c r="AK80" s="147"/>
      <c r="AL80" s="148">
        <v>486.95932499999981</v>
      </c>
      <c r="AM80" s="148">
        <v>486.95932499999981</v>
      </c>
      <c r="AN80" s="148">
        <v>486.95932499999981</v>
      </c>
      <c r="AO80" s="148">
        <v>486.95932499999981</v>
      </c>
      <c r="AP80" s="148">
        <v>556.4089690000003</v>
      </c>
      <c r="AQ80" s="148">
        <v>556.4089690000003</v>
      </c>
      <c r="AR80" s="148">
        <v>556.4089690000003</v>
      </c>
      <c r="AS80" s="148">
        <v>556.4089690000003</v>
      </c>
      <c r="AT80" s="148">
        <v>556.4089690000003</v>
      </c>
      <c r="AU80" s="148">
        <v>556.4089690000003</v>
      </c>
      <c r="AV80" s="148">
        <v>556.4089690000003</v>
      </c>
      <c r="AW80" s="148">
        <v>556.4089690000003</v>
      </c>
      <c r="AX80" s="147"/>
      <c r="AY80" s="148">
        <v>604.79700000000003</v>
      </c>
      <c r="AZ80" s="148">
        <v>604.79700000000003</v>
      </c>
      <c r="BA80" s="148">
        <v>604.79700000000003</v>
      </c>
      <c r="BB80" s="148">
        <v>604.79700000000003</v>
      </c>
      <c r="BC80" s="148">
        <v>645.90884000000005</v>
      </c>
      <c r="BD80" s="148">
        <v>645.90884000000005</v>
      </c>
      <c r="BE80" s="148">
        <v>645.90884000000005</v>
      </c>
      <c r="BF80" s="148">
        <v>645.90884000000005</v>
      </c>
      <c r="BG80" s="148">
        <v>645.90884000000005</v>
      </c>
      <c r="BH80" s="148">
        <v>645.90884000000005</v>
      </c>
      <c r="BI80" s="148">
        <v>645.90884000000005</v>
      </c>
      <c r="BJ80" s="148">
        <v>645.90884000000005</v>
      </c>
      <c r="BK80" s="147"/>
      <c r="BL80" s="148">
        <v>634.26666666666665</v>
      </c>
      <c r="BM80" s="148">
        <v>634.26666666666665</v>
      </c>
      <c r="BN80" s="148">
        <v>634.26666666666665</v>
      </c>
      <c r="BO80" s="148">
        <v>634.26666666666665</v>
      </c>
      <c r="BP80" s="148">
        <v>667.05825333333337</v>
      </c>
      <c r="BQ80" s="148">
        <v>667.05825333333337</v>
      </c>
      <c r="BR80" s="148">
        <v>667.05825333333337</v>
      </c>
      <c r="BS80" s="148">
        <v>667.05825333333337</v>
      </c>
      <c r="BT80" s="148">
        <v>667.05825333333337</v>
      </c>
      <c r="BU80" s="148">
        <v>667.05825333333337</v>
      </c>
      <c r="BV80" s="148">
        <v>667.05825333333337</v>
      </c>
      <c r="BW80" s="148">
        <v>667.05825333333337</v>
      </c>
      <c r="BX80" s="147"/>
      <c r="BY80" s="148">
        <v>2551.1702398183115</v>
      </c>
      <c r="BZ80" s="148">
        <v>2551.1702398183115</v>
      </c>
      <c r="CA80" s="148">
        <v>2551.1702398183115</v>
      </c>
      <c r="CB80" s="148">
        <v>2551.1702398183115</v>
      </c>
      <c r="CC80" s="148">
        <v>2572.1753922761181</v>
      </c>
      <c r="CD80" s="148">
        <v>2572.1753922761181</v>
      </c>
      <c r="CE80" s="148">
        <v>2572.1753922761181</v>
      </c>
      <c r="CF80" s="148">
        <v>2572.1753922761181</v>
      </c>
      <c r="CG80" s="148">
        <v>2572.1753922761181</v>
      </c>
      <c r="CH80" s="148">
        <v>2572.1753922761181</v>
      </c>
      <c r="CI80" s="148">
        <v>2572.1753922761181</v>
      </c>
      <c r="CJ80" s="148">
        <v>2572.1753922761181</v>
      </c>
      <c r="CK80" s="147"/>
      <c r="CL80" s="148">
        <v>845.68888888888887</v>
      </c>
      <c r="CM80" s="148">
        <v>845.68888888888887</v>
      </c>
      <c r="CN80" s="148">
        <v>845.68888888888887</v>
      </c>
      <c r="CO80" s="148">
        <v>845.68888888888887</v>
      </c>
      <c r="CP80" s="148">
        <v>889.41100444444453</v>
      </c>
      <c r="CQ80" s="148">
        <v>889.41100444444453</v>
      </c>
      <c r="CR80" s="148">
        <v>889.41100444444453</v>
      </c>
      <c r="CS80" s="148">
        <v>889.41100444444453</v>
      </c>
      <c r="CT80" s="148">
        <v>889.41100444444453</v>
      </c>
      <c r="CU80" s="148">
        <v>889.41100444444453</v>
      </c>
      <c r="CV80" s="148">
        <v>889.41100444444453</v>
      </c>
      <c r="CW80" s="148">
        <v>889.41100444444453</v>
      </c>
      <c r="CX80" s="147"/>
      <c r="CY80" s="148">
        <v>1931.2</v>
      </c>
      <c r="CZ80" s="148">
        <v>1931.2</v>
      </c>
      <c r="DA80" s="148">
        <v>1931.2</v>
      </c>
      <c r="DB80" s="148">
        <v>1931.2</v>
      </c>
      <c r="DC80" s="148">
        <v>2031.0430400000005</v>
      </c>
      <c r="DD80" s="148">
        <v>2031.0430400000005</v>
      </c>
      <c r="DE80" s="148">
        <v>2031.0430400000005</v>
      </c>
      <c r="DF80" s="148">
        <v>2031.0430400000005</v>
      </c>
      <c r="DG80" s="148">
        <v>2031.0430400000005</v>
      </c>
      <c r="DH80" s="148">
        <v>2031.0430400000005</v>
      </c>
      <c r="DI80" s="148">
        <v>2031.0430400000005</v>
      </c>
      <c r="DJ80" s="148">
        <v>2031.0430400000005</v>
      </c>
      <c r="DK80" s="147"/>
      <c r="DL80" s="148">
        <v>11642.325795373867</v>
      </c>
      <c r="DM80" s="148">
        <v>11642.325795373867</v>
      </c>
      <c r="DN80" s="148">
        <v>11642.325795373867</v>
      </c>
      <c r="DO80" s="148">
        <v>11642.325795373867</v>
      </c>
      <c r="DP80" s="148">
        <v>12133.343690053896</v>
      </c>
      <c r="DQ80" s="148">
        <v>12133.343690053896</v>
      </c>
      <c r="DR80" s="148">
        <v>12133.343690053896</v>
      </c>
      <c r="DS80" s="148">
        <v>12133.343690053896</v>
      </c>
      <c r="DT80" s="148">
        <v>12133.343690053896</v>
      </c>
      <c r="DU80" s="148">
        <v>12133.343690053896</v>
      </c>
      <c r="DV80" s="148">
        <v>12133.343690053896</v>
      </c>
      <c r="DW80" s="148">
        <v>12133.343690053896</v>
      </c>
      <c r="DY80" s="149">
        <f t="shared" si="115"/>
        <v>143636.05270192664</v>
      </c>
      <c r="EA80" s="19" t="b">
        <f t="shared" si="116"/>
        <v>1</v>
      </c>
      <c r="EH80" s="19"/>
    </row>
    <row r="81" spans="2:138" ht="14" customHeight="1" x14ac:dyDescent="0.4">
      <c r="B81" s="144"/>
      <c r="C81" s="19" t="s">
        <v>71</v>
      </c>
      <c r="D81" s="145">
        <v>235</v>
      </c>
      <c r="E81" s="19" t="s">
        <v>72</v>
      </c>
      <c r="F81" s="19" t="s">
        <v>57</v>
      </c>
      <c r="H81" s="145" t="s">
        <v>8</v>
      </c>
      <c r="I81" s="19" t="s">
        <v>10</v>
      </c>
      <c r="J81" s="19" t="s">
        <v>74</v>
      </c>
      <c r="L81" s="146">
        <v>8626</v>
      </c>
      <c r="M81" s="146">
        <v>8626</v>
      </c>
      <c r="N81" s="146">
        <v>8626</v>
      </c>
      <c r="O81" s="146">
        <v>8626</v>
      </c>
      <c r="P81" s="146">
        <v>8626</v>
      </c>
      <c r="Q81" s="146">
        <v>8626</v>
      </c>
      <c r="R81" s="146">
        <v>8626</v>
      </c>
      <c r="S81" s="146">
        <v>8626</v>
      </c>
      <c r="T81" s="146">
        <v>8626</v>
      </c>
      <c r="U81" s="146">
        <v>8626</v>
      </c>
      <c r="V81" s="146">
        <v>8626</v>
      </c>
      <c r="W81" s="146">
        <v>8626</v>
      </c>
      <c r="X81" s="147"/>
      <c r="Y81" s="148">
        <v>8626</v>
      </c>
      <c r="Z81" s="148">
        <v>8626</v>
      </c>
      <c r="AA81" s="148">
        <v>8626</v>
      </c>
      <c r="AB81" s="148">
        <v>8626</v>
      </c>
      <c r="AC81" s="148">
        <v>9071.9642000000003</v>
      </c>
      <c r="AD81" s="148">
        <v>9071.9642000000003</v>
      </c>
      <c r="AE81" s="148">
        <v>9071.9642000000003</v>
      </c>
      <c r="AF81" s="148">
        <v>9071.9642000000003</v>
      </c>
      <c r="AG81" s="148">
        <v>9071.9642000000003</v>
      </c>
      <c r="AH81" s="148">
        <v>9071.9642000000003</v>
      </c>
      <c r="AI81" s="148">
        <v>9071.9642000000003</v>
      </c>
      <c r="AJ81" s="148">
        <v>9071.9642000000003</v>
      </c>
      <c r="AK81" s="147"/>
      <c r="AL81" s="148">
        <v>1201.7290400000002</v>
      </c>
      <c r="AM81" s="148">
        <v>1201.7290400000002</v>
      </c>
      <c r="AN81" s="148">
        <v>1201.7290400000002</v>
      </c>
      <c r="AO81" s="148">
        <v>1201.7290400000002</v>
      </c>
      <c r="AP81" s="148">
        <v>1324.3691950000002</v>
      </c>
      <c r="AQ81" s="148">
        <v>1324.3691950000002</v>
      </c>
      <c r="AR81" s="148">
        <v>1324.3691950000002</v>
      </c>
      <c r="AS81" s="148">
        <v>1324.3691950000002</v>
      </c>
      <c r="AT81" s="148">
        <v>1324.3691950000002</v>
      </c>
      <c r="AU81" s="148">
        <v>1324.3691950000002</v>
      </c>
      <c r="AV81" s="148">
        <v>1324.3691950000002</v>
      </c>
      <c r="AW81" s="148">
        <v>1324.3691950000002</v>
      </c>
      <c r="AX81" s="147"/>
      <c r="AY81" s="148">
        <v>951.63440000000014</v>
      </c>
      <c r="AZ81" s="148">
        <v>951.63440000000014</v>
      </c>
      <c r="BA81" s="148">
        <v>951.63440000000014</v>
      </c>
      <c r="BB81" s="148">
        <v>951.63440000000014</v>
      </c>
      <c r="BC81" s="148">
        <v>951.63440000000014</v>
      </c>
      <c r="BD81" s="148">
        <v>951.63440000000014</v>
      </c>
      <c r="BE81" s="148">
        <v>951.63440000000014</v>
      </c>
      <c r="BF81" s="148">
        <v>951.63440000000014</v>
      </c>
      <c r="BG81" s="148">
        <v>951.63440000000014</v>
      </c>
      <c r="BH81" s="148">
        <v>951.63440000000014</v>
      </c>
      <c r="BI81" s="148">
        <v>951.63440000000014</v>
      </c>
      <c r="BJ81" s="148">
        <v>951.63440000000014</v>
      </c>
      <c r="BK81" s="147"/>
      <c r="BL81" s="148">
        <v>963.23666666666668</v>
      </c>
      <c r="BM81" s="148">
        <v>963.23666666666668</v>
      </c>
      <c r="BN81" s="148">
        <v>963.23666666666668</v>
      </c>
      <c r="BO81" s="148">
        <v>963.23666666666668</v>
      </c>
      <c r="BP81" s="148">
        <v>1013.0360023333334</v>
      </c>
      <c r="BQ81" s="148">
        <v>1013.0360023333334</v>
      </c>
      <c r="BR81" s="148">
        <v>1013.0360023333334</v>
      </c>
      <c r="BS81" s="148">
        <v>1013.0360023333334</v>
      </c>
      <c r="BT81" s="148">
        <v>1013.0360023333334</v>
      </c>
      <c r="BU81" s="148">
        <v>1013.0360023333334</v>
      </c>
      <c r="BV81" s="148">
        <v>1013.0360023333334</v>
      </c>
      <c r="BW81" s="148">
        <v>1013.0360023333334</v>
      </c>
      <c r="BX81" s="147"/>
      <c r="BY81" s="148">
        <v>2761.8970056283019</v>
      </c>
      <c r="BZ81" s="148">
        <v>2761.8970056283019</v>
      </c>
      <c r="CA81" s="148">
        <v>2761.8970056283019</v>
      </c>
      <c r="CB81" s="148">
        <v>2761.8970056283019</v>
      </c>
      <c r="CC81" s="148">
        <v>2793.7967318784849</v>
      </c>
      <c r="CD81" s="148">
        <v>2793.7967318784849</v>
      </c>
      <c r="CE81" s="148">
        <v>2793.7967318784849</v>
      </c>
      <c r="CF81" s="148">
        <v>2793.7967318784849</v>
      </c>
      <c r="CG81" s="148">
        <v>2793.7967318784849</v>
      </c>
      <c r="CH81" s="148">
        <v>2793.7967318784849</v>
      </c>
      <c r="CI81" s="148">
        <v>2793.7967318784849</v>
      </c>
      <c r="CJ81" s="148">
        <v>2793.7967318784849</v>
      </c>
      <c r="CK81" s="147"/>
      <c r="CL81" s="148">
        <v>1284.3155555555554</v>
      </c>
      <c r="CM81" s="148">
        <v>1284.3155555555554</v>
      </c>
      <c r="CN81" s="148">
        <v>1284.3155555555554</v>
      </c>
      <c r="CO81" s="148">
        <v>1284.3155555555554</v>
      </c>
      <c r="CP81" s="148">
        <v>1350.7146697777778</v>
      </c>
      <c r="CQ81" s="148">
        <v>1350.7146697777778</v>
      </c>
      <c r="CR81" s="148">
        <v>1350.7146697777778</v>
      </c>
      <c r="CS81" s="148">
        <v>1350.7146697777778</v>
      </c>
      <c r="CT81" s="148">
        <v>1350.7146697777778</v>
      </c>
      <c r="CU81" s="148">
        <v>1350.7146697777778</v>
      </c>
      <c r="CV81" s="148">
        <v>1350.7146697777778</v>
      </c>
      <c r="CW81" s="148">
        <v>1350.7146697777778</v>
      </c>
      <c r="CX81" s="147"/>
      <c r="CY81" s="148">
        <v>2932.84</v>
      </c>
      <c r="CZ81" s="148">
        <v>2932.84</v>
      </c>
      <c r="DA81" s="148">
        <v>2932.84</v>
      </c>
      <c r="DB81" s="148">
        <v>2932.84</v>
      </c>
      <c r="DC81" s="148">
        <v>3084.4678280000003</v>
      </c>
      <c r="DD81" s="148">
        <v>3084.4678280000003</v>
      </c>
      <c r="DE81" s="148">
        <v>3084.4678280000003</v>
      </c>
      <c r="DF81" s="148">
        <v>3084.4678280000003</v>
      </c>
      <c r="DG81" s="148">
        <v>3084.4678280000003</v>
      </c>
      <c r="DH81" s="148">
        <v>3084.4678280000003</v>
      </c>
      <c r="DI81" s="148">
        <v>3084.4678280000003</v>
      </c>
      <c r="DJ81" s="148">
        <v>3084.4678280000003</v>
      </c>
      <c r="DK81" s="147"/>
      <c r="DL81" s="148">
        <v>16568.289227850524</v>
      </c>
      <c r="DM81" s="148">
        <v>16568.289227850524</v>
      </c>
      <c r="DN81" s="148">
        <v>16568.289227850524</v>
      </c>
      <c r="DO81" s="148">
        <v>16568.289227850524</v>
      </c>
      <c r="DP81" s="148">
        <v>17313.979431989595</v>
      </c>
      <c r="DQ81" s="148">
        <v>17313.979431989595</v>
      </c>
      <c r="DR81" s="148">
        <v>17313.979431989595</v>
      </c>
      <c r="DS81" s="148">
        <v>17313.979431989595</v>
      </c>
      <c r="DT81" s="148">
        <v>17313.979431989595</v>
      </c>
      <c r="DU81" s="148">
        <v>17313.979431989595</v>
      </c>
      <c r="DV81" s="148">
        <v>17313.979431989595</v>
      </c>
      <c r="DW81" s="148">
        <v>17313.979431989595</v>
      </c>
      <c r="DY81" s="149">
        <f t="shared" si="115"/>
        <v>204784.99236731892</v>
      </c>
      <c r="EA81" s="19" t="b">
        <f t="shared" si="116"/>
        <v>1</v>
      </c>
      <c r="EH81" s="19"/>
    </row>
    <row r="82" spans="2:138" ht="14" customHeight="1" x14ac:dyDescent="0.4">
      <c r="B82" s="144"/>
      <c r="C82" s="19" t="s">
        <v>71</v>
      </c>
      <c r="D82" s="145">
        <v>210</v>
      </c>
      <c r="E82" s="19" t="s">
        <v>72</v>
      </c>
      <c r="F82" s="19" t="s">
        <v>57</v>
      </c>
      <c r="H82" s="145" t="s">
        <v>8</v>
      </c>
      <c r="I82" s="19" t="s">
        <v>10</v>
      </c>
      <c r="J82" s="19" t="s">
        <v>74</v>
      </c>
      <c r="L82" s="146">
        <v>7045</v>
      </c>
      <c r="M82" s="146">
        <v>7045</v>
      </c>
      <c r="N82" s="146">
        <v>7045</v>
      </c>
      <c r="O82" s="146">
        <v>7045</v>
      </c>
      <c r="P82" s="146">
        <v>7045</v>
      </c>
      <c r="Q82" s="146">
        <v>7045</v>
      </c>
      <c r="R82" s="146">
        <v>7045</v>
      </c>
      <c r="S82" s="146">
        <v>7045</v>
      </c>
      <c r="T82" s="146">
        <v>7045</v>
      </c>
      <c r="U82" s="146">
        <v>7045</v>
      </c>
      <c r="V82" s="146">
        <v>7045</v>
      </c>
      <c r="W82" s="146">
        <v>7045</v>
      </c>
      <c r="X82" s="147"/>
      <c r="Y82" s="148">
        <v>7045</v>
      </c>
      <c r="Z82" s="148">
        <v>7045</v>
      </c>
      <c r="AA82" s="148">
        <v>7045</v>
      </c>
      <c r="AB82" s="148">
        <v>7045</v>
      </c>
      <c r="AC82" s="148">
        <v>7409.2265000000007</v>
      </c>
      <c r="AD82" s="148">
        <v>7409.2265000000007</v>
      </c>
      <c r="AE82" s="148">
        <v>7409.2265000000007</v>
      </c>
      <c r="AF82" s="148">
        <v>7409.2265000000007</v>
      </c>
      <c r="AG82" s="148">
        <v>7409.2265000000007</v>
      </c>
      <c r="AH82" s="148">
        <v>7409.2265000000007</v>
      </c>
      <c r="AI82" s="148">
        <v>7409.2265000000007</v>
      </c>
      <c r="AJ82" s="148">
        <v>7409.2265000000007</v>
      </c>
      <c r="AK82" s="147"/>
      <c r="AL82" s="148">
        <v>809.78182500000003</v>
      </c>
      <c r="AM82" s="148">
        <v>809.78182500000003</v>
      </c>
      <c r="AN82" s="148">
        <v>809.78182500000003</v>
      </c>
      <c r="AO82" s="148">
        <v>809.78182500000003</v>
      </c>
      <c r="AP82" s="148">
        <v>895.92139225000028</v>
      </c>
      <c r="AQ82" s="148">
        <v>895.92139225000028</v>
      </c>
      <c r="AR82" s="148">
        <v>895.92139225000028</v>
      </c>
      <c r="AS82" s="148">
        <v>895.92139225000028</v>
      </c>
      <c r="AT82" s="148">
        <v>895.92139225000028</v>
      </c>
      <c r="AU82" s="148">
        <v>895.92139225000028</v>
      </c>
      <c r="AV82" s="148">
        <v>895.92139225000028</v>
      </c>
      <c r="AW82" s="148">
        <v>895.92139225000028</v>
      </c>
      <c r="AX82" s="147"/>
      <c r="AY82" s="148">
        <v>795.89699999999993</v>
      </c>
      <c r="AZ82" s="148">
        <v>795.89699999999993</v>
      </c>
      <c r="BA82" s="148">
        <v>795.89699999999993</v>
      </c>
      <c r="BB82" s="148">
        <v>795.89699999999993</v>
      </c>
      <c r="BC82" s="148">
        <v>846.88871000000017</v>
      </c>
      <c r="BD82" s="148">
        <v>846.88871000000017</v>
      </c>
      <c r="BE82" s="148">
        <v>846.88871000000017</v>
      </c>
      <c r="BF82" s="148">
        <v>846.88871000000017</v>
      </c>
      <c r="BG82" s="148">
        <v>846.88871000000017</v>
      </c>
      <c r="BH82" s="148">
        <v>846.88871000000017</v>
      </c>
      <c r="BI82" s="148">
        <v>846.88871000000017</v>
      </c>
      <c r="BJ82" s="148">
        <v>846.88871000000017</v>
      </c>
      <c r="BK82" s="147"/>
      <c r="BL82" s="148">
        <v>786.69166666666661</v>
      </c>
      <c r="BM82" s="148">
        <v>786.69166666666661</v>
      </c>
      <c r="BN82" s="148">
        <v>786.69166666666661</v>
      </c>
      <c r="BO82" s="148">
        <v>786.69166666666661</v>
      </c>
      <c r="BP82" s="148">
        <v>827.36362583333334</v>
      </c>
      <c r="BQ82" s="148">
        <v>827.36362583333334</v>
      </c>
      <c r="BR82" s="148">
        <v>827.36362583333334</v>
      </c>
      <c r="BS82" s="148">
        <v>827.36362583333334</v>
      </c>
      <c r="BT82" s="148">
        <v>827.36362583333334</v>
      </c>
      <c r="BU82" s="148">
        <v>827.36362583333334</v>
      </c>
      <c r="BV82" s="148">
        <v>827.36362583333334</v>
      </c>
      <c r="BW82" s="148">
        <v>827.36362583333334</v>
      </c>
      <c r="BX82" s="147"/>
      <c r="BY82" s="148">
        <v>2648.8084052394374</v>
      </c>
      <c r="BZ82" s="148">
        <v>2648.8084052394374</v>
      </c>
      <c r="CA82" s="148">
        <v>2648.8084052394374</v>
      </c>
      <c r="CB82" s="148">
        <v>2648.8084052394374</v>
      </c>
      <c r="CC82" s="148">
        <v>2674.8614508495161</v>
      </c>
      <c r="CD82" s="148">
        <v>2674.8614508495161</v>
      </c>
      <c r="CE82" s="148">
        <v>2674.8614508495161</v>
      </c>
      <c r="CF82" s="148">
        <v>2674.8614508495161</v>
      </c>
      <c r="CG82" s="148">
        <v>2674.8614508495161</v>
      </c>
      <c r="CH82" s="148">
        <v>2674.8614508495161</v>
      </c>
      <c r="CI82" s="148">
        <v>2674.8614508495161</v>
      </c>
      <c r="CJ82" s="148">
        <v>2674.8614508495161</v>
      </c>
      <c r="CK82" s="147"/>
      <c r="CL82" s="148">
        <v>1048.9222222222222</v>
      </c>
      <c r="CM82" s="148">
        <v>1048.9222222222222</v>
      </c>
      <c r="CN82" s="148">
        <v>1048.9222222222222</v>
      </c>
      <c r="CO82" s="148">
        <v>1048.9222222222222</v>
      </c>
      <c r="CP82" s="148">
        <v>1103.1515011111112</v>
      </c>
      <c r="CQ82" s="148">
        <v>1103.1515011111112</v>
      </c>
      <c r="CR82" s="148">
        <v>1103.1515011111112</v>
      </c>
      <c r="CS82" s="148">
        <v>1103.1515011111112</v>
      </c>
      <c r="CT82" s="148">
        <v>1103.1515011111112</v>
      </c>
      <c r="CU82" s="148">
        <v>1103.1515011111112</v>
      </c>
      <c r="CV82" s="148">
        <v>1103.1515011111112</v>
      </c>
      <c r="CW82" s="148">
        <v>1103.1515011111112</v>
      </c>
      <c r="CX82" s="147"/>
      <c r="CY82" s="148">
        <v>2395.3000000000002</v>
      </c>
      <c r="CZ82" s="148">
        <v>2395.3000000000002</v>
      </c>
      <c r="DA82" s="148">
        <v>2395.3000000000002</v>
      </c>
      <c r="DB82" s="148">
        <v>2395.3000000000002</v>
      </c>
      <c r="DC82" s="148">
        <v>2519.1370100000004</v>
      </c>
      <c r="DD82" s="148">
        <v>2519.1370100000004</v>
      </c>
      <c r="DE82" s="148">
        <v>2519.1370100000004</v>
      </c>
      <c r="DF82" s="148">
        <v>2519.1370100000004</v>
      </c>
      <c r="DG82" s="148">
        <v>2519.1370100000004</v>
      </c>
      <c r="DH82" s="148">
        <v>2519.1370100000004</v>
      </c>
      <c r="DI82" s="148">
        <v>2519.1370100000004</v>
      </c>
      <c r="DJ82" s="148">
        <v>2519.1370100000004</v>
      </c>
      <c r="DK82" s="147"/>
      <c r="DL82" s="148">
        <v>13924.722294128325</v>
      </c>
      <c r="DM82" s="148">
        <v>13924.722294128325</v>
      </c>
      <c r="DN82" s="148">
        <v>13924.722294128325</v>
      </c>
      <c r="DO82" s="148">
        <v>13924.722294128325</v>
      </c>
      <c r="DP82" s="148">
        <v>14533.740087793962</v>
      </c>
      <c r="DQ82" s="148">
        <v>14533.740087793962</v>
      </c>
      <c r="DR82" s="148">
        <v>14533.740087793962</v>
      </c>
      <c r="DS82" s="148">
        <v>14533.740087793962</v>
      </c>
      <c r="DT82" s="148">
        <v>14533.740087793962</v>
      </c>
      <c r="DU82" s="148">
        <v>14533.740087793962</v>
      </c>
      <c r="DV82" s="148">
        <v>14533.740087793962</v>
      </c>
      <c r="DW82" s="148">
        <v>14533.740087793962</v>
      </c>
      <c r="DY82" s="149">
        <f t="shared" si="115"/>
        <v>171968.80987886502</v>
      </c>
      <c r="EA82" s="19" t="b">
        <f t="shared" si="116"/>
        <v>1</v>
      </c>
      <c r="EH82" s="19"/>
    </row>
    <row r="83" spans="2:138" ht="14" customHeight="1" x14ac:dyDescent="0.4">
      <c r="B83" s="144"/>
      <c r="C83" s="19" t="s">
        <v>71</v>
      </c>
      <c r="D83" s="145">
        <v>200</v>
      </c>
      <c r="E83" s="19" t="s">
        <v>72</v>
      </c>
      <c r="F83" s="19" t="s">
        <v>57</v>
      </c>
      <c r="H83" s="145" t="s">
        <v>8</v>
      </c>
      <c r="I83" s="19" t="s">
        <v>10</v>
      </c>
      <c r="J83" s="19" t="s">
        <v>74</v>
      </c>
      <c r="L83" s="146">
        <v>14000</v>
      </c>
      <c r="M83" s="146">
        <v>14000</v>
      </c>
      <c r="N83" s="146">
        <v>14000</v>
      </c>
      <c r="O83" s="146">
        <v>14000</v>
      </c>
      <c r="P83" s="146">
        <v>14000</v>
      </c>
      <c r="Q83" s="146">
        <v>14000</v>
      </c>
      <c r="R83" s="146">
        <v>14000</v>
      </c>
      <c r="S83" s="146">
        <v>14000</v>
      </c>
      <c r="T83" s="146">
        <v>14000</v>
      </c>
      <c r="U83" s="146">
        <v>14000</v>
      </c>
      <c r="V83" s="146">
        <v>14000</v>
      </c>
      <c r="W83" s="146">
        <v>14000</v>
      </c>
      <c r="X83" s="147"/>
      <c r="Y83" s="148">
        <v>14000</v>
      </c>
      <c r="Z83" s="148">
        <v>14000</v>
      </c>
      <c r="AA83" s="148">
        <v>14000</v>
      </c>
      <c r="AB83" s="148">
        <v>14000</v>
      </c>
      <c r="AC83" s="148">
        <v>14723.800000000001</v>
      </c>
      <c r="AD83" s="148">
        <v>14723.800000000001</v>
      </c>
      <c r="AE83" s="148">
        <v>14723.800000000001</v>
      </c>
      <c r="AF83" s="148">
        <v>14723.800000000001</v>
      </c>
      <c r="AG83" s="148">
        <v>14723.800000000001</v>
      </c>
      <c r="AH83" s="148">
        <v>14723.800000000001</v>
      </c>
      <c r="AI83" s="148">
        <v>14723.800000000001</v>
      </c>
      <c r="AJ83" s="148">
        <v>14723.800000000001</v>
      </c>
      <c r="AK83" s="147"/>
      <c r="AL83" s="148">
        <v>2679.5790400000001</v>
      </c>
      <c r="AM83" s="148">
        <v>2679.5790400000001</v>
      </c>
      <c r="AN83" s="148">
        <v>2679.5790400000001</v>
      </c>
      <c r="AO83" s="148">
        <v>2679.5790400000001</v>
      </c>
      <c r="AP83" s="148">
        <v>2878.6240400000002</v>
      </c>
      <c r="AQ83" s="148">
        <v>2878.6240400000002</v>
      </c>
      <c r="AR83" s="148">
        <v>2878.6240400000002</v>
      </c>
      <c r="AS83" s="148">
        <v>2878.6240400000002</v>
      </c>
      <c r="AT83" s="148">
        <v>2878.6240400000002</v>
      </c>
      <c r="AU83" s="148">
        <v>2878.6240400000002</v>
      </c>
      <c r="AV83" s="148">
        <v>2878.6240400000002</v>
      </c>
      <c r="AW83" s="148">
        <v>2878.6240400000002</v>
      </c>
      <c r="AX83" s="147"/>
      <c r="AY83" s="148">
        <v>951.63440000000014</v>
      </c>
      <c r="AZ83" s="148">
        <v>951.63440000000014</v>
      </c>
      <c r="BA83" s="148">
        <v>951.63440000000014</v>
      </c>
      <c r="BB83" s="148">
        <v>951.63440000000014</v>
      </c>
      <c r="BC83" s="148">
        <v>951.63440000000014</v>
      </c>
      <c r="BD83" s="148">
        <v>951.63440000000014</v>
      </c>
      <c r="BE83" s="148">
        <v>951.63440000000014</v>
      </c>
      <c r="BF83" s="148">
        <v>951.63440000000014</v>
      </c>
      <c r="BG83" s="148">
        <v>951.63440000000014</v>
      </c>
      <c r="BH83" s="148">
        <v>951.63440000000014</v>
      </c>
      <c r="BI83" s="148">
        <v>951.63440000000014</v>
      </c>
      <c r="BJ83" s="148">
        <v>951.63440000000014</v>
      </c>
      <c r="BK83" s="147"/>
      <c r="BL83" s="148">
        <v>1563.3333333333333</v>
      </c>
      <c r="BM83" s="148">
        <v>1563.3333333333333</v>
      </c>
      <c r="BN83" s="148">
        <v>1563.3333333333333</v>
      </c>
      <c r="BO83" s="148">
        <v>1563.3333333333333</v>
      </c>
      <c r="BP83" s="148">
        <v>1644.1576666666667</v>
      </c>
      <c r="BQ83" s="148">
        <v>1644.1576666666667</v>
      </c>
      <c r="BR83" s="148">
        <v>1644.1576666666667</v>
      </c>
      <c r="BS83" s="148">
        <v>1644.1576666666667</v>
      </c>
      <c r="BT83" s="148">
        <v>1644.1576666666667</v>
      </c>
      <c r="BU83" s="148">
        <v>1644.1576666666667</v>
      </c>
      <c r="BV83" s="148">
        <v>1644.1576666666667</v>
      </c>
      <c r="BW83" s="148">
        <v>1644.1576666666667</v>
      </c>
      <c r="BX83" s="147"/>
      <c r="BY83" s="148">
        <v>3146.2981052423165</v>
      </c>
      <c r="BZ83" s="148">
        <v>3146.2981052423165</v>
      </c>
      <c r="CA83" s="148">
        <v>3146.2981052423165</v>
      </c>
      <c r="CB83" s="148">
        <v>3146.2981052423165</v>
      </c>
      <c r="CC83" s="148">
        <v>3198.0713683425447</v>
      </c>
      <c r="CD83" s="148">
        <v>3198.0713683425447</v>
      </c>
      <c r="CE83" s="148">
        <v>3198.0713683425447</v>
      </c>
      <c r="CF83" s="148">
        <v>3198.0713683425447</v>
      </c>
      <c r="CG83" s="148">
        <v>3198.0713683425447</v>
      </c>
      <c r="CH83" s="148">
        <v>3198.0713683425447</v>
      </c>
      <c r="CI83" s="148">
        <v>3198.0713683425447</v>
      </c>
      <c r="CJ83" s="148">
        <v>3198.0713683425447</v>
      </c>
      <c r="CK83" s="147"/>
      <c r="CL83" s="148">
        <v>2084.4444444444443</v>
      </c>
      <c r="CM83" s="148">
        <v>2084.4444444444443</v>
      </c>
      <c r="CN83" s="148">
        <v>2084.4444444444443</v>
      </c>
      <c r="CO83" s="148">
        <v>2084.4444444444443</v>
      </c>
      <c r="CP83" s="148">
        <v>2192.210222222222</v>
      </c>
      <c r="CQ83" s="148">
        <v>2192.210222222222</v>
      </c>
      <c r="CR83" s="148">
        <v>2192.210222222222</v>
      </c>
      <c r="CS83" s="148">
        <v>2192.210222222222</v>
      </c>
      <c r="CT83" s="148">
        <v>2192.210222222222</v>
      </c>
      <c r="CU83" s="148">
        <v>2192.210222222222</v>
      </c>
      <c r="CV83" s="148">
        <v>2192.210222222222</v>
      </c>
      <c r="CW83" s="148">
        <v>2192.210222222222</v>
      </c>
      <c r="CX83" s="147"/>
      <c r="CY83" s="148">
        <v>4760</v>
      </c>
      <c r="CZ83" s="148">
        <v>4760</v>
      </c>
      <c r="DA83" s="148">
        <v>4760</v>
      </c>
      <c r="DB83" s="148">
        <v>4760</v>
      </c>
      <c r="DC83" s="148">
        <v>5006.0920000000006</v>
      </c>
      <c r="DD83" s="148">
        <v>5006.0920000000006</v>
      </c>
      <c r="DE83" s="148">
        <v>5006.0920000000006</v>
      </c>
      <c r="DF83" s="148">
        <v>5006.0920000000006</v>
      </c>
      <c r="DG83" s="148">
        <v>5006.0920000000006</v>
      </c>
      <c r="DH83" s="148">
        <v>5006.0920000000006</v>
      </c>
      <c r="DI83" s="148">
        <v>5006.0920000000006</v>
      </c>
      <c r="DJ83" s="148">
        <v>5006.0920000000006</v>
      </c>
      <c r="DK83" s="147"/>
      <c r="DL83" s="148">
        <v>25554.075883020094</v>
      </c>
      <c r="DM83" s="148">
        <v>25554.075883020094</v>
      </c>
      <c r="DN83" s="148">
        <v>25554.075883020094</v>
      </c>
      <c r="DO83" s="148">
        <v>25554.075883020094</v>
      </c>
      <c r="DP83" s="148">
        <v>26764.331257231432</v>
      </c>
      <c r="DQ83" s="148">
        <v>26764.331257231432</v>
      </c>
      <c r="DR83" s="148">
        <v>26764.331257231432</v>
      </c>
      <c r="DS83" s="148">
        <v>26764.331257231432</v>
      </c>
      <c r="DT83" s="148">
        <v>26764.331257231432</v>
      </c>
      <c r="DU83" s="148">
        <v>26764.331257231432</v>
      </c>
      <c r="DV83" s="148">
        <v>26764.331257231432</v>
      </c>
      <c r="DW83" s="148">
        <v>26764.331257231432</v>
      </c>
      <c r="DY83" s="149">
        <f t="shared" si="115"/>
        <v>316330.95358993177</v>
      </c>
      <c r="EA83" s="19" t="b">
        <f t="shared" si="116"/>
        <v>1</v>
      </c>
      <c r="EH83" s="19"/>
    </row>
    <row r="84" spans="2:138" ht="14" customHeight="1" x14ac:dyDescent="0.4">
      <c r="B84" s="144"/>
      <c r="C84" s="19" t="s">
        <v>71</v>
      </c>
      <c r="D84" s="145">
        <v>196</v>
      </c>
      <c r="E84" s="19" t="s">
        <v>72</v>
      </c>
      <c r="F84" s="19" t="s">
        <v>57</v>
      </c>
      <c r="H84" s="145" t="s">
        <v>8</v>
      </c>
      <c r="I84" s="19" t="s">
        <v>126</v>
      </c>
      <c r="J84" s="19" t="s">
        <v>74</v>
      </c>
      <c r="L84" s="146">
        <v>7800</v>
      </c>
      <c r="M84" s="146">
        <v>7800</v>
      </c>
      <c r="N84" s="146">
        <v>0</v>
      </c>
      <c r="O84" s="146">
        <v>0</v>
      </c>
      <c r="P84" s="146">
        <v>0</v>
      </c>
      <c r="Q84" s="146">
        <v>0</v>
      </c>
      <c r="R84" s="146">
        <v>0</v>
      </c>
      <c r="S84" s="146">
        <v>0</v>
      </c>
      <c r="T84" s="146">
        <v>0</v>
      </c>
      <c r="U84" s="146">
        <v>0</v>
      </c>
      <c r="V84" s="146">
        <v>0</v>
      </c>
      <c r="W84" s="146">
        <v>0</v>
      </c>
      <c r="X84" s="147"/>
      <c r="Y84" s="148">
        <v>7800</v>
      </c>
      <c r="Z84" s="148">
        <v>7800</v>
      </c>
      <c r="AA84" s="148">
        <v>0</v>
      </c>
      <c r="AB84" s="148">
        <v>0</v>
      </c>
      <c r="AC84" s="148">
        <v>0</v>
      </c>
      <c r="AD84" s="148">
        <v>0</v>
      </c>
      <c r="AE84" s="148">
        <v>0</v>
      </c>
      <c r="AF84" s="148">
        <v>0</v>
      </c>
      <c r="AG84" s="148">
        <v>0</v>
      </c>
      <c r="AH84" s="148">
        <v>0</v>
      </c>
      <c r="AI84" s="148">
        <v>0</v>
      </c>
      <c r="AJ84" s="148">
        <v>0</v>
      </c>
      <c r="AK84" s="147"/>
      <c r="AL84" s="148">
        <v>988.33932500000014</v>
      </c>
      <c r="AM84" s="148">
        <v>988.33932500000014</v>
      </c>
      <c r="AN84" s="148">
        <v>0</v>
      </c>
      <c r="AO84" s="148">
        <v>0</v>
      </c>
      <c r="AP84" s="148">
        <v>0</v>
      </c>
      <c r="AQ84" s="148">
        <v>0</v>
      </c>
      <c r="AR84" s="148">
        <v>0</v>
      </c>
      <c r="AS84" s="148">
        <v>0</v>
      </c>
      <c r="AT84" s="148">
        <v>0</v>
      </c>
      <c r="AU84" s="148">
        <v>0</v>
      </c>
      <c r="AV84" s="148">
        <v>0</v>
      </c>
      <c r="AW84" s="148">
        <v>0</v>
      </c>
      <c r="AX84" s="147"/>
      <c r="AY84" s="148">
        <v>901.59699999999998</v>
      </c>
      <c r="AZ84" s="148">
        <v>901.59699999999998</v>
      </c>
      <c r="BA84" s="148">
        <v>0</v>
      </c>
      <c r="BB84" s="148">
        <v>0</v>
      </c>
      <c r="BC84" s="148">
        <v>0</v>
      </c>
      <c r="BD84" s="148">
        <v>0</v>
      </c>
      <c r="BE84" s="148">
        <v>0</v>
      </c>
      <c r="BF84" s="148">
        <v>0</v>
      </c>
      <c r="BG84" s="148">
        <v>0</v>
      </c>
      <c r="BH84" s="148">
        <v>0</v>
      </c>
      <c r="BI84" s="148">
        <v>0</v>
      </c>
      <c r="BJ84" s="148">
        <v>0</v>
      </c>
      <c r="BK84" s="147"/>
      <c r="BL84" s="148">
        <v>871</v>
      </c>
      <c r="BM84" s="148">
        <v>871</v>
      </c>
      <c r="BN84" s="148">
        <v>0</v>
      </c>
      <c r="BO84" s="148">
        <v>0</v>
      </c>
      <c r="BP84" s="148">
        <v>0</v>
      </c>
      <c r="BQ84" s="148">
        <v>0</v>
      </c>
      <c r="BR84" s="148">
        <v>0</v>
      </c>
      <c r="BS84" s="148">
        <v>0</v>
      </c>
      <c r="BT84" s="148">
        <v>0</v>
      </c>
      <c r="BU84" s="148">
        <v>0</v>
      </c>
      <c r="BV84" s="148">
        <v>0</v>
      </c>
      <c r="BW84" s="148">
        <v>0</v>
      </c>
      <c r="BX84" s="147"/>
      <c r="BY84" s="148">
        <v>2702.8133978350052</v>
      </c>
      <c r="BZ84" s="148">
        <v>2702.8133978350052</v>
      </c>
      <c r="CA84" s="148">
        <v>0</v>
      </c>
      <c r="CB84" s="148">
        <v>0</v>
      </c>
      <c r="CC84" s="148">
        <v>0</v>
      </c>
      <c r="CD84" s="148">
        <v>0</v>
      </c>
      <c r="CE84" s="148">
        <v>0</v>
      </c>
      <c r="CF84" s="148">
        <v>0</v>
      </c>
      <c r="CG84" s="148">
        <v>0</v>
      </c>
      <c r="CH84" s="148">
        <v>0</v>
      </c>
      <c r="CI84" s="148">
        <v>0</v>
      </c>
      <c r="CJ84" s="148">
        <v>0</v>
      </c>
      <c r="CK84" s="147"/>
      <c r="CL84" s="148">
        <v>1161.3333333333333</v>
      </c>
      <c r="CM84" s="148">
        <v>1161.3333333333333</v>
      </c>
      <c r="CN84" s="148">
        <v>0</v>
      </c>
      <c r="CO84" s="148">
        <v>0</v>
      </c>
      <c r="CP84" s="148">
        <v>0</v>
      </c>
      <c r="CQ84" s="148">
        <v>0</v>
      </c>
      <c r="CR84" s="148">
        <v>0</v>
      </c>
      <c r="CS84" s="148">
        <v>0</v>
      </c>
      <c r="CT84" s="148">
        <v>0</v>
      </c>
      <c r="CU84" s="148">
        <v>0</v>
      </c>
      <c r="CV84" s="148">
        <v>0</v>
      </c>
      <c r="CW84" s="148">
        <v>0</v>
      </c>
      <c r="CX84" s="147"/>
      <c r="CY84" s="148">
        <v>2652</v>
      </c>
      <c r="CZ84" s="148">
        <v>2652</v>
      </c>
      <c r="DA84" s="148">
        <v>0</v>
      </c>
      <c r="DB84" s="148">
        <v>0</v>
      </c>
      <c r="DC84" s="148">
        <v>0</v>
      </c>
      <c r="DD84" s="148">
        <v>0</v>
      </c>
      <c r="DE84" s="148">
        <v>0</v>
      </c>
      <c r="DF84" s="148">
        <v>0</v>
      </c>
      <c r="DG84" s="148">
        <v>0</v>
      </c>
      <c r="DH84" s="148">
        <v>0</v>
      </c>
      <c r="DI84" s="148">
        <v>0</v>
      </c>
      <c r="DJ84" s="148">
        <v>0</v>
      </c>
      <c r="DK84" s="147"/>
      <c r="DL84" s="148">
        <v>15187.146731168337</v>
      </c>
      <c r="DM84" s="148">
        <v>15187.146731168337</v>
      </c>
      <c r="DN84" s="148">
        <v>0</v>
      </c>
      <c r="DO84" s="148">
        <v>0</v>
      </c>
      <c r="DP84" s="148">
        <v>0</v>
      </c>
      <c r="DQ84" s="148">
        <v>0</v>
      </c>
      <c r="DR84" s="148">
        <v>0</v>
      </c>
      <c r="DS84" s="148">
        <v>0</v>
      </c>
      <c r="DT84" s="148">
        <v>0</v>
      </c>
      <c r="DU84" s="148">
        <v>0</v>
      </c>
      <c r="DV84" s="148">
        <v>0</v>
      </c>
      <c r="DW84" s="148">
        <v>0</v>
      </c>
      <c r="DY84" s="149">
        <f t="shared" ref="DY84:DY148" si="117">SUM(DL84:DW84)</f>
        <v>30374.293462336675</v>
      </c>
      <c r="EA84" s="19" t="b">
        <f t="shared" si="116"/>
        <v>1</v>
      </c>
      <c r="EH84" s="19"/>
    </row>
    <row r="85" spans="2:138" ht="14" customHeight="1" x14ac:dyDescent="0.4">
      <c r="B85" s="144"/>
      <c r="C85" s="19" t="s">
        <v>71</v>
      </c>
      <c r="D85" s="145">
        <v>166</v>
      </c>
      <c r="E85" s="19" t="s">
        <v>72</v>
      </c>
      <c r="F85" s="19" t="s">
        <v>57</v>
      </c>
      <c r="H85" s="145" t="s">
        <v>8</v>
      </c>
      <c r="I85" s="19" t="s">
        <v>10</v>
      </c>
      <c r="J85" s="19" t="s">
        <v>74</v>
      </c>
      <c r="L85" s="146">
        <v>7800</v>
      </c>
      <c r="M85" s="146">
        <v>7800</v>
      </c>
      <c r="N85" s="146">
        <v>7800</v>
      </c>
      <c r="O85" s="146">
        <v>7800</v>
      </c>
      <c r="P85" s="146">
        <v>7800</v>
      </c>
      <c r="Q85" s="146">
        <v>7800</v>
      </c>
      <c r="R85" s="146">
        <v>7800</v>
      </c>
      <c r="S85" s="146">
        <v>7800</v>
      </c>
      <c r="T85" s="146">
        <v>7800</v>
      </c>
      <c r="U85" s="146">
        <v>7800</v>
      </c>
      <c r="V85" s="146">
        <v>7800</v>
      </c>
      <c r="W85" s="146">
        <v>7800</v>
      </c>
      <c r="X85" s="147"/>
      <c r="Y85" s="148">
        <v>7800</v>
      </c>
      <c r="Z85" s="148">
        <v>7800</v>
      </c>
      <c r="AA85" s="148">
        <v>7800</v>
      </c>
      <c r="AB85" s="148">
        <v>7800</v>
      </c>
      <c r="AC85" s="148">
        <v>8203.26</v>
      </c>
      <c r="AD85" s="148">
        <v>8203.26</v>
      </c>
      <c r="AE85" s="148">
        <v>8203.26</v>
      </c>
      <c r="AF85" s="148">
        <v>8203.26</v>
      </c>
      <c r="AG85" s="148">
        <v>8203.26</v>
      </c>
      <c r="AH85" s="148">
        <v>8203.26</v>
      </c>
      <c r="AI85" s="148">
        <v>8203.26</v>
      </c>
      <c r="AJ85" s="148">
        <v>8203.26</v>
      </c>
      <c r="AK85" s="147"/>
      <c r="AL85" s="148">
        <v>988.33932500000014</v>
      </c>
      <c r="AM85" s="148">
        <v>988.33932500000014</v>
      </c>
      <c r="AN85" s="148">
        <v>988.33932500000014</v>
      </c>
      <c r="AO85" s="148">
        <v>988.33932500000014</v>
      </c>
      <c r="AP85" s="148">
        <v>1085.4755400000001</v>
      </c>
      <c r="AQ85" s="148">
        <v>1085.4755400000001</v>
      </c>
      <c r="AR85" s="148">
        <v>1085.4755400000001</v>
      </c>
      <c r="AS85" s="148">
        <v>1085.4755400000001</v>
      </c>
      <c r="AT85" s="148">
        <v>1085.4755400000001</v>
      </c>
      <c r="AU85" s="148">
        <v>1085.4755400000001</v>
      </c>
      <c r="AV85" s="148">
        <v>1085.4755400000001</v>
      </c>
      <c r="AW85" s="148">
        <v>1085.4755400000001</v>
      </c>
      <c r="AX85" s="147"/>
      <c r="AY85" s="148">
        <v>901.59699999999998</v>
      </c>
      <c r="AZ85" s="148">
        <v>901.59699999999998</v>
      </c>
      <c r="BA85" s="148">
        <v>901.59699999999998</v>
      </c>
      <c r="BB85" s="148">
        <v>901.59699999999998</v>
      </c>
      <c r="BC85" s="148">
        <v>951.63440000000014</v>
      </c>
      <c r="BD85" s="148">
        <v>951.63440000000014</v>
      </c>
      <c r="BE85" s="148">
        <v>951.63440000000014</v>
      </c>
      <c r="BF85" s="148">
        <v>951.63440000000014</v>
      </c>
      <c r="BG85" s="148">
        <v>951.63440000000014</v>
      </c>
      <c r="BH85" s="148">
        <v>951.63440000000014</v>
      </c>
      <c r="BI85" s="148">
        <v>951.63440000000014</v>
      </c>
      <c r="BJ85" s="148">
        <v>951.63440000000014</v>
      </c>
      <c r="BK85" s="147"/>
      <c r="BL85" s="148">
        <v>871</v>
      </c>
      <c r="BM85" s="148">
        <v>871</v>
      </c>
      <c r="BN85" s="148">
        <v>871</v>
      </c>
      <c r="BO85" s="148">
        <v>871</v>
      </c>
      <c r="BP85" s="148">
        <v>916.03070000000002</v>
      </c>
      <c r="BQ85" s="148">
        <v>916.03070000000002</v>
      </c>
      <c r="BR85" s="148">
        <v>916.03070000000002</v>
      </c>
      <c r="BS85" s="148">
        <v>916.03070000000002</v>
      </c>
      <c r="BT85" s="148">
        <v>916.03070000000002</v>
      </c>
      <c r="BU85" s="148">
        <v>916.03070000000002</v>
      </c>
      <c r="BV85" s="148">
        <v>916.03070000000002</v>
      </c>
      <c r="BW85" s="148">
        <v>916.03070000000002</v>
      </c>
      <c r="BX85" s="147"/>
      <c r="BY85" s="148">
        <v>2702.8133978350052</v>
      </c>
      <c r="BZ85" s="148">
        <v>2702.8133978350052</v>
      </c>
      <c r="CA85" s="148">
        <v>2702.8133978350052</v>
      </c>
      <c r="CB85" s="148">
        <v>2702.8133978350052</v>
      </c>
      <c r="CC85" s="148">
        <v>2731.658501562275</v>
      </c>
      <c r="CD85" s="148">
        <v>2731.658501562275</v>
      </c>
      <c r="CE85" s="148">
        <v>2731.658501562275</v>
      </c>
      <c r="CF85" s="148">
        <v>2731.658501562275</v>
      </c>
      <c r="CG85" s="148">
        <v>2731.658501562275</v>
      </c>
      <c r="CH85" s="148">
        <v>2731.658501562275</v>
      </c>
      <c r="CI85" s="148">
        <v>2731.658501562275</v>
      </c>
      <c r="CJ85" s="148">
        <v>2731.658501562275</v>
      </c>
      <c r="CK85" s="147"/>
      <c r="CL85" s="148">
        <v>1161.3333333333333</v>
      </c>
      <c r="CM85" s="148">
        <v>1161.3333333333333</v>
      </c>
      <c r="CN85" s="148">
        <v>1161.3333333333333</v>
      </c>
      <c r="CO85" s="148">
        <v>1161.3333333333333</v>
      </c>
      <c r="CP85" s="148">
        <v>1221.3742666666667</v>
      </c>
      <c r="CQ85" s="148">
        <v>1221.3742666666667</v>
      </c>
      <c r="CR85" s="148">
        <v>1221.3742666666667</v>
      </c>
      <c r="CS85" s="148">
        <v>1221.3742666666667</v>
      </c>
      <c r="CT85" s="148">
        <v>1221.3742666666667</v>
      </c>
      <c r="CU85" s="148">
        <v>1221.3742666666667</v>
      </c>
      <c r="CV85" s="148">
        <v>1221.3742666666667</v>
      </c>
      <c r="CW85" s="148">
        <v>1221.3742666666667</v>
      </c>
      <c r="CX85" s="147"/>
      <c r="CY85" s="148">
        <v>2652</v>
      </c>
      <c r="CZ85" s="148">
        <v>2652</v>
      </c>
      <c r="DA85" s="148">
        <v>2652</v>
      </c>
      <c r="DB85" s="148">
        <v>2652</v>
      </c>
      <c r="DC85" s="148">
        <v>2789.1084000000001</v>
      </c>
      <c r="DD85" s="148">
        <v>2789.1084000000001</v>
      </c>
      <c r="DE85" s="148">
        <v>2789.1084000000001</v>
      </c>
      <c r="DF85" s="148">
        <v>2789.1084000000001</v>
      </c>
      <c r="DG85" s="148">
        <v>2789.1084000000001</v>
      </c>
      <c r="DH85" s="148">
        <v>2789.1084000000001</v>
      </c>
      <c r="DI85" s="148">
        <v>2789.1084000000001</v>
      </c>
      <c r="DJ85" s="148">
        <v>2789.1084000000001</v>
      </c>
      <c r="DK85" s="147"/>
      <c r="DL85" s="148">
        <v>15187.146731168337</v>
      </c>
      <c r="DM85" s="148">
        <v>15187.146731168337</v>
      </c>
      <c r="DN85" s="148">
        <v>15187.146731168337</v>
      </c>
      <c r="DO85" s="148">
        <v>15187.146731168337</v>
      </c>
      <c r="DP85" s="148">
        <v>15861.431868228941</v>
      </c>
      <c r="DQ85" s="148">
        <v>15861.431868228941</v>
      </c>
      <c r="DR85" s="148">
        <v>15861.431868228941</v>
      </c>
      <c r="DS85" s="148">
        <v>15861.431868228941</v>
      </c>
      <c r="DT85" s="148">
        <v>15861.431868228941</v>
      </c>
      <c r="DU85" s="148">
        <v>15861.431868228941</v>
      </c>
      <c r="DV85" s="148">
        <v>15861.431868228941</v>
      </c>
      <c r="DW85" s="148">
        <v>15861.431868228941</v>
      </c>
      <c r="DY85" s="149">
        <f t="shared" si="117"/>
        <v>187640.04187050491</v>
      </c>
      <c r="EA85" s="19" t="b">
        <f t="shared" ref="EA85:EA149" si="118">ROUND(SUM(Y85:AJ85,BL85:BW85,BY85:CJ85,CY85:DJ85,CL85:CW85),2)=ROUND(SUM(DL85:DW85),2)</f>
        <v>1</v>
      </c>
      <c r="EH85" s="19"/>
    </row>
    <row r="86" spans="2:138" ht="14" customHeight="1" x14ac:dyDescent="0.4">
      <c r="B86" s="144"/>
      <c r="C86" s="19" t="s">
        <v>71</v>
      </c>
      <c r="D86" s="145">
        <v>116</v>
      </c>
      <c r="E86" s="19" t="s">
        <v>72</v>
      </c>
      <c r="F86" s="19" t="s">
        <v>57</v>
      </c>
      <c r="H86" s="145" t="s">
        <v>8</v>
      </c>
      <c r="I86" s="19" t="s">
        <v>10</v>
      </c>
      <c r="J86" s="19" t="s">
        <v>74</v>
      </c>
      <c r="L86" s="146">
        <v>10500</v>
      </c>
      <c r="M86" s="146">
        <v>10500</v>
      </c>
      <c r="N86" s="146">
        <v>10500</v>
      </c>
      <c r="O86" s="146">
        <v>10500</v>
      </c>
      <c r="P86" s="146">
        <v>10500</v>
      </c>
      <c r="Q86" s="146">
        <v>0</v>
      </c>
      <c r="R86" s="146">
        <v>0</v>
      </c>
      <c r="S86" s="146">
        <v>0</v>
      </c>
      <c r="T86" s="146">
        <v>0</v>
      </c>
      <c r="U86" s="146">
        <v>0</v>
      </c>
      <c r="V86" s="146">
        <v>0</v>
      </c>
      <c r="W86" s="146">
        <v>0</v>
      </c>
      <c r="X86" s="147"/>
      <c r="Y86" s="148">
        <v>10500</v>
      </c>
      <c r="Z86" s="148">
        <v>10500</v>
      </c>
      <c r="AA86" s="148">
        <v>10500</v>
      </c>
      <c r="AB86" s="148">
        <v>10500</v>
      </c>
      <c r="AC86" s="148">
        <v>11042.85</v>
      </c>
      <c r="AD86" s="148">
        <v>0</v>
      </c>
      <c r="AE86" s="148">
        <v>0</v>
      </c>
      <c r="AF86" s="148">
        <v>0</v>
      </c>
      <c r="AG86" s="148">
        <v>0</v>
      </c>
      <c r="AH86" s="148">
        <v>0</v>
      </c>
      <c r="AI86" s="148">
        <v>0</v>
      </c>
      <c r="AJ86" s="148">
        <v>0</v>
      </c>
      <c r="AK86" s="147"/>
      <c r="AL86" s="148">
        <v>1717.0790400000001</v>
      </c>
      <c r="AM86" s="148">
        <v>1717.0790400000001</v>
      </c>
      <c r="AN86" s="148">
        <v>1717.0790400000001</v>
      </c>
      <c r="AO86" s="148">
        <v>1717.0790400000001</v>
      </c>
      <c r="AP86" s="148">
        <v>1866.3627900000001</v>
      </c>
      <c r="AQ86" s="148">
        <v>0</v>
      </c>
      <c r="AR86" s="148">
        <v>0</v>
      </c>
      <c r="AS86" s="148">
        <v>0</v>
      </c>
      <c r="AT86" s="148">
        <v>0</v>
      </c>
      <c r="AU86" s="148">
        <v>0</v>
      </c>
      <c r="AV86" s="148">
        <v>0</v>
      </c>
      <c r="AW86" s="148">
        <v>0</v>
      </c>
      <c r="AX86" s="147"/>
      <c r="AY86" s="148">
        <v>951.63440000000014</v>
      </c>
      <c r="AZ86" s="148">
        <v>951.63440000000014</v>
      </c>
      <c r="BA86" s="148">
        <v>951.63440000000014</v>
      </c>
      <c r="BB86" s="148">
        <v>951.63440000000014</v>
      </c>
      <c r="BC86" s="148">
        <v>951.63440000000014</v>
      </c>
      <c r="BD86" s="148">
        <v>0</v>
      </c>
      <c r="BE86" s="148">
        <v>0</v>
      </c>
      <c r="BF86" s="148">
        <v>0</v>
      </c>
      <c r="BG86" s="148">
        <v>0</v>
      </c>
      <c r="BH86" s="148">
        <v>0</v>
      </c>
      <c r="BI86" s="148">
        <v>0</v>
      </c>
      <c r="BJ86" s="148">
        <v>0</v>
      </c>
      <c r="BK86" s="147"/>
      <c r="BL86" s="148">
        <v>1172.5</v>
      </c>
      <c r="BM86" s="148">
        <v>1172.5</v>
      </c>
      <c r="BN86" s="148">
        <v>1172.5</v>
      </c>
      <c r="BO86" s="148">
        <v>1172.5</v>
      </c>
      <c r="BP86" s="148">
        <v>1233.11825</v>
      </c>
      <c r="BQ86" s="148">
        <v>0</v>
      </c>
      <c r="BR86" s="148">
        <v>0</v>
      </c>
      <c r="BS86" s="148">
        <v>0</v>
      </c>
      <c r="BT86" s="148">
        <v>0</v>
      </c>
      <c r="BU86" s="148">
        <v>0</v>
      </c>
      <c r="BV86" s="148">
        <v>0</v>
      </c>
      <c r="BW86" s="148">
        <v>0</v>
      </c>
      <c r="BX86" s="147"/>
      <c r="BY86" s="148">
        <v>2895.9438349317375</v>
      </c>
      <c r="BZ86" s="148">
        <v>2895.9438349317375</v>
      </c>
      <c r="CA86" s="148">
        <v>2895.9438349317375</v>
      </c>
      <c r="CB86" s="148">
        <v>2895.9438349317375</v>
      </c>
      <c r="CC86" s="148">
        <v>2934.7737822569084</v>
      </c>
      <c r="CD86" s="148">
        <v>0</v>
      </c>
      <c r="CE86" s="148">
        <v>0</v>
      </c>
      <c r="CF86" s="148">
        <v>0</v>
      </c>
      <c r="CG86" s="148">
        <v>0</v>
      </c>
      <c r="CH86" s="148">
        <v>0</v>
      </c>
      <c r="CI86" s="148">
        <v>0</v>
      </c>
      <c r="CJ86" s="148">
        <v>0</v>
      </c>
      <c r="CK86" s="147"/>
      <c r="CL86" s="148">
        <v>1563.3333333333333</v>
      </c>
      <c r="CM86" s="148">
        <v>1563.3333333333333</v>
      </c>
      <c r="CN86" s="148">
        <v>1563.3333333333333</v>
      </c>
      <c r="CO86" s="148">
        <v>1563.3333333333333</v>
      </c>
      <c r="CP86" s="148">
        <v>1644.1576666666665</v>
      </c>
      <c r="CQ86" s="148">
        <v>0</v>
      </c>
      <c r="CR86" s="148">
        <v>0</v>
      </c>
      <c r="CS86" s="148">
        <v>0</v>
      </c>
      <c r="CT86" s="148">
        <v>0</v>
      </c>
      <c r="CU86" s="148">
        <v>0</v>
      </c>
      <c r="CV86" s="148">
        <v>0</v>
      </c>
      <c r="CW86" s="148">
        <v>0</v>
      </c>
      <c r="CX86" s="147"/>
      <c r="CY86" s="148">
        <v>3570.0000000000005</v>
      </c>
      <c r="CZ86" s="148">
        <v>3570.0000000000005</v>
      </c>
      <c r="DA86" s="148">
        <v>3570.0000000000005</v>
      </c>
      <c r="DB86" s="148">
        <v>3570.0000000000005</v>
      </c>
      <c r="DC86" s="148">
        <v>3754.5690000000004</v>
      </c>
      <c r="DD86" s="148">
        <v>0</v>
      </c>
      <c r="DE86" s="148">
        <v>0</v>
      </c>
      <c r="DF86" s="148">
        <v>0</v>
      </c>
      <c r="DG86" s="148">
        <v>0</v>
      </c>
      <c r="DH86" s="148">
        <v>0</v>
      </c>
      <c r="DI86" s="148">
        <v>0</v>
      </c>
      <c r="DJ86" s="148">
        <v>0</v>
      </c>
      <c r="DK86" s="147"/>
      <c r="DL86" s="148">
        <v>19701.777168265071</v>
      </c>
      <c r="DM86" s="148">
        <v>19701.777168265071</v>
      </c>
      <c r="DN86" s="148">
        <v>19701.777168265071</v>
      </c>
      <c r="DO86" s="148">
        <v>19701.777168265071</v>
      </c>
      <c r="DP86" s="148">
        <v>20609.468698923578</v>
      </c>
      <c r="DQ86" s="148">
        <v>0</v>
      </c>
      <c r="DR86" s="148">
        <v>0</v>
      </c>
      <c r="DS86" s="148">
        <v>0</v>
      </c>
      <c r="DT86" s="148">
        <v>0</v>
      </c>
      <c r="DU86" s="148">
        <v>0</v>
      </c>
      <c r="DV86" s="148">
        <v>0</v>
      </c>
      <c r="DW86" s="148">
        <v>0</v>
      </c>
      <c r="DY86" s="149">
        <f t="shared" si="117"/>
        <v>99416.577371983862</v>
      </c>
      <c r="EA86" s="19" t="b">
        <f t="shared" si="118"/>
        <v>1</v>
      </c>
      <c r="EH86" s="19"/>
    </row>
    <row r="87" spans="2:138" ht="14" customHeight="1" x14ac:dyDescent="0.4">
      <c r="C87" s="19" t="s">
        <v>71</v>
      </c>
      <c r="D87" s="145">
        <v>92</v>
      </c>
      <c r="E87" s="19" t="s">
        <v>72</v>
      </c>
      <c r="F87" s="19" t="s">
        <v>57</v>
      </c>
      <c r="H87" s="145" t="s">
        <v>8</v>
      </c>
      <c r="I87" s="19" t="s">
        <v>10</v>
      </c>
      <c r="J87" s="19" t="s">
        <v>74</v>
      </c>
      <c r="L87" s="146">
        <v>18000</v>
      </c>
      <c r="M87" s="146">
        <v>18000</v>
      </c>
      <c r="N87" s="146">
        <v>18000</v>
      </c>
      <c r="O87" s="146">
        <v>18000</v>
      </c>
      <c r="P87" s="146">
        <v>18000</v>
      </c>
      <c r="Q87" s="146">
        <v>18000</v>
      </c>
      <c r="R87" s="146">
        <v>18000</v>
      </c>
      <c r="S87" s="146">
        <v>18000</v>
      </c>
      <c r="T87" s="146">
        <v>18000</v>
      </c>
      <c r="U87" s="146">
        <v>18000</v>
      </c>
      <c r="V87" s="146">
        <v>18000</v>
      </c>
      <c r="W87" s="146">
        <v>18000</v>
      </c>
      <c r="Y87" s="148">
        <v>18000</v>
      </c>
      <c r="Z87" s="148">
        <v>18000</v>
      </c>
      <c r="AA87" s="148">
        <v>18000</v>
      </c>
      <c r="AB87" s="148">
        <v>18000</v>
      </c>
      <c r="AC87" s="148">
        <v>18800</v>
      </c>
      <c r="AD87" s="148">
        <v>18800</v>
      </c>
      <c r="AE87" s="148">
        <v>18800</v>
      </c>
      <c r="AF87" s="148">
        <v>18800</v>
      </c>
      <c r="AG87" s="148">
        <v>18800</v>
      </c>
      <c r="AH87" s="148">
        <v>18800</v>
      </c>
      <c r="AI87" s="148">
        <v>18800</v>
      </c>
      <c r="AJ87" s="148">
        <v>18800</v>
      </c>
      <c r="AK87" s="147"/>
      <c r="AL87" s="148">
        <v>3779.579040000001</v>
      </c>
      <c r="AM87" s="148">
        <v>3779.579040000001</v>
      </c>
      <c r="AN87" s="148">
        <v>3779.579040000001</v>
      </c>
      <c r="AO87" s="148">
        <v>3779.579040000001</v>
      </c>
      <c r="AP87" s="148">
        <v>3999.579040000001</v>
      </c>
      <c r="AQ87" s="148">
        <v>3999.579040000001</v>
      </c>
      <c r="AR87" s="148">
        <v>3999.579040000001</v>
      </c>
      <c r="AS87" s="148">
        <v>3999.579040000001</v>
      </c>
      <c r="AT87" s="148">
        <v>3999.579040000001</v>
      </c>
      <c r="AU87" s="148">
        <v>3999.579040000001</v>
      </c>
      <c r="AV87" s="148">
        <v>3999.579040000001</v>
      </c>
      <c r="AW87" s="148">
        <v>3999.579040000001</v>
      </c>
      <c r="AX87" s="147"/>
      <c r="AY87" s="148">
        <v>951.63440000000014</v>
      </c>
      <c r="AZ87" s="148">
        <v>951.63440000000014</v>
      </c>
      <c r="BA87" s="148">
        <v>951.63440000000014</v>
      </c>
      <c r="BB87" s="148">
        <v>951.63440000000014</v>
      </c>
      <c r="BC87" s="148">
        <v>951.63440000000014</v>
      </c>
      <c r="BD87" s="148">
        <v>951.63440000000014</v>
      </c>
      <c r="BE87" s="148">
        <v>951.63440000000014</v>
      </c>
      <c r="BF87" s="148">
        <v>951.63440000000014</v>
      </c>
      <c r="BG87" s="148">
        <v>951.63440000000014</v>
      </c>
      <c r="BH87" s="148">
        <v>951.63440000000014</v>
      </c>
      <c r="BI87" s="148">
        <v>951.63440000000014</v>
      </c>
      <c r="BJ87" s="148">
        <v>951.63440000000014</v>
      </c>
      <c r="BK87" s="147"/>
      <c r="BL87" s="148">
        <v>2010</v>
      </c>
      <c r="BM87" s="148">
        <v>2010</v>
      </c>
      <c r="BN87" s="148">
        <v>2010</v>
      </c>
      <c r="BO87" s="148">
        <v>2010</v>
      </c>
      <c r="BP87" s="148">
        <v>2099.3333333333335</v>
      </c>
      <c r="BQ87" s="148">
        <v>2099.3333333333335</v>
      </c>
      <c r="BR87" s="148">
        <v>2099.3333333333335</v>
      </c>
      <c r="BS87" s="148">
        <v>2099.3333333333335</v>
      </c>
      <c r="BT87" s="148">
        <v>2099.3333333333335</v>
      </c>
      <c r="BU87" s="148">
        <v>2099.3333333333335</v>
      </c>
      <c r="BV87" s="148">
        <v>2099.3333333333335</v>
      </c>
      <c r="BW87" s="148">
        <v>2099.3333333333335</v>
      </c>
      <c r="BX87" s="147"/>
      <c r="BY87" s="148">
        <v>3432.4172713115499</v>
      </c>
      <c r="BZ87" s="148">
        <v>3432.4172713115499</v>
      </c>
      <c r="CA87" s="148">
        <v>3432.4172713115499</v>
      </c>
      <c r="CB87" s="148">
        <v>3432.4172713115499</v>
      </c>
      <c r="CC87" s="148">
        <v>3489.6411045253967</v>
      </c>
      <c r="CD87" s="148">
        <v>3489.6411045253967</v>
      </c>
      <c r="CE87" s="148">
        <v>3489.6411045253967</v>
      </c>
      <c r="CF87" s="148">
        <v>3489.6411045253967</v>
      </c>
      <c r="CG87" s="148">
        <v>3489.6411045253967</v>
      </c>
      <c r="CH87" s="148">
        <v>3489.6411045253967</v>
      </c>
      <c r="CI87" s="148">
        <v>3489.6411045253967</v>
      </c>
      <c r="CJ87" s="148">
        <v>3489.6411045253967</v>
      </c>
      <c r="CK87" s="147"/>
      <c r="CL87" s="148">
        <v>2679.9999999999995</v>
      </c>
      <c r="CM87" s="148">
        <v>2679.9999999999995</v>
      </c>
      <c r="CN87" s="148">
        <v>2679.9999999999995</v>
      </c>
      <c r="CO87" s="148">
        <v>2679.9999999999995</v>
      </c>
      <c r="CP87" s="148">
        <v>2799.1111111111109</v>
      </c>
      <c r="CQ87" s="148">
        <v>2799.1111111111109</v>
      </c>
      <c r="CR87" s="148">
        <v>2799.1111111111109</v>
      </c>
      <c r="CS87" s="148">
        <v>2799.1111111111109</v>
      </c>
      <c r="CT87" s="148">
        <v>2799.1111111111109</v>
      </c>
      <c r="CU87" s="148">
        <v>2799.1111111111109</v>
      </c>
      <c r="CV87" s="148">
        <v>2799.1111111111109</v>
      </c>
      <c r="CW87" s="148">
        <v>2799.1111111111109</v>
      </c>
      <c r="CX87" s="147"/>
      <c r="CY87" s="148">
        <v>6120</v>
      </c>
      <c r="CZ87" s="148">
        <v>6120</v>
      </c>
      <c r="DA87" s="148">
        <v>6120</v>
      </c>
      <c r="DB87" s="148">
        <v>6120</v>
      </c>
      <c r="DC87" s="148">
        <v>6392.0000000000009</v>
      </c>
      <c r="DD87" s="148">
        <v>6392.0000000000009</v>
      </c>
      <c r="DE87" s="148">
        <v>6392.0000000000009</v>
      </c>
      <c r="DF87" s="148">
        <v>6392.0000000000009</v>
      </c>
      <c r="DG87" s="148">
        <v>6392.0000000000009</v>
      </c>
      <c r="DH87" s="148">
        <v>6392.0000000000009</v>
      </c>
      <c r="DI87" s="148">
        <v>6392.0000000000009</v>
      </c>
      <c r="DJ87" s="148">
        <v>6392.0000000000009</v>
      </c>
      <c r="DK87" s="147"/>
      <c r="DL87" s="148">
        <v>32242.417271311548</v>
      </c>
      <c r="DM87" s="148">
        <v>32242.417271311548</v>
      </c>
      <c r="DN87" s="148">
        <v>32242.417271311548</v>
      </c>
      <c r="DO87" s="148">
        <v>32242.417271311548</v>
      </c>
      <c r="DP87" s="148">
        <v>33580.085548969837</v>
      </c>
      <c r="DQ87" s="148">
        <v>33580.085548969837</v>
      </c>
      <c r="DR87" s="148">
        <v>33580.085548969837</v>
      </c>
      <c r="DS87" s="148">
        <v>33580.085548969837</v>
      </c>
      <c r="DT87" s="148">
        <v>33580.085548969837</v>
      </c>
      <c r="DU87" s="148">
        <v>33580.085548969837</v>
      </c>
      <c r="DV87" s="148">
        <v>33580.085548969837</v>
      </c>
      <c r="DW87" s="148">
        <v>33580.085548969837</v>
      </c>
      <c r="DY87" s="149">
        <f t="shared" si="117"/>
        <v>397610.35347700497</v>
      </c>
      <c r="EA87" s="19" t="b">
        <f t="shared" si="118"/>
        <v>1</v>
      </c>
      <c r="EH87" s="19"/>
    </row>
    <row r="88" spans="2:138" ht="14" customHeight="1" x14ac:dyDescent="0.4">
      <c r="C88" s="19" t="s">
        <v>71</v>
      </c>
      <c r="D88" s="145" t="s">
        <v>330</v>
      </c>
      <c r="E88" s="19" t="s">
        <v>72</v>
      </c>
      <c r="F88" s="19" t="s">
        <v>57</v>
      </c>
      <c r="H88" s="145" t="s">
        <v>8</v>
      </c>
      <c r="I88" s="19" t="s">
        <v>10</v>
      </c>
      <c r="J88" s="19" t="s">
        <v>74</v>
      </c>
      <c r="L88" s="146"/>
      <c r="M88" s="146"/>
      <c r="N88" s="146"/>
      <c r="O88" s="146"/>
      <c r="P88" s="146"/>
      <c r="Q88" s="146"/>
      <c r="R88" s="146">
        <v>0</v>
      </c>
      <c r="S88" s="146">
        <v>0</v>
      </c>
      <c r="T88" s="146">
        <v>5000</v>
      </c>
      <c r="U88" s="146">
        <v>5000</v>
      </c>
      <c r="V88" s="146">
        <v>5000</v>
      </c>
      <c r="W88" s="146">
        <v>5000</v>
      </c>
      <c r="Y88" s="148">
        <v>0</v>
      </c>
      <c r="Z88" s="148">
        <v>0</v>
      </c>
      <c r="AA88" s="148">
        <v>0</v>
      </c>
      <c r="AB88" s="148">
        <v>0</v>
      </c>
      <c r="AC88" s="148">
        <v>0</v>
      </c>
      <c r="AD88" s="148">
        <v>0</v>
      </c>
      <c r="AE88" s="148">
        <v>0</v>
      </c>
      <c r="AF88" s="148">
        <v>0</v>
      </c>
      <c r="AG88" s="148">
        <v>5258.5</v>
      </c>
      <c r="AH88" s="148">
        <v>5258.5</v>
      </c>
      <c r="AI88" s="148">
        <v>5258.5</v>
      </c>
      <c r="AJ88" s="148">
        <v>5258.5</v>
      </c>
      <c r="AK88" s="147"/>
      <c r="AL88" s="148">
        <v>0</v>
      </c>
      <c r="AM88" s="148">
        <v>0</v>
      </c>
      <c r="AN88" s="148">
        <v>0</v>
      </c>
      <c r="AO88" s="148">
        <v>0</v>
      </c>
      <c r="AP88" s="148">
        <v>0</v>
      </c>
      <c r="AQ88" s="148">
        <v>0</v>
      </c>
      <c r="AR88" s="148">
        <v>0</v>
      </c>
      <c r="AS88" s="148">
        <v>0</v>
      </c>
      <c r="AT88" s="148">
        <v>387.27457499999991</v>
      </c>
      <c r="AU88" s="148">
        <v>387.27457499999991</v>
      </c>
      <c r="AV88" s="148">
        <v>387.27457499999991</v>
      </c>
      <c r="AW88" s="148">
        <v>387.27457499999991</v>
      </c>
      <c r="AX88" s="147"/>
      <c r="AY88" s="148">
        <v>0</v>
      </c>
      <c r="AZ88" s="148">
        <v>0</v>
      </c>
      <c r="BA88" s="148">
        <v>0</v>
      </c>
      <c r="BB88" s="148">
        <v>0</v>
      </c>
      <c r="BC88" s="148">
        <v>0</v>
      </c>
      <c r="BD88" s="148">
        <v>0</v>
      </c>
      <c r="BE88" s="148">
        <v>0</v>
      </c>
      <c r="BF88" s="148">
        <v>0</v>
      </c>
      <c r="BG88" s="148">
        <v>545.78700000000003</v>
      </c>
      <c r="BH88" s="148">
        <v>545.78700000000003</v>
      </c>
      <c r="BI88" s="148">
        <v>545.78700000000003</v>
      </c>
      <c r="BJ88" s="148">
        <v>545.78700000000003</v>
      </c>
      <c r="BK88" s="147"/>
      <c r="BL88" s="148">
        <v>0</v>
      </c>
      <c r="BM88" s="148">
        <v>0</v>
      </c>
      <c r="BN88" s="148">
        <v>0</v>
      </c>
      <c r="BO88" s="148">
        <v>0</v>
      </c>
      <c r="BP88" s="148">
        <v>0</v>
      </c>
      <c r="BQ88" s="148">
        <v>0</v>
      </c>
      <c r="BR88" s="148">
        <v>0</v>
      </c>
      <c r="BS88" s="148">
        <v>0</v>
      </c>
      <c r="BT88" s="148">
        <v>587.19916666666666</v>
      </c>
      <c r="BU88" s="148">
        <v>587.19916666666666</v>
      </c>
      <c r="BV88" s="148">
        <v>587.19916666666666</v>
      </c>
      <c r="BW88" s="148">
        <v>587.19916666666666</v>
      </c>
      <c r="BX88" s="147"/>
      <c r="BY88" s="148">
        <v>0</v>
      </c>
      <c r="BZ88" s="148">
        <v>0</v>
      </c>
      <c r="CA88" s="148">
        <v>0</v>
      </c>
      <c r="CB88" s="148">
        <v>0</v>
      </c>
      <c r="CC88" s="148">
        <v>0</v>
      </c>
      <c r="CD88" s="148">
        <v>0</v>
      </c>
      <c r="CE88" s="148">
        <v>0</v>
      </c>
      <c r="CF88" s="148">
        <v>0</v>
      </c>
      <c r="CG88" s="148">
        <v>2521.020432693766</v>
      </c>
      <c r="CH88" s="148">
        <v>2521.020432693766</v>
      </c>
      <c r="CI88" s="148">
        <v>2521.020432693766</v>
      </c>
      <c r="CJ88" s="148">
        <v>2521.020432693766</v>
      </c>
      <c r="CK88" s="147"/>
      <c r="CL88" s="148">
        <v>0</v>
      </c>
      <c r="CM88" s="148">
        <v>0</v>
      </c>
      <c r="CN88" s="148">
        <v>0</v>
      </c>
      <c r="CO88" s="148">
        <v>0</v>
      </c>
      <c r="CP88" s="148">
        <v>0</v>
      </c>
      <c r="CQ88" s="148">
        <v>0</v>
      </c>
      <c r="CR88" s="148">
        <v>0</v>
      </c>
      <c r="CS88" s="148">
        <v>0</v>
      </c>
      <c r="CT88" s="148">
        <v>782.93222222222221</v>
      </c>
      <c r="CU88" s="148">
        <v>782.93222222222221</v>
      </c>
      <c r="CV88" s="148">
        <v>782.93222222222221</v>
      </c>
      <c r="CW88" s="148">
        <v>782.93222222222221</v>
      </c>
      <c r="CX88" s="147"/>
      <c r="CY88" s="148">
        <v>0</v>
      </c>
      <c r="CZ88" s="148">
        <v>0</v>
      </c>
      <c r="DA88" s="148">
        <v>0</v>
      </c>
      <c r="DB88" s="148">
        <v>0</v>
      </c>
      <c r="DC88" s="148">
        <v>0</v>
      </c>
      <c r="DD88" s="148">
        <v>0</v>
      </c>
      <c r="DE88" s="148">
        <v>0</v>
      </c>
      <c r="DF88" s="148">
        <v>0</v>
      </c>
      <c r="DG88" s="148">
        <v>1787.89</v>
      </c>
      <c r="DH88" s="148">
        <v>1787.89</v>
      </c>
      <c r="DI88" s="148">
        <v>1787.89</v>
      </c>
      <c r="DJ88" s="148">
        <v>1787.89</v>
      </c>
      <c r="DK88" s="147"/>
      <c r="DL88" s="148">
        <v>0</v>
      </c>
      <c r="DM88" s="148">
        <v>0</v>
      </c>
      <c r="DN88" s="148">
        <v>0</v>
      </c>
      <c r="DO88" s="148">
        <v>0</v>
      </c>
      <c r="DP88" s="148">
        <v>0</v>
      </c>
      <c r="DQ88" s="148">
        <v>0</v>
      </c>
      <c r="DR88" s="148">
        <v>0</v>
      </c>
      <c r="DS88" s="148">
        <v>0</v>
      </c>
      <c r="DT88" s="148">
        <v>10937.541821582654</v>
      </c>
      <c r="DU88" s="148">
        <v>10937.541821582654</v>
      </c>
      <c r="DV88" s="148">
        <v>10937.541821582654</v>
      </c>
      <c r="DW88" s="148">
        <v>10937.541821582654</v>
      </c>
      <c r="DY88" s="149">
        <f t="shared" si="117"/>
        <v>43750.167286330616</v>
      </c>
      <c r="EA88" s="19" t="b">
        <f t="shared" si="118"/>
        <v>1</v>
      </c>
      <c r="EH88" s="19"/>
    </row>
    <row r="89" spans="2:138" ht="14" customHeight="1" x14ac:dyDescent="0.4">
      <c r="C89" s="19" t="s">
        <v>71</v>
      </c>
      <c r="D89" s="145" t="s">
        <v>330</v>
      </c>
      <c r="E89" s="19" t="s">
        <v>72</v>
      </c>
      <c r="F89" s="19" t="s">
        <v>57</v>
      </c>
      <c r="H89" s="145" t="s">
        <v>8</v>
      </c>
      <c r="I89" s="19" t="s">
        <v>10</v>
      </c>
      <c r="J89" s="19" t="s">
        <v>74</v>
      </c>
      <c r="L89" s="146"/>
      <c r="M89" s="146"/>
      <c r="N89" s="146"/>
      <c r="O89" s="146"/>
      <c r="P89" s="146"/>
      <c r="Q89" s="146">
        <v>5500</v>
      </c>
      <c r="R89" s="146">
        <v>5500</v>
      </c>
      <c r="S89" s="146">
        <v>5500</v>
      </c>
      <c r="T89" s="146">
        <v>5500</v>
      </c>
      <c r="U89" s="146">
        <v>5500</v>
      </c>
      <c r="V89" s="146">
        <v>5500</v>
      </c>
      <c r="W89" s="146">
        <v>5500</v>
      </c>
      <c r="Y89" s="148">
        <v>0</v>
      </c>
      <c r="Z89" s="148">
        <v>0</v>
      </c>
      <c r="AA89" s="148">
        <v>0</v>
      </c>
      <c r="AB89" s="148">
        <v>0</v>
      </c>
      <c r="AC89" s="148">
        <v>0</v>
      </c>
      <c r="AD89" s="148">
        <v>5784.35</v>
      </c>
      <c r="AE89" s="148">
        <v>5784.35</v>
      </c>
      <c r="AF89" s="148">
        <v>5784.35</v>
      </c>
      <c r="AG89" s="148">
        <v>5784.35</v>
      </c>
      <c r="AH89" s="148">
        <v>5784.35</v>
      </c>
      <c r="AI89" s="148">
        <v>5784.35</v>
      </c>
      <c r="AJ89" s="148">
        <v>5784.35</v>
      </c>
      <c r="AK89" s="147"/>
      <c r="AL89" s="148">
        <v>0</v>
      </c>
      <c r="AM89" s="148">
        <v>0</v>
      </c>
      <c r="AN89" s="148">
        <v>0</v>
      </c>
      <c r="AO89" s="148">
        <v>0</v>
      </c>
      <c r="AP89" s="148">
        <v>0</v>
      </c>
      <c r="AQ89" s="148">
        <v>511.63810000000012</v>
      </c>
      <c r="AR89" s="148">
        <v>511.63810000000012</v>
      </c>
      <c r="AS89" s="148">
        <v>511.63810000000012</v>
      </c>
      <c r="AT89" s="148">
        <v>511.63810000000012</v>
      </c>
      <c r="AU89" s="148">
        <v>511.63810000000012</v>
      </c>
      <c r="AV89" s="148">
        <v>511.63810000000012</v>
      </c>
      <c r="AW89" s="148">
        <v>511.63810000000012</v>
      </c>
      <c r="AX89" s="147"/>
      <c r="AY89" s="148">
        <v>0</v>
      </c>
      <c r="AZ89" s="148">
        <v>0</v>
      </c>
      <c r="BA89" s="148">
        <v>0</v>
      </c>
      <c r="BB89" s="148">
        <v>0</v>
      </c>
      <c r="BC89" s="148">
        <v>0</v>
      </c>
      <c r="BD89" s="148">
        <v>619.40599999999995</v>
      </c>
      <c r="BE89" s="148">
        <v>619.40599999999995</v>
      </c>
      <c r="BF89" s="148">
        <v>619.40599999999995</v>
      </c>
      <c r="BG89" s="148">
        <v>619.40599999999995</v>
      </c>
      <c r="BH89" s="148">
        <v>619.40599999999995</v>
      </c>
      <c r="BI89" s="148">
        <v>619.40599999999995</v>
      </c>
      <c r="BJ89" s="148">
        <v>619.40599999999995</v>
      </c>
      <c r="BK89" s="147"/>
      <c r="BL89" s="148">
        <v>0</v>
      </c>
      <c r="BM89" s="148">
        <v>0</v>
      </c>
      <c r="BN89" s="148">
        <v>0</v>
      </c>
      <c r="BO89" s="148">
        <v>0</v>
      </c>
      <c r="BP89" s="148">
        <v>0</v>
      </c>
      <c r="BQ89" s="148">
        <v>645.91908333333333</v>
      </c>
      <c r="BR89" s="148">
        <v>645.91908333333333</v>
      </c>
      <c r="BS89" s="148">
        <v>645.91908333333333</v>
      </c>
      <c r="BT89" s="148">
        <v>645.91908333333333</v>
      </c>
      <c r="BU89" s="148">
        <v>645.91908333333333</v>
      </c>
      <c r="BV89" s="148">
        <v>645.91908333333333</v>
      </c>
      <c r="BW89" s="148">
        <v>645.91908333333333</v>
      </c>
      <c r="BX89" s="147"/>
      <c r="BY89" s="148">
        <v>0</v>
      </c>
      <c r="BZ89" s="148">
        <v>0</v>
      </c>
      <c r="CA89" s="148">
        <v>0</v>
      </c>
      <c r="CB89" s="148">
        <v>0</v>
      </c>
      <c r="CC89" s="148">
        <v>0</v>
      </c>
      <c r="CD89" s="148">
        <v>2558.6343735631426</v>
      </c>
      <c r="CE89" s="148">
        <v>2558.6343735631426</v>
      </c>
      <c r="CF89" s="148">
        <v>2558.6343735631426</v>
      </c>
      <c r="CG89" s="148">
        <v>2558.6343735631426</v>
      </c>
      <c r="CH89" s="148">
        <v>2558.6343735631426</v>
      </c>
      <c r="CI89" s="148">
        <v>2558.6343735631426</v>
      </c>
      <c r="CJ89" s="148">
        <v>2558.6343735631426</v>
      </c>
      <c r="CK89" s="147"/>
      <c r="CL89" s="148">
        <v>0</v>
      </c>
      <c r="CM89" s="148">
        <v>0</v>
      </c>
      <c r="CN89" s="148">
        <v>0</v>
      </c>
      <c r="CO89" s="148">
        <v>0</v>
      </c>
      <c r="CP89" s="148">
        <v>0</v>
      </c>
      <c r="CQ89" s="148">
        <v>861.22544444444441</v>
      </c>
      <c r="CR89" s="148">
        <v>861.22544444444441</v>
      </c>
      <c r="CS89" s="148">
        <v>861.22544444444441</v>
      </c>
      <c r="CT89" s="148">
        <v>861.22544444444441</v>
      </c>
      <c r="CU89" s="148">
        <v>861.22544444444441</v>
      </c>
      <c r="CV89" s="148">
        <v>861.22544444444441</v>
      </c>
      <c r="CW89" s="148">
        <v>861.22544444444441</v>
      </c>
      <c r="CX89" s="147"/>
      <c r="CY89" s="148">
        <v>0</v>
      </c>
      <c r="CZ89" s="148">
        <v>0</v>
      </c>
      <c r="DA89" s="148">
        <v>0</v>
      </c>
      <c r="DB89" s="148">
        <v>0</v>
      </c>
      <c r="DC89" s="148">
        <v>0</v>
      </c>
      <c r="DD89" s="148">
        <v>1966.6790000000003</v>
      </c>
      <c r="DE89" s="148">
        <v>1966.6790000000003</v>
      </c>
      <c r="DF89" s="148">
        <v>1966.6790000000003</v>
      </c>
      <c r="DG89" s="148">
        <v>1966.6790000000003</v>
      </c>
      <c r="DH89" s="148">
        <v>1966.6790000000003</v>
      </c>
      <c r="DI89" s="148">
        <v>1966.6790000000003</v>
      </c>
      <c r="DJ89" s="148">
        <v>1966.6790000000003</v>
      </c>
      <c r="DK89" s="147"/>
      <c r="DL89" s="148">
        <v>0</v>
      </c>
      <c r="DM89" s="148">
        <v>0</v>
      </c>
      <c r="DN89" s="148">
        <v>0</v>
      </c>
      <c r="DO89" s="148">
        <v>0</v>
      </c>
      <c r="DP89" s="148">
        <v>0</v>
      </c>
      <c r="DQ89" s="148">
        <v>11816.807901340921</v>
      </c>
      <c r="DR89" s="148">
        <v>11816.807901340921</v>
      </c>
      <c r="DS89" s="148">
        <v>11816.807901340921</v>
      </c>
      <c r="DT89" s="148">
        <v>11816.807901340921</v>
      </c>
      <c r="DU89" s="148">
        <v>11816.807901340921</v>
      </c>
      <c r="DV89" s="148">
        <v>11816.807901340921</v>
      </c>
      <c r="DW89" s="148">
        <v>11816.807901340921</v>
      </c>
      <c r="DY89" s="149">
        <f t="shared" si="117"/>
        <v>82717.655309386435</v>
      </c>
      <c r="EA89" s="19" t="b">
        <f t="shared" si="118"/>
        <v>1</v>
      </c>
      <c r="EH89" s="19"/>
    </row>
    <row r="90" spans="2:138" ht="14" customHeight="1" x14ac:dyDescent="0.4">
      <c r="B90" s="144"/>
      <c r="C90" s="19" t="s">
        <v>71</v>
      </c>
      <c r="D90" s="145" t="s">
        <v>22</v>
      </c>
      <c r="E90" s="19" t="s">
        <v>59</v>
      </c>
      <c r="F90" s="19" t="s">
        <v>146</v>
      </c>
      <c r="H90" s="145" t="s">
        <v>17</v>
      </c>
      <c r="I90" s="19" t="s">
        <v>73</v>
      </c>
      <c r="J90" s="19" t="s">
        <v>74</v>
      </c>
      <c r="L90" s="146">
        <v>45000</v>
      </c>
      <c r="M90" s="146">
        <v>45000</v>
      </c>
      <c r="N90" s="146">
        <v>45000</v>
      </c>
      <c r="O90" s="146">
        <v>45000</v>
      </c>
      <c r="P90" s="146">
        <v>45000</v>
      </c>
      <c r="Q90" s="146">
        <v>45000</v>
      </c>
      <c r="R90" s="146">
        <v>45000</v>
      </c>
      <c r="S90" s="146">
        <v>45000</v>
      </c>
      <c r="T90" s="146">
        <v>45000</v>
      </c>
      <c r="U90" s="146">
        <v>45000</v>
      </c>
      <c r="V90" s="146">
        <v>45000</v>
      </c>
      <c r="W90" s="146">
        <v>45000</v>
      </c>
      <c r="X90" s="147"/>
      <c r="Y90" s="148">
        <v>45000</v>
      </c>
      <c r="Z90" s="148">
        <v>45000</v>
      </c>
      <c r="AA90" s="148">
        <v>45000</v>
      </c>
      <c r="AB90" s="148">
        <v>45000</v>
      </c>
      <c r="AC90" s="148">
        <v>45000</v>
      </c>
      <c r="AD90" s="148">
        <v>45000</v>
      </c>
      <c r="AE90" s="148">
        <v>45000</v>
      </c>
      <c r="AF90" s="148">
        <v>45000</v>
      </c>
      <c r="AG90" s="148">
        <v>45000</v>
      </c>
      <c r="AH90" s="148">
        <v>45000</v>
      </c>
      <c r="AI90" s="148">
        <v>45000</v>
      </c>
      <c r="AJ90" s="148">
        <v>45000</v>
      </c>
      <c r="AK90" s="147"/>
      <c r="AL90" s="148">
        <v>0</v>
      </c>
      <c r="AM90" s="148">
        <v>0</v>
      </c>
      <c r="AN90" s="148">
        <v>0</v>
      </c>
      <c r="AO90" s="148">
        <v>0</v>
      </c>
      <c r="AP90" s="148">
        <v>0</v>
      </c>
      <c r="AQ90" s="148">
        <v>0</v>
      </c>
      <c r="AR90" s="148">
        <v>0</v>
      </c>
      <c r="AS90" s="148">
        <v>0</v>
      </c>
      <c r="AT90" s="148">
        <v>0</v>
      </c>
      <c r="AU90" s="148">
        <v>0</v>
      </c>
      <c r="AV90" s="148">
        <v>0</v>
      </c>
      <c r="AW90" s="148">
        <v>0</v>
      </c>
      <c r="AX90" s="147"/>
      <c r="AY90" s="148">
        <v>0</v>
      </c>
      <c r="AZ90" s="148">
        <v>0</v>
      </c>
      <c r="BA90" s="148">
        <v>0</v>
      </c>
      <c r="BB90" s="148">
        <v>0</v>
      </c>
      <c r="BC90" s="148">
        <v>0</v>
      </c>
      <c r="BD90" s="148">
        <v>0</v>
      </c>
      <c r="BE90" s="148">
        <v>0</v>
      </c>
      <c r="BF90" s="148">
        <v>0</v>
      </c>
      <c r="BG90" s="148">
        <v>0</v>
      </c>
      <c r="BH90" s="148">
        <v>0</v>
      </c>
      <c r="BI90" s="148">
        <v>0</v>
      </c>
      <c r="BJ90" s="148">
        <v>0</v>
      </c>
      <c r="BK90" s="147"/>
      <c r="BL90" s="148">
        <v>0</v>
      </c>
      <c r="BM90" s="148">
        <v>0</v>
      </c>
      <c r="BN90" s="148">
        <v>0</v>
      </c>
      <c r="BO90" s="148">
        <v>0</v>
      </c>
      <c r="BP90" s="148">
        <v>0</v>
      </c>
      <c r="BQ90" s="148">
        <v>0</v>
      </c>
      <c r="BR90" s="148">
        <v>0</v>
      </c>
      <c r="BS90" s="148">
        <v>0</v>
      </c>
      <c r="BT90" s="148">
        <v>0</v>
      </c>
      <c r="BU90" s="148">
        <v>0</v>
      </c>
      <c r="BV90" s="148">
        <v>0</v>
      </c>
      <c r="BW90" s="148">
        <v>0</v>
      </c>
      <c r="BX90" s="147"/>
      <c r="BY90" s="148">
        <v>0</v>
      </c>
      <c r="BZ90" s="148">
        <v>0</v>
      </c>
      <c r="CA90" s="148">
        <v>0</v>
      </c>
      <c r="CB90" s="148">
        <v>0</v>
      </c>
      <c r="CC90" s="148">
        <v>0</v>
      </c>
      <c r="CD90" s="148">
        <v>0</v>
      </c>
      <c r="CE90" s="148">
        <v>0</v>
      </c>
      <c r="CF90" s="148">
        <v>0</v>
      </c>
      <c r="CG90" s="148">
        <v>0</v>
      </c>
      <c r="CH90" s="148">
        <v>0</v>
      </c>
      <c r="CI90" s="148">
        <v>0</v>
      </c>
      <c r="CJ90" s="148">
        <v>0</v>
      </c>
      <c r="CK90" s="147"/>
      <c r="CL90" s="148">
        <v>0</v>
      </c>
      <c r="CM90" s="148">
        <v>0</v>
      </c>
      <c r="CN90" s="148">
        <v>0</v>
      </c>
      <c r="CO90" s="148">
        <v>0</v>
      </c>
      <c r="CP90" s="148">
        <v>0</v>
      </c>
      <c r="CQ90" s="148">
        <v>0</v>
      </c>
      <c r="CR90" s="148">
        <v>0</v>
      </c>
      <c r="CS90" s="148">
        <v>0</v>
      </c>
      <c r="CT90" s="148">
        <v>0</v>
      </c>
      <c r="CU90" s="148">
        <v>0</v>
      </c>
      <c r="CV90" s="148">
        <v>0</v>
      </c>
      <c r="CW90" s="148">
        <v>0</v>
      </c>
      <c r="CX90" s="147"/>
      <c r="CY90" s="148">
        <v>0</v>
      </c>
      <c r="CZ90" s="148">
        <v>0</v>
      </c>
      <c r="DA90" s="148">
        <v>0</v>
      </c>
      <c r="DB90" s="148">
        <v>0</v>
      </c>
      <c r="DC90" s="148">
        <v>0</v>
      </c>
      <c r="DD90" s="148">
        <v>0</v>
      </c>
      <c r="DE90" s="148">
        <v>0</v>
      </c>
      <c r="DF90" s="148">
        <v>0</v>
      </c>
      <c r="DG90" s="148">
        <v>0</v>
      </c>
      <c r="DH90" s="148">
        <v>0</v>
      </c>
      <c r="DI90" s="148">
        <v>0</v>
      </c>
      <c r="DJ90" s="148">
        <v>0</v>
      </c>
      <c r="DK90" s="147"/>
      <c r="DL90" s="148">
        <v>45000</v>
      </c>
      <c r="DM90" s="148">
        <v>45000</v>
      </c>
      <c r="DN90" s="148">
        <v>45000</v>
      </c>
      <c r="DO90" s="148">
        <v>45000</v>
      </c>
      <c r="DP90" s="148">
        <v>45000</v>
      </c>
      <c r="DQ90" s="148">
        <v>45000</v>
      </c>
      <c r="DR90" s="148">
        <v>45000</v>
      </c>
      <c r="DS90" s="148">
        <v>45000</v>
      </c>
      <c r="DT90" s="148">
        <v>45000</v>
      </c>
      <c r="DU90" s="148">
        <v>45000</v>
      </c>
      <c r="DV90" s="148">
        <v>45000</v>
      </c>
      <c r="DW90" s="148">
        <v>45000</v>
      </c>
      <c r="DY90" s="149">
        <f t="shared" si="117"/>
        <v>540000</v>
      </c>
      <c r="EA90" s="19" t="b">
        <f t="shared" si="118"/>
        <v>1</v>
      </c>
      <c r="EH90" s="19"/>
    </row>
    <row r="91" spans="2:138" ht="14" customHeight="1" x14ac:dyDescent="0.4">
      <c r="B91" s="144"/>
      <c r="C91" s="19" t="s">
        <v>71</v>
      </c>
      <c r="D91" s="145" t="s">
        <v>150</v>
      </c>
      <c r="E91" s="19" t="s">
        <v>72</v>
      </c>
      <c r="F91" s="19" t="s">
        <v>57</v>
      </c>
      <c r="H91" s="145" t="s">
        <v>26</v>
      </c>
      <c r="I91" s="19" t="s">
        <v>117</v>
      </c>
      <c r="J91" s="19" t="s">
        <v>74</v>
      </c>
      <c r="L91" s="146">
        <v>0</v>
      </c>
      <c r="M91" s="146">
        <v>0</v>
      </c>
      <c r="N91" s="146">
        <v>5500</v>
      </c>
      <c r="O91" s="146">
        <v>0</v>
      </c>
      <c r="P91" s="146">
        <v>0</v>
      </c>
      <c r="Q91" s="146">
        <v>0</v>
      </c>
      <c r="R91" s="146">
        <v>0</v>
      </c>
      <c r="S91" s="146">
        <v>0</v>
      </c>
      <c r="T91" s="146">
        <v>0</v>
      </c>
      <c r="U91" s="146">
        <v>0</v>
      </c>
      <c r="V91" s="146">
        <v>0</v>
      </c>
      <c r="W91" s="146">
        <v>0</v>
      </c>
      <c r="X91" s="147"/>
      <c r="Y91" s="148">
        <v>0</v>
      </c>
      <c r="Z91" s="148">
        <v>0</v>
      </c>
      <c r="AA91" s="148">
        <v>5500</v>
      </c>
      <c r="AB91" s="148">
        <v>0</v>
      </c>
      <c r="AC91" s="148">
        <v>0</v>
      </c>
      <c r="AD91" s="148">
        <v>0</v>
      </c>
      <c r="AE91" s="148">
        <v>0</v>
      </c>
      <c r="AF91" s="148">
        <v>0</v>
      </c>
      <c r="AG91" s="148">
        <v>0</v>
      </c>
      <c r="AH91" s="148">
        <v>0</v>
      </c>
      <c r="AI91" s="148">
        <v>0</v>
      </c>
      <c r="AJ91" s="148">
        <v>0</v>
      </c>
      <c r="AK91" s="147"/>
      <c r="AL91" s="148">
        <v>0</v>
      </c>
      <c r="AM91" s="148">
        <v>0</v>
      </c>
      <c r="AN91" s="148">
        <v>444.3893250000001</v>
      </c>
      <c r="AO91" s="148">
        <v>0</v>
      </c>
      <c r="AP91" s="148">
        <v>0</v>
      </c>
      <c r="AQ91" s="148">
        <v>0</v>
      </c>
      <c r="AR91" s="148">
        <v>0</v>
      </c>
      <c r="AS91" s="148">
        <v>0</v>
      </c>
      <c r="AT91" s="148">
        <v>0</v>
      </c>
      <c r="AU91" s="148">
        <v>0</v>
      </c>
      <c r="AV91" s="148">
        <v>0</v>
      </c>
      <c r="AW91" s="148">
        <v>0</v>
      </c>
      <c r="AX91" s="147"/>
      <c r="AY91" s="148">
        <v>0</v>
      </c>
      <c r="AZ91" s="148">
        <v>0</v>
      </c>
      <c r="BA91" s="148">
        <v>579.59699999999998</v>
      </c>
      <c r="BB91" s="148">
        <v>0</v>
      </c>
      <c r="BC91" s="148">
        <v>0</v>
      </c>
      <c r="BD91" s="148">
        <v>0</v>
      </c>
      <c r="BE91" s="148">
        <v>0</v>
      </c>
      <c r="BF91" s="148">
        <v>0</v>
      </c>
      <c r="BG91" s="148">
        <v>0</v>
      </c>
      <c r="BH91" s="148">
        <v>0</v>
      </c>
      <c r="BI91" s="148">
        <v>0</v>
      </c>
      <c r="BJ91" s="148">
        <v>0</v>
      </c>
      <c r="BK91" s="147"/>
      <c r="BL91" s="148">
        <v>0</v>
      </c>
      <c r="BM91" s="148">
        <v>0</v>
      </c>
      <c r="BN91" s="148">
        <v>614.16666666666663</v>
      </c>
      <c r="BO91" s="148">
        <v>0</v>
      </c>
      <c r="BP91" s="148">
        <v>0</v>
      </c>
      <c r="BQ91" s="148">
        <v>0</v>
      </c>
      <c r="BR91" s="148">
        <v>0</v>
      </c>
      <c r="BS91" s="148">
        <v>0</v>
      </c>
      <c r="BT91" s="148">
        <v>0</v>
      </c>
      <c r="BU91" s="148">
        <v>0</v>
      </c>
      <c r="BV91" s="148">
        <v>0</v>
      </c>
      <c r="BW91" s="148">
        <v>0</v>
      </c>
      <c r="BX91" s="147"/>
      <c r="BY91" s="148">
        <v>0</v>
      </c>
      <c r="BZ91" s="148">
        <v>0</v>
      </c>
      <c r="CA91" s="148">
        <v>2538.2948773451958</v>
      </c>
      <c r="CB91" s="148">
        <v>0</v>
      </c>
      <c r="CC91" s="148">
        <v>0</v>
      </c>
      <c r="CD91" s="148">
        <v>0</v>
      </c>
      <c r="CE91" s="148">
        <v>0</v>
      </c>
      <c r="CF91" s="148">
        <v>0</v>
      </c>
      <c r="CG91" s="148">
        <v>0</v>
      </c>
      <c r="CH91" s="148">
        <v>0</v>
      </c>
      <c r="CI91" s="148">
        <v>0</v>
      </c>
      <c r="CJ91" s="148">
        <v>0</v>
      </c>
      <c r="CK91" s="147"/>
      <c r="CL91" s="148">
        <v>0</v>
      </c>
      <c r="CM91" s="148">
        <v>0</v>
      </c>
      <c r="CN91" s="148">
        <v>818.8888888888888</v>
      </c>
      <c r="CO91" s="148">
        <v>0</v>
      </c>
      <c r="CP91" s="148">
        <v>0</v>
      </c>
      <c r="CQ91" s="148">
        <v>0</v>
      </c>
      <c r="CR91" s="148">
        <v>0</v>
      </c>
      <c r="CS91" s="148">
        <v>0</v>
      </c>
      <c r="CT91" s="148">
        <v>0</v>
      </c>
      <c r="CU91" s="148">
        <v>0</v>
      </c>
      <c r="CV91" s="148">
        <v>0</v>
      </c>
      <c r="CW91" s="148">
        <v>0</v>
      </c>
      <c r="CX91" s="147"/>
      <c r="CY91" s="148">
        <v>0</v>
      </c>
      <c r="CZ91" s="148">
        <v>0</v>
      </c>
      <c r="DA91" s="148">
        <v>1870.0000000000002</v>
      </c>
      <c r="DB91" s="148">
        <v>0</v>
      </c>
      <c r="DC91" s="148">
        <v>0</v>
      </c>
      <c r="DD91" s="148">
        <v>0</v>
      </c>
      <c r="DE91" s="148">
        <v>0</v>
      </c>
      <c r="DF91" s="148">
        <v>0</v>
      </c>
      <c r="DG91" s="148">
        <v>0</v>
      </c>
      <c r="DH91" s="148">
        <v>0</v>
      </c>
      <c r="DI91" s="148">
        <v>0</v>
      </c>
      <c r="DJ91" s="148">
        <v>0</v>
      </c>
      <c r="DK91" s="147"/>
      <c r="DL91" s="148">
        <v>0</v>
      </c>
      <c r="DM91" s="148">
        <v>0</v>
      </c>
      <c r="DN91" s="148">
        <v>11341.350432900752</v>
      </c>
      <c r="DO91" s="148">
        <v>0</v>
      </c>
      <c r="DP91" s="148">
        <v>0</v>
      </c>
      <c r="DQ91" s="148">
        <v>0</v>
      </c>
      <c r="DR91" s="148">
        <v>0</v>
      </c>
      <c r="DS91" s="148">
        <v>0</v>
      </c>
      <c r="DT91" s="148">
        <v>0</v>
      </c>
      <c r="DU91" s="148">
        <v>0</v>
      </c>
      <c r="DV91" s="148">
        <v>0</v>
      </c>
      <c r="DW91" s="148">
        <v>0</v>
      </c>
      <c r="DY91" s="149">
        <f t="shared" si="117"/>
        <v>11341.350432900752</v>
      </c>
      <c r="EA91" s="19" t="b">
        <f t="shared" si="118"/>
        <v>1</v>
      </c>
      <c r="EH91" s="19"/>
    </row>
    <row r="92" spans="2:138" ht="14" customHeight="1" x14ac:dyDescent="0.4">
      <c r="B92" s="144"/>
      <c r="C92" s="19" t="s">
        <v>71</v>
      </c>
      <c r="D92" s="145">
        <v>557</v>
      </c>
      <c r="E92" s="19" t="s">
        <v>82</v>
      </c>
      <c r="F92" s="19" t="s">
        <v>57</v>
      </c>
      <c r="H92" s="145" t="s">
        <v>26</v>
      </c>
      <c r="I92" s="19" t="s">
        <v>117</v>
      </c>
      <c r="J92" s="19" t="s">
        <v>74</v>
      </c>
      <c r="L92" s="146">
        <v>2500</v>
      </c>
      <c r="M92" s="146">
        <v>2500</v>
      </c>
      <c r="N92" s="146">
        <v>2500</v>
      </c>
      <c r="O92" s="146">
        <v>2500</v>
      </c>
      <c r="P92" s="146">
        <v>2500</v>
      </c>
      <c r="Q92" s="146">
        <v>2500</v>
      </c>
      <c r="R92" s="146">
        <v>2500</v>
      </c>
      <c r="S92" s="146">
        <v>2500</v>
      </c>
      <c r="T92" s="146">
        <v>2500</v>
      </c>
      <c r="U92" s="146">
        <v>2500</v>
      </c>
      <c r="V92" s="146">
        <v>2500</v>
      </c>
      <c r="W92" s="146">
        <v>2500</v>
      </c>
      <c r="X92" s="147"/>
      <c r="Y92" s="148">
        <v>2500</v>
      </c>
      <c r="Z92" s="148">
        <v>2500</v>
      </c>
      <c r="AA92" s="148">
        <v>2500</v>
      </c>
      <c r="AB92" s="148">
        <v>2500</v>
      </c>
      <c r="AC92" s="148">
        <v>2500</v>
      </c>
      <c r="AD92" s="148">
        <v>2500</v>
      </c>
      <c r="AE92" s="148">
        <v>2500</v>
      </c>
      <c r="AF92" s="148">
        <v>2500</v>
      </c>
      <c r="AG92" s="148">
        <v>2500</v>
      </c>
      <c r="AH92" s="148">
        <v>2500</v>
      </c>
      <c r="AI92" s="148">
        <v>2500</v>
      </c>
      <c r="AJ92" s="148">
        <v>2500</v>
      </c>
      <c r="AK92" s="147"/>
      <c r="AL92" s="148">
        <v>0</v>
      </c>
      <c r="AM92" s="148">
        <v>0</v>
      </c>
      <c r="AN92" s="148">
        <v>0</v>
      </c>
      <c r="AO92" s="148">
        <v>0</v>
      </c>
      <c r="AP92" s="148">
        <v>0</v>
      </c>
      <c r="AQ92" s="148">
        <v>0</v>
      </c>
      <c r="AR92" s="148">
        <v>0</v>
      </c>
      <c r="AS92" s="148">
        <v>0</v>
      </c>
      <c r="AT92" s="148">
        <v>0</v>
      </c>
      <c r="AU92" s="148">
        <v>0</v>
      </c>
      <c r="AV92" s="148">
        <v>0</v>
      </c>
      <c r="AW92" s="148">
        <v>0</v>
      </c>
      <c r="AX92" s="147"/>
      <c r="AY92" s="148">
        <v>0</v>
      </c>
      <c r="AZ92" s="148">
        <v>0</v>
      </c>
      <c r="BA92" s="148">
        <v>0</v>
      </c>
      <c r="BB92" s="148">
        <v>0</v>
      </c>
      <c r="BC92" s="148">
        <v>0</v>
      </c>
      <c r="BD92" s="148">
        <v>0</v>
      </c>
      <c r="BE92" s="148">
        <v>0</v>
      </c>
      <c r="BF92" s="148">
        <v>0</v>
      </c>
      <c r="BG92" s="148">
        <v>0</v>
      </c>
      <c r="BH92" s="148">
        <v>0</v>
      </c>
      <c r="BI92" s="148">
        <v>0</v>
      </c>
      <c r="BJ92" s="148">
        <v>0</v>
      </c>
      <c r="BK92" s="147"/>
      <c r="BL92" s="148">
        <v>0</v>
      </c>
      <c r="BM92" s="148">
        <v>0</v>
      </c>
      <c r="BN92" s="148">
        <v>0</v>
      </c>
      <c r="BO92" s="148">
        <v>0</v>
      </c>
      <c r="BP92" s="148">
        <v>0</v>
      </c>
      <c r="BQ92" s="148">
        <v>0</v>
      </c>
      <c r="BR92" s="148">
        <v>0</v>
      </c>
      <c r="BS92" s="148">
        <v>0</v>
      </c>
      <c r="BT92" s="148">
        <v>0</v>
      </c>
      <c r="BU92" s="148">
        <v>0</v>
      </c>
      <c r="BV92" s="148">
        <v>0</v>
      </c>
      <c r="BW92" s="148">
        <v>0</v>
      </c>
      <c r="BX92" s="147"/>
      <c r="BY92" s="148">
        <v>1100</v>
      </c>
      <c r="BZ92" s="148">
        <v>1100</v>
      </c>
      <c r="CA92" s="148">
        <v>1100</v>
      </c>
      <c r="CB92" s="148">
        <v>1100</v>
      </c>
      <c r="CC92" s="148">
        <v>1100</v>
      </c>
      <c r="CD92" s="148">
        <v>1100</v>
      </c>
      <c r="CE92" s="148">
        <v>1100</v>
      </c>
      <c r="CF92" s="148">
        <v>1100</v>
      </c>
      <c r="CG92" s="148">
        <v>1100</v>
      </c>
      <c r="CH92" s="148">
        <v>1100</v>
      </c>
      <c r="CI92" s="148">
        <v>1100</v>
      </c>
      <c r="CJ92" s="148">
        <v>1100</v>
      </c>
      <c r="CK92" s="147"/>
      <c r="CL92" s="148">
        <v>208.33333333333331</v>
      </c>
      <c r="CM92" s="148">
        <v>208.33333333333331</v>
      </c>
      <c r="CN92" s="148">
        <v>208.33333333333331</v>
      </c>
      <c r="CO92" s="148">
        <v>208.33333333333331</v>
      </c>
      <c r="CP92" s="148">
        <v>208.33333333333331</v>
      </c>
      <c r="CQ92" s="148">
        <v>208.33333333333331</v>
      </c>
      <c r="CR92" s="148">
        <v>208.33333333333331</v>
      </c>
      <c r="CS92" s="148">
        <v>208.33333333333331</v>
      </c>
      <c r="CT92" s="148">
        <v>208.33333333333331</v>
      </c>
      <c r="CU92" s="148">
        <v>208.33333333333331</v>
      </c>
      <c r="CV92" s="148">
        <v>208.33333333333331</v>
      </c>
      <c r="CW92" s="148">
        <v>208.33333333333331</v>
      </c>
      <c r="CX92" s="147"/>
      <c r="CY92" s="148">
        <v>0</v>
      </c>
      <c r="CZ92" s="148">
        <v>0</v>
      </c>
      <c r="DA92" s="148">
        <v>0</v>
      </c>
      <c r="DB92" s="148">
        <v>0</v>
      </c>
      <c r="DC92" s="148">
        <v>0</v>
      </c>
      <c r="DD92" s="148">
        <v>0</v>
      </c>
      <c r="DE92" s="148">
        <v>0</v>
      </c>
      <c r="DF92" s="148">
        <v>0</v>
      </c>
      <c r="DG92" s="148">
        <v>0</v>
      </c>
      <c r="DH92" s="148">
        <v>0</v>
      </c>
      <c r="DI92" s="148">
        <v>0</v>
      </c>
      <c r="DJ92" s="148">
        <v>0</v>
      </c>
      <c r="DK92" s="147"/>
      <c r="DL92" s="148">
        <v>3808.333333333333</v>
      </c>
      <c r="DM92" s="148">
        <v>3808.333333333333</v>
      </c>
      <c r="DN92" s="148">
        <v>3808.333333333333</v>
      </c>
      <c r="DO92" s="148">
        <v>3808.333333333333</v>
      </c>
      <c r="DP92" s="148">
        <v>3808.333333333333</v>
      </c>
      <c r="DQ92" s="148">
        <v>3808.333333333333</v>
      </c>
      <c r="DR92" s="148">
        <v>3808.333333333333</v>
      </c>
      <c r="DS92" s="148">
        <v>3808.333333333333</v>
      </c>
      <c r="DT92" s="148">
        <v>3808.333333333333</v>
      </c>
      <c r="DU92" s="148">
        <v>3808.333333333333</v>
      </c>
      <c r="DV92" s="148">
        <v>3808.333333333333</v>
      </c>
      <c r="DW92" s="148">
        <v>3808.333333333333</v>
      </c>
      <c r="DY92" s="149">
        <f t="shared" si="117"/>
        <v>45700</v>
      </c>
      <c r="EA92" s="19" t="b">
        <f t="shared" si="118"/>
        <v>1</v>
      </c>
      <c r="EH92" s="19"/>
    </row>
    <row r="93" spans="2:138" ht="14" customHeight="1" x14ac:dyDescent="0.4">
      <c r="B93" s="144"/>
      <c r="C93" s="19" t="s">
        <v>71</v>
      </c>
      <c r="D93" s="145">
        <v>556</v>
      </c>
      <c r="E93" s="19" t="s">
        <v>82</v>
      </c>
      <c r="F93" s="19" t="s">
        <v>57</v>
      </c>
      <c r="H93" s="145" t="s">
        <v>26</v>
      </c>
      <c r="I93" s="19" t="s">
        <v>117</v>
      </c>
      <c r="J93" s="19" t="s">
        <v>74</v>
      </c>
      <c r="L93" s="146">
        <v>2500</v>
      </c>
      <c r="M93" s="146">
        <v>2500</v>
      </c>
      <c r="N93" s="146">
        <v>2500</v>
      </c>
      <c r="O93" s="146">
        <v>2500</v>
      </c>
      <c r="P93" s="146">
        <v>2500</v>
      </c>
      <c r="Q93" s="146">
        <v>2500</v>
      </c>
      <c r="R93" s="146">
        <v>2500</v>
      </c>
      <c r="S93" s="146">
        <v>2500</v>
      </c>
      <c r="T93" s="146">
        <v>2500</v>
      </c>
      <c r="U93" s="146">
        <v>2500</v>
      </c>
      <c r="V93" s="146">
        <v>2500</v>
      </c>
      <c r="W93" s="146">
        <v>2500</v>
      </c>
      <c r="X93" s="147"/>
      <c r="Y93" s="148">
        <v>2500</v>
      </c>
      <c r="Z93" s="148">
        <v>2500</v>
      </c>
      <c r="AA93" s="148">
        <v>2500</v>
      </c>
      <c r="AB93" s="148">
        <v>2500</v>
      </c>
      <c r="AC93" s="148">
        <v>2500</v>
      </c>
      <c r="AD93" s="148">
        <v>2500</v>
      </c>
      <c r="AE93" s="148">
        <v>2500</v>
      </c>
      <c r="AF93" s="148">
        <v>2500</v>
      </c>
      <c r="AG93" s="148">
        <v>2500</v>
      </c>
      <c r="AH93" s="148">
        <v>2500</v>
      </c>
      <c r="AI93" s="148">
        <v>2500</v>
      </c>
      <c r="AJ93" s="148">
        <v>2500</v>
      </c>
      <c r="AK93" s="147"/>
      <c r="AL93" s="148">
        <v>0</v>
      </c>
      <c r="AM93" s="148">
        <v>0</v>
      </c>
      <c r="AN93" s="148">
        <v>0</v>
      </c>
      <c r="AO93" s="148">
        <v>0</v>
      </c>
      <c r="AP93" s="148">
        <v>0</v>
      </c>
      <c r="AQ93" s="148">
        <v>0</v>
      </c>
      <c r="AR93" s="148">
        <v>0</v>
      </c>
      <c r="AS93" s="148">
        <v>0</v>
      </c>
      <c r="AT93" s="148">
        <v>0</v>
      </c>
      <c r="AU93" s="148">
        <v>0</v>
      </c>
      <c r="AV93" s="148">
        <v>0</v>
      </c>
      <c r="AW93" s="148">
        <v>0</v>
      </c>
      <c r="AX93" s="147"/>
      <c r="AY93" s="148">
        <v>0</v>
      </c>
      <c r="AZ93" s="148">
        <v>0</v>
      </c>
      <c r="BA93" s="148">
        <v>0</v>
      </c>
      <c r="BB93" s="148">
        <v>0</v>
      </c>
      <c r="BC93" s="148">
        <v>0</v>
      </c>
      <c r="BD93" s="148">
        <v>0</v>
      </c>
      <c r="BE93" s="148">
        <v>0</v>
      </c>
      <c r="BF93" s="148">
        <v>0</v>
      </c>
      <c r="BG93" s="148">
        <v>0</v>
      </c>
      <c r="BH93" s="148">
        <v>0</v>
      </c>
      <c r="BI93" s="148">
        <v>0</v>
      </c>
      <c r="BJ93" s="148">
        <v>0</v>
      </c>
      <c r="BK93" s="147"/>
      <c r="BL93" s="148">
        <v>0</v>
      </c>
      <c r="BM93" s="148">
        <v>0</v>
      </c>
      <c r="BN93" s="148">
        <v>0</v>
      </c>
      <c r="BO93" s="148">
        <v>0</v>
      </c>
      <c r="BP93" s="148">
        <v>0</v>
      </c>
      <c r="BQ93" s="148">
        <v>0</v>
      </c>
      <c r="BR93" s="148">
        <v>0</v>
      </c>
      <c r="BS93" s="148">
        <v>0</v>
      </c>
      <c r="BT93" s="148">
        <v>0</v>
      </c>
      <c r="BU93" s="148">
        <v>0</v>
      </c>
      <c r="BV93" s="148">
        <v>0</v>
      </c>
      <c r="BW93" s="148">
        <v>0</v>
      </c>
      <c r="BX93" s="147"/>
      <c r="BY93" s="148">
        <v>1100</v>
      </c>
      <c r="BZ93" s="148">
        <v>1100</v>
      </c>
      <c r="CA93" s="148">
        <v>1100</v>
      </c>
      <c r="CB93" s="148">
        <v>1100</v>
      </c>
      <c r="CC93" s="148">
        <v>1100</v>
      </c>
      <c r="CD93" s="148">
        <v>1100</v>
      </c>
      <c r="CE93" s="148">
        <v>1100</v>
      </c>
      <c r="CF93" s="148">
        <v>1100</v>
      </c>
      <c r="CG93" s="148">
        <v>1100</v>
      </c>
      <c r="CH93" s="148">
        <v>1100</v>
      </c>
      <c r="CI93" s="148">
        <v>1100</v>
      </c>
      <c r="CJ93" s="148">
        <v>1100</v>
      </c>
      <c r="CK93" s="147"/>
      <c r="CL93" s="148">
        <v>208.33333333333331</v>
      </c>
      <c r="CM93" s="148">
        <v>208.33333333333331</v>
      </c>
      <c r="CN93" s="148">
        <v>208.33333333333331</v>
      </c>
      <c r="CO93" s="148">
        <v>208.33333333333331</v>
      </c>
      <c r="CP93" s="148">
        <v>208.33333333333331</v>
      </c>
      <c r="CQ93" s="148">
        <v>208.33333333333331</v>
      </c>
      <c r="CR93" s="148">
        <v>208.33333333333331</v>
      </c>
      <c r="CS93" s="148">
        <v>208.33333333333331</v>
      </c>
      <c r="CT93" s="148">
        <v>208.33333333333331</v>
      </c>
      <c r="CU93" s="148">
        <v>208.33333333333331</v>
      </c>
      <c r="CV93" s="148">
        <v>208.33333333333331</v>
      </c>
      <c r="CW93" s="148">
        <v>208.33333333333331</v>
      </c>
      <c r="CX93" s="147"/>
      <c r="CY93" s="148">
        <v>0</v>
      </c>
      <c r="CZ93" s="148">
        <v>0</v>
      </c>
      <c r="DA93" s="148">
        <v>0</v>
      </c>
      <c r="DB93" s="148">
        <v>0</v>
      </c>
      <c r="DC93" s="148">
        <v>0</v>
      </c>
      <c r="DD93" s="148">
        <v>0</v>
      </c>
      <c r="DE93" s="148">
        <v>0</v>
      </c>
      <c r="DF93" s="148">
        <v>0</v>
      </c>
      <c r="DG93" s="148">
        <v>0</v>
      </c>
      <c r="DH93" s="148">
        <v>0</v>
      </c>
      <c r="DI93" s="148">
        <v>0</v>
      </c>
      <c r="DJ93" s="148">
        <v>0</v>
      </c>
      <c r="DK93" s="147"/>
      <c r="DL93" s="148">
        <v>3808.333333333333</v>
      </c>
      <c r="DM93" s="148">
        <v>3808.333333333333</v>
      </c>
      <c r="DN93" s="148">
        <v>3808.333333333333</v>
      </c>
      <c r="DO93" s="148">
        <v>3808.333333333333</v>
      </c>
      <c r="DP93" s="148">
        <v>3808.333333333333</v>
      </c>
      <c r="DQ93" s="148">
        <v>3808.333333333333</v>
      </c>
      <c r="DR93" s="148">
        <v>3808.333333333333</v>
      </c>
      <c r="DS93" s="148">
        <v>3808.333333333333</v>
      </c>
      <c r="DT93" s="148">
        <v>3808.333333333333</v>
      </c>
      <c r="DU93" s="148">
        <v>3808.333333333333</v>
      </c>
      <c r="DV93" s="148">
        <v>3808.333333333333</v>
      </c>
      <c r="DW93" s="148">
        <v>3808.333333333333</v>
      </c>
      <c r="DY93" s="149">
        <f t="shared" si="117"/>
        <v>45700</v>
      </c>
      <c r="EA93" s="19" t="b">
        <f t="shared" si="118"/>
        <v>1</v>
      </c>
      <c r="EH93" s="19"/>
    </row>
    <row r="94" spans="2:138" ht="14" customHeight="1" x14ac:dyDescent="0.4">
      <c r="B94" s="144"/>
      <c r="C94" s="19" t="s">
        <v>71</v>
      </c>
      <c r="D94" s="145">
        <v>538</v>
      </c>
      <c r="E94" s="19" t="s">
        <v>72</v>
      </c>
      <c r="F94" s="19" t="s">
        <v>57</v>
      </c>
      <c r="H94" s="145" t="s">
        <v>26</v>
      </c>
      <c r="I94" s="19" t="s">
        <v>117</v>
      </c>
      <c r="J94" s="19" t="s">
        <v>74</v>
      </c>
      <c r="L94" s="146">
        <v>3652</v>
      </c>
      <c r="M94" s="146">
        <v>3652</v>
      </c>
      <c r="N94" s="146">
        <v>3652</v>
      </c>
      <c r="O94" s="146">
        <v>3652</v>
      </c>
      <c r="P94" s="146">
        <v>3652</v>
      </c>
      <c r="Q94" s="146">
        <v>3652</v>
      </c>
      <c r="R94" s="146">
        <v>3652</v>
      </c>
      <c r="S94" s="146">
        <v>3652</v>
      </c>
      <c r="T94" s="146">
        <v>3652</v>
      </c>
      <c r="U94" s="146">
        <v>3652</v>
      </c>
      <c r="V94" s="146">
        <v>3652</v>
      </c>
      <c r="W94" s="146">
        <v>3652</v>
      </c>
      <c r="X94" s="147"/>
      <c r="Y94" s="148">
        <v>3652</v>
      </c>
      <c r="Z94" s="148">
        <v>3652</v>
      </c>
      <c r="AA94" s="148">
        <v>3652</v>
      </c>
      <c r="AB94" s="148">
        <v>3652</v>
      </c>
      <c r="AC94" s="148">
        <v>3840.8084000000003</v>
      </c>
      <c r="AD94" s="148">
        <v>3840.8084000000003</v>
      </c>
      <c r="AE94" s="148">
        <v>3840.8084000000003</v>
      </c>
      <c r="AF94" s="148">
        <v>3840.8084000000003</v>
      </c>
      <c r="AG94" s="148">
        <v>3840.8084000000003</v>
      </c>
      <c r="AH94" s="148">
        <v>3840.8084000000003</v>
      </c>
      <c r="AI94" s="148">
        <v>3840.8084000000003</v>
      </c>
      <c r="AJ94" s="148">
        <v>3840.8084000000003</v>
      </c>
      <c r="AK94" s="147"/>
      <c r="AL94" s="148">
        <v>103.89320999999995</v>
      </c>
      <c r="AM94" s="148">
        <v>103.89320999999995</v>
      </c>
      <c r="AN94" s="148">
        <v>103.89320999999995</v>
      </c>
      <c r="AO94" s="148">
        <v>103.89320999999995</v>
      </c>
      <c r="AP94" s="148">
        <v>128.81591880000002</v>
      </c>
      <c r="AQ94" s="148">
        <v>128.81591880000002</v>
      </c>
      <c r="AR94" s="148">
        <v>128.81591880000002</v>
      </c>
      <c r="AS94" s="148">
        <v>128.81591880000002</v>
      </c>
      <c r="AT94" s="148">
        <v>128.81591880000002</v>
      </c>
      <c r="AU94" s="148">
        <v>128.81591880000002</v>
      </c>
      <c r="AV94" s="148">
        <v>128.81591880000002</v>
      </c>
      <c r="AW94" s="148">
        <v>128.81591880000002</v>
      </c>
      <c r="AX94" s="147"/>
      <c r="AY94" s="148">
        <v>331.65359999999998</v>
      </c>
      <c r="AZ94" s="148">
        <v>331.65359999999998</v>
      </c>
      <c r="BA94" s="148">
        <v>331.65359999999998</v>
      </c>
      <c r="BB94" s="148">
        <v>331.65359999999998</v>
      </c>
      <c r="BC94" s="148">
        <v>354.310608</v>
      </c>
      <c r="BD94" s="148">
        <v>354.310608</v>
      </c>
      <c r="BE94" s="148">
        <v>354.310608</v>
      </c>
      <c r="BF94" s="148">
        <v>354.310608</v>
      </c>
      <c r="BG94" s="148">
        <v>354.310608</v>
      </c>
      <c r="BH94" s="148">
        <v>354.310608</v>
      </c>
      <c r="BI94" s="148">
        <v>354.310608</v>
      </c>
      <c r="BJ94" s="148">
        <v>354.310608</v>
      </c>
      <c r="BK94" s="147"/>
      <c r="BL94" s="148">
        <v>407.80666666666667</v>
      </c>
      <c r="BM94" s="148">
        <v>407.80666666666667</v>
      </c>
      <c r="BN94" s="148">
        <v>407.80666666666667</v>
      </c>
      <c r="BO94" s="148">
        <v>407.80666666666667</v>
      </c>
      <c r="BP94" s="148">
        <v>428.89027133333337</v>
      </c>
      <c r="BQ94" s="148">
        <v>428.89027133333337</v>
      </c>
      <c r="BR94" s="148">
        <v>428.89027133333337</v>
      </c>
      <c r="BS94" s="148">
        <v>428.89027133333337</v>
      </c>
      <c r="BT94" s="148">
        <v>428.89027133333337</v>
      </c>
      <c r="BU94" s="148">
        <v>428.89027133333337</v>
      </c>
      <c r="BV94" s="148">
        <v>428.89027133333337</v>
      </c>
      <c r="BW94" s="148">
        <v>428.89027133333337</v>
      </c>
      <c r="BX94" s="147"/>
      <c r="BY94" s="148">
        <v>2406.1078226212103</v>
      </c>
      <c r="BZ94" s="148">
        <v>2406.1078226212103</v>
      </c>
      <c r="CA94" s="148">
        <v>2406.1078226212103</v>
      </c>
      <c r="CB94" s="148">
        <v>2406.1078226212103</v>
      </c>
      <c r="CC94" s="148">
        <v>2419.6132481099266</v>
      </c>
      <c r="CD94" s="148">
        <v>2419.6132481099266</v>
      </c>
      <c r="CE94" s="148">
        <v>2419.6132481099266</v>
      </c>
      <c r="CF94" s="148">
        <v>2419.6132481099266</v>
      </c>
      <c r="CG94" s="148">
        <v>2419.6132481099266</v>
      </c>
      <c r="CH94" s="148">
        <v>2419.6132481099266</v>
      </c>
      <c r="CI94" s="148">
        <v>2419.6132481099266</v>
      </c>
      <c r="CJ94" s="148">
        <v>2419.6132481099266</v>
      </c>
      <c r="CK94" s="147"/>
      <c r="CL94" s="148">
        <v>543.74222222222215</v>
      </c>
      <c r="CM94" s="148">
        <v>543.74222222222215</v>
      </c>
      <c r="CN94" s="148">
        <v>543.74222222222215</v>
      </c>
      <c r="CO94" s="148">
        <v>543.74222222222215</v>
      </c>
      <c r="CP94" s="148">
        <v>571.85369511111116</v>
      </c>
      <c r="CQ94" s="148">
        <v>571.85369511111116</v>
      </c>
      <c r="CR94" s="148">
        <v>571.85369511111116</v>
      </c>
      <c r="CS94" s="148">
        <v>571.85369511111116</v>
      </c>
      <c r="CT94" s="148">
        <v>571.85369511111116</v>
      </c>
      <c r="CU94" s="148">
        <v>571.85369511111116</v>
      </c>
      <c r="CV94" s="148">
        <v>571.85369511111116</v>
      </c>
      <c r="CW94" s="148">
        <v>571.85369511111116</v>
      </c>
      <c r="CX94" s="147"/>
      <c r="CY94" s="148">
        <v>1241.68</v>
      </c>
      <c r="CZ94" s="148">
        <v>1241.68</v>
      </c>
      <c r="DA94" s="148">
        <v>1241.68</v>
      </c>
      <c r="DB94" s="148">
        <v>1241.68</v>
      </c>
      <c r="DC94" s="148">
        <v>1305.8748560000001</v>
      </c>
      <c r="DD94" s="148">
        <v>1305.8748560000001</v>
      </c>
      <c r="DE94" s="148">
        <v>1305.8748560000001</v>
      </c>
      <c r="DF94" s="148">
        <v>1305.8748560000001</v>
      </c>
      <c r="DG94" s="148">
        <v>1305.8748560000001</v>
      </c>
      <c r="DH94" s="148">
        <v>1305.8748560000001</v>
      </c>
      <c r="DI94" s="148">
        <v>1305.8748560000001</v>
      </c>
      <c r="DJ94" s="148">
        <v>1305.8748560000001</v>
      </c>
      <c r="DK94" s="147"/>
      <c r="DL94" s="148">
        <v>8251.3367115100991</v>
      </c>
      <c r="DM94" s="148">
        <v>8251.3367115100991</v>
      </c>
      <c r="DN94" s="148">
        <v>8251.3367115100991</v>
      </c>
      <c r="DO94" s="148">
        <v>8251.3367115100991</v>
      </c>
      <c r="DP94" s="148">
        <v>8567.0404705543715</v>
      </c>
      <c r="DQ94" s="148">
        <v>8567.0404705543715</v>
      </c>
      <c r="DR94" s="148">
        <v>8567.0404705543715</v>
      </c>
      <c r="DS94" s="148">
        <v>8567.0404705543715</v>
      </c>
      <c r="DT94" s="148">
        <v>8567.0404705543715</v>
      </c>
      <c r="DU94" s="148">
        <v>8567.0404705543715</v>
      </c>
      <c r="DV94" s="148">
        <v>8567.0404705543715</v>
      </c>
      <c r="DW94" s="148">
        <v>8567.0404705543715</v>
      </c>
      <c r="DY94" s="149">
        <f t="shared" si="117"/>
        <v>101541.67061047538</v>
      </c>
      <c r="EA94" s="19" t="b">
        <f t="shared" si="118"/>
        <v>1</v>
      </c>
      <c r="EH94" s="19"/>
    </row>
    <row r="95" spans="2:138" ht="14" customHeight="1" x14ac:dyDescent="0.4">
      <c r="B95" s="144"/>
      <c r="C95" s="19" t="s">
        <v>71</v>
      </c>
      <c r="D95" s="145">
        <v>513</v>
      </c>
      <c r="E95" s="19" t="s">
        <v>72</v>
      </c>
      <c r="F95" s="19" t="s">
        <v>57</v>
      </c>
      <c r="H95" s="145" t="s">
        <v>26</v>
      </c>
      <c r="I95" s="19" t="s">
        <v>117</v>
      </c>
      <c r="J95" s="19" t="s">
        <v>74</v>
      </c>
      <c r="L95" s="146">
        <v>3530</v>
      </c>
      <c r="M95" s="146">
        <v>3530</v>
      </c>
      <c r="N95" s="146">
        <v>3530</v>
      </c>
      <c r="O95" s="146">
        <v>3530</v>
      </c>
      <c r="P95" s="146">
        <v>3530</v>
      </c>
      <c r="Q95" s="146">
        <v>3530</v>
      </c>
      <c r="R95" s="146">
        <v>3530</v>
      </c>
      <c r="S95" s="146">
        <v>3530</v>
      </c>
      <c r="T95" s="146">
        <v>3530</v>
      </c>
      <c r="U95" s="146">
        <v>3530</v>
      </c>
      <c r="V95" s="146">
        <v>3530</v>
      </c>
      <c r="W95" s="146">
        <v>3530</v>
      </c>
      <c r="X95" s="147"/>
      <c r="Y95" s="148">
        <v>3530</v>
      </c>
      <c r="Z95" s="148">
        <v>3530</v>
      </c>
      <c r="AA95" s="148">
        <v>3530</v>
      </c>
      <c r="AB95" s="148">
        <v>3530</v>
      </c>
      <c r="AC95" s="148">
        <v>3712.5010000000002</v>
      </c>
      <c r="AD95" s="148">
        <v>3712.5010000000002</v>
      </c>
      <c r="AE95" s="148">
        <v>3712.5010000000002</v>
      </c>
      <c r="AF95" s="148">
        <v>3712.5010000000002</v>
      </c>
      <c r="AG95" s="148">
        <v>3712.5010000000002</v>
      </c>
      <c r="AH95" s="148">
        <v>3712.5010000000002</v>
      </c>
      <c r="AI95" s="148">
        <v>3712.5010000000002</v>
      </c>
      <c r="AJ95" s="148">
        <v>3712.5010000000002</v>
      </c>
      <c r="AK95" s="147"/>
      <c r="AL95" s="148">
        <v>87.789209999999969</v>
      </c>
      <c r="AM95" s="148">
        <v>87.789209999999969</v>
      </c>
      <c r="AN95" s="148">
        <v>87.789209999999969</v>
      </c>
      <c r="AO95" s="148">
        <v>87.789209999999969</v>
      </c>
      <c r="AP95" s="148">
        <v>111.87934200000001</v>
      </c>
      <c r="AQ95" s="148">
        <v>111.87934200000001</v>
      </c>
      <c r="AR95" s="148">
        <v>111.87934200000001</v>
      </c>
      <c r="AS95" s="148">
        <v>111.87934200000001</v>
      </c>
      <c r="AT95" s="148">
        <v>111.87934200000001</v>
      </c>
      <c r="AU95" s="148">
        <v>111.87934200000001</v>
      </c>
      <c r="AV95" s="148">
        <v>111.87934200000001</v>
      </c>
      <c r="AW95" s="148">
        <v>111.87934200000001</v>
      </c>
      <c r="AX95" s="147"/>
      <c r="AY95" s="148">
        <v>317.0136</v>
      </c>
      <c r="AZ95" s="148">
        <v>317.0136</v>
      </c>
      <c r="BA95" s="148">
        <v>317.0136</v>
      </c>
      <c r="BB95" s="148">
        <v>317.0136</v>
      </c>
      <c r="BC95" s="148">
        <v>338.91372000000001</v>
      </c>
      <c r="BD95" s="148">
        <v>338.91372000000001</v>
      </c>
      <c r="BE95" s="148">
        <v>338.91372000000001</v>
      </c>
      <c r="BF95" s="148">
        <v>338.91372000000001</v>
      </c>
      <c r="BG95" s="148">
        <v>338.91372000000001</v>
      </c>
      <c r="BH95" s="148">
        <v>338.91372000000001</v>
      </c>
      <c r="BI95" s="148">
        <v>338.91372000000001</v>
      </c>
      <c r="BJ95" s="148">
        <v>338.91372000000001</v>
      </c>
      <c r="BK95" s="147"/>
      <c r="BL95" s="148">
        <v>394.18333333333334</v>
      </c>
      <c r="BM95" s="148">
        <v>394.18333333333334</v>
      </c>
      <c r="BN95" s="148">
        <v>394.18333333333334</v>
      </c>
      <c r="BO95" s="148">
        <v>394.18333333333334</v>
      </c>
      <c r="BP95" s="148">
        <v>414.56261166666667</v>
      </c>
      <c r="BQ95" s="148">
        <v>414.56261166666667</v>
      </c>
      <c r="BR95" s="148">
        <v>414.56261166666667</v>
      </c>
      <c r="BS95" s="148">
        <v>414.56261166666667</v>
      </c>
      <c r="BT95" s="148">
        <v>414.56261166666667</v>
      </c>
      <c r="BU95" s="148">
        <v>414.56261166666667</v>
      </c>
      <c r="BV95" s="148">
        <v>414.56261166666667</v>
      </c>
      <c r="BW95" s="148">
        <v>414.56261166666667</v>
      </c>
      <c r="BX95" s="147"/>
      <c r="BY95" s="148">
        <v>2397.3811880560988</v>
      </c>
      <c r="BZ95" s="148">
        <v>2397.3811880560988</v>
      </c>
      <c r="CA95" s="148">
        <v>2397.3811880560988</v>
      </c>
      <c r="CB95" s="148">
        <v>2397.3811880560988</v>
      </c>
      <c r="CC95" s="148">
        <v>2410.4354465377987</v>
      </c>
      <c r="CD95" s="148">
        <v>2410.4354465377987</v>
      </c>
      <c r="CE95" s="148">
        <v>2410.4354465377987</v>
      </c>
      <c r="CF95" s="148">
        <v>2410.4354465377987</v>
      </c>
      <c r="CG95" s="148">
        <v>2410.4354465377987</v>
      </c>
      <c r="CH95" s="148">
        <v>2410.4354465377987</v>
      </c>
      <c r="CI95" s="148">
        <v>2410.4354465377987</v>
      </c>
      <c r="CJ95" s="148">
        <v>2410.4354465377987</v>
      </c>
      <c r="CK95" s="147"/>
      <c r="CL95" s="148">
        <v>525.57777777777778</v>
      </c>
      <c r="CM95" s="148">
        <v>525.57777777777778</v>
      </c>
      <c r="CN95" s="148">
        <v>525.57777777777778</v>
      </c>
      <c r="CO95" s="148">
        <v>525.57777777777778</v>
      </c>
      <c r="CP95" s="148">
        <v>552.75014888888882</v>
      </c>
      <c r="CQ95" s="148">
        <v>552.75014888888882</v>
      </c>
      <c r="CR95" s="148">
        <v>552.75014888888882</v>
      </c>
      <c r="CS95" s="148">
        <v>552.75014888888882</v>
      </c>
      <c r="CT95" s="148">
        <v>552.75014888888882</v>
      </c>
      <c r="CU95" s="148">
        <v>552.75014888888882</v>
      </c>
      <c r="CV95" s="148">
        <v>552.75014888888882</v>
      </c>
      <c r="CW95" s="148">
        <v>552.75014888888882</v>
      </c>
      <c r="CX95" s="147"/>
      <c r="CY95" s="148">
        <v>1200.2</v>
      </c>
      <c r="CZ95" s="148">
        <v>1200.2</v>
      </c>
      <c r="DA95" s="148">
        <v>1200.2</v>
      </c>
      <c r="DB95" s="148">
        <v>1200.2</v>
      </c>
      <c r="DC95" s="148">
        <v>1262.2503400000001</v>
      </c>
      <c r="DD95" s="148">
        <v>1262.2503400000001</v>
      </c>
      <c r="DE95" s="148">
        <v>1262.2503400000001</v>
      </c>
      <c r="DF95" s="148">
        <v>1262.2503400000001</v>
      </c>
      <c r="DG95" s="148">
        <v>1262.2503400000001</v>
      </c>
      <c r="DH95" s="148">
        <v>1262.2503400000001</v>
      </c>
      <c r="DI95" s="148">
        <v>1262.2503400000001</v>
      </c>
      <c r="DJ95" s="148">
        <v>1262.2503400000001</v>
      </c>
      <c r="DK95" s="147"/>
      <c r="DL95" s="148">
        <v>8047.3422991672096</v>
      </c>
      <c r="DM95" s="148">
        <v>8047.3422991672096</v>
      </c>
      <c r="DN95" s="148">
        <v>8047.3422991672096</v>
      </c>
      <c r="DO95" s="148">
        <v>8047.3422991672096</v>
      </c>
      <c r="DP95" s="148">
        <v>8352.4995470933536</v>
      </c>
      <c r="DQ95" s="148">
        <v>8352.4995470933536</v>
      </c>
      <c r="DR95" s="148">
        <v>8352.4995470933536</v>
      </c>
      <c r="DS95" s="148">
        <v>8352.4995470933536</v>
      </c>
      <c r="DT95" s="148">
        <v>8352.4995470933536</v>
      </c>
      <c r="DU95" s="148">
        <v>8352.4995470933536</v>
      </c>
      <c r="DV95" s="148">
        <v>8352.4995470933536</v>
      </c>
      <c r="DW95" s="148">
        <v>8352.4995470933536</v>
      </c>
      <c r="DY95" s="149">
        <f t="shared" si="117"/>
        <v>99009.365573415649</v>
      </c>
      <c r="EA95" s="19" t="b">
        <f t="shared" si="118"/>
        <v>1</v>
      </c>
      <c r="EH95" s="19"/>
    </row>
    <row r="96" spans="2:138" ht="14" customHeight="1" x14ac:dyDescent="0.4">
      <c r="B96" s="144"/>
      <c r="C96" s="19" t="s">
        <v>71</v>
      </c>
      <c r="D96" s="145">
        <v>508</v>
      </c>
      <c r="E96" s="19" t="s">
        <v>72</v>
      </c>
      <c r="F96" s="19" t="s">
        <v>57</v>
      </c>
      <c r="H96" s="145" t="s">
        <v>26</v>
      </c>
      <c r="I96" s="19" t="s">
        <v>117</v>
      </c>
      <c r="J96" s="19" t="s">
        <v>74</v>
      </c>
      <c r="L96" s="146">
        <v>3651</v>
      </c>
      <c r="M96" s="146">
        <v>3651</v>
      </c>
      <c r="N96" s="146">
        <v>4200</v>
      </c>
      <c r="O96" s="146">
        <v>4200</v>
      </c>
      <c r="P96" s="146">
        <v>4200</v>
      </c>
      <c r="Q96" s="146">
        <v>4200</v>
      </c>
      <c r="R96" s="146">
        <v>4200</v>
      </c>
      <c r="S96" s="146">
        <v>4200</v>
      </c>
      <c r="T96" s="146">
        <v>4200</v>
      </c>
      <c r="U96" s="146">
        <v>4200</v>
      </c>
      <c r="V96" s="146">
        <v>4200</v>
      </c>
      <c r="W96" s="146">
        <v>4200</v>
      </c>
      <c r="X96" s="147"/>
      <c r="Y96" s="148">
        <v>3651</v>
      </c>
      <c r="Z96" s="148">
        <v>3651</v>
      </c>
      <c r="AA96" s="148">
        <v>4200</v>
      </c>
      <c r="AB96" s="148">
        <v>4200</v>
      </c>
      <c r="AC96" s="148">
        <v>4417.1400000000003</v>
      </c>
      <c r="AD96" s="148">
        <v>4417.1400000000003</v>
      </c>
      <c r="AE96" s="148">
        <v>4417.1400000000003</v>
      </c>
      <c r="AF96" s="148">
        <v>4417.1400000000003</v>
      </c>
      <c r="AG96" s="148">
        <v>4417.1400000000003</v>
      </c>
      <c r="AH96" s="148">
        <v>4417.1400000000003</v>
      </c>
      <c r="AI96" s="148">
        <v>4417.1400000000003</v>
      </c>
      <c r="AJ96" s="148">
        <v>4417.1400000000003</v>
      </c>
      <c r="AK96" s="147"/>
      <c r="AL96" s="148">
        <v>103.76121000000001</v>
      </c>
      <c r="AM96" s="148">
        <v>103.76121000000001</v>
      </c>
      <c r="AN96" s="148">
        <v>180.05317500000001</v>
      </c>
      <c r="AO96" s="148">
        <v>180.05317500000001</v>
      </c>
      <c r="AP96" s="148">
        <v>222.06976500000007</v>
      </c>
      <c r="AQ96" s="148">
        <v>222.06976500000007</v>
      </c>
      <c r="AR96" s="148">
        <v>222.06976500000007</v>
      </c>
      <c r="AS96" s="148">
        <v>222.06976500000007</v>
      </c>
      <c r="AT96" s="148">
        <v>222.06976500000007</v>
      </c>
      <c r="AU96" s="148">
        <v>222.06976500000007</v>
      </c>
      <c r="AV96" s="148">
        <v>222.06976500000007</v>
      </c>
      <c r="AW96" s="148">
        <v>222.06976500000007</v>
      </c>
      <c r="AX96" s="147"/>
      <c r="AY96" s="148">
        <v>331.53359999999998</v>
      </c>
      <c r="AZ96" s="148">
        <v>331.53359999999998</v>
      </c>
      <c r="BA96" s="148">
        <v>397.59699999999992</v>
      </c>
      <c r="BB96" s="148">
        <v>397.59699999999992</v>
      </c>
      <c r="BC96" s="148">
        <v>427.9966</v>
      </c>
      <c r="BD96" s="148">
        <v>427.9966</v>
      </c>
      <c r="BE96" s="148">
        <v>427.9966</v>
      </c>
      <c r="BF96" s="148">
        <v>427.9966</v>
      </c>
      <c r="BG96" s="148">
        <v>427.9966</v>
      </c>
      <c r="BH96" s="148">
        <v>427.9966</v>
      </c>
      <c r="BI96" s="148">
        <v>427.9966</v>
      </c>
      <c r="BJ96" s="148">
        <v>427.9966</v>
      </c>
      <c r="BK96" s="147"/>
      <c r="BL96" s="148">
        <v>407.69499999999999</v>
      </c>
      <c r="BM96" s="148">
        <v>407.69499999999999</v>
      </c>
      <c r="BN96" s="148">
        <v>469</v>
      </c>
      <c r="BO96" s="148">
        <v>469</v>
      </c>
      <c r="BP96" s="148">
        <v>493.24730000000005</v>
      </c>
      <c r="BQ96" s="148">
        <v>493.24730000000005</v>
      </c>
      <c r="BR96" s="148">
        <v>493.24730000000005</v>
      </c>
      <c r="BS96" s="148">
        <v>493.24730000000005</v>
      </c>
      <c r="BT96" s="148">
        <v>493.24730000000005</v>
      </c>
      <c r="BU96" s="148">
        <v>493.24730000000005</v>
      </c>
      <c r="BV96" s="148">
        <v>493.24730000000005</v>
      </c>
      <c r="BW96" s="148">
        <v>493.24730000000005</v>
      </c>
      <c r="BX96" s="147"/>
      <c r="BY96" s="148">
        <v>2406.0362928296927</v>
      </c>
      <c r="BZ96" s="148">
        <v>2406.0362928296927</v>
      </c>
      <c r="CA96" s="148">
        <v>2445.3061483726951</v>
      </c>
      <c r="CB96" s="148">
        <v>2445.3061483726951</v>
      </c>
      <c r="CC96" s="148">
        <v>2460.8381273027635</v>
      </c>
      <c r="CD96" s="148">
        <v>2460.8381273027635</v>
      </c>
      <c r="CE96" s="148">
        <v>2460.8381273027635</v>
      </c>
      <c r="CF96" s="148">
        <v>2460.8381273027635</v>
      </c>
      <c r="CG96" s="148">
        <v>2460.8381273027635</v>
      </c>
      <c r="CH96" s="148">
        <v>2460.8381273027635</v>
      </c>
      <c r="CI96" s="148">
        <v>2460.8381273027635</v>
      </c>
      <c r="CJ96" s="148">
        <v>2460.8381273027635</v>
      </c>
      <c r="CK96" s="147"/>
      <c r="CL96" s="148">
        <v>543.59333333333325</v>
      </c>
      <c r="CM96" s="148">
        <v>543.59333333333325</v>
      </c>
      <c r="CN96" s="148">
        <v>625.33333333333326</v>
      </c>
      <c r="CO96" s="148">
        <v>625.33333333333326</v>
      </c>
      <c r="CP96" s="148">
        <v>657.66306666666662</v>
      </c>
      <c r="CQ96" s="148">
        <v>657.66306666666662</v>
      </c>
      <c r="CR96" s="148">
        <v>657.66306666666662</v>
      </c>
      <c r="CS96" s="148">
        <v>657.66306666666662</v>
      </c>
      <c r="CT96" s="148">
        <v>657.66306666666662</v>
      </c>
      <c r="CU96" s="148">
        <v>657.66306666666662</v>
      </c>
      <c r="CV96" s="148">
        <v>657.66306666666662</v>
      </c>
      <c r="CW96" s="148">
        <v>657.66306666666662</v>
      </c>
      <c r="CX96" s="147"/>
      <c r="CY96" s="148">
        <v>1241.3400000000001</v>
      </c>
      <c r="CZ96" s="148">
        <v>1241.3400000000001</v>
      </c>
      <c r="DA96" s="148">
        <v>1428</v>
      </c>
      <c r="DB96" s="148">
        <v>1428</v>
      </c>
      <c r="DC96" s="148">
        <v>1501.8276000000003</v>
      </c>
      <c r="DD96" s="148">
        <v>1501.8276000000003</v>
      </c>
      <c r="DE96" s="148">
        <v>1501.8276000000003</v>
      </c>
      <c r="DF96" s="148">
        <v>1501.8276000000003</v>
      </c>
      <c r="DG96" s="148">
        <v>1501.8276000000003</v>
      </c>
      <c r="DH96" s="148">
        <v>1501.8276000000003</v>
      </c>
      <c r="DI96" s="148">
        <v>1501.8276000000003</v>
      </c>
      <c r="DJ96" s="148">
        <v>1501.8276000000003</v>
      </c>
      <c r="DK96" s="147"/>
      <c r="DL96" s="148">
        <v>8249.6646261630267</v>
      </c>
      <c r="DM96" s="148">
        <v>8249.6646261630267</v>
      </c>
      <c r="DN96" s="148">
        <v>9167.6394817060282</v>
      </c>
      <c r="DO96" s="148">
        <v>9167.6394817060282</v>
      </c>
      <c r="DP96" s="148">
        <v>9530.7160939694295</v>
      </c>
      <c r="DQ96" s="148">
        <v>9530.7160939694295</v>
      </c>
      <c r="DR96" s="148">
        <v>9530.7160939694295</v>
      </c>
      <c r="DS96" s="148">
        <v>9530.7160939694295</v>
      </c>
      <c r="DT96" s="148">
        <v>9530.7160939694295</v>
      </c>
      <c r="DU96" s="148">
        <v>9530.7160939694295</v>
      </c>
      <c r="DV96" s="148">
        <v>9530.7160939694295</v>
      </c>
      <c r="DW96" s="148">
        <v>9530.7160939694295</v>
      </c>
      <c r="DY96" s="149">
        <f t="shared" si="117"/>
        <v>111080.33696749355</v>
      </c>
      <c r="EA96" s="19" t="b">
        <f t="shared" si="118"/>
        <v>1</v>
      </c>
      <c r="EH96" s="19"/>
    </row>
    <row r="97" spans="2:138" ht="14" customHeight="1" x14ac:dyDescent="0.4">
      <c r="B97" s="144"/>
      <c r="C97" s="19" t="s">
        <v>71</v>
      </c>
      <c r="D97" s="145">
        <v>488</v>
      </c>
      <c r="E97" s="19" t="s">
        <v>72</v>
      </c>
      <c r="F97" s="19" t="s">
        <v>57</v>
      </c>
      <c r="H97" s="145" t="s">
        <v>26</v>
      </c>
      <c r="I97" s="19" t="s">
        <v>117</v>
      </c>
      <c r="J97" s="19" t="s">
        <v>74</v>
      </c>
      <c r="L97" s="146">
        <v>6156</v>
      </c>
      <c r="M97" s="146">
        <v>0</v>
      </c>
      <c r="N97" s="146">
        <v>0</v>
      </c>
      <c r="O97" s="146">
        <v>0</v>
      </c>
      <c r="P97" s="146">
        <v>0</v>
      </c>
      <c r="Q97" s="146">
        <v>0</v>
      </c>
      <c r="R97" s="146">
        <v>0</v>
      </c>
      <c r="S97" s="146">
        <v>0</v>
      </c>
      <c r="T97" s="146">
        <v>0</v>
      </c>
      <c r="U97" s="146">
        <v>0</v>
      </c>
      <c r="V97" s="146">
        <v>0</v>
      </c>
      <c r="W97" s="146">
        <v>0</v>
      </c>
      <c r="X97" s="147"/>
      <c r="Y97" s="148">
        <v>6156</v>
      </c>
      <c r="Z97" s="148">
        <v>0</v>
      </c>
      <c r="AA97" s="148">
        <v>0</v>
      </c>
      <c r="AB97" s="148">
        <v>0</v>
      </c>
      <c r="AC97" s="148">
        <v>0</v>
      </c>
      <c r="AD97" s="148">
        <v>0</v>
      </c>
      <c r="AE97" s="148">
        <v>0</v>
      </c>
      <c r="AF97" s="148">
        <v>0</v>
      </c>
      <c r="AG97" s="148">
        <v>0</v>
      </c>
      <c r="AH97" s="148">
        <v>0</v>
      </c>
      <c r="AI97" s="148">
        <v>0</v>
      </c>
      <c r="AJ97" s="148">
        <v>0</v>
      </c>
      <c r="AK97" s="147"/>
      <c r="AL97" s="148">
        <v>599.5333250000001</v>
      </c>
      <c r="AM97" s="148">
        <v>0</v>
      </c>
      <c r="AN97" s="148">
        <v>0</v>
      </c>
      <c r="AO97" s="148">
        <v>0</v>
      </c>
      <c r="AP97" s="148">
        <v>0</v>
      </c>
      <c r="AQ97" s="148">
        <v>0</v>
      </c>
      <c r="AR97" s="148">
        <v>0</v>
      </c>
      <c r="AS97" s="148">
        <v>0</v>
      </c>
      <c r="AT97" s="148">
        <v>0</v>
      </c>
      <c r="AU97" s="148">
        <v>0</v>
      </c>
      <c r="AV97" s="148">
        <v>0</v>
      </c>
      <c r="AW97" s="148">
        <v>0</v>
      </c>
      <c r="AX97" s="147"/>
      <c r="AY97" s="148">
        <v>671.4369999999999</v>
      </c>
      <c r="AZ97" s="148">
        <v>0</v>
      </c>
      <c r="BA97" s="148">
        <v>0</v>
      </c>
      <c r="BB97" s="148">
        <v>0</v>
      </c>
      <c r="BC97" s="148">
        <v>0</v>
      </c>
      <c r="BD97" s="148">
        <v>0</v>
      </c>
      <c r="BE97" s="148">
        <v>0</v>
      </c>
      <c r="BF97" s="148">
        <v>0</v>
      </c>
      <c r="BG97" s="148">
        <v>0</v>
      </c>
      <c r="BH97" s="148">
        <v>0</v>
      </c>
      <c r="BI97" s="148">
        <v>0</v>
      </c>
      <c r="BJ97" s="148">
        <v>0</v>
      </c>
      <c r="BK97" s="147"/>
      <c r="BL97" s="148">
        <v>687.42</v>
      </c>
      <c r="BM97" s="148">
        <v>0</v>
      </c>
      <c r="BN97" s="148">
        <v>0</v>
      </c>
      <c r="BO97" s="148">
        <v>0</v>
      </c>
      <c r="BP97" s="148">
        <v>0</v>
      </c>
      <c r="BQ97" s="148">
        <v>0</v>
      </c>
      <c r="BR97" s="148">
        <v>0</v>
      </c>
      <c r="BS97" s="148">
        <v>0</v>
      </c>
      <c r="BT97" s="148">
        <v>0</v>
      </c>
      <c r="BU97" s="148">
        <v>0</v>
      </c>
      <c r="BV97" s="148">
        <v>0</v>
      </c>
      <c r="BW97" s="148">
        <v>0</v>
      </c>
      <c r="BX97" s="147"/>
      <c r="BY97" s="148">
        <v>2585.2184205805502</v>
      </c>
      <c r="BZ97" s="148">
        <v>0</v>
      </c>
      <c r="CA97" s="148">
        <v>0</v>
      </c>
      <c r="CB97" s="148">
        <v>0</v>
      </c>
      <c r="CC97" s="148">
        <v>0</v>
      </c>
      <c r="CD97" s="148">
        <v>0</v>
      </c>
      <c r="CE97" s="148">
        <v>0</v>
      </c>
      <c r="CF97" s="148">
        <v>0</v>
      </c>
      <c r="CG97" s="148">
        <v>0</v>
      </c>
      <c r="CH97" s="148">
        <v>0</v>
      </c>
      <c r="CI97" s="148">
        <v>0</v>
      </c>
      <c r="CJ97" s="148">
        <v>0</v>
      </c>
      <c r="CK97" s="147"/>
      <c r="CL97" s="148">
        <v>916.56</v>
      </c>
      <c r="CM97" s="148">
        <v>0</v>
      </c>
      <c r="CN97" s="148">
        <v>0</v>
      </c>
      <c r="CO97" s="148">
        <v>0</v>
      </c>
      <c r="CP97" s="148">
        <v>0</v>
      </c>
      <c r="CQ97" s="148">
        <v>0</v>
      </c>
      <c r="CR97" s="148">
        <v>0</v>
      </c>
      <c r="CS97" s="148">
        <v>0</v>
      </c>
      <c r="CT97" s="148">
        <v>0</v>
      </c>
      <c r="CU97" s="148">
        <v>0</v>
      </c>
      <c r="CV97" s="148">
        <v>0</v>
      </c>
      <c r="CW97" s="148">
        <v>0</v>
      </c>
      <c r="CX97" s="147"/>
      <c r="CY97" s="148">
        <v>2093.04</v>
      </c>
      <c r="CZ97" s="148">
        <v>0</v>
      </c>
      <c r="DA97" s="148">
        <v>0</v>
      </c>
      <c r="DB97" s="148">
        <v>0</v>
      </c>
      <c r="DC97" s="148">
        <v>0</v>
      </c>
      <c r="DD97" s="148">
        <v>0</v>
      </c>
      <c r="DE97" s="148">
        <v>0</v>
      </c>
      <c r="DF97" s="148">
        <v>0</v>
      </c>
      <c r="DG97" s="148">
        <v>0</v>
      </c>
      <c r="DH97" s="148">
        <v>0</v>
      </c>
      <c r="DI97" s="148">
        <v>0</v>
      </c>
      <c r="DJ97" s="148">
        <v>0</v>
      </c>
      <c r="DK97" s="147"/>
      <c r="DL97" s="148">
        <v>12438.23842058055</v>
      </c>
      <c r="DM97" s="148">
        <v>0</v>
      </c>
      <c r="DN97" s="148">
        <v>0</v>
      </c>
      <c r="DO97" s="148">
        <v>0</v>
      </c>
      <c r="DP97" s="148">
        <v>0</v>
      </c>
      <c r="DQ97" s="148">
        <v>0</v>
      </c>
      <c r="DR97" s="148">
        <v>0</v>
      </c>
      <c r="DS97" s="148">
        <v>0</v>
      </c>
      <c r="DT97" s="148">
        <v>0</v>
      </c>
      <c r="DU97" s="148">
        <v>0</v>
      </c>
      <c r="DV97" s="148">
        <v>0</v>
      </c>
      <c r="DW97" s="148">
        <v>0</v>
      </c>
      <c r="DY97" s="149">
        <f t="shared" si="117"/>
        <v>12438.23842058055</v>
      </c>
      <c r="EA97" s="19" t="b">
        <f t="shared" si="118"/>
        <v>1</v>
      </c>
      <c r="EH97" s="19"/>
    </row>
    <row r="98" spans="2:138" ht="14" customHeight="1" x14ac:dyDescent="0.4">
      <c r="B98" s="144"/>
      <c r="C98" s="19" t="s">
        <v>71</v>
      </c>
      <c r="D98" s="145">
        <v>485</v>
      </c>
      <c r="E98" s="19" t="s">
        <v>72</v>
      </c>
      <c r="F98" s="19" t="s">
        <v>57</v>
      </c>
      <c r="H98" s="145" t="s">
        <v>26</v>
      </c>
      <c r="I98" s="19" t="s">
        <v>117</v>
      </c>
      <c r="J98" s="19" t="s">
        <v>74</v>
      </c>
      <c r="L98" s="146">
        <v>5130</v>
      </c>
      <c r="M98" s="146">
        <v>5130</v>
      </c>
      <c r="N98" s="146">
        <v>0</v>
      </c>
      <c r="O98" s="146">
        <v>0</v>
      </c>
      <c r="P98" s="146">
        <v>0</v>
      </c>
      <c r="Q98" s="146">
        <v>0</v>
      </c>
      <c r="R98" s="146">
        <v>0</v>
      </c>
      <c r="S98" s="146">
        <v>0</v>
      </c>
      <c r="T98" s="146">
        <v>0</v>
      </c>
      <c r="U98" s="146">
        <v>0</v>
      </c>
      <c r="V98" s="146">
        <v>0</v>
      </c>
      <c r="W98" s="146">
        <v>0</v>
      </c>
      <c r="X98" s="147"/>
      <c r="Y98" s="148">
        <v>5130</v>
      </c>
      <c r="Z98" s="148">
        <v>5130</v>
      </c>
      <c r="AA98" s="148">
        <v>0</v>
      </c>
      <c r="AB98" s="148">
        <v>0</v>
      </c>
      <c r="AC98" s="148">
        <v>0</v>
      </c>
      <c r="AD98" s="148">
        <v>0</v>
      </c>
      <c r="AE98" s="148">
        <v>0</v>
      </c>
      <c r="AF98" s="148">
        <v>0</v>
      </c>
      <c r="AG98" s="148">
        <v>0</v>
      </c>
      <c r="AH98" s="148">
        <v>0</v>
      </c>
      <c r="AI98" s="148">
        <v>0</v>
      </c>
      <c r="AJ98" s="148">
        <v>0</v>
      </c>
      <c r="AK98" s="147"/>
      <c r="AL98" s="148">
        <v>360.00817499999982</v>
      </c>
      <c r="AM98" s="148">
        <v>360.00817499999982</v>
      </c>
      <c r="AN98" s="148">
        <v>0</v>
      </c>
      <c r="AO98" s="148">
        <v>0</v>
      </c>
      <c r="AP98" s="148">
        <v>0</v>
      </c>
      <c r="AQ98" s="148">
        <v>0</v>
      </c>
      <c r="AR98" s="148">
        <v>0</v>
      </c>
      <c r="AS98" s="148">
        <v>0</v>
      </c>
      <c r="AT98" s="148">
        <v>0</v>
      </c>
      <c r="AU98" s="148">
        <v>0</v>
      </c>
      <c r="AV98" s="148">
        <v>0</v>
      </c>
      <c r="AW98" s="148">
        <v>0</v>
      </c>
      <c r="AX98" s="147"/>
      <c r="AY98" s="148">
        <v>527.79700000000003</v>
      </c>
      <c r="AZ98" s="148">
        <v>527.79700000000003</v>
      </c>
      <c r="BA98" s="148">
        <v>0</v>
      </c>
      <c r="BB98" s="148">
        <v>0</v>
      </c>
      <c r="BC98" s="148">
        <v>0</v>
      </c>
      <c r="BD98" s="148">
        <v>0</v>
      </c>
      <c r="BE98" s="148">
        <v>0</v>
      </c>
      <c r="BF98" s="148">
        <v>0</v>
      </c>
      <c r="BG98" s="148">
        <v>0</v>
      </c>
      <c r="BH98" s="148">
        <v>0</v>
      </c>
      <c r="BI98" s="148">
        <v>0</v>
      </c>
      <c r="BJ98" s="148">
        <v>0</v>
      </c>
      <c r="BK98" s="147"/>
      <c r="BL98" s="148">
        <v>572.85</v>
      </c>
      <c r="BM98" s="148">
        <v>572.85</v>
      </c>
      <c r="BN98" s="148">
        <v>0</v>
      </c>
      <c r="BO98" s="148">
        <v>0</v>
      </c>
      <c r="BP98" s="148">
        <v>0</v>
      </c>
      <c r="BQ98" s="148">
        <v>0</v>
      </c>
      <c r="BR98" s="148">
        <v>0</v>
      </c>
      <c r="BS98" s="148">
        <v>0</v>
      </c>
      <c r="BT98" s="148">
        <v>0</v>
      </c>
      <c r="BU98" s="148">
        <v>0</v>
      </c>
      <c r="BV98" s="148">
        <v>0</v>
      </c>
      <c r="BW98" s="148">
        <v>0</v>
      </c>
      <c r="BX98" s="147"/>
      <c r="BY98" s="148">
        <v>2511.8288544837919</v>
      </c>
      <c r="BZ98" s="148">
        <v>2511.8288544837919</v>
      </c>
      <c r="CA98" s="148">
        <v>0</v>
      </c>
      <c r="CB98" s="148">
        <v>0</v>
      </c>
      <c r="CC98" s="148">
        <v>0</v>
      </c>
      <c r="CD98" s="148">
        <v>0</v>
      </c>
      <c r="CE98" s="148">
        <v>0</v>
      </c>
      <c r="CF98" s="148">
        <v>0</v>
      </c>
      <c r="CG98" s="148">
        <v>0</v>
      </c>
      <c r="CH98" s="148">
        <v>0</v>
      </c>
      <c r="CI98" s="148">
        <v>0</v>
      </c>
      <c r="CJ98" s="148">
        <v>0</v>
      </c>
      <c r="CK98" s="147"/>
      <c r="CL98" s="148">
        <v>763.8</v>
      </c>
      <c r="CM98" s="148">
        <v>763.8</v>
      </c>
      <c r="CN98" s="148">
        <v>0</v>
      </c>
      <c r="CO98" s="148">
        <v>0</v>
      </c>
      <c r="CP98" s="148">
        <v>0</v>
      </c>
      <c r="CQ98" s="148">
        <v>0</v>
      </c>
      <c r="CR98" s="148">
        <v>0</v>
      </c>
      <c r="CS98" s="148">
        <v>0</v>
      </c>
      <c r="CT98" s="148">
        <v>0</v>
      </c>
      <c r="CU98" s="148">
        <v>0</v>
      </c>
      <c r="CV98" s="148">
        <v>0</v>
      </c>
      <c r="CW98" s="148">
        <v>0</v>
      </c>
      <c r="CX98" s="147"/>
      <c r="CY98" s="148">
        <v>1744.2</v>
      </c>
      <c r="CZ98" s="148">
        <v>1744.2</v>
      </c>
      <c r="DA98" s="148">
        <v>0</v>
      </c>
      <c r="DB98" s="148">
        <v>0</v>
      </c>
      <c r="DC98" s="148">
        <v>0</v>
      </c>
      <c r="DD98" s="148">
        <v>0</v>
      </c>
      <c r="DE98" s="148">
        <v>0</v>
      </c>
      <c r="DF98" s="148">
        <v>0</v>
      </c>
      <c r="DG98" s="148">
        <v>0</v>
      </c>
      <c r="DH98" s="148">
        <v>0</v>
      </c>
      <c r="DI98" s="148">
        <v>0</v>
      </c>
      <c r="DJ98" s="148">
        <v>0</v>
      </c>
      <c r="DK98" s="147"/>
      <c r="DL98" s="148">
        <v>10722.678854483791</v>
      </c>
      <c r="DM98" s="148">
        <v>10722.678854483791</v>
      </c>
      <c r="DN98" s="148">
        <v>0</v>
      </c>
      <c r="DO98" s="148">
        <v>0</v>
      </c>
      <c r="DP98" s="148">
        <v>0</v>
      </c>
      <c r="DQ98" s="148">
        <v>0</v>
      </c>
      <c r="DR98" s="148">
        <v>0</v>
      </c>
      <c r="DS98" s="148">
        <v>0</v>
      </c>
      <c r="DT98" s="148">
        <v>0</v>
      </c>
      <c r="DU98" s="148">
        <v>0</v>
      </c>
      <c r="DV98" s="148">
        <v>0</v>
      </c>
      <c r="DW98" s="148">
        <v>0</v>
      </c>
      <c r="DY98" s="149">
        <f t="shared" si="117"/>
        <v>21445.357708967582</v>
      </c>
      <c r="EA98" s="19" t="b">
        <f t="shared" si="118"/>
        <v>1</v>
      </c>
      <c r="EH98" s="19"/>
    </row>
    <row r="99" spans="2:138" ht="14" customHeight="1" x14ac:dyDescent="0.4">
      <c r="B99" s="144"/>
      <c r="C99" s="19" t="s">
        <v>71</v>
      </c>
      <c r="D99" s="145">
        <v>374</v>
      </c>
      <c r="E99" s="19" t="s">
        <v>72</v>
      </c>
      <c r="F99" s="19" t="s">
        <v>57</v>
      </c>
      <c r="H99" s="145" t="s">
        <v>26</v>
      </c>
      <c r="I99" s="19" t="s">
        <v>117</v>
      </c>
      <c r="J99" s="19" t="s">
        <v>74</v>
      </c>
      <c r="L99" s="146">
        <v>4881</v>
      </c>
      <c r="M99" s="146">
        <v>4881</v>
      </c>
      <c r="N99" s="146">
        <v>5500</v>
      </c>
      <c r="O99" s="146">
        <v>5800</v>
      </c>
      <c r="P99" s="146">
        <v>5800</v>
      </c>
      <c r="Q99" s="146">
        <v>5800</v>
      </c>
      <c r="R99" s="146">
        <v>5800</v>
      </c>
      <c r="S99" s="146">
        <v>5800</v>
      </c>
      <c r="T99" s="146">
        <v>5800</v>
      </c>
      <c r="U99" s="146">
        <v>5800</v>
      </c>
      <c r="V99" s="146">
        <v>5800</v>
      </c>
      <c r="W99" s="146">
        <v>5800</v>
      </c>
      <c r="X99" s="147"/>
      <c r="Y99" s="148">
        <v>4881</v>
      </c>
      <c r="Z99" s="148">
        <v>4881</v>
      </c>
      <c r="AA99" s="148">
        <v>5500</v>
      </c>
      <c r="AB99" s="148">
        <v>5800</v>
      </c>
      <c r="AC99" s="148">
        <v>6099.8600000000006</v>
      </c>
      <c r="AD99" s="148">
        <v>6099.8600000000006</v>
      </c>
      <c r="AE99" s="148">
        <v>6099.8600000000006</v>
      </c>
      <c r="AF99" s="148">
        <v>6099.8600000000006</v>
      </c>
      <c r="AG99" s="148">
        <v>6099.8600000000006</v>
      </c>
      <c r="AH99" s="148">
        <v>6099.8600000000006</v>
      </c>
      <c r="AI99" s="148">
        <v>6099.8600000000006</v>
      </c>
      <c r="AJ99" s="148">
        <v>6099.8600000000006</v>
      </c>
      <c r="AK99" s="147"/>
      <c r="AL99" s="148">
        <v>311.82667500000002</v>
      </c>
      <c r="AM99" s="148">
        <v>311.82667500000002</v>
      </c>
      <c r="AN99" s="148">
        <v>444.3893250000001</v>
      </c>
      <c r="AO99" s="148">
        <v>515.33932500000014</v>
      </c>
      <c r="AP99" s="148">
        <v>586.25621500000011</v>
      </c>
      <c r="AQ99" s="148">
        <v>586.25621500000011</v>
      </c>
      <c r="AR99" s="148">
        <v>586.25621500000011</v>
      </c>
      <c r="AS99" s="148">
        <v>586.25621500000011</v>
      </c>
      <c r="AT99" s="148">
        <v>586.25621500000011</v>
      </c>
      <c r="AU99" s="148">
        <v>586.25621500000011</v>
      </c>
      <c r="AV99" s="148">
        <v>586.25621500000011</v>
      </c>
      <c r="AW99" s="148">
        <v>586.25621500000011</v>
      </c>
      <c r="AX99" s="147"/>
      <c r="AY99" s="148">
        <v>492.93699999999995</v>
      </c>
      <c r="AZ99" s="148">
        <v>492.93699999999995</v>
      </c>
      <c r="BA99" s="148">
        <v>579.59699999999998</v>
      </c>
      <c r="BB99" s="148">
        <v>621.59699999999998</v>
      </c>
      <c r="BC99" s="148">
        <v>663.57740000000013</v>
      </c>
      <c r="BD99" s="148">
        <v>663.57740000000013</v>
      </c>
      <c r="BE99" s="148">
        <v>663.57740000000013</v>
      </c>
      <c r="BF99" s="148">
        <v>663.57740000000013</v>
      </c>
      <c r="BG99" s="148">
        <v>663.57740000000013</v>
      </c>
      <c r="BH99" s="148">
        <v>663.57740000000013</v>
      </c>
      <c r="BI99" s="148">
        <v>663.57740000000013</v>
      </c>
      <c r="BJ99" s="148">
        <v>663.57740000000013</v>
      </c>
      <c r="BK99" s="147"/>
      <c r="BL99" s="148">
        <v>545.04499999999996</v>
      </c>
      <c r="BM99" s="148">
        <v>545.04499999999996</v>
      </c>
      <c r="BN99" s="148">
        <v>614.16666666666663</v>
      </c>
      <c r="BO99" s="148">
        <v>647.66666666666663</v>
      </c>
      <c r="BP99" s="148">
        <v>681.15103333333343</v>
      </c>
      <c r="BQ99" s="148">
        <v>681.15103333333343</v>
      </c>
      <c r="BR99" s="148">
        <v>681.15103333333343</v>
      </c>
      <c r="BS99" s="148">
        <v>681.15103333333343</v>
      </c>
      <c r="BT99" s="148">
        <v>681.15103333333343</v>
      </c>
      <c r="BU99" s="148">
        <v>681.15103333333343</v>
      </c>
      <c r="BV99" s="148">
        <v>681.15103333333343</v>
      </c>
      <c r="BW99" s="148">
        <v>681.15103333333343</v>
      </c>
      <c r="BX99" s="147"/>
      <c r="BY99" s="148">
        <v>2494.0179363959824</v>
      </c>
      <c r="BZ99" s="148">
        <v>2494.0179363959824</v>
      </c>
      <c r="CA99" s="148">
        <v>2538.2948773451958</v>
      </c>
      <c r="CB99" s="148">
        <v>2559.7538148003887</v>
      </c>
      <c r="CC99" s="148">
        <v>2581.2027380847685</v>
      </c>
      <c r="CD99" s="148">
        <v>2581.2027380847685</v>
      </c>
      <c r="CE99" s="148">
        <v>2581.2027380847685</v>
      </c>
      <c r="CF99" s="148">
        <v>2581.2027380847685</v>
      </c>
      <c r="CG99" s="148">
        <v>2581.2027380847685</v>
      </c>
      <c r="CH99" s="148">
        <v>2581.2027380847685</v>
      </c>
      <c r="CI99" s="148">
        <v>2581.2027380847685</v>
      </c>
      <c r="CJ99" s="148">
        <v>2581.2027380847685</v>
      </c>
      <c r="CK99" s="147"/>
      <c r="CL99" s="148">
        <v>726.72666666666657</v>
      </c>
      <c r="CM99" s="148">
        <v>726.72666666666657</v>
      </c>
      <c r="CN99" s="148">
        <v>818.8888888888888</v>
      </c>
      <c r="CO99" s="148">
        <v>863.55555555555543</v>
      </c>
      <c r="CP99" s="148">
        <v>908.20137777777779</v>
      </c>
      <c r="CQ99" s="148">
        <v>908.20137777777779</v>
      </c>
      <c r="CR99" s="148">
        <v>908.20137777777779</v>
      </c>
      <c r="CS99" s="148">
        <v>908.20137777777779</v>
      </c>
      <c r="CT99" s="148">
        <v>908.20137777777779</v>
      </c>
      <c r="CU99" s="148">
        <v>908.20137777777779</v>
      </c>
      <c r="CV99" s="148">
        <v>908.20137777777779</v>
      </c>
      <c r="CW99" s="148">
        <v>908.20137777777779</v>
      </c>
      <c r="CX99" s="147"/>
      <c r="CY99" s="148">
        <v>1659.5400000000002</v>
      </c>
      <c r="CZ99" s="148">
        <v>1659.5400000000002</v>
      </c>
      <c r="DA99" s="148">
        <v>1870.0000000000002</v>
      </c>
      <c r="DB99" s="148">
        <v>1972.0000000000002</v>
      </c>
      <c r="DC99" s="148">
        <v>2073.9524000000001</v>
      </c>
      <c r="DD99" s="148">
        <v>2073.9524000000001</v>
      </c>
      <c r="DE99" s="148">
        <v>2073.9524000000001</v>
      </c>
      <c r="DF99" s="148">
        <v>2073.9524000000001</v>
      </c>
      <c r="DG99" s="148">
        <v>2073.9524000000001</v>
      </c>
      <c r="DH99" s="148">
        <v>2073.9524000000001</v>
      </c>
      <c r="DI99" s="148">
        <v>2073.9524000000001</v>
      </c>
      <c r="DJ99" s="148">
        <v>2073.9524000000001</v>
      </c>
      <c r="DK99" s="147"/>
      <c r="DL99" s="148">
        <v>10306.329603062648</v>
      </c>
      <c r="DM99" s="148">
        <v>10306.329603062648</v>
      </c>
      <c r="DN99" s="148">
        <v>11341.350432900752</v>
      </c>
      <c r="DO99" s="148">
        <v>11842.97603702261</v>
      </c>
      <c r="DP99" s="148">
        <v>12344.36754919588</v>
      </c>
      <c r="DQ99" s="148">
        <v>12344.36754919588</v>
      </c>
      <c r="DR99" s="148">
        <v>12344.36754919588</v>
      </c>
      <c r="DS99" s="148">
        <v>12344.36754919588</v>
      </c>
      <c r="DT99" s="148">
        <v>12344.36754919588</v>
      </c>
      <c r="DU99" s="148">
        <v>12344.36754919588</v>
      </c>
      <c r="DV99" s="148">
        <v>12344.36754919588</v>
      </c>
      <c r="DW99" s="148">
        <v>12344.36754919588</v>
      </c>
      <c r="DY99" s="149">
        <f t="shared" si="117"/>
        <v>142551.92606961573</v>
      </c>
      <c r="EA99" s="19" t="b">
        <f t="shared" si="118"/>
        <v>1</v>
      </c>
      <c r="EH99" s="19"/>
    </row>
    <row r="100" spans="2:138" ht="14" customHeight="1" x14ac:dyDescent="0.4">
      <c r="B100" s="144"/>
      <c r="C100" s="19" t="s">
        <v>71</v>
      </c>
      <c r="D100" s="145">
        <v>175</v>
      </c>
      <c r="E100" s="19" t="s">
        <v>72</v>
      </c>
      <c r="F100" s="19" t="s">
        <v>57</v>
      </c>
      <c r="H100" s="145" t="s">
        <v>26</v>
      </c>
      <c r="I100" s="19" t="s">
        <v>117</v>
      </c>
      <c r="J100" s="19" t="s">
        <v>74</v>
      </c>
      <c r="L100" s="146">
        <v>11000</v>
      </c>
      <c r="M100" s="146">
        <v>11000</v>
      </c>
      <c r="N100" s="146">
        <v>11000</v>
      </c>
      <c r="O100" s="146">
        <v>11000</v>
      </c>
      <c r="P100" s="146">
        <v>11000</v>
      </c>
      <c r="Q100" s="146">
        <v>11000</v>
      </c>
      <c r="R100" s="146">
        <v>11000</v>
      </c>
      <c r="S100" s="146">
        <v>11000</v>
      </c>
      <c r="T100" s="146">
        <v>11000</v>
      </c>
      <c r="U100" s="146">
        <v>11000</v>
      </c>
      <c r="V100" s="146">
        <v>11000</v>
      </c>
      <c r="W100" s="146">
        <v>11000</v>
      </c>
      <c r="X100" s="147"/>
      <c r="Y100" s="148">
        <v>11000</v>
      </c>
      <c r="Z100" s="148">
        <v>11000</v>
      </c>
      <c r="AA100" s="148">
        <v>11000</v>
      </c>
      <c r="AB100" s="148">
        <v>11000</v>
      </c>
      <c r="AC100" s="148">
        <v>11568.7</v>
      </c>
      <c r="AD100" s="148">
        <v>11568.7</v>
      </c>
      <c r="AE100" s="148">
        <v>11568.7</v>
      </c>
      <c r="AF100" s="148">
        <v>11568.7</v>
      </c>
      <c r="AG100" s="148">
        <v>11568.7</v>
      </c>
      <c r="AH100" s="148">
        <v>11568.7</v>
      </c>
      <c r="AI100" s="148">
        <v>11568.7</v>
      </c>
      <c r="AJ100" s="148">
        <v>11568.7</v>
      </c>
      <c r="AK100" s="147"/>
      <c r="AL100" s="148">
        <v>1854.5790400000001</v>
      </c>
      <c r="AM100" s="148">
        <v>1854.5790400000001</v>
      </c>
      <c r="AN100" s="148">
        <v>1854.5790400000001</v>
      </c>
      <c r="AO100" s="148">
        <v>1854.5790400000001</v>
      </c>
      <c r="AP100" s="148">
        <v>2010.97154</v>
      </c>
      <c r="AQ100" s="148">
        <v>2010.97154</v>
      </c>
      <c r="AR100" s="148">
        <v>2010.97154</v>
      </c>
      <c r="AS100" s="148">
        <v>2010.97154</v>
      </c>
      <c r="AT100" s="148">
        <v>2010.97154</v>
      </c>
      <c r="AU100" s="148">
        <v>2010.97154</v>
      </c>
      <c r="AV100" s="148">
        <v>2010.97154</v>
      </c>
      <c r="AW100" s="148">
        <v>2010.97154</v>
      </c>
      <c r="AX100" s="147"/>
      <c r="AY100" s="148">
        <v>951.63440000000014</v>
      </c>
      <c r="AZ100" s="148">
        <v>951.63440000000014</v>
      </c>
      <c r="BA100" s="148">
        <v>951.63440000000014</v>
      </c>
      <c r="BB100" s="148">
        <v>951.63440000000014</v>
      </c>
      <c r="BC100" s="148">
        <v>951.63440000000014</v>
      </c>
      <c r="BD100" s="148">
        <v>951.63440000000014</v>
      </c>
      <c r="BE100" s="148">
        <v>951.63440000000014</v>
      </c>
      <c r="BF100" s="148">
        <v>951.63440000000014</v>
      </c>
      <c r="BG100" s="148">
        <v>951.63440000000014</v>
      </c>
      <c r="BH100" s="148">
        <v>951.63440000000014</v>
      </c>
      <c r="BI100" s="148">
        <v>951.63440000000014</v>
      </c>
      <c r="BJ100" s="148">
        <v>951.63440000000014</v>
      </c>
      <c r="BK100" s="147"/>
      <c r="BL100" s="148">
        <v>1228.3333333333333</v>
      </c>
      <c r="BM100" s="148">
        <v>1228.3333333333333</v>
      </c>
      <c r="BN100" s="148">
        <v>1228.3333333333333</v>
      </c>
      <c r="BO100" s="148">
        <v>1228.3333333333333</v>
      </c>
      <c r="BP100" s="148">
        <v>1291.8381666666667</v>
      </c>
      <c r="BQ100" s="148">
        <v>1291.8381666666667</v>
      </c>
      <c r="BR100" s="148">
        <v>1291.8381666666667</v>
      </c>
      <c r="BS100" s="148">
        <v>1291.8381666666667</v>
      </c>
      <c r="BT100" s="148">
        <v>1291.8381666666667</v>
      </c>
      <c r="BU100" s="148">
        <v>1291.8381666666667</v>
      </c>
      <c r="BV100" s="148">
        <v>1291.8381666666667</v>
      </c>
      <c r="BW100" s="148">
        <v>1291.8381666666667</v>
      </c>
      <c r="BX100" s="147"/>
      <c r="BY100" s="148">
        <v>2931.7087306903918</v>
      </c>
      <c r="BZ100" s="148">
        <v>2931.7087306903918</v>
      </c>
      <c r="CA100" s="148">
        <v>2931.7087306903918</v>
      </c>
      <c r="CB100" s="148">
        <v>2931.7087306903918</v>
      </c>
      <c r="CC100" s="148">
        <v>2972.387723126285</v>
      </c>
      <c r="CD100" s="148">
        <v>2972.387723126285</v>
      </c>
      <c r="CE100" s="148">
        <v>2972.387723126285</v>
      </c>
      <c r="CF100" s="148">
        <v>2972.387723126285</v>
      </c>
      <c r="CG100" s="148">
        <v>2972.387723126285</v>
      </c>
      <c r="CH100" s="148">
        <v>2972.387723126285</v>
      </c>
      <c r="CI100" s="148">
        <v>2972.387723126285</v>
      </c>
      <c r="CJ100" s="148">
        <v>2972.387723126285</v>
      </c>
      <c r="CK100" s="147"/>
      <c r="CL100" s="148">
        <v>1637.7777777777776</v>
      </c>
      <c r="CM100" s="148">
        <v>1637.7777777777776</v>
      </c>
      <c r="CN100" s="148">
        <v>1637.7777777777776</v>
      </c>
      <c r="CO100" s="148">
        <v>1637.7777777777776</v>
      </c>
      <c r="CP100" s="148">
        <v>1722.4508888888888</v>
      </c>
      <c r="CQ100" s="148">
        <v>1722.4508888888888</v>
      </c>
      <c r="CR100" s="148">
        <v>1722.4508888888888</v>
      </c>
      <c r="CS100" s="148">
        <v>1722.4508888888888</v>
      </c>
      <c r="CT100" s="148">
        <v>1722.4508888888888</v>
      </c>
      <c r="CU100" s="148">
        <v>1722.4508888888888</v>
      </c>
      <c r="CV100" s="148">
        <v>1722.4508888888888</v>
      </c>
      <c r="CW100" s="148">
        <v>1722.4508888888888</v>
      </c>
      <c r="CX100" s="147"/>
      <c r="CY100" s="148">
        <v>3740.0000000000005</v>
      </c>
      <c r="CZ100" s="148">
        <v>3740.0000000000005</v>
      </c>
      <c r="DA100" s="148">
        <v>3740.0000000000005</v>
      </c>
      <c r="DB100" s="148">
        <v>3740.0000000000005</v>
      </c>
      <c r="DC100" s="148">
        <v>3933.3580000000006</v>
      </c>
      <c r="DD100" s="148">
        <v>3933.3580000000006</v>
      </c>
      <c r="DE100" s="148">
        <v>3933.3580000000006</v>
      </c>
      <c r="DF100" s="148">
        <v>3933.3580000000006</v>
      </c>
      <c r="DG100" s="148">
        <v>3933.3580000000006</v>
      </c>
      <c r="DH100" s="148">
        <v>3933.3580000000006</v>
      </c>
      <c r="DI100" s="148">
        <v>3933.3580000000006</v>
      </c>
      <c r="DJ100" s="148">
        <v>3933.3580000000006</v>
      </c>
      <c r="DK100" s="147"/>
      <c r="DL100" s="148">
        <v>10940.049949603264</v>
      </c>
      <c r="DM100" s="148">
        <v>10940.049949603264</v>
      </c>
      <c r="DN100" s="148">
        <v>10940.049949603264</v>
      </c>
      <c r="DO100" s="148">
        <v>10940.049949603264</v>
      </c>
      <c r="DP100" s="148">
        <v>11394.760183056953</v>
      </c>
      <c r="DQ100" s="148">
        <v>11394.760183056953</v>
      </c>
      <c r="DR100" s="148">
        <v>11394.760183056953</v>
      </c>
      <c r="DS100" s="148">
        <v>11394.760183056953</v>
      </c>
      <c r="DT100" s="148">
        <v>11394.760183056953</v>
      </c>
      <c r="DU100" s="148">
        <v>11394.760183056953</v>
      </c>
      <c r="DV100" s="148">
        <v>11394.760183056953</v>
      </c>
      <c r="DW100" s="148">
        <v>11394.760183056953</v>
      </c>
      <c r="DY100" s="149">
        <f t="shared" si="117"/>
        <v>134918.28126286867</v>
      </c>
      <c r="EA100" s="19" t="b">
        <f t="shared" si="118"/>
        <v>0</v>
      </c>
      <c r="EH100" s="19"/>
    </row>
    <row r="101" spans="2:138" ht="14" customHeight="1" x14ac:dyDescent="0.4">
      <c r="C101" s="19" t="s">
        <v>71</v>
      </c>
      <c r="D101" s="145">
        <v>1</v>
      </c>
      <c r="E101" s="19" t="s">
        <v>72</v>
      </c>
      <c r="F101" s="19" t="s">
        <v>57</v>
      </c>
      <c r="H101" s="145" t="s">
        <v>26</v>
      </c>
      <c r="I101" s="19" t="s">
        <v>117</v>
      </c>
      <c r="J101" s="19" t="s">
        <v>143</v>
      </c>
      <c r="L101" s="146">
        <v>20000</v>
      </c>
      <c r="M101" s="146">
        <v>20000</v>
      </c>
      <c r="N101" s="146">
        <v>20000</v>
      </c>
      <c r="O101" s="146">
        <v>20000</v>
      </c>
      <c r="P101" s="146">
        <v>20000</v>
      </c>
      <c r="Q101" s="146">
        <v>20000</v>
      </c>
      <c r="R101" s="146">
        <v>20000</v>
      </c>
      <c r="S101" s="146">
        <v>20000</v>
      </c>
      <c r="T101" s="146">
        <v>20000</v>
      </c>
      <c r="U101" s="146">
        <v>20000</v>
      </c>
      <c r="V101" s="146">
        <v>20000</v>
      </c>
      <c r="W101" s="146">
        <v>20000</v>
      </c>
      <c r="Y101" s="148">
        <v>20000</v>
      </c>
      <c r="Z101" s="148">
        <v>20000</v>
      </c>
      <c r="AA101" s="148">
        <v>20000</v>
      </c>
      <c r="AB101" s="148">
        <v>20000</v>
      </c>
      <c r="AC101" s="148">
        <v>20800</v>
      </c>
      <c r="AD101" s="148">
        <v>20800</v>
      </c>
      <c r="AE101" s="148">
        <v>20800</v>
      </c>
      <c r="AF101" s="148">
        <v>20800</v>
      </c>
      <c r="AG101" s="148">
        <v>20800</v>
      </c>
      <c r="AH101" s="148">
        <v>20800</v>
      </c>
      <c r="AI101" s="148">
        <v>20800</v>
      </c>
      <c r="AJ101" s="148">
        <v>20800</v>
      </c>
      <c r="AK101" s="147"/>
      <c r="AL101" s="148">
        <v>4329.5790400000005</v>
      </c>
      <c r="AM101" s="148">
        <v>4329.5790400000005</v>
      </c>
      <c r="AN101" s="148">
        <v>4329.5790400000005</v>
      </c>
      <c r="AO101" s="148">
        <v>4329.5790400000005</v>
      </c>
      <c r="AP101" s="148">
        <v>4549.5790400000005</v>
      </c>
      <c r="AQ101" s="148">
        <v>4549.5790400000005</v>
      </c>
      <c r="AR101" s="148">
        <v>4549.5790400000005</v>
      </c>
      <c r="AS101" s="148">
        <v>4549.5790400000005</v>
      </c>
      <c r="AT101" s="148">
        <v>4549.5790400000005</v>
      </c>
      <c r="AU101" s="148">
        <v>4549.5790400000005</v>
      </c>
      <c r="AV101" s="148">
        <v>4549.5790400000005</v>
      </c>
      <c r="AW101" s="148">
        <v>4549.5790400000005</v>
      </c>
      <c r="AX101" s="147"/>
      <c r="AY101" s="148">
        <v>951.63440000000014</v>
      </c>
      <c r="AZ101" s="148">
        <v>951.63440000000014</v>
      </c>
      <c r="BA101" s="148">
        <v>951.63440000000014</v>
      </c>
      <c r="BB101" s="148">
        <v>951.63440000000014</v>
      </c>
      <c r="BC101" s="148">
        <v>951.63440000000014</v>
      </c>
      <c r="BD101" s="148">
        <v>951.63440000000014</v>
      </c>
      <c r="BE101" s="148">
        <v>951.63440000000014</v>
      </c>
      <c r="BF101" s="148">
        <v>951.63440000000014</v>
      </c>
      <c r="BG101" s="148">
        <v>951.63440000000014</v>
      </c>
      <c r="BH101" s="148">
        <v>951.63440000000014</v>
      </c>
      <c r="BI101" s="148">
        <v>951.63440000000014</v>
      </c>
      <c r="BJ101" s="148">
        <v>951.63440000000014</v>
      </c>
      <c r="BK101" s="147"/>
      <c r="BL101" s="148">
        <v>2233.3333333333335</v>
      </c>
      <c r="BM101" s="148">
        <v>2233.3333333333335</v>
      </c>
      <c r="BN101" s="148">
        <v>2233.3333333333335</v>
      </c>
      <c r="BO101" s="148">
        <v>2233.3333333333335</v>
      </c>
      <c r="BP101" s="148">
        <v>2322.6666666666665</v>
      </c>
      <c r="BQ101" s="148">
        <v>2322.6666666666665</v>
      </c>
      <c r="BR101" s="148">
        <v>2322.6666666666665</v>
      </c>
      <c r="BS101" s="148">
        <v>2322.6666666666665</v>
      </c>
      <c r="BT101" s="148">
        <v>2322.6666666666665</v>
      </c>
      <c r="BU101" s="148">
        <v>2322.6666666666665</v>
      </c>
      <c r="BV101" s="148">
        <v>2322.6666666666665</v>
      </c>
      <c r="BW101" s="148">
        <v>2322.6666666666665</v>
      </c>
      <c r="BX101" s="147"/>
      <c r="BY101" s="148">
        <v>3575.4768543461669</v>
      </c>
      <c r="BZ101" s="148">
        <v>3575.4768543461669</v>
      </c>
      <c r="CA101" s="148">
        <v>3575.4768543461669</v>
      </c>
      <c r="CB101" s="148">
        <v>3575.4768543461669</v>
      </c>
      <c r="CC101" s="148">
        <v>3632.7006875600132</v>
      </c>
      <c r="CD101" s="148">
        <v>3632.7006875600132</v>
      </c>
      <c r="CE101" s="148">
        <v>3632.7006875600132</v>
      </c>
      <c r="CF101" s="148">
        <v>3632.7006875600132</v>
      </c>
      <c r="CG101" s="148">
        <v>3632.7006875600132</v>
      </c>
      <c r="CH101" s="148">
        <v>3632.7006875600132</v>
      </c>
      <c r="CI101" s="148">
        <v>3632.7006875600132</v>
      </c>
      <c r="CJ101" s="148">
        <v>3632.7006875600132</v>
      </c>
      <c r="CK101" s="147"/>
      <c r="CL101" s="148">
        <v>2977.7777777777774</v>
      </c>
      <c r="CM101" s="148">
        <v>2977.7777777777774</v>
      </c>
      <c r="CN101" s="148">
        <v>2977.7777777777774</v>
      </c>
      <c r="CO101" s="148">
        <v>2977.7777777777774</v>
      </c>
      <c r="CP101" s="148">
        <v>3096.8888888888887</v>
      </c>
      <c r="CQ101" s="148">
        <v>3096.8888888888887</v>
      </c>
      <c r="CR101" s="148">
        <v>3096.8888888888887</v>
      </c>
      <c r="CS101" s="148">
        <v>3096.8888888888887</v>
      </c>
      <c r="CT101" s="148">
        <v>3096.8888888888887</v>
      </c>
      <c r="CU101" s="148">
        <v>3096.8888888888887</v>
      </c>
      <c r="CV101" s="148">
        <v>3096.8888888888887</v>
      </c>
      <c r="CW101" s="148">
        <v>3096.8888888888887</v>
      </c>
      <c r="CX101" s="147"/>
      <c r="CY101" s="148">
        <v>6800.0000000000009</v>
      </c>
      <c r="CZ101" s="148">
        <v>6800.0000000000009</v>
      </c>
      <c r="DA101" s="148">
        <v>6800.0000000000009</v>
      </c>
      <c r="DB101" s="148">
        <v>6800.0000000000009</v>
      </c>
      <c r="DC101" s="148">
        <v>7072.0000000000009</v>
      </c>
      <c r="DD101" s="148">
        <v>7072.0000000000009</v>
      </c>
      <c r="DE101" s="148">
        <v>7072.0000000000009</v>
      </c>
      <c r="DF101" s="148">
        <v>7072.0000000000009</v>
      </c>
      <c r="DG101" s="148">
        <v>7072.0000000000009</v>
      </c>
      <c r="DH101" s="148">
        <v>7072.0000000000009</v>
      </c>
      <c r="DI101" s="148">
        <v>7072.0000000000009</v>
      </c>
      <c r="DJ101" s="148">
        <v>7072.0000000000009</v>
      </c>
      <c r="DK101" s="147"/>
      <c r="DL101" s="148">
        <v>35586.587965457278</v>
      </c>
      <c r="DM101" s="148">
        <v>35586.587965457278</v>
      </c>
      <c r="DN101" s="148">
        <v>35586.587965457278</v>
      </c>
      <c r="DO101" s="148">
        <v>35586.587965457278</v>
      </c>
      <c r="DP101" s="148">
        <v>36924.256243115567</v>
      </c>
      <c r="DQ101" s="148">
        <v>36924.256243115567</v>
      </c>
      <c r="DR101" s="148">
        <v>36924.256243115567</v>
      </c>
      <c r="DS101" s="148">
        <v>36924.256243115567</v>
      </c>
      <c r="DT101" s="148">
        <v>36924.256243115567</v>
      </c>
      <c r="DU101" s="148">
        <v>36924.256243115567</v>
      </c>
      <c r="DV101" s="148">
        <v>36924.256243115567</v>
      </c>
      <c r="DW101" s="148">
        <v>36924.256243115567</v>
      </c>
      <c r="DY101" s="149">
        <f t="shared" si="117"/>
        <v>437740.40180675377</v>
      </c>
      <c r="EA101" s="19" t="b">
        <f t="shared" si="118"/>
        <v>1</v>
      </c>
      <c r="EH101" s="19"/>
    </row>
    <row r="102" spans="2:138" ht="14" customHeight="1" x14ac:dyDescent="0.4">
      <c r="B102" s="144"/>
      <c r="C102" s="19" t="s">
        <v>71</v>
      </c>
      <c r="D102" s="145" t="s">
        <v>125</v>
      </c>
      <c r="E102" s="19" t="s">
        <v>76</v>
      </c>
      <c r="F102" s="19" t="s">
        <v>57</v>
      </c>
      <c r="H102" s="145" t="s">
        <v>26</v>
      </c>
      <c r="I102" s="19" t="s">
        <v>117</v>
      </c>
      <c r="J102" s="19" t="s">
        <v>74</v>
      </c>
      <c r="L102" s="146">
        <v>3200</v>
      </c>
      <c r="M102" s="146">
        <v>3200</v>
      </c>
      <c r="N102" s="146">
        <v>3200</v>
      </c>
      <c r="O102" s="146">
        <v>3200</v>
      </c>
      <c r="P102" s="146">
        <v>3200</v>
      </c>
      <c r="Q102" s="146">
        <v>3200</v>
      </c>
      <c r="R102" s="146">
        <v>3200</v>
      </c>
      <c r="S102" s="146">
        <v>3200</v>
      </c>
      <c r="T102" s="146">
        <v>3200</v>
      </c>
      <c r="U102" s="146">
        <v>3200</v>
      </c>
      <c r="V102" s="146">
        <v>3200</v>
      </c>
      <c r="W102" s="146">
        <v>3200</v>
      </c>
      <c r="X102" s="147"/>
      <c r="Y102" s="148">
        <v>3200</v>
      </c>
      <c r="Z102" s="148">
        <v>3200</v>
      </c>
      <c r="AA102" s="148">
        <v>3200</v>
      </c>
      <c r="AB102" s="148">
        <v>3200</v>
      </c>
      <c r="AC102" s="148">
        <v>3200</v>
      </c>
      <c r="AD102" s="148">
        <v>3200</v>
      </c>
      <c r="AE102" s="148">
        <v>3200</v>
      </c>
      <c r="AF102" s="148">
        <v>3200</v>
      </c>
      <c r="AG102" s="148">
        <v>3200</v>
      </c>
      <c r="AH102" s="148">
        <v>3200</v>
      </c>
      <c r="AI102" s="148">
        <v>3200</v>
      </c>
      <c r="AJ102" s="148">
        <v>3200</v>
      </c>
      <c r="AK102" s="147"/>
      <c r="AL102" s="148">
        <v>0</v>
      </c>
      <c r="AM102" s="148">
        <v>0</v>
      </c>
      <c r="AN102" s="148">
        <v>0</v>
      </c>
      <c r="AO102" s="148">
        <v>0</v>
      </c>
      <c r="AP102" s="148">
        <v>0</v>
      </c>
      <c r="AQ102" s="148">
        <v>0</v>
      </c>
      <c r="AR102" s="148">
        <v>0</v>
      </c>
      <c r="AS102" s="148">
        <v>0</v>
      </c>
      <c r="AT102" s="148">
        <v>0</v>
      </c>
      <c r="AU102" s="148">
        <v>0</v>
      </c>
      <c r="AV102" s="148">
        <v>0</v>
      </c>
      <c r="AW102" s="148">
        <v>0</v>
      </c>
      <c r="AX102" s="147"/>
      <c r="AY102" s="148">
        <v>0</v>
      </c>
      <c r="AZ102" s="148">
        <v>0</v>
      </c>
      <c r="BA102" s="148">
        <v>0</v>
      </c>
      <c r="BB102" s="148">
        <v>0</v>
      </c>
      <c r="BC102" s="148">
        <v>0</v>
      </c>
      <c r="BD102" s="148">
        <v>0</v>
      </c>
      <c r="BE102" s="148">
        <v>0</v>
      </c>
      <c r="BF102" s="148">
        <v>0</v>
      </c>
      <c r="BG102" s="148">
        <v>0</v>
      </c>
      <c r="BH102" s="148">
        <v>0</v>
      </c>
      <c r="BI102" s="148">
        <v>0</v>
      </c>
      <c r="BJ102" s="148">
        <v>0</v>
      </c>
      <c r="BK102" s="147"/>
      <c r="BL102" s="148">
        <v>0</v>
      </c>
      <c r="BM102" s="148">
        <v>0</v>
      </c>
      <c r="BN102" s="148">
        <v>0</v>
      </c>
      <c r="BO102" s="148">
        <v>0</v>
      </c>
      <c r="BP102" s="148">
        <v>0</v>
      </c>
      <c r="BQ102" s="148">
        <v>0</v>
      </c>
      <c r="BR102" s="148">
        <v>0</v>
      </c>
      <c r="BS102" s="148">
        <v>0</v>
      </c>
      <c r="BT102" s="148">
        <v>0</v>
      </c>
      <c r="BU102" s="148">
        <v>0</v>
      </c>
      <c r="BV102" s="148">
        <v>0</v>
      </c>
      <c r="BW102" s="148">
        <v>0</v>
      </c>
      <c r="BX102" s="147"/>
      <c r="BY102" s="148">
        <v>0</v>
      </c>
      <c r="BZ102" s="148">
        <v>0</v>
      </c>
      <c r="CA102" s="148">
        <v>0</v>
      </c>
      <c r="CB102" s="148">
        <v>0</v>
      </c>
      <c r="CC102" s="148">
        <v>0</v>
      </c>
      <c r="CD102" s="148">
        <v>0</v>
      </c>
      <c r="CE102" s="148">
        <v>0</v>
      </c>
      <c r="CF102" s="148">
        <v>0</v>
      </c>
      <c r="CG102" s="148">
        <v>0</v>
      </c>
      <c r="CH102" s="148">
        <v>0</v>
      </c>
      <c r="CI102" s="148">
        <v>0</v>
      </c>
      <c r="CJ102" s="148">
        <v>0</v>
      </c>
      <c r="CK102" s="147"/>
      <c r="CL102" s="148">
        <v>0</v>
      </c>
      <c r="CM102" s="148">
        <v>0</v>
      </c>
      <c r="CN102" s="148">
        <v>0</v>
      </c>
      <c r="CO102" s="148">
        <v>0</v>
      </c>
      <c r="CP102" s="148">
        <v>0</v>
      </c>
      <c r="CQ102" s="148">
        <v>0</v>
      </c>
      <c r="CR102" s="148">
        <v>0</v>
      </c>
      <c r="CS102" s="148">
        <v>0</v>
      </c>
      <c r="CT102" s="148">
        <v>0</v>
      </c>
      <c r="CU102" s="148">
        <v>0</v>
      </c>
      <c r="CV102" s="148">
        <v>0</v>
      </c>
      <c r="CW102" s="148">
        <v>0</v>
      </c>
      <c r="CX102" s="147"/>
      <c r="CY102" s="148">
        <v>0</v>
      </c>
      <c r="CZ102" s="148">
        <v>0</v>
      </c>
      <c r="DA102" s="148">
        <v>0</v>
      </c>
      <c r="DB102" s="148">
        <v>0</v>
      </c>
      <c r="DC102" s="148">
        <v>0</v>
      </c>
      <c r="DD102" s="148">
        <v>0</v>
      </c>
      <c r="DE102" s="148">
        <v>0</v>
      </c>
      <c r="DF102" s="148">
        <v>0</v>
      </c>
      <c r="DG102" s="148">
        <v>0</v>
      </c>
      <c r="DH102" s="148">
        <v>0</v>
      </c>
      <c r="DI102" s="148">
        <v>0</v>
      </c>
      <c r="DJ102" s="148">
        <v>0</v>
      </c>
      <c r="DK102" s="147"/>
      <c r="DL102" s="148">
        <v>3200</v>
      </c>
      <c r="DM102" s="148">
        <v>3200</v>
      </c>
      <c r="DN102" s="148">
        <v>3200</v>
      </c>
      <c r="DO102" s="148">
        <v>3200</v>
      </c>
      <c r="DP102" s="148">
        <v>3200</v>
      </c>
      <c r="DQ102" s="148">
        <v>3200</v>
      </c>
      <c r="DR102" s="148">
        <v>3200</v>
      </c>
      <c r="DS102" s="148">
        <v>3200</v>
      </c>
      <c r="DT102" s="148">
        <v>3200</v>
      </c>
      <c r="DU102" s="148">
        <v>3200</v>
      </c>
      <c r="DV102" s="148">
        <v>3200</v>
      </c>
      <c r="DW102" s="148">
        <v>3200</v>
      </c>
      <c r="DY102" s="149">
        <f t="shared" si="117"/>
        <v>38400</v>
      </c>
      <c r="EA102" s="19" t="b">
        <f t="shared" si="118"/>
        <v>1</v>
      </c>
      <c r="EH102" s="19"/>
    </row>
    <row r="103" spans="2:138" ht="14" customHeight="1" x14ac:dyDescent="0.4">
      <c r="B103" s="144"/>
      <c r="C103" s="19" t="s">
        <v>71</v>
      </c>
      <c r="D103" s="145" t="s">
        <v>110</v>
      </c>
      <c r="E103" s="19" t="s">
        <v>76</v>
      </c>
      <c r="F103" s="19" t="s">
        <v>57</v>
      </c>
      <c r="H103" s="145" t="s">
        <v>26</v>
      </c>
      <c r="I103" s="19" t="s">
        <v>117</v>
      </c>
      <c r="J103" s="19" t="s">
        <v>74</v>
      </c>
      <c r="L103" s="146">
        <v>1600</v>
      </c>
      <c r="M103" s="146">
        <v>1600</v>
      </c>
      <c r="N103" s="146">
        <v>1600</v>
      </c>
      <c r="O103" s="146">
        <v>1600</v>
      </c>
      <c r="P103" s="146">
        <v>1600</v>
      </c>
      <c r="Q103" s="146">
        <v>1600</v>
      </c>
      <c r="R103" s="146">
        <v>1600</v>
      </c>
      <c r="S103" s="146">
        <v>1600</v>
      </c>
      <c r="T103" s="146">
        <v>1600</v>
      </c>
      <c r="U103" s="146">
        <v>1600</v>
      </c>
      <c r="V103" s="146">
        <v>1600</v>
      </c>
      <c r="W103" s="146">
        <v>1600</v>
      </c>
      <c r="X103" s="147"/>
      <c r="Y103" s="148">
        <v>1600</v>
      </c>
      <c r="Z103" s="148">
        <v>1600</v>
      </c>
      <c r="AA103" s="148">
        <v>1600</v>
      </c>
      <c r="AB103" s="148">
        <v>1600</v>
      </c>
      <c r="AC103" s="148">
        <v>1600</v>
      </c>
      <c r="AD103" s="148">
        <v>1600</v>
      </c>
      <c r="AE103" s="148">
        <v>1600</v>
      </c>
      <c r="AF103" s="148">
        <v>1600</v>
      </c>
      <c r="AG103" s="148">
        <v>1600</v>
      </c>
      <c r="AH103" s="148">
        <v>1600</v>
      </c>
      <c r="AI103" s="148">
        <v>1600</v>
      </c>
      <c r="AJ103" s="148">
        <v>1600</v>
      </c>
      <c r="AK103" s="147"/>
      <c r="AL103" s="148">
        <v>0</v>
      </c>
      <c r="AM103" s="148">
        <v>0</v>
      </c>
      <c r="AN103" s="148">
        <v>0</v>
      </c>
      <c r="AO103" s="148">
        <v>0</v>
      </c>
      <c r="AP103" s="148">
        <v>0</v>
      </c>
      <c r="AQ103" s="148">
        <v>0</v>
      </c>
      <c r="AR103" s="148">
        <v>0</v>
      </c>
      <c r="AS103" s="148">
        <v>0</v>
      </c>
      <c r="AT103" s="148">
        <v>0</v>
      </c>
      <c r="AU103" s="148">
        <v>0</v>
      </c>
      <c r="AV103" s="148">
        <v>0</v>
      </c>
      <c r="AW103" s="148">
        <v>0</v>
      </c>
      <c r="AX103" s="147"/>
      <c r="AY103" s="148">
        <v>0</v>
      </c>
      <c r="AZ103" s="148">
        <v>0</v>
      </c>
      <c r="BA103" s="148">
        <v>0</v>
      </c>
      <c r="BB103" s="148">
        <v>0</v>
      </c>
      <c r="BC103" s="148">
        <v>0</v>
      </c>
      <c r="BD103" s="148">
        <v>0</v>
      </c>
      <c r="BE103" s="148">
        <v>0</v>
      </c>
      <c r="BF103" s="148">
        <v>0</v>
      </c>
      <c r="BG103" s="148">
        <v>0</v>
      </c>
      <c r="BH103" s="148">
        <v>0</v>
      </c>
      <c r="BI103" s="148">
        <v>0</v>
      </c>
      <c r="BJ103" s="148">
        <v>0</v>
      </c>
      <c r="BK103" s="147"/>
      <c r="BL103" s="148">
        <v>0</v>
      </c>
      <c r="BM103" s="148">
        <v>0</v>
      </c>
      <c r="BN103" s="148">
        <v>0</v>
      </c>
      <c r="BO103" s="148">
        <v>0</v>
      </c>
      <c r="BP103" s="148">
        <v>0</v>
      </c>
      <c r="BQ103" s="148">
        <v>0</v>
      </c>
      <c r="BR103" s="148">
        <v>0</v>
      </c>
      <c r="BS103" s="148">
        <v>0</v>
      </c>
      <c r="BT103" s="148">
        <v>0</v>
      </c>
      <c r="BU103" s="148">
        <v>0</v>
      </c>
      <c r="BV103" s="148">
        <v>0</v>
      </c>
      <c r="BW103" s="148">
        <v>0</v>
      </c>
      <c r="BX103" s="147"/>
      <c r="BY103" s="148">
        <v>0</v>
      </c>
      <c r="BZ103" s="148">
        <v>0</v>
      </c>
      <c r="CA103" s="148">
        <v>0</v>
      </c>
      <c r="CB103" s="148">
        <v>0</v>
      </c>
      <c r="CC103" s="148">
        <v>0</v>
      </c>
      <c r="CD103" s="148">
        <v>0</v>
      </c>
      <c r="CE103" s="148">
        <v>0</v>
      </c>
      <c r="CF103" s="148">
        <v>0</v>
      </c>
      <c r="CG103" s="148">
        <v>0</v>
      </c>
      <c r="CH103" s="148">
        <v>0</v>
      </c>
      <c r="CI103" s="148">
        <v>0</v>
      </c>
      <c r="CJ103" s="148">
        <v>0</v>
      </c>
      <c r="CK103" s="147"/>
      <c r="CL103" s="148">
        <v>0</v>
      </c>
      <c r="CM103" s="148">
        <v>0</v>
      </c>
      <c r="CN103" s="148">
        <v>0</v>
      </c>
      <c r="CO103" s="148">
        <v>0</v>
      </c>
      <c r="CP103" s="148">
        <v>0</v>
      </c>
      <c r="CQ103" s="148">
        <v>0</v>
      </c>
      <c r="CR103" s="148">
        <v>0</v>
      </c>
      <c r="CS103" s="148">
        <v>0</v>
      </c>
      <c r="CT103" s="148">
        <v>0</v>
      </c>
      <c r="CU103" s="148">
        <v>0</v>
      </c>
      <c r="CV103" s="148">
        <v>0</v>
      </c>
      <c r="CW103" s="148">
        <v>0</v>
      </c>
      <c r="CX103" s="147"/>
      <c r="CY103" s="148">
        <v>0</v>
      </c>
      <c r="CZ103" s="148">
        <v>0</v>
      </c>
      <c r="DA103" s="148">
        <v>0</v>
      </c>
      <c r="DB103" s="148">
        <v>0</v>
      </c>
      <c r="DC103" s="148">
        <v>0</v>
      </c>
      <c r="DD103" s="148">
        <v>0</v>
      </c>
      <c r="DE103" s="148">
        <v>0</v>
      </c>
      <c r="DF103" s="148">
        <v>0</v>
      </c>
      <c r="DG103" s="148">
        <v>0</v>
      </c>
      <c r="DH103" s="148">
        <v>0</v>
      </c>
      <c r="DI103" s="148">
        <v>0</v>
      </c>
      <c r="DJ103" s="148">
        <v>0</v>
      </c>
      <c r="DK103" s="147"/>
      <c r="DL103" s="148">
        <v>1600</v>
      </c>
      <c r="DM103" s="148">
        <v>1600</v>
      </c>
      <c r="DN103" s="148">
        <v>1600</v>
      </c>
      <c r="DO103" s="148">
        <v>1600</v>
      </c>
      <c r="DP103" s="148">
        <v>1600</v>
      </c>
      <c r="DQ103" s="148">
        <v>1600</v>
      </c>
      <c r="DR103" s="148">
        <v>1600</v>
      </c>
      <c r="DS103" s="148">
        <v>1600</v>
      </c>
      <c r="DT103" s="148">
        <v>1600</v>
      </c>
      <c r="DU103" s="148">
        <v>1600</v>
      </c>
      <c r="DV103" s="148">
        <v>1600</v>
      </c>
      <c r="DW103" s="148">
        <v>1600</v>
      </c>
      <c r="DY103" s="149">
        <f t="shared" si="117"/>
        <v>19200</v>
      </c>
      <c r="EA103" s="19" t="b">
        <f t="shared" si="118"/>
        <v>1</v>
      </c>
      <c r="EH103" s="19"/>
    </row>
    <row r="104" spans="2:138" ht="14" customHeight="1" x14ac:dyDescent="0.4">
      <c r="B104" s="144"/>
      <c r="C104" s="19" t="s">
        <v>71</v>
      </c>
      <c r="D104" s="145" t="s">
        <v>109</v>
      </c>
      <c r="E104" s="19" t="s">
        <v>76</v>
      </c>
      <c r="F104" s="19" t="s">
        <v>57</v>
      </c>
      <c r="H104" s="145" t="s">
        <v>26</v>
      </c>
      <c r="I104" s="19" t="s">
        <v>117</v>
      </c>
      <c r="J104" s="19" t="s">
        <v>74</v>
      </c>
      <c r="L104" s="146">
        <v>1155</v>
      </c>
      <c r="M104" s="146">
        <v>1155</v>
      </c>
      <c r="N104" s="146">
        <v>1155</v>
      </c>
      <c r="O104" s="146">
        <v>1155</v>
      </c>
      <c r="P104" s="146">
        <v>1155</v>
      </c>
      <c r="Q104" s="146">
        <v>1155</v>
      </c>
      <c r="R104" s="146">
        <v>1155</v>
      </c>
      <c r="S104" s="146">
        <v>1155</v>
      </c>
      <c r="T104" s="146">
        <v>1155</v>
      </c>
      <c r="U104" s="146">
        <v>1155</v>
      </c>
      <c r="V104" s="146">
        <v>1155</v>
      </c>
      <c r="W104" s="146">
        <v>1155</v>
      </c>
      <c r="X104" s="147"/>
      <c r="Y104" s="148">
        <v>1155</v>
      </c>
      <c r="Z104" s="148">
        <v>1155</v>
      </c>
      <c r="AA104" s="148">
        <v>1155</v>
      </c>
      <c r="AB104" s="148">
        <v>1155</v>
      </c>
      <c r="AC104" s="148">
        <v>1155</v>
      </c>
      <c r="AD104" s="148">
        <v>1155</v>
      </c>
      <c r="AE104" s="148">
        <v>1155</v>
      </c>
      <c r="AF104" s="148">
        <v>1155</v>
      </c>
      <c r="AG104" s="148">
        <v>1155</v>
      </c>
      <c r="AH104" s="148">
        <v>1155</v>
      </c>
      <c r="AI104" s="148">
        <v>1155</v>
      </c>
      <c r="AJ104" s="148">
        <v>1155</v>
      </c>
      <c r="AK104" s="147"/>
      <c r="AL104" s="148">
        <v>0</v>
      </c>
      <c r="AM104" s="148">
        <v>0</v>
      </c>
      <c r="AN104" s="148">
        <v>0</v>
      </c>
      <c r="AO104" s="148">
        <v>0</v>
      </c>
      <c r="AP104" s="148">
        <v>0</v>
      </c>
      <c r="AQ104" s="148">
        <v>0</v>
      </c>
      <c r="AR104" s="148">
        <v>0</v>
      </c>
      <c r="AS104" s="148">
        <v>0</v>
      </c>
      <c r="AT104" s="148">
        <v>0</v>
      </c>
      <c r="AU104" s="148">
        <v>0</v>
      </c>
      <c r="AV104" s="148">
        <v>0</v>
      </c>
      <c r="AW104" s="148">
        <v>0</v>
      </c>
      <c r="AX104" s="147"/>
      <c r="AY104" s="148">
        <v>0</v>
      </c>
      <c r="AZ104" s="148">
        <v>0</v>
      </c>
      <c r="BA104" s="148">
        <v>0</v>
      </c>
      <c r="BB104" s="148">
        <v>0</v>
      </c>
      <c r="BC104" s="148">
        <v>0</v>
      </c>
      <c r="BD104" s="148">
        <v>0</v>
      </c>
      <c r="BE104" s="148">
        <v>0</v>
      </c>
      <c r="BF104" s="148">
        <v>0</v>
      </c>
      <c r="BG104" s="148">
        <v>0</v>
      </c>
      <c r="BH104" s="148">
        <v>0</v>
      </c>
      <c r="BI104" s="148">
        <v>0</v>
      </c>
      <c r="BJ104" s="148">
        <v>0</v>
      </c>
      <c r="BK104" s="147"/>
      <c r="BL104" s="148">
        <v>0</v>
      </c>
      <c r="BM104" s="148">
        <v>0</v>
      </c>
      <c r="BN104" s="148">
        <v>0</v>
      </c>
      <c r="BO104" s="148">
        <v>0</v>
      </c>
      <c r="BP104" s="148">
        <v>0</v>
      </c>
      <c r="BQ104" s="148">
        <v>0</v>
      </c>
      <c r="BR104" s="148">
        <v>0</v>
      </c>
      <c r="BS104" s="148">
        <v>0</v>
      </c>
      <c r="BT104" s="148">
        <v>0</v>
      </c>
      <c r="BU104" s="148">
        <v>0</v>
      </c>
      <c r="BV104" s="148">
        <v>0</v>
      </c>
      <c r="BW104" s="148">
        <v>0</v>
      </c>
      <c r="BX104" s="147"/>
      <c r="BY104" s="148">
        <v>0</v>
      </c>
      <c r="BZ104" s="148">
        <v>0</v>
      </c>
      <c r="CA104" s="148">
        <v>0</v>
      </c>
      <c r="CB104" s="148">
        <v>0</v>
      </c>
      <c r="CC104" s="148">
        <v>0</v>
      </c>
      <c r="CD104" s="148">
        <v>0</v>
      </c>
      <c r="CE104" s="148">
        <v>0</v>
      </c>
      <c r="CF104" s="148">
        <v>0</v>
      </c>
      <c r="CG104" s="148">
        <v>0</v>
      </c>
      <c r="CH104" s="148">
        <v>0</v>
      </c>
      <c r="CI104" s="148">
        <v>0</v>
      </c>
      <c r="CJ104" s="148">
        <v>0</v>
      </c>
      <c r="CK104" s="147"/>
      <c r="CL104" s="148">
        <v>0</v>
      </c>
      <c r="CM104" s="148">
        <v>0</v>
      </c>
      <c r="CN104" s="148">
        <v>0</v>
      </c>
      <c r="CO104" s="148">
        <v>0</v>
      </c>
      <c r="CP104" s="148">
        <v>0</v>
      </c>
      <c r="CQ104" s="148">
        <v>0</v>
      </c>
      <c r="CR104" s="148">
        <v>0</v>
      </c>
      <c r="CS104" s="148">
        <v>0</v>
      </c>
      <c r="CT104" s="148">
        <v>0</v>
      </c>
      <c r="CU104" s="148">
        <v>0</v>
      </c>
      <c r="CV104" s="148">
        <v>0</v>
      </c>
      <c r="CW104" s="148">
        <v>0</v>
      </c>
      <c r="CX104" s="147"/>
      <c r="CY104" s="148">
        <v>0</v>
      </c>
      <c r="CZ104" s="148">
        <v>0</v>
      </c>
      <c r="DA104" s="148">
        <v>0</v>
      </c>
      <c r="DB104" s="148">
        <v>0</v>
      </c>
      <c r="DC104" s="148">
        <v>0</v>
      </c>
      <c r="DD104" s="148">
        <v>0</v>
      </c>
      <c r="DE104" s="148">
        <v>0</v>
      </c>
      <c r="DF104" s="148">
        <v>0</v>
      </c>
      <c r="DG104" s="148">
        <v>0</v>
      </c>
      <c r="DH104" s="148">
        <v>0</v>
      </c>
      <c r="DI104" s="148">
        <v>0</v>
      </c>
      <c r="DJ104" s="148">
        <v>0</v>
      </c>
      <c r="DK104" s="147"/>
      <c r="DL104" s="148">
        <v>1155</v>
      </c>
      <c r="DM104" s="148">
        <v>1155</v>
      </c>
      <c r="DN104" s="148">
        <v>1155</v>
      </c>
      <c r="DO104" s="148">
        <v>1155</v>
      </c>
      <c r="DP104" s="148">
        <v>1155</v>
      </c>
      <c r="DQ104" s="148">
        <v>1155</v>
      </c>
      <c r="DR104" s="148">
        <v>1155</v>
      </c>
      <c r="DS104" s="148">
        <v>1155</v>
      </c>
      <c r="DT104" s="148">
        <v>1155</v>
      </c>
      <c r="DU104" s="148">
        <v>1155</v>
      </c>
      <c r="DV104" s="148">
        <v>1155</v>
      </c>
      <c r="DW104" s="148">
        <v>1155</v>
      </c>
      <c r="DY104" s="149">
        <f t="shared" si="117"/>
        <v>13860</v>
      </c>
      <c r="EA104" s="19" t="b">
        <f t="shared" si="118"/>
        <v>1</v>
      </c>
      <c r="EH104" s="19"/>
    </row>
    <row r="105" spans="2:138" ht="14" customHeight="1" x14ac:dyDescent="0.4">
      <c r="B105" s="144"/>
      <c r="C105" s="19" t="s">
        <v>71</v>
      </c>
      <c r="D105" s="145" t="s">
        <v>158</v>
      </c>
      <c r="E105" s="19" t="s">
        <v>76</v>
      </c>
      <c r="F105" s="19" t="s">
        <v>57</v>
      </c>
      <c r="H105" s="145" t="s">
        <v>26</v>
      </c>
      <c r="I105" s="19" t="s">
        <v>117</v>
      </c>
      <c r="J105" s="19" t="s">
        <v>74</v>
      </c>
      <c r="L105" s="146">
        <v>241000</v>
      </c>
      <c r="M105" s="146">
        <v>25000</v>
      </c>
      <c r="N105" s="146">
        <v>25000</v>
      </c>
      <c r="O105" s="146">
        <v>25000</v>
      </c>
      <c r="P105" s="146">
        <v>25000</v>
      </c>
      <c r="Q105" s="146">
        <v>25000</v>
      </c>
      <c r="R105" s="146">
        <v>100000</v>
      </c>
      <c r="S105" s="146">
        <v>50000</v>
      </c>
      <c r="T105" s="146">
        <v>25000</v>
      </c>
      <c r="U105" s="146">
        <v>25000</v>
      </c>
      <c r="V105" s="146">
        <v>25000</v>
      </c>
      <c r="W105" s="146">
        <v>25000</v>
      </c>
      <c r="X105" s="147"/>
      <c r="Y105" s="148">
        <v>241000</v>
      </c>
      <c r="Z105" s="148">
        <v>25000</v>
      </c>
      <c r="AA105" s="148">
        <v>25000</v>
      </c>
      <c r="AB105" s="148">
        <v>25000</v>
      </c>
      <c r="AC105" s="148">
        <v>25000</v>
      </c>
      <c r="AD105" s="148">
        <v>25000</v>
      </c>
      <c r="AE105" s="148">
        <v>100000</v>
      </c>
      <c r="AF105" s="148">
        <v>50000</v>
      </c>
      <c r="AG105" s="148">
        <v>25000</v>
      </c>
      <c r="AH105" s="148">
        <v>25000</v>
      </c>
      <c r="AI105" s="148">
        <v>25000</v>
      </c>
      <c r="AJ105" s="148">
        <v>25000</v>
      </c>
      <c r="AK105" s="147"/>
      <c r="AL105" s="148">
        <v>0</v>
      </c>
      <c r="AM105" s="148">
        <v>0</v>
      </c>
      <c r="AN105" s="148">
        <v>0</v>
      </c>
      <c r="AO105" s="148">
        <v>0</v>
      </c>
      <c r="AP105" s="148">
        <v>0</v>
      </c>
      <c r="AQ105" s="148">
        <v>0</v>
      </c>
      <c r="AR105" s="148">
        <v>0</v>
      </c>
      <c r="AS105" s="148">
        <v>0</v>
      </c>
      <c r="AT105" s="148">
        <v>0</v>
      </c>
      <c r="AU105" s="148">
        <v>0</v>
      </c>
      <c r="AV105" s="148">
        <v>0</v>
      </c>
      <c r="AW105" s="148">
        <v>0</v>
      </c>
      <c r="AX105" s="147"/>
      <c r="AY105" s="148">
        <v>0</v>
      </c>
      <c r="AZ105" s="148">
        <v>0</v>
      </c>
      <c r="BA105" s="148">
        <v>0</v>
      </c>
      <c r="BB105" s="148">
        <v>0</v>
      </c>
      <c r="BC105" s="148">
        <v>0</v>
      </c>
      <c r="BD105" s="148">
        <v>0</v>
      </c>
      <c r="BE105" s="148">
        <v>0</v>
      </c>
      <c r="BF105" s="148">
        <v>0</v>
      </c>
      <c r="BG105" s="148">
        <v>0</v>
      </c>
      <c r="BH105" s="148">
        <v>0</v>
      </c>
      <c r="BI105" s="148">
        <v>0</v>
      </c>
      <c r="BJ105" s="148">
        <v>0</v>
      </c>
      <c r="BK105" s="147"/>
      <c r="BL105" s="148">
        <v>0</v>
      </c>
      <c r="BM105" s="148">
        <v>0</v>
      </c>
      <c r="BN105" s="148">
        <v>0</v>
      </c>
      <c r="BO105" s="148">
        <v>0</v>
      </c>
      <c r="BP105" s="148">
        <v>0</v>
      </c>
      <c r="BQ105" s="148">
        <v>0</v>
      </c>
      <c r="BR105" s="148">
        <v>0</v>
      </c>
      <c r="BS105" s="148">
        <v>0</v>
      </c>
      <c r="BT105" s="148">
        <v>0</v>
      </c>
      <c r="BU105" s="148">
        <v>0</v>
      </c>
      <c r="BV105" s="148">
        <v>0</v>
      </c>
      <c r="BW105" s="148">
        <v>0</v>
      </c>
      <c r="BX105" s="147"/>
      <c r="BY105" s="148">
        <v>0</v>
      </c>
      <c r="BZ105" s="148">
        <v>0</v>
      </c>
      <c r="CA105" s="148">
        <v>0</v>
      </c>
      <c r="CB105" s="148">
        <v>0</v>
      </c>
      <c r="CC105" s="148">
        <v>0</v>
      </c>
      <c r="CD105" s="148">
        <v>0</v>
      </c>
      <c r="CE105" s="148">
        <v>0</v>
      </c>
      <c r="CF105" s="148">
        <v>0</v>
      </c>
      <c r="CG105" s="148">
        <v>0</v>
      </c>
      <c r="CH105" s="148">
        <v>0</v>
      </c>
      <c r="CI105" s="148">
        <v>0</v>
      </c>
      <c r="CJ105" s="148">
        <v>0</v>
      </c>
      <c r="CK105" s="147"/>
      <c r="CL105" s="148">
        <v>0</v>
      </c>
      <c r="CM105" s="148">
        <v>0</v>
      </c>
      <c r="CN105" s="148">
        <v>0</v>
      </c>
      <c r="CO105" s="148">
        <v>0</v>
      </c>
      <c r="CP105" s="148">
        <v>0</v>
      </c>
      <c r="CQ105" s="148">
        <v>0</v>
      </c>
      <c r="CR105" s="148">
        <v>0</v>
      </c>
      <c r="CS105" s="148">
        <v>0</v>
      </c>
      <c r="CT105" s="148">
        <v>0</v>
      </c>
      <c r="CU105" s="148">
        <v>0</v>
      </c>
      <c r="CV105" s="148">
        <v>0</v>
      </c>
      <c r="CW105" s="148">
        <v>0</v>
      </c>
      <c r="CX105" s="147"/>
      <c r="CY105" s="148">
        <v>0</v>
      </c>
      <c r="CZ105" s="148">
        <v>0</v>
      </c>
      <c r="DA105" s="148">
        <v>0</v>
      </c>
      <c r="DB105" s="148">
        <v>0</v>
      </c>
      <c r="DC105" s="148">
        <v>0</v>
      </c>
      <c r="DD105" s="148">
        <v>0</v>
      </c>
      <c r="DE105" s="148">
        <v>0</v>
      </c>
      <c r="DF105" s="148">
        <v>0</v>
      </c>
      <c r="DG105" s="148">
        <v>0</v>
      </c>
      <c r="DH105" s="148">
        <v>0</v>
      </c>
      <c r="DI105" s="148">
        <v>0</v>
      </c>
      <c r="DJ105" s="148">
        <v>0</v>
      </c>
      <c r="DK105" s="147"/>
      <c r="DL105" s="148">
        <v>241000</v>
      </c>
      <c r="DM105" s="148">
        <v>25000</v>
      </c>
      <c r="DN105" s="148">
        <v>25000</v>
      </c>
      <c r="DO105" s="148">
        <v>25000</v>
      </c>
      <c r="DP105" s="148">
        <v>25000</v>
      </c>
      <c r="DQ105" s="148">
        <v>25000</v>
      </c>
      <c r="DR105" s="148">
        <v>100000</v>
      </c>
      <c r="DS105" s="148">
        <v>50000</v>
      </c>
      <c r="DT105" s="148">
        <v>25000</v>
      </c>
      <c r="DU105" s="148">
        <v>25000</v>
      </c>
      <c r="DV105" s="148">
        <v>25000</v>
      </c>
      <c r="DW105" s="148">
        <v>25000</v>
      </c>
      <c r="DY105" s="149">
        <f t="shared" si="117"/>
        <v>616000</v>
      </c>
      <c r="EA105" s="19" t="b">
        <f t="shared" si="118"/>
        <v>1</v>
      </c>
      <c r="EH105" s="19"/>
    </row>
    <row r="106" spans="2:138" ht="14" customHeight="1" x14ac:dyDescent="0.4">
      <c r="B106" s="144"/>
      <c r="C106" s="19" t="s">
        <v>71</v>
      </c>
      <c r="D106" s="145" t="s">
        <v>168</v>
      </c>
      <c r="E106" s="19" t="s">
        <v>169</v>
      </c>
      <c r="F106" s="19" t="s">
        <v>57</v>
      </c>
      <c r="H106" s="145" t="s">
        <v>13</v>
      </c>
      <c r="I106" s="19" t="s">
        <v>14</v>
      </c>
      <c r="J106" s="19" t="s">
        <v>74</v>
      </c>
      <c r="L106" s="146">
        <f>358029.598417206*60%</f>
        <v>214817.7590503236</v>
      </c>
      <c r="M106" s="146">
        <v>214817.75905032334</v>
      </c>
      <c r="N106" s="146">
        <v>214817.75905032334</v>
      </c>
      <c r="O106" s="146">
        <v>214817.75905032334</v>
      </c>
      <c r="P106" s="146">
        <v>214817.75905032334</v>
      </c>
      <c r="Q106" s="146">
        <v>214817.75905032334</v>
      </c>
      <c r="R106" s="146">
        <v>214817.75905032334</v>
      </c>
      <c r="S106" s="146">
        <v>214817.75905032334</v>
      </c>
      <c r="T106" s="146">
        <v>214817.75905032334</v>
      </c>
      <c r="U106" s="146">
        <v>214817.75905032334</v>
      </c>
      <c r="V106" s="146">
        <v>214817.75905032334</v>
      </c>
      <c r="W106" s="146">
        <v>214817.75905032334</v>
      </c>
      <c r="X106" s="147"/>
      <c r="Y106" s="148">
        <v>358029.59841720556</v>
      </c>
      <c r="Z106" s="148">
        <v>358029.59841720556</v>
      </c>
      <c r="AA106" s="148">
        <v>358029.59841720556</v>
      </c>
      <c r="AB106" s="148">
        <v>358029.59841720556</v>
      </c>
      <c r="AC106" s="148">
        <v>358029.59841720556</v>
      </c>
      <c r="AD106" s="148">
        <v>358029.59841720556</v>
      </c>
      <c r="AE106" s="148">
        <v>358029.59841720556</v>
      </c>
      <c r="AF106" s="148">
        <v>358029.59841720556</v>
      </c>
      <c r="AG106" s="148">
        <v>358029.59841720556</v>
      </c>
      <c r="AH106" s="148">
        <v>358029.59841720556</v>
      </c>
      <c r="AI106" s="148">
        <v>358029.59841720556</v>
      </c>
      <c r="AJ106" s="148">
        <v>358029.59841720556</v>
      </c>
      <c r="AK106" s="147"/>
      <c r="AL106" s="148">
        <v>97287.718604731548</v>
      </c>
      <c r="AM106" s="148">
        <v>97287.718604731548</v>
      </c>
      <c r="AN106" s="148">
        <v>97287.718604731548</v>
      </c>
      <c r="AO106" s="148">
        <v>97287.718604731548</v>
      </c>
      <c r="AP106" s="148">
        <v>97287.718604731548</v>
      </c>
      <c r="AQ106" s="148">
        <v>97287.718604731548</v>
      </c>
      <c r="AR106" s="148">
        <v>97287.718604731548</v>
      </c>
      <c r="AS106" s="148">
        <v>97287.718604731548</v>
      </c>
      <c r="AT106" s="148">
        <v>97287.718604731548</v>
      </c>
      <c r="AU106" s="148">
        <v>97287.718604731548</v>
      </c>
      <c r="AV106" s="148">
        <v>97287.718604731548</v>
      </c>
      <c r="AW106" s="148">
        <v>97287.718604731548</v>
      </c>
      <c r="AX106" s="147"/>
      <c r="AY106" s="148">
        <v>951.63440000000014</v>
      </c>
      <c r="AZ106" s="148">
        <v>951.63440000000014</v>
      </c>
      <c r="BA106" s="148">
        <v>951.63440000000014</v>
      </c>
      <c r="BB106" s="148">
        <v>951.63440000000014</v>
      </c>
      <c r="BC106" s="148">
        <v>951.63440000000014</v>
      </c>
      <c r="BD106" s="148">
        <v>951.63440000000014</v>
      </c>
      <c r="BE106" s="148">
        <v>951.63440000000014</v>
      </c>
      <c r="BF106" s="148">
        <v>951.63440000000014</v>
      </c>
      <c r="BG106" s="148">
        <v>951.63440000000014</v>
      </c>
      <c r="BH106" s="148">
        <v>951.63440000000014</v>
      </c>
      <c r="BI106" s="148">
        <v>951.63440000000014</v>
      </c>
      <c r="BJ106" s="148">
        <v>951.63440000000014</v>
      </c>
      <c r="BK106" s="147"/>
      <c r="BL106" s="148">
        <v>39979.971823254622</v>
      </c>
      <c r="BM106" s="148">
        <v>39979.971823254622</v>
      </c>
      <c r="BN106" s="148">
        <v>39979.971823254622</v>
      </c>
      <c r="BO106" s="148">
        <v>39979.971823254622</v>
      </c>
      <c r="BP106" s="148">
        <v>39979.971823254622</v>
      </c>
      <c r="BQ106" s="148">
        <v>39979.971823254622</v>
      </c>
      <c r="BR106" s="148">
        <v>39979.971823254622</v>
      </c>
      <c r="BS106" s="148">
        <v>39979.971823254622</v>
      </c>
      <c r="BT106" s="148">
        <v>39979.971823254622</v>
      </c>
      <c r="BU106" s="148">
        <v>39979.971823254622</v>
      </c>
      <c r="BV106" s="148">
        <v>39979.971823254622</v>
      </c>
      <c r="BW106" s="148">
        <v>39979.971823254622</v>
      </c>
      <c r="BX106" s="147"/>
      <c r="BY106" s="148">
        <v>0</v>
      </c>
      <c r="BZ106" s="148">
        <v>0</v>
      </c>
      <c r="CA106" s="148">
        <v>0</v>
      </c>
      <c r="CB106" s="148">
        <v>0</v>
      </c>
      <c r="CC106" s="148">
        <v>0</v>
      </c>
      <c r="CD106" s="148">
        <v>0</v>
      </c>
      <c r="CE106" s="148">
        <v>0</v>
      </c>
      <c r="CF106" s="148">
        <v>0</v>
      </c>
      <c r="CG106" s="148">
        <v>0</v>
      </c>
      <c r="CH106" s="148">
        <v>0</v>
      </c>
      <c r="CI106" s="148">
        <v>0</v>
      </c>
      <c r="CJ106" s="148">
        <v>0</v>
      </c>
      <c r="CK106" s="147"/>
      <c r="CL106" s="148">
        <v>53306.629097672827</v>
      </c>
      <c r="CM106" s="148">
        <v>53306.629097672827</v>
      </c>
      <c r="CN106" s="148">
        <v>53306.629097672827</v>
      </c>
      <c r="CO106" s="148">
        <v>53306.629097672827</v>
      </c>
      <c r="CP106" s="148">
        <v>53306.629097672827</v>
      </c>
      <c r="CQ106" s="148">
        <v>53306.629097672827</v>
      </c>
      <c r="CR106" s="148">
        <v>53306.629097672827</v>
      </c>
      <c r="CS106" s="148">
        <v>53306.629097672827</v>
      </c>
      <c r="CT106" s="148">
        <v>53306.629097672827</v>
      </c>
      <c r="CU106" s="148">
        <v>53306.629097672827</v>
      </c>
      <c r="CV106" s="148">
        <v>53306.629097672827</v>
      </c>
      <c r="CW106" s="148">
        <v>53306.629097672827</v>
      </c>
      <c r="CX106" s="147"/>
      <c r="CY106" s="148">
        <v>121730.0634618499</v>
      </c>
      <c r="CZ106" s="148">
        <v>121730.0634618499</v>
      </c>
      <c r="DA106" s="148">
        <v>121730.0634618499</v>
      </c>
      <c r="DB106" s="148">
        <v>121730.0634618499</v>
      </c>
      <c r="DC106" s="148">
        <v>121730.0634618499</v>
      </c>
      <c r="DD106" s="148">
        <v>121730.0634618499</v>
      </c>
      <c r="DE106" s="148">
        <v>121730.0634618499</v>
      </c>
      <c r="DF106" s="148">
        <v>121730.0634618499</v>
      </c>
      <c r="DG106" s="148">
        <v>121730.0634618499</v>
      </c>
      <c r="DH106" s="148">
        <v>121730.0634618499</v>
      </c>
      <c r="DI106" s="148">
        <v>121730.0634618499</v>
      </c>
      <c r="DJ106" s="148">
        <v>121730.0634618499</v>
      </c>
      <c r="DK106" s="147"/>
      <c r="DL106" s="148">
        <v>215016.66438277735</v>
      </c>
      <c r="DM106" s="148">
        <v>215016.66438277735</v>
      </c>
      <c r="DN106" s="148">
        <v>215016.66438277735</v>
      </c>
      <c r="DO106" s="148">
        <v>215016.66438277735</v>
      </c>
      <c r="DP106" s="148">
        <v>215016.66438277735</v>
      </c>
      <c r="DQ106" s="148">
        <v>215016.66438277735</v>
      </c>
      <c r="DR106" s="148">
        <v>215016.66438277735</v>
      </c>
      <c r="DS106" s="148">
        <v>215016.66438277735</v>
      </c>
      <c r="DT106" s="148">
        <v>215016.66438277735</v>
      </c>
      <c r="DU106" s="148">
        <v>215016.66438277735</v>
      </c>
      <c r="DV106" s="148">
        <v>215016.66438277735</v>
      </c>
      <c r="DW106" s="148">
        <v>215016.66438277735</v>
      </c>
      <c r="DY106" s="149">
        <f t="shared" ref="DY106" si="119">SUM(DL106:DW106)</f>
        <v>2580199.972593328</v>
      </c>
      <c r="EA106" s="19" t="b">
        <f t="shared" ref="EA106" si="120">ROUND(SUM(Y106:AJ106,BL106:BW106,BY106:CJ106,CY106:DJ106,CL106:CW106),2)=ROUND(SUM(DL106:DW106),2)</f>
        <v>0</v>
      </c>
      <c r="EH106" s="19"/>
    </row>
    <row r="107" spans="2:138" ht="14" customHeight="1" x14ac:dyDescent="0.4">
      <c r="B107" s="144"/>
      <c r="C107" s="19" t="s">
        <v>71</v>
      </c>
      <c r="D107" s="145" t="s">
        <v>354</v>
      </c>
      <c r="E107" s="19" t="s">
        <v>169</v>
      </c>
      <c r="F107" s="19" t="s">
        <v>57</v>
      </c>
      <c r="H107" s="145" t="s">
        <v>13</v>
      </c>
      <c r="I107" s="19" t="s">
        <v>16</v>
      </c>
      <c r="J107" s="19" t="s">
        <v>74</v>
      </c>
      <c r="L107" s="146">
        <f>358029.598417206*40%</f>
        <v>143211.83936688243</v>
      </c>
      <c r="M107" s="146">
        <v>143211.83936688222</v>
      </c>
      <c r="N107" s="146">
        <v>143211.83936688222</v>
      </c>
      <c r="O107" s="146">
        <v>143211.83936688222</v>
      </c>
      <c r="P107" s="146">
        <v>143211.83936688222</v>
      </c>
      <c r="Q107" s="146">
        <v>143211.83936688222</v>
      </c>
      <c r="R107" s="146">
        <v>143211.83936688222</v>
      </c>
      <c r="S107" s="146">
        <v>143211.83936688222</v>
      </c>
      <c r="T107" s="146">
        <v>143211.83936688222</v>
      </c>
      <c r="U107" s="146">
        <v>143211.83936688222</v>
      </c>
      <c r="V107" s="146">
        <v>143211.83936688222</v>
      </c>
      <c r="W107" s="146">
        <v>143211.83936688222</v>
      </c>
      <c r="X107" s="147"/>
      <c r="Y107" s="148">
        <v>358029.59841720556</v>
      </c>
      <c r="Z107" s="148">
        <v>358029.59841720556</v>
      </c>
      <c r="AA107" s="148">
        <v>358029.59841720556</v>
      </c>
      <c r="AB107" s="148">
        <v>358029.59841720556</v>
      </c>
      <c r="AC107" s="148">
        <v>358029.59841720556</v>
      </c>
      <c r="AD107" s="148">
        <v>358029.59841720556</v>
      </c>
      <c r="AE107" s="148">
        <v>358029.59841720556</v>
      </c>
      <c r="AF107" s="148">
        <v>358029.59841720556</v>
      </c>
      <c r="AG107" s="148">
        <v>358029.59841720556</v>
      </c>
      <c r="AH107" s="148">
        <v>358029.59841720556</v>
      </c>
      <c r="AI107" s="148">
        <v>358029.59841720556</v>
      </c>
      <c r="AJ107" s="148">
        <v>358029.59841720556</v>
      </c>
      <c r="AK107" s="147"/>
      <c r="AL107" s="148">
        <v>97287.718604731548</v>
      </c>
      <c r="AM107" s="148">
        <v>97287.718604731548</v>
      </c>
      <c r="AN107" s="148">
        <v>97287.718604731548</v>
      </c>
      <c r="AO107" s="148">
        <v>97287.718604731548</v>
      </c>
      <c r="AP107" s="148">
        <v>97287.718604731548</v>
      </c>
      <c r="AQ107" s="148">
        <v>97287.718604731548</v>
      </c>
      <c r="AR107" s="148">
        <v>97287.718604731548</v>
      </c>
      <c r="AS107" s="148">
        <v>97287.718604731548</v>
      </c>
      <c r="AT107" s="148">
        <v>97287.718604731548</v>
      </c>
      <c r="AU107" s="148">
        <v>97287.718604731548</v>
      </c>
      <c r="AV107" s="148">
        <v>97287.718604731548</v>
      </c>
      <c r="AW107" s="148">
        <v>97287.718604731548</v>
      </c>
      <c r="AX107" s="147"/>
      <c r="AY107" s="148">
        <v>951.63440000000014</v>
      </c>
      <c r="AZ107" s="148">
        <v>951.63440000000014</v>
      </c>
      <c r="BA107" s="148">
        <v>951.63440000000014</v>
      </c>
      <c r="BB107" s="148">
        <v>951.63440000000014</v>
      </c>
      <c r="BC107" s="148">
        <v>951.63440000000014</v>
      </c>
      <c r="BD107" s="148">
        <v>951.63440000000014</v>
      </c>
      <c r="BE107" s="148">
        <v>951.63440000000014</v>
      </c>
      <c r="BF107" s="148">
        <v>951.63440000000014</v>
      </c>
      <c r="BG107" s="148">
        <v>951.63440000000014</v>
      </c>
      <c r="BH107" s="148">
        <v>951.63440000000014</v>
      </c>
      <c r="BI107" s="148">
        <v>951.63440000000014</v>
      </c>
      <c r="BJ107" s="148">
        <v>951.63440000000014</v>
      </c>
      <c r="BK107" s="147"/>
      <c r="BL107" s="148">
        <v>39979.971823254622</v>
      </c>
      <c r="BM107" s="148">
        <v>39979.971823254622</v>
      </c>
      <c r="BN107" s="148">
        <v>39979.971823254622</v>
      </c>
      <c r="BO107" s="148">
        <v>39979.971823254622</v>
      </c>
      <c r="BP107" s="148">
        <v>39979.971823254622</v>
      </c>
      <c r="BQ107" s="148">
        <v>39979.971823254622</v>
      </c>
      <c r="BR107" s="148">
        <v>39979.971823254622</v>
      </c>
      <c r="BS107" s="148">
        <v>39979.971823254622</v>
      </c>
      <c r="BT107" s="148">
        <v>39979.971823254622</v>
      </c>
      <c r="BU107" s="148">
        <v>39979.971823254622</v>
      </c>
      <c r="BV107" s="148">
        <v>39979.971823254622</v>
      </c>
      <c r="BW107" s="148">
        <v>39979.971823254622</v>
      </c>
      <c r="BX107" s="147"/>
      <c r="BY107" s="148">
        <v>0</v>
      </c>
      <c r="BZ107" s="148">
        <v>0</v>
      </c>
      <c r="CA107" s="148">
        <v>0</v>
      </c>
      <c r="CB107" s="148">
        <v>0</v>
      </c>
      <c r="CC107" s="148">
        <v>0</v>
      </c>
      <c r="CD107" s="148">
        <v>0</v>
      </c>
      <c r="CE107" s="148">
        <v>0</v>
      </c>
      <c r="CF107" s="148">
        <v>0</v>
      </c>
      <c r="CG107" s="148">
        <v>0</v>
      </c>
      <c r="CH107" s="148">
        <v>0</v>
      </c>
      <c r="CI107" s="148">
        <v>0</v>
      </c>
      <c r="CJ107" s="148">
        <v>0</v>
      </c>
      <c r="CK107" s="147"/>
      <c r="CL107" s="148">
        <v>53306.629097672827</v>
      </c>
      <c r="CM107" s="148">
        <v>53306.629097672827</v>
      </c>
      <c r="CN107" s="148">
        <v>53306.629097672827</v>
      </c>
      <c r="CO107" s="148">
        <v>53306.629097672827</v>
      </c>
      <c r="CP107" s="148">
        <v>53306.629097672827</v>
      </c>
      <c r="CQ107" s="148">
        <v>53306.629097672827</v>
      </c>
      <c r="CR107" s="148">
        <v>53306.629097672827</v>
      </c>
      <c r="CS107" s="148">
        <v>53306.629097672827</v>
      </c>
      <c r="CT107" s="148">
        <v>53306.629097672827</v>
      </c>
      <c r="CU107" s="148">
        <v>53306.629097672827</v>
      </c>
      <c r="CV107" s="148">
        <v>53306.629097672827</v>
      </c>
      <c r="CW107" s="148">
        <v>53306.629097672827</v>
      </c>
      <c r="CX107" s="147"/>
      <c r="CY107" s="148">
        <v>121730.0634618499</v>
      </c>
      <c r="CZ107" s="148">
        <v>121730.0634618499</v>
      </c>
      <c r="DA107" s="148">
        <v>121730.0634618499</v>
      </c>
      <c r="DB107" s="148">
        <v>121730.0634618499</v>
      </c>
      <c r="DC107" s="148">
        <v>121730.0634618499</v>
      </c>
      <c r="DD107" s="148">
        <v>121730.0634618499</v>
      </c>
      <c r="DE107" s="148">
        <v>121730.0634618499</v>
      </c>
      <c r="DF107" s="148">
        <v>121730.0634618499</v>
      </c>
      <c r="DG107" s="148">
        <v>121730.0634618499</v>
      </c>
      <c r="DH107" s="148">
        <v>121730.0634618499</v>
      </c>
      <c r="DI107" s="148">
        <v>121730.0634618499</v>
      </c>
      <c r="DJ107" s="148">
        <v>121730.0634618499</v>
      </c>
      <c r="DK107" s="147"/>
      <c r="DL107" s="148">
        <v>215016.66438277735</v>
      </c>
      <c r="DM107" s="148">
        <v>215016.66438277735</v>
      </c>
      <c r="DN107" s="148">
        <v>215016.66438277735</v>
      </c>
      <c r="DO107" s="148">
        <v>215016.66438277735</v>
      </c>
      <c r="DP107" s="148">
        <v>215016.66438277735</v>
      </c>
      <c r="DQ107" s="148">
        <v>215016.66438277735</v>
      </c>
      <c r="DR107" s="148">
        <v>215016.66438277735</v>
      </c>
      <c r="DS107" s="148">
        <v>215016.66438277735</v>
      </c>
      <c r="DT107" s="148">
        <v>215016.66438277735</v>
      </c>
      <c r="DU107" s="148">
        <v>215016.66438277735</v>
      </c>
      <c r="DV107" s="148">
        <v>215016.66438277735</v>
      </c>
      <c r="DW107" s="148">
        <v>215016.66438277735</v>
      </c>
      <c r="DY107" s="149">
        <f t="shared" si="117"/>
        <v>2580199.972593328</v>
      </c>
      <c r="EA107" s="19" t="b">
        <f t="shared" si="118"/>
        <v>0</v>
      </c>
      <c r="EH107" s="19"/>
    </row>
    <row r="108" spans="2:138" ht="14" customHeight="1" x14ac:dyDescent="0.4">
      <c r="B108" s="144"/>
      <c r="C108" s="19" t="s">
        <v>71</v>
      </c>
      <c r="D108" s="145" t="s">
        <v>132</v>
      </c>
      <c r="E108" s="19" t="s">
        <v>133</v>
      </c>
      <c r="F108" s="19" t="s">
        <v>57</v>
      </c>
      <c r="H108" s="145" t="s">
        <v>26</v>
      </c>
      <c r="I108" s="19" t="s">
        <v>117</v>
      </c>
      <c r="J108" s="19" t="s">
        <v>74</v>
      </c>
      <c r="L108" s="146">
        <v>0</v>
      </c>
      <c r="M108" s="146">
        <v>0</v>
      </c>
      <c r="N108" s="146">
        <v>0</v>
      </c>
      <c r="O108" s="146">
        <v>6350</v>
      </c>
      <c r="P108" s="146">
        <v>12700</v>
      </c>
      <c r="Q108" s="146">
        <v>19050</v>
      </c>
      <c r="R108" s="146">
        <v>25400</v>
      </c>
      <c r="S108" s="146">
        <v>31750</v>
      </c>
      <c r="T108" s="146">
        <v>38100</v>
      </c>
      <c r="U108" s="146">
        <v>44450</v>
      </c>
      <c r="V108" s="146">
        <v>50800</v>
      </c>
      <c r="W108" s="146">
        <v>57150</v>
      </c>
      <c r="X108" s="147"/>
      <c r="Y108" s="148">
        <v>0</v>
      </c>
      <c r="Z108" s="148">
        <v>0</v>
      </c>
      <c r="AA108" s="148">
        <v>0</v>
      </c>
      <c r="AB108" s="148">
        <v>6350</v>
      </c>
      <c r="AC108" s="148">
        <v>12700</v>
      </c>
      <c r="AD108" s="148">
        <v>19050</v>
      </c>
      <c r="AE108" s="148">
        <v>25400</v>
      </c>
      <c r="AF108" s="148">
        <v>31750</v>
      </c>
      <c r="AG108" s="148">
        <v>38100</v>
      </c>
      <c r="AH108" s="148">
        <v>44450</v>
      </c>
      <c r="AI108" s="148">
        <v>50800</v>
      </c>
      <c r="AJ108" s="148">
        <v>57150</v>
      </c>
      <c r="AK108" s="147"/>
      <c r="AL108" s="148">
        <v>0</v>
      </c>
      <c r="AM108" s="148">
        <v>0</v>
      </c>
      <c r="AN108" s="148">
        <v>0</v>
      </c>
      <c r="AO108" s="148">
        <v>0</v>
      </c>
      <c r="AP108" s="148">
        <v>0</v>
      </c>
      <c r="AQ108" s="148">
        <v>0</v>
      </c>
      <c r="AR108" s="148">
        <v>0</v>
      </c>
      <c r="AS108" s="148">
        <v>0</v>
      </c>
      <c r="AT108" s="148">
        <v>0</v>
      </c>
      <c r="AU108" s="148">
        <v>0</v>
      </c>
      <c r="AV108" s="148">
        <v>0</v>
      </c>
      <c r="AW108" s="148">
        <v>0</v>
      </c>
      <c r="AX108" s="147"/>
      <c r="AY108" s="148">
        <v>0</v>
      </c>
      <c r="AZ108" s="148">
        <v>0</v>
      </c>
      <c r="BA108" s="148">
        <v>0</v>
      </c>
      <c r="BB108" s="148">
        <v>0</v>
      </c>
      <c r="BC108" s="148">
        <v>0</v>
      </c>
      <c r="BD108" s="148">
        <v>0</v>
      </c>
      <c r="BE108" s="148">
        <v>0</v>
      </c>
      <c r="BF108" s="148">
        <v>0</v>
      </c>
      <c r="BG108" s="148">
        <v>0</v>
      </c>
      <c r="BH108" s="148">
        <v>0</v>
      </c>
      <c r="BI108" s="148">
        <v>0</v>
      </c>
      <c r="BJ108" s="148">
        <v>0</v>
      </c>
      <c r="BK108" s="147"/>
      <c r="BL108" s="148">
        <v>0</v>
      </c>
      <c r="BM108" s="148">
        <v>0</v>
      </c>
      <c r="BN108" s="148">
        <v>0</v>
      </c>
      <c r="BO108" s="148">
        <v>709.08333333333337</v>
      </c>
      <c r="BP108" s="148">
        <v>1418.1666666666667</v>
      </c>
      <c r="BQ108" s="148">
        <v>2127.25</v>
      </c>
      <c r="BR108" s="148">
        <v>2836.3333333333335</v>
      </c>
      <c r="BS108" s="148">
        <v>3545.4166666666665</v>
      </c>
      <c r="BT108" s="148">
        <v>4254.5</v>
      </c>
      <c r="BU108" s="148">
        <v>4963.583333333333</v>
      </c>
      <c r="BV108" s="148">
        <v>5672.666666666667</v>
      </c>
      <c r="BW108" s="148">
        <v>6381.75</v>
      </c>
      <c r="BX108" s="147"/>
      <c r="BY108" s="148">
        <v>0</v>
      </c>
      <c r="BZ108" s="148">
        <v>0</v>
      </c>
      <c r="CA108" s="148">
        <v>0</v>
      </c>
      <c r="CB108" s="148">
        <v>0</v>
      </c>
      <c r="CC108" s="148">
        <v>0</v>
      </c>
      <c r="CD108" s="148">
        <v>0</v>
      </c>
      <c r="CE108" s="148">
        <v>0</v>
      </c>
      <c r="CF108" s="148">
        <v>0</v>
      </c>
      <c r="CG108" s="148">
        <v>0</v>
      </c>
      <c r="CH108" s="148">
        <v>0</v>
      </c>
      <c r="CI108" s="148">
        <v>0</v>
      </c>
      <c r="CJ108" s="148">
        <v>0</v>
      </c>
      <c r="CK108" s="147"/>
      <c r="CL108" s="148">
        <v>0</v>
      </c>
      <c r="CM108" s="148">
        <v>0</v>
      </c>
      <c r="CN108" s="148">
        <v>0</v>
      </c>
      <c r="CO108" s="148">
        <v>945.44444444444434</v>
      </c>
      <c r="CP108" s="148">
        <v>1890.8888888888887</v>
      </c>
      <c r="CQ108" s="148">
        <v>2836.333333333333</v>
      </c>
      <c r="CR108" s="148">
        <v>3781.7777777777774</v>
      </c>
      <c r="CS108" s="148">
        <v>4727.2222222222217</v>
      </c>
      <c r="CT108" s="148">
        <v>5672.6666666666661</v>
      </c>
      <c r="CU108" s="148">
        <v>6618.1111111111104</v>
      </c>
      <c r="CV108" s="148">
        <v>7563.5555555555547</v>
      </c>
      <c r="CW108" s="148">
        <v>8509</v>
      </c>
      <c r="CX108" s="147"/>
      <c r="CY108" s="148">
        <v>0</v>
      </c>
      <c r="CZ108" s="148">
        <v>0</v>
      </c>
      <c r="DA108" s="148">
        <v>0</v>
      </c>
      <c r="DB108" s="148">
        <v>2159</v>
      </c>
      <c r="DC108" s="148">
        <v>4318</v>
      </c>
      <c r="DD108" s="148">
        <v>6477.0000000000009</v>
      </c>
      <c r="DE108" s="148">
        <v>8636</v>
      </c>
      <c r="DF108" s="148">
        <v>10795</v>
      </c>
      <c r="DG108" s="148">
        <v>12954.000000000002</v>
      </c>
      <c r="DH108" s="148">
        <v>15113.000000000002</v>
      </c>
      <c r="DI108" s="148">
        <v>17272</v>
      </c>
      <c r="DJ108" s="148">
        <v>19431</v>
      </c>
      <c r="DK108" s="147"/>
      <c r="DL108" s="148">
        <v>0</v>
      </c>
      <c r="DM108" s="148">
        <v>0</v>
      </c>
      <c r="DN108" s="148">
        <v>0</v>
      </c>
      <c r="DO108" s="148">
        <v>10163.527777777777</v>
      </c>
      <c r="DP108" s="148">
        <v>20327.055555555555</v>
      </c>
      <c r="DQ108" s="148">
        <v>30490.583333333332</v>
      </c>
      <c r="DR108" s="148">
        <v>40654.111111111109</v>
      </c>
      <c r="DS108" s="148">
        <v>50817.638888888891</v>
      </c>
      <c r="DT108" s="148">
        <v>60981.166666666664</v>
      </c>
      <c r="DU108" s="148">
        <v>71144.694444444438</v>
      </c>
      <c r="DV108" s="148">
        <v>81308.222222222219</v>
      </c>
      <c r="DW108" s="148">
        <v>91471.75</v>
      </c>
      <c r="DY108" s="149">
        <f t="shared" si="117"/>
        <v>457358.75</v>
      </c>
      <c r="EA108" s="19" t="b">
        <f t="shared" si="118"/>
        <v>1</v>
      </c>
      <c r="EH108" s="19"/>
    </row>
    <row r="109" spans="2:138" ht="14" customHeight="1" x14ac:dyDescent="0.4">
      <c r="B109" s="144"/>
      <c r="C109" s="19" t="s">
        <v>71</v>
      </c>
      <c r="D109" s="145" t="s">
        <v>340</v>
      </c>
      <c r="E109" s="19" t="s">
        <v>59</v>
      </c>
      <c r="F109" s="19" t="s">
        <v>57</v>
      </c>
      <c r="H109" s="145" t="s">
        <v>26</v>
      </c>
      <c r="I109" s="19" t="s">
        <v>117</v>
      </c>
      <c r="J109" s="19" t="s">
        <v>74</v>
      </c>
      <c r="L109" s="146">
        <v>0</v>
      </c>
      <c r="M109" s="146">
        <v>0</v>
      </c>
      <c r="N109" s="146">
        <v>3000</v>
      </c>
      <c r="O109" s="146">
        <v>15500</v>
      </c>
      <c r="P109" s="146">
        <v>15500</v>
      </c>
      <c r="Q109" s="146">
        <v>28000</v>
      </c>
      <c r="R109" s="146">
        <v>15500</v>
      </c>
      <c r="S109" s="146">
        <v>15500</v>
      </c>
      <c r="T109" s="146">
        <v>3000</v>
      </c>
      <c r="U109" s="146">
        <v>3000</v>
      </c>
      <c r="V109" s="146">
        <v>3000</v>
      </c>
      <c r="W109" s="146">
        <v>3000</v>
      </c>
      <c r="X109" s="147"/>
      <c r="Y109" s="148">
        <v>0</v>
      </c>
      <c r="Z109" s="148">
        <v>0</v>
      </c>
      <c r="AA109" s="148">
        <v>3000</v>
      </c>
      <c r="AB109" s="148">
        <v>15500</v>
      </c>
      <c r="AC109" s="148">
        <v>15500</v>
      </c>
      <c r="AD109" s="148">
        <v>28000</v>
      </c>
      <c r="AE109" s="148">
        <v>15500</v>
      </c>
      <c r="AF109" s="148">
        <v>15500</v>
      </c>
      <c r="AG109" s="148">
        <v>3000</v>
      </c>
      <c r="AH109" s="148">
        <v>3000</v>
      </c>
      <c r="AI109" s="148">
        <v>3000</v>
      </c>
      <c r="AJ109" s="148">
        <v>3000</v>
      </c>
      <c r="AK109" s="147"/>
      <c r="AL109" s="148">
        <v>0</v>
      </c>
      <c r="AM109" s="148">
        <v>0</v>
      </c>
      <c r="AN109" s="148">
        <v>0</v>
      </c>
      <c r="AO109" s="148">
        <v>0</v>
      </c>
      <c r="AP109" s="148">
        <v>0</v>
      </c>
      <c r="AQ109" s="148">
        <v>0</v>
      </c>
      <c r="AR109" s="148">
        <v>0</v>
      </c>
      <c r="AS109" s="148">
        <v>0</v>
      </c>
      <c r="AT109" s="148">
        <v>0</v>
      </c>
      <c r="AU109" s="148">
        <v>0</v>
      </c>
      <c r="AV109" s="148">
        <v>0</v>
      </c>
      <c r="AW109" s="148">
        <v>0</v>
      </c>
      <c r="AX109" s="147"/>
      <c r="AY109" s="148">
        <v>0</v>
      </c>
      <c r="AZ109" s="148">
        <v>0</v>
      </c>
      <c r="BA109" s="148">
        <v>0</v>
      </c>
      <c r="BB109" s="148">
        <v>0</v>
      </c>
      <c r="BC109" s="148">
        <v>0</v>
      </c>
      <c r="BD109" s="148">
        <v>0</v>
      </c>
      <c r="BE109" s="148">
        <v>0</v>
      </c>
      <c r="BF109" s="148">
        <v>0</v>
      </c>
      <c r="BG109" s="148">
        <v>0</v>
      </c>
      <c r="BH109" s="148">
        <v>0</v>
      </c>
      <c r="BI109" s="148">
        <v>0</v>
      </c>
      <c r="BJ109" s="148">
        <v>0</v>
      </c>
      <c r="BK109" s="147"/>
      <c r="BL109" s="148">
        <v>0</v>
      </c>
      <c r="BM109" s="148">
        <v>0</v>
      </c>
      <c r="BN109" s="148">
        <v>0</v>
      </c>
      <c r="BO109" s="148">
        <v>0</v>
      </c>
      <c r="BP109" s="148">
        <v>0</v>
      </c>
      <c r="BQ109" s="148">
        <v>0</v>
      </c>
      <c r="BR109" s="148">
        <v>0</v>
      </c>
      <c r="BS109" s="148">
        <v>0</v>
      </c>
      <c r="BT109" s="148">
        <v>0</v>
      </c>
      <c r="BU109" s="148">
        <v>0</v>
      </c>
      <c r="BV109" s="148">
        <v>0</v>
      </c>
      <c r="BW109" s="148">
        <v>0</v>
      </c>
      <c r="BX109" s="147"/>
      <c r="BY109" s="148">
        <v>0</v>
      </c>
      <c r="BZ109" s="148">
        <v>0</v>
      </c>
      <c r="CA109" s="148">
        <v>0</v>
      </c>
      <c r="CB109" s="148">
        <v>0</v>
      </c>
      <c r="CC109" s="148">
        <v>0</v>
      </c>
      <c r="CD109" s="148">
        <v>0</v>
      </c>
      <c r="CE109" s="148">
        <v>0</v>
      </c>
      <c r="CF109" s="148">
        <v>0</v>
      </c>
      <c r="CG109" s="148">
        <v>0</v>
      </c>
      <c r="CH109" s="148">
        <v>0</v>
      </c>
      <c r="CI109" s="148">
        <v>0</v>
      </c>
      <c r="CJ109" s="148">
        <v>0</v>
      </c>
      <c r="CK109" s="147"/>
      <c r="CL109" s="148">
        <v>0</v>
      </c>
      <c r="CM109" s="148">
        <v>0</v>
      </c>
      <c r="CN109" s="148">
        <v>0</v>
      </c>
      <c r="CO109" s="148">
        <v>0</v>
      </c>
      <c r="CP109" s="148">
        <v>0</v>
      </c>
      <c r="CQ109" s="148">
        <v>0</v>
      </c>
      <c r="CR109" s="148">
        <v>0</v>
      </c>
      <c r="CS109" s="148">
        <v>0</v>
      </c>
      <c r="CT109" s="148">
        <v>0</v>
      </c>
      <c r="CU109" s="148">
        <v>0</v>
      </c>
      <c r="CV109" s="148">
        <v>0</v>
      </c>
      <c r="CW109" s="148">
        <v>0</v>
      </c>
      <c r="CX109" s="147"/>
      <c r="CY109" s="148">
        <v>0</v>
      </c>
      <c r="CZ109" s="148">
        <v>0</v>
      </c>
      <c r="DA109" s="148">
        <v>0</v>
      </c>
      <c r="DB109" s="148">
        <v>0</v>
      </c>
      <c r="DC109" s="148">
        <v>0</v>
      </c>
      <c r="DD109" s="148">
        <v>0</v>
      </c>
      <c r="DE109" s="148">
        <v>0</v>
      </c>
      <c r="DF109" s="148">
        <v>0</v>
      </c>
      <c r="DG109" s="148">
        <v>0</v>
      </c>
      <c r="DH109" s="148">
        <v>0</v>
      </c>
      <c r="DI109" s="148">
        <v>0</v>
      </c>
      <c r="DJ109" s="148">
        <v>0</v>
      </c>
      <c r="DK109" s="147"/>
      <c r="DL109" s="148">
        <v>0</v>
      </c>
      <c r="DM109" s="148">
        <v>0</v>
      </c>
      <c r="DN109" s="148">
        <v>3000</v>
      </c>
      <c r="DO109" s="148">
        <v>15500</v>
      </c>
      <c r="DP109" s="148">
        <v>15500</v>
      </c>
      <c r="DQ109" s="148">
        <v>28000</v>
      </c>
      <c r="DR109" s="148">
        <v>15500</v>
      </c>
      <c r="DS109" s="148">
        <v>15500</v>
      </c>
      <c r="DT109" s="148">
        <v>3000</v>
      </c>
      <c r="DU109" s="148">
        <v>3000</v>
      </c>
      <c r="DV109" s="148">
        <v>3000</v>
      </c>
      <c r="DW109" s="148">
        <v>3000</v>
      </c>
      <c r="DY109" s="149">
        <f t="shared" si="117"/>
        <v>105000</v>
      </c>
      <c r="EA109" s="19" t="b">
        <f t="shared" si="118"/>
        <v>1</v>
      </c>
      <c r="EH109" s="19"/>
    </row>
    <row r="110" spans="2:138" ht="14" customHeight="1" x14ac:dyDescent="0.4">
      <c r="B110" s="144"/>
      <c r="C110" s="19" t="s">
        <v>71</v>
      </c>
      <c r="D110" s="145" t="s">
        <v>75</v>
      </c>
      <c r="E110" s="19" t="s">
        <v>76</v>
      </c>
      <c r="F110" s="19" t="s">
        <v>146</v>
      </c>
      <c r="G110" s="145" t="s">
        <v>78</v>
      </c>
      <c r="H110" s="145" t="s">
        <v>17</v>
      </c>
      <c r="I110" s="19" t="s">
        <v>138</v>
      </c>
      <c r="J110" s="19" t="s">
        <v>74</v>
      </c>
      <c r="L110" s="146">
        <v>0</v>
      </c>
      <c r="M110" s="146">
        <v>0</v>
      </c>
      <c r="N110" s="146">
        <v>0</v>
      </c>
      <c r="O110" s="146">
        <v>39375</v>
      </c>
      <c r="P110" s="146">
        <v>39375</v>
      </c>
      <c r="Q110" s="146">
        <v>39375</v>
      </c>
      <c r="R110" s="146">
        <v>41250</v>
      </c>
      <c r="S110" s="146">
        <v>37500</v>
      </c>
      <c r="T110" s="146">
        <v>73125</v>
      </c>
      <c r="U110" s="146">
        <v>41250</v>
      </c>
      <c r="V110" s="146">
        <v>37500</v>
      </c>
      <c r="W110" s="146">
        <v>41250</v>
      </c>
      <c r="X110" s="147"/>
      <c r="Y110" s="148">
        <v>0</v>
      </c>
      <c r="Z110" s="148">
        <v>0</v>
      </c>
      <c r="AA110" s="148">
        <v>0</v>
      </c>
      <c r="AB110" s="148">
        <v>39375</v>
      </c>
      <c r="AC110" s="148">
        <v>39375</v>
      </c>
      <c r="AD110" s="148">
        <v>39375</v>
      </c>
      <c r="AE110" s="148">
        <v>41250</v>
      </c>
      <c r="AF110" s="148">
        <v>37500</v>
      </c>
      <c r="AG110" s="148">
        <v>73125</v>
      </c>
      <c r="AH110" s="148">
        <v>41250</v>
      </c>
      <c r="AI110" s="148">
        <v>37500</v>
      </c>
      <c r="AJ110" s="148">
        <v>41250</v>
      </c>
      <c r="AK110" s="147"/>
      <c r="AL110" s="148">
        <v>0</v>
      </c>
      <c r="AM110" s="148">
        <v>0</v>
      </c>
      <c r="AN110" s="148">
        <v>0</v>
      </c>
      <c r="AO110" s="148">
        <v>0</v>
      </c>
      <c r="AP110" s="148">
        <v>0</v>
      </c>
      <c r="AQ110" s="148">
        <v>0</v>
      </c>
      <c r="AR110" s="148">
        <v>0</v>
      </c>
      <c r="AS110" s="148">
        <v>0</v>
      </c>
      <c r="AT110" s="148">
        <v>0</v>
      </c>
      <c r="AU110" s="148">
        <v>0</v>
      </c>
      <c r="AV110" s="148">
        <v>0</v>
      </c>
      <c r="AW110" s="148">
        <v>0</v>
      </c>
      <c r="AX110" s="147"/>
      <c r="AY110" s="148">
        <v>0</v>
      </c>
      <c r="AZ110" s="148">
        <v>0</v>
      </c>
      <c r="BA110" s="148">
        <v>0</v>
      </c>
      <c r="BB110" s="148">
        <v>0</v>
      </c>
      <c r="BC110" s="148">
        <v>0</v>
      </c>
      <c r="BD110" s="148">
        <v>0</v>
      </c>
      <c r="BE110" s="148">
        <v>0</v>
      </c>
      <c r="BF110" s="148">
        <v>0</v>
      </c>
      <c r="BG110" s="148">
        <v>0</v>
      </c>
      <c r="BH110" s="148">
        <v>0</v>
      </c>
      <c r="BI110" s="148">
        <v>0</v>
      </c>
      <c r="BJ110" s="148">
        <v>0</v>
      </c>
      <c r="BK110" s="147"/>
      <c r="BL110" s="148">
        <v>0</v>
      </c>
      <c r="BM110" s="148">
        <v>0</v>
      </c>
      <c r="BN110" s="148">
        <v>0</v>
      </c>
      <c r="BO110" s="148">
        <v>0</v>
      </c>
      <c r="BP110" s="148">
        <v>0</v>
      </c>
      <c r="BQ110" s="148">
        <v>0</v>
      </c>
      <c r="BR110" s="148">
        <v>0</v>
      </c>
      <c r="BS110" s="148">
        <v>0</v>
      </c>
      <c r="BT110" s="148">
        <v>0</v>
      </c>
      <c r="BU110" s="148">
        <v>0</v>
      </c>
      <c r="BV110" s="148">
        <v>0</v>
      </c>
      <c r="BW110" s="148">
        <v>0</v>
      </c>
      <c r="BX110" s="147"/>
      <c r="BY110" s="148">
        <v>0</v>
      </c>
      <c r="BZ110" s="148">
        <v>0</v>
      </c>
      <c r="CA110" s="148">
        <v>0</v>
      </c>
      <c r="CB110" s="148">
        <v>0</v>
      </c>
      <c r="CC110" s="148">
        <v>0</v>
      </c>
      <c r="CD110" s="148">
        <v>0</v>
      </c>
      <c r="CE110" s="148">
        <v>0</v>
      </c>
      <c r="CF110" s="148">
        <v>0</v>
      </c>
      <c r="CG110" s="148">
        <v>0</v>
      </c>
      <c r="CH110" s="148">
        <v>0</v>
      </c>
      <c r="CI110" s="148">
        <v>0</v>
      </c>
      <c r="CJ110" s="148">
        <v>0</v>
      </c>
      <c r="CK110" s="147"/>
      <c r="CL110" s="148">
        <v>0</v>
      </c>
      <c r="CM110" s="148">
        <v>0</v>
      </c>
      <c r="CN110" s="148">
        <v>0</v>
      </c>
      <c r="CO110" s="148">
        <v>0</v>
      </c>
      <c r="CP110" s="148">
        <v>0</v>
      </c>
      <c r="CQ110" s="148">
        <v>0</v>
      </c>
      <c r="CR110" s="148">
        <v>0</v>
      </c>
      <c r="CS110" s="148">
        <v>0</v>
      </c>
      <c r="CT110" s="148">
        <v>0</v>
      </c>
      <c r="CU110" s="148">
        <v>0</v>
      </c>
      <c r="CV110" s="148">
        <v>0</v>
      </c>
      <c r="CW110" s="148">
        <v>0</v>
      </c>
      <c r="CX110" s="147"/>
      <c r="CY110" s="148">
        <v>0</v>
      </c>
      <c r="CZ110" s="148">
        <v>0</v>
      </c>
      <c r="DA110" s="148">
        <v>0</v>
      </c>
      <c r="DB110" s="148">
        <v>0</v>
      </c>
      <c r="DC110" s="148">
        <v>0</v>
      </c>
      <c r="DD110" s="148">
        <v>0</v>
      </c>
      <c r="DE110" s="148">
        <v>0</v>
      </c>
      <c r="DF110" s="148">
        <v>0</v>
      </c>
      <c r="DG110" s="148">
        <v>0</v>
      </c>
      <c r="DH110" s="148">
        <v>0</v>
      </c>
      <c r="DI110" s="148">
        <v>0</v>
      </c>
      <c r="DJ110" s="148">
        <v>0</v>
      </c>
      <c r="DK110" s="147"/>
      <c r="DL110" s="148">
        <v>0</v>
      </c>
      <c r="DM110" s="148">
        <v>0</v>
      </c>
      <c r="DN110" s="148">
        <v>0</v>
      </c>
      <c r="DO110" s="148">
        <v>39375</v>
      </c>
      <c r="DP110" s="148">
        <v>39375</v>
      </c>
      <c r="DQ110" s="148">
        <v>39375</v>
      </c>
      <c r="DR110" s="148">
        <v>41250</v>
      </c>
      <c r="DS110" s="148">
        <v>37500</v>
      </c>
      <c r="DT110" s="148">
        <v>73125</v>
      </c>
      <c r="DU110" s="148">
        <v>41250</v>
      </c>
      <c r="DV110" s="148">
        <v>37500</v>
      </c>
      <c r="DW110" s="148">
        <v>41250</v>
      </c>
      <c r="DY110" s="149">
        <f t="shared" si="117"/>
        <v>390000</v>
      </c>
      <c r="EA110" s="19" t="b">
        <f t="shared" si="118"/>
        <v>1</v>
      </c>
      <c r="EH110" s="19"/>
    </row>
    <row r="111" spans="2:138" ht="14" customHeight="1" x14ac:dyDescent="0.4">
      <c r="B111" s="144"/>
      <c r="C111" s="19" t="s">
        <v>71</v>
      </c>
      <c r="D111" s="145">
        <v>514</v>
      </c>
      <c r="E111" s="19" t="s">
        <v>72</v>
      </c>
      <c r="F111" s="19" t="s">
        <v>57</v>
      </c>
      <c r="H111" s="145" t="s">
        <v>26</v>
      </c>
      <c r="I111" s="19" t="s">
        <v>98</v>
      </c>
      <c r="J111" s="19" t="s">
        <v>74</v>
      </c>
      <c r="L111" s="146">
        <v>8000</v>
      </c>
      <c r="M111" s="146">
        <v>8000</v>
      </c>
      <c r="N111" s="146">
        <v>8000</v>
      </c>
      <c r="O111" s="146">
        <v>10000</v>
      </c>
      <c r="P111" s="146">
        <v>10000</v>
      </c>
      <c r="Q111" s="146">
        <v>10000</v>
      </c>
      <c r="R111" s="146">
        <v>10000</v>
      </c>
      <c r="S111" s="146">
        <v>10000</v>
      </c>
      <c r="T111" s="146">
        <v>10000</v>
      </c>
      <c r="U111" s="146">
        <v>10000</v>
      </c>
      <c r="V111" s="146">
        <v>10000</v>
      </c>
      <c r="W111" s="146">
        <v>10000</v>
      </c>
      <c r="X111" s="147"/>
      <c r="Y111" s="148">
        <v>8000</v>
      </c>
      <c r="Z111" s="148">
        <v>8000</v>
      </c>
      <c r="AA111" s="148">
        <v>8000</v>
      </c>
      <c r="AB111" s="148">
        <v>10000</v>
      </c>
      <c r="AC111" s="148">
        <v>10517</v>
      </c>
      <c r="AD111" s="148">
        <v>10517</v>
      </c>
      <c r="AE111" s="148">
        <v>10517</v>
      </c>
      <c r="AF111" s="148">
        <v>10517</v>
      </c>
      <c r="AG111" s="148">
        <v>10517</v>
      </c>
      <c r="AH111" s="148">
        <v>10517</v>
      </c>
      <c r="AI111" s="148">
        <v>10517</v>
      </c>
      <c r="AJ111" s="148">
        <v>10517</v>
      </c>
      <c r="AK111" s="147"/>
      <c r="AL111" s="148">
        <v>1035.6393250000001</v>
      </c>
      <c r="AM111" s="148">
        <v>1035.6393250000001</v>
      </c>
      <c r="AN111" s="148">
        <v>1035.6393250000001</v>
      </c>
      <c r="AO111" s="148">
        <v>1579.5790400000001</v>
      </c>
      <c r="AP111" s="148">
        <v>1721.7540399999998</v>
      </c>
      <c r="AQ111" s="148">
        <v>1721.7540399999998</v>
      </c>
      <c r="AR111" s="148">
        <v>1721.7540399999998</v>
      </c>
      <c r="AS111" s="148">
        <v>1721.7540399999998</v>
      </c>
      <c r="AT111" s="148">
        <v>1721.7540399999998</v>
      </c>
      <c r="AU111" s="148">
        <v>1721.7540399999998</v>
      </c>
      <c r="AV111" s="148">
        <v>1721.7540399999998</v>
      </c>
      <c r="AW111" s="148">
        <v>1721.7540399999998</v>
      </c>
      <c r="AX111" s="147"/>
      <c r="AY111" s="148">
        <v>929.59699999999998</v>
      </c>
      <c r="AZ111" s="148">
        <v>929.59699999999998</v>
      </c>
      <c r="BA111" s="148">
        <v>929.59699999999998</v>
      </c>
      <c r="BB111" s="148">
        <v>951.63440000000014</v>
      </c>
      <c r="BC111" s="148">
        <v>951.63440000000014</v>
      </c>
      <c r="BD111" s="148">
        <v>951.63440000000014</v>
      </c>
      <c r="BE111" s="148">
        <v>951.63440000000014</v>
      </c>
      <c r="BF111" s="148">
        <v>951.63440000000014</v>
      </c>
      <c r="BG111" s="148">
        <v>951.63440000000014</v>
      </c>
      <c r="BH111" s="148">
        <v>951.63440000000014</v>
      </c>
      <c r="BI111" s="148">
        <v>951.63440000000014</v>
      </c>
      <c r="BJ111" s="148">
        <v>951.63440000000014</v>
      </c>
      <c r="BK111" s="147"/>
      <c r="BL111" s="148">
        <v>893.33333333333326</v>
      </c>
      <c r="BM111" s="148">
        <v>893.33333333333326</v>
      </c>
      <c r="BN111" s="148">
        <v>893.33333333333326</v>
      </c>
      <c r="BO111" s="148">
        <v>1116.6666666666667</v>
      </c>
      <c r="BP111" s="148">
        <v>1174.3983333333333</v>
      </c>
      <c r="BQ111" s="148">
        <v>1174.3983333333333</v>
      </c>
      <c r="BR111" s="148">
        <v>1174.3983333333333</v>
      </c>
      <c r="BS111" s="148">
        <v>1174.3983333333333</v>
      </c>
      <c r="BT111" s="148">
        <v>1174.3983333333333</v>
      </c>
      <c r="BU111" s="148">
        <v>1174.3983333333333</v>
      </c>
      <c r="BV111" s="148">
        <v>1174.3983333333333</v>
      </c>
      <c r="BW111" s="148">
        <v>1174.3983333333333</v>
      </c>
      <c r="BX111" s="147"/>
      <c r="BY111" s="148">
        <v>2717.1193561384666</v>
      </c>
      <c r="BZ111" s="148">
        <v>2717.1193561384666</v>
      </c>
      <c r="CA111" s="148">
        <v>2717.1193561384666</v>
      </c>
      <c r="CB111" s="148">
        <v>2860.1789391730836</v>
      </c>
      <c r="CC111" s="148">
        <v>2897.1598413875317</v>
      </c>
      <c r="CD111" s="148">
        <v>2897.1598413875317</v>
      </c>
      <c r="CE111" s="148">
        <v>2897.1598413875317</v>
      </c>
      <c r="CF111" s="148">
        <v>2897.1598413875317</v>
      </c>
      <c r="CG111" s="148">
        <v>2897.1598413875317</v>
      </c>
      <c r="CH111" s="148">
        <v>2897.1598413875317</v>
      </c>
      <c r="CI111" s="148">
        <v>2897.1598413875317</v>
      </c>
      <c r="CJ111" s="148">
        <v>2897.1598413875317</v>
      </c>
      <c r="CK111" s="147"/>
      <c r="CL111" s="148">
        <v>1191.1111111111111</v>
      </c>
      <c r="CM111" s="148">
        <v>1191.1111111111111</v>
      </c>
      <c r="CN111" s="148">
        <v>1191.1111111111111</v>
      </c>
      <c r="CO111" s="148">
        <v>1488.8888888888887</v>
      </c>
      <c r="CP111" s="148">
        <v>1565.8644444444444</v>
      </c>
      <c r="CQ111" s="148">
        <v>1565.8644444444444</v>
      </c>
      <c r="CR111" s="148">
        <v>1565.8644444444444</v>
      </c>
      <c r="CS111" s="148">
        <v>1565.8644444444444</v>
      </c>
      <c r="CT111" s="148">
        <v>1565.8644444444444</v>
      </c>
      <c r="CU111" s="148">
        <v>1565.8644444444444</v>
      </c>
      <c r="CV111" s="148">
        <v>1565.8644444444444</v>
      </c>
      <c r="CW111" s="148">
        <v>1565.8644444444444</v>
      </c>
      <c r="CX111" s="147"/>
      <c r="CY111" s="148">
        <v>2720</v>
      </c>
      <c r="CZ111" s="148">
        <v>2720</v>
      </c>
      <c r="DA111" s="148">
        <v>2720</v>
      </c>
      <c r="DB111" s="148">
        <v>3400.0000000000005</v>
      </c>
      <c r="DC111" s="148">
        <v>3575.78</v>
      </c>
      <c r="DD111" s="148">
        <v>3575.78</v>
      </c>
      <c r="DE111" s="148">
        <v>3575.78</v>
      </c>
      <c r="DF111" s="148">
        <v>3575.78</v>
      </c>
      <c r="DG111" s="148">
        <v>3575.78</v>
      </c>
      <c r="DH111" s="148">
        <v>3575.78</v>
      </c>
      <c r="DI111" s="148">
        <v>3575.78</v>
      </c>
      <c r="DJ111" s="148">
        <v>3575.78</v>
      </c>
      <c r="DK111" s="147"/>
      <c r="DL111" s="148">
        <v>15521.563800582911</v>
      </c>
      <c r="DM111" s="148">
        <v>15521.563800582911</v>
      </c>
      <c r="DN111" s="148">
        <v>15521.563800582911</v>
      </c>
      <c r="DO111" s="148">
        <v>18865.73449472864</v>
      </c>
      <c r="DP111" s="148">
        <v>19730.202619165306</v>
      </c>
      <c r="DQ111" s="148">
        <v>19730.202619165306</v>
      </c>
      <c r="DR111" s="148">
        <v>19730.202619165306</v>
      </c>
      <c r="DS111" s="148">
        <v>19730.202619165306</v>
      </c>
      <c r="DT111" s="148">
        <v>19730.202619165306</v>
      </c>
      <c r="DU111" s="148">
        <v>19730.202619165306</v>
      </c>
      <c r="DV111" s="148">
        <v>19730.202619165306</v>
      </c>
      <c r="DW111" s="148">
        <v>19730.202619165306</v>
      </c>
      <c r="DY111" s="149">
        <f t="shared" si="117"/>
        <v>223272.04684979978</v>
      </c>
      <c r="EA111" s="19" t="b">
        <f t="shared" si="118"/>
        <v>1</v>
      </c>
      <c r="EH111" s="19"/>
    </row>
    <row r="112" spans="2:138" ht="14" customHeight="1" x14ac:dyDescent="0.4">
      <c r="B112" s="144"/>
      <c r="C112" s="19" t="s">
        <v>71</v>
      </c>
      <c r="D112" s="145">
        <v>421</v>
      </c>
      <c r="E112" s="19" t="s">
        <v>72</v>
      </c>
      <c r="F112" s="19" t="s">
        <v>57</v>
      </c>
      <c r="H112" s="145" t="s">
        <v>26</v>
      </c>
      <c r="I112" s="19" t="s">
        <v>98</v>
      </c>
      <c r="J112" s="19" t="s">
        <v>74</v>
      </c>
      <c r="L112" s="146">
        <v>12500</v>
      </c>
      <c r="M112" s="146">
        <v>12500</v>
      </c>
      <c r="N112" s="146">
        <v>12500</v>
      </c>
      <c r="O112" s="146">
        <v>12500</v>
      </c>
      <c r="P112" s="146">
        <v>0</v>
      </c>
      <c r="Q112" s="146">
        <v>0</v>
      </c>
      <c r="R112" s="146">
        <v>0</v>
      </c>
      <c r="S112" s="146">
        <v>0</v>
      </c>
      <c r="T112" s="146">
        <v>0</v>
      </c>
      <c r="U112" s="146">
        <v>0</v>
      </c>
      <c r="V112" s="146">
        <v>0</v>
      </c>
      <c r="W112" s="146">
        <v>0</v>
      </c>
      <c r="X112" s="147"/>
      <c r="Y112" s="148">
        <v>12500</v>
      </c>
      <c r="Z112" s="148">
        <v>12500</v>
      </c>
      <c r="AA112" s="148">
        <v>12500</v>
      </c>
      <c r="AB112" s="148">
        <v>12500</v>
      </c>
      <c r="AC112" s="148">
        <v>0</v>
      </c>
      <c r="AD112" s="148">
        <v>0</v>
      </c>
      <c r="AE112" s="148">
        <v>0</v>
      </c>
      <c r="AF112" s="148">
        <v>0</v>
      </c>
      <c r="AG112" s="148">
        <v>0</v>
      </c>
      <c r="AH112" s="148">
        <v>0</v>
      </c>
      <c r="AI112" s="148">
        <v>0</v>
      </c>
      <c r="AJ112" s="148">
        <v>0</v>
      </c>
      <c r="AK112" s="147"/>
      <c r="AL112" s="148">
        <v>2267.0790400000001</v>
      </c>
      <c r="AM112" s="148">
        <v>2267.0790400000001</v>
      </c>
      <c r="AN112" s="148">
        <v>2267.0790400000001</v>
      </c>
      <c r="AO112" s="148">
        <v>2267.0790400000001</v>
      </c>
      <c r="AP112" s="148">
        <v>0</v>
      </c>
      <c r="AQ112" s="148">
        <v>0</v>
      </c>
      <c r="AR112" s="148">
        <v>0</v>
      </c>
      <c r="AS112" s="148">
        <v>0</v>
      </c>
      <c r="AT112" s="148">
        <v>0</v>
      </c>
      <c r="AU112" s="148">
        <v>0</v>
      </c>
      <c r="AV112" s="148">
        <v>0</v>
      </c>
      <c r="AW112" s="148">
        <v>0</v>
      </c>
      <c r="AX112" s="147"/>
      <c r="AY112" s="148">
        <v>951.63440000000014</v>
      </c>
      <c r="AZ112" s="148">
        <v>951.63440000000014</v>
      </c>
      <c r="BA112" s="148">
        <v>951.63440000000014</v>
      </c>
      <c r="BB112" s="148">
        <v>951.63440000000014</v>
      </c>
      <c r="BC112" s="148">
        <v>0</v>
      </c>
      <c r="BD112" s="148">
        <v>0</v>
      </c>
      <c r="BE112" s="148">
        <v>0</v>
      </c>
      <c r="BF112" s="148">
        <v>0</v>
      </c>
      <c r="BG112" s="148">
        <v>0</v>
      </c>
      <c r="BH112" s="148">
        <v>0</v>
      </c>
      <c r="BI112" s="148">
        <v>0</v>
      </c>
      <c r="BJ112" s="148">
        <v>0</v>
      </c>
      <c r="BK112" s="147"/>
      <c r="BL112" s="148">
        <v>1395.8333333333333</v>
      </c>
      <c r="BM112" s="148">
        <v>1395.8333333333333</v>
      </c>
      <c r="BN112" s="148">
        <v>1395.8333333333333</v>
      </c>
      <c r="BO112" s="148">
        <v>1395.8333333333333</v>
      </c>
      <c r="BP112" s="148">
        <v>0</v>
      </c>
      <c r="BQ112" s="148">
        <v>0</v>
      </c>
      <c r="BR112" s="148">
        <v>0</v>
      </c>
      <c r="BS112" s="148">
        <v>0</v>
      </c>
      <c r="BT112" s="148">
        <v>0</v>
      </c>
      <c r="BU112" s="148">
        <v>0</v>
      </c>
      <c r="BV112" s="148">
        <v>0</v>
      </c>
      <c r="BW112" s="148">
        <v>0</v>
      </c>
      <c r="BX112" s="147"/>
      <c r="BY112" s="148">
        <v>3039.0034179663544</v>
      </c>
      <c r="BZ112" s="148">
        <v>3039.0034179663544</v>
      </c>
      <c r="CA112" s="148">
        <v>3039.0034179663544</v>
      </c>
      <c r="CB112" s="148">
        <v>3039.0034179663544</v>
      </c>
      <c r="CC112" s="148">
        <v>0</v>
      </c>
      <c r="CD112" s="148">
        <v>0</v>
      </c>
      <c r="CE112" s="148">
        <v>0</v>
      </c>
      <c r="CF112" s="148">
        <v>0</v>
      </c>
      <c r="CG112" s="148">
        <v>0</v>
      </c>
      <c r="CH112" s="148">
        <v>0</v>
      </c>
      <c r="CI112" s="148">
        <v>0</v>
      </c>
      <c r="CJ112" s="148">
        <v>0</v>
      </c>
      <c r="CK112" s="147"/>
      <c r="CL112" s="148">
        <v>1861.1111111111109</v>
      </c>
      <c r="CM112" s="148">
        <v>1861.1111111111109</v>
      </c>
      <c r="CN112" s="148">
        <v>1861.1111111111109</v>
      </c>
      <c r="CO112" s="148">
        <v>1861.1111111111109</v>
      </c>
      <c r="CP112" s="148">
        <v>0</v>
      </c>
      <c r="CQ112" s="148">
        <v>0</v>
      </c>
      <c r="CR112" s="148">
        <v>0</v>
      </c>
      <c r="CS112" s="148">
        <v>0</v>
      </c>
      <c r="CT112" s="148">
        <v>0</v>
      </c>
      <c r="CU112" s="148">
        <v>0</v>
      </c>
      <c r="CV112" s="148">
        <v>0</v>
      </c>
      <c r="CW112" s="148">
        <v>0</v>
      </c>
      <c r="CX112" s="147"/>
      <c r="CY112" s="148">
        <v>4250</v>
      </c>
      <c r="CZ112" s="148">
        <v>4250</v>
      </c>
      <c r="DA112" s="148">
        <v>4250</v>
      </c>
      <c r="DB112" s="148">
        <v>4250</v>
      </c>
      <c r="DC112" s="148">
        <v>0</v>
      </c>
      <c r="DD112" s="148">
        <v>0</v>
      </c>
      <c r="DE112" s="148">
        <v>0</v>
      </c>
      <c r="DF112" s="148">
        <v>0</v>
      </c>
      <c r="DG112" s="148">
        <v>0</v>
      </c>
      <c r="DH112" s="148">
        <v>0</v>
      </c>
      <c r="DI112" s="148">
        <v>0</v>
      </c>
      <c r="DJ112" s="148">
        <v>0</v>
      </c>
      <c r="DK112" s="147"/>
      <c r="DL112" s="148">
        <v>23045.947862410801</v>
      </c>
      <c r="DM112" s="148">
        <v>23045.947862410801</v>
      </c>
      <c r="DN112" s="148">
        <v>23045.947862410801</v>
      </c>
      <c r="DO112" s="148">
        <v>23045.947862410801</v>
      </c>
      <c r="DP112" s="148">
        <v>0</v>
      </c>
      <c r="DQ112" s="148">
        <v>0</v>
      </c>
      <c r="DR112" s="148">
        <v>0</v>
      </c>
      <c r="DS112" s="148">
        <v>0</v>
      </c>
      <c r="DT112" s="148">
        <v>0</v>
      </c>
      <c r="DU112" s="148">
        <v>0</v>
      </c>
      <c r="DV112" s="148">
        <v>0</v>
      </c>
      <c r="DW112" s="148">
        <v>0</v>
      </c>
      <c r="DY112" s="149">
        <f t="shared" si="117"/>
        <v>92183.791449643206</v>
      </c>
      <c r="EA112" s="19" t="b">
        <f t="shared" si="118"/>
        <v>1</v>
      </c>
      <c r="EH112" s="19"/>
    </row>
    <row r="113" spans="2:138" ht="14" customHeight="1" x14ac:dyDescent="0.4">
      <c r="B113" s="144"/>
      <c r="C113" s="19" t="s">
        <v>71</v>
      </c>
      <c r="D113" s="145">
        <v>269</v>
      </c>
      <c r="E113" s="19" t="s">
        <v>72</v>
      </c>
      <c r="F113" s="19" t="s">
        <v>57</v>
      </c>
      <c r="H113" s="145" t="s">
        <v>26</v>
      </c>
      <c r="I113" s="19" t="s">
        <v>98</v>
      </c>
      <c r="J113" s="19" t="s">
        <v>74</v>
      </c>
      <c r="L113" s="146">
        <v>12500</v>
      </c>
      <c r="M113" s="146">
        <v>12500</v>
      </c>
      <c r="N113" s="146">
        <v>12500</v>
      </c>
      <c r="O113" s="146">
        <v>12500</v>
      </c>
      <c r="P113" s="146">
        <v>12500</v>
      </c>
      <c r="Q113" s="146">
        <v>12500</v>
      </c>
      <c r="R113" s="146">
        <v>12500</v>
      </c>
      <c r="S113" s="146">
        <v>12500</v>
      </c>
      <c r="T113" s="146">
        <v>12500</v>
      </c>
      <c r="U113" s="146">
        <v>12500</v>
      </c>
      <c r="V113" s="146">
        <v>12500</v>
      </c>
      <c r="W113" s="146">
        <v>12500</v>
      </c>
      <c r="X113" s="147"/>
      <c r="Y113" s="148">
        <v>12500</v>
      </c>
      <c r="Z113" s="148">
        <v>12500</v>
      </c>
      <c r="AA113" s="148">
        <v>12500</v>
      </c>
      <c r="AB113" s="148">
        <v>12500</v>
      </c>
      <c r="AC113" s="148">
        <v>13146.250000000002</v>
      </c>
      <c r="AD113" s="148">
        <v>13146.250000000002</v>
      </c>
      <c r="AE113" s="148">
        <v>13146.250000000002</v>
      </c>
      <c r="AF113" s="148">
        <v>13146.250000000002</v>
      </c>
      <c r="AG113" s="148">
        <v>13146.250000000002</v>
      </c>
      <c r="AH113" s="148">
        <v>13146.250000000002</v>
      </c>
      <c r="AI113" s="148">
        <v>13146.250000000002</v>
      </c>
      <c r="AJ113" s="148">
        <v>13146.250000000002</v>
      </c>
      <c r="AK113" s="153"/>
      <c r="AL113" s="148">
        <v>2267.0790400000001</v>
      </c>
      <c r="AM113" s="148">
        <v>2267.0790400000001</v>
      </c>
      <c r="AN113" s="148">
        <v>2267.0790400000001</v>
      </c>
      <c r="AO113" s="148">
        <v>2267.0790400000001</v>
      </c>
      <c r="AP113" s="148">
        <v>2444.7977900000005</v>
      </c>
      <c r="AQ113" s="148">
        <v>2444.7977900000005</v>
      </c>
      <c r="AR113" s="148">
        <v>2444.7977900000005</v>
      </c>
      <c r="AS113" s="148">
        <v>2444.7977900000005</v>
      </c>
      <c r="AT113" s="148">
        <v>2444.7977900000005</v>
      </c>
      <c r="AU113" s="148">
        <v>2444.7977900000005</v>
      </c>
      <c r="AV113" s="148">
        <v>2444.7977900000005</v>
      </c>
      <c r="AW113" s="148">
        <v>2444.7977900000005</v>
      </c>
      <c r="AX113" s="153"/>
      <c r="AY113" s="148">
        <v>951.63440000000014</v>
      </c>
      <c r="AZ113" s="148">
        <v>951.63440000000014</v>
      </c>
      <c r="BA113" s="148">
        <v>951.63440000000014</v>
      </c>
      <c r="BB113" s="148">
        <v>951.63440000000014</v>
      </c>
      <c r="BC113" s="148">
        <v>951.63440000000014</v>
      </c>
      <c r="BD113" s="148">
        <v>951.63440000000014</v>
      </c>
      <c r="BE113" s="148">
        <v>951.63440000000014</v>
      </c>
      <c r="BF113" s="148">
        <v>951.63440000000014</v>
      </c>
      <c r="BG113" s="148">
        <v>951.63440000000014</v>
      </c>
      <c r="BH113" s="148">
        <v>951.63440000000014</v>
      </c>
      <c r="BI113" s="148">
        <v>951.63440000000014</v>
      </c>
      <c r="BJ113" s="148">
        <v>951.63440000000014</v>
      </c>
      <c r="BK113" s="153"/>
      <c r="BL113" s="148">
        <v>1395.8333333333333</v>
      </c>
      <c r="BM113" s="148">
        <v>1395.8333333333333</v>
      </c>
      <c r="BN113" s="148">
        <v>1395.8333333333333</v>
      </c>
      <c r="BO113" s="148">
        <v>1395.8333333333333</v>
      </c>
      <c r="BP113" s="148">
        <v>1467.9979166666669</v>
      </c>
      <c r="BQ113" s="148">
        <v>1467.9979166666669</v>
      </c>
      <c r="BR113" s="148">
        <v>1467.9979166666669</v>
      </c>
      <c r="BS113" s="148">
        <v>1467.9979166666669</v>
      </c>
      <c r="BT113" s="148">
        <v>1467.9979166666669</v>
      </c>
      <c r="BU113" s="148">
        <v>1467.9979166666669</v>
      </c>
      <c r="BV113" s="148">
        <v>1467.9979166666669</v>
      </c>
      <c r="BW113" s="148">
        <v>1467.9979166666669</v>
      </c>
      <c r="BX113" s="153"/>
      <c r="BY113" s="148">
        <v>3039.0034179663544</v>
      </c>
      <c r="BZ113" s="148">
        <v>3039.0034179663544</v>
      </c>
      <c r="CA113" s="148">
        <v>3039.0034179663544</v>
      </c>
      <c r="CB113" s="148">
        <v>3039.0034179663544</v>
      </c>
      <c r="CC113" s="148">
        <v>3085.2295457344148</v>
      </c>
      <c r="CD113" s="148">
        <v>3085.2295457344148</v>
      </c>
      <c r="CE113" s="148">
        <v>3085.2295457344148</v>
      </c>
      <c r="CF113" s="148">
        <v>3085.2295457344148</v>
      </c>
      <c r="CG113" s="148">
        <v>3085.2295457344148</v>
      </c>
      <c r="CH113" s="148">
        <v>3085.2295457344148</v>
      </c>
      <c r="CI113" s="148">
        <v>3085.2295457344148</v>
      </c>
      <c r="CJ113" s="148">
        <v>3085.2295457344148</v>
      </c>
      <c r="CK113" s="153"/>
      <c r="CL113" s="148">
        <v>1861.1111111111109</v>
      </c>
      <c r="CM113" s="148">
        <v>1861.1111111111109</v>
      </c>
      <c r="CN113" s="148">
        <v>1861.1111111111109</v>
      </c>
      <c r="CO113" s="148">
        <v>1861.1111111111109</v>
      </c>
      <c r="CP113" s="148">
        <v>1957.3305555555557</v>
      </c>
      <c r="CQ113" s="148">
        <v>1957.3305555555557</v>
      </c>
      <c r="CR113" s="148">
        <v>1957.3305555555557</v>
      </c>
      <c r="CS113" s="148">
        <v>1957.3305555555557</v>
      </c>
      <c r="CT113" s="148">
        <v>1957.3305555555557</v>
      </c>
      <c r="CU113" s="148">
        <v>1957.3305555555557</v>
      </c>
      <c r="CV113" s="148">
        <v>1957.3305555555557</v>
      </c>
      <c r="CW113" s="148">
        <v>1957.3305555555557</v>
      </c>
      <c r="CX113" s="153"/>
      <c r="CY113" s="148">
        <v>4250</v>
      </c>
      <c r="CZ113" s="148">
        <v>4250</v>
      </c>
      <c r="DA113" s="148">
        <v>4250</v>
      </c>
      <c r="DB113" s="148">
        <v>4250</v>
      </c>
      <c r="DC113" s="148">
        <v>4469.7250000000013</v>
      </c>
      <c r="DD113" s="148">
        <v>4469.7250000000013</v>
      </c>
      <c r="DE113" s="148">
        <v>4469.7250000000013</v>
      </c>
      <c r="DF113" s="148">
        <v>4469.7250000000013</v>
      </c>
      <c r="DG113" s="148">
        <v>4469.7250000000013</v>
      </c>
      <c r="DH113" s="148">
        <v>4469.7250000000013</v>
      </c>
      <c r="DI113" s="148">
        <v>4469.7250000000013</v>
      </c>
      <c r="DJ113" s="148">
        <v>4469.7250000000013</v>
      </c>
      <c r="DK113" s="147"/>
      <c r="DL113" s="148">
        <v>23045.947862410801</v>
      </c>
      <c r="DM113" s="148">
        <v>23045.947862410801</v>
      </c>
      <c r="DN113" s="148">
        <v>23045.947862410801</v>
      </c>
      <c r="DO113" s="148">
        <v>23045.947862410801</v>
      </c>
      <c r="DP113" s="148">
        <v>24126.533017956637</v>
      </c>
      <c r="DQ113" s="148">
        <v>24126.533017956637</v>
      </c>
      <c r="DR113" s="148">
        <v>24126.533017956637</v>
      </c>
      <c r="DS113" s="148">
        <v>24126.533017956637</v>
      </c>
      <c r="DT113" s="148">
        <v>24126.533017956637</v>
      </c>
      <c r="DU113" s="148">
        <v>24126.533017956637</v>
      </c>
      <c r="DV113" s="148">
        <v>24126.533017956637</v>
      </c>
      <c r="DW113" s="148">
        <v>24126.533017956637</v>
      </c>
      <c r="DY113" s="149">
        <f t="shared" si="117"/>
        <v>285196.05559329636</v>
      </c>
      <c r="EA113" s="19" t="b">
        <f t="shared" si="118"/>
        <v>1</v>
      </c>
      <c r="EH113" s="19"/>
    </row>
    <row r="114" spans="2:138" ht="14" customHeight="1" x14ac:dyDescent="0.4">
      <c r="B114" s="144"/>
      <c r="C114" s="19" t="s">
        <v>71</v>
      </c>
      <c r="D114" s="145" t="s">
        <v>159</v>
      </c>
      <c r="E114" s="19" t="s">
        <v>59</v>
      </c>
      <c r="F114" s="19" t="s">
        <v>146</v>
      </c>
      <c r="G114" s="145" t="s">
        <v>18</v>
      </c>
      <c r="H114" s="145" t="s">
        <v>17</v>
      </c>
      <c r="I114" s="19" t="s">
        <v>199</v>
      </c>
      <c r="J114" s="19" t="s">
        <v>74</v>
      </c>
      <c r="L114" s="146">
        <v>35000</v>
      </c>
      <c r="M114" s="146">
        <v>35000</v>
      </c>
      <c r="N114" s="146">
        <v>35000</v>
      </c>
      <c r="O114" s="146">
        <v>35000</v>
      </c>
      <c r="P114" s="146">
        <v>35000</v>
      </c>
      <c r="Q114" s="146">
        <v>35000</v>
      </c>
      <c r="R114" s="146">
        <v>35000</v>
      </c>
      <c r="S114" s="146">
        <v>35000</v>
      </c>
      <c r="T114" s="146">
        <v>35000</v>
      </c>
      <c r="U114" s="146">
        <v>35000</v>
      </c>
      <c r="V114" s="146">
        <v>35000</v>
      </c>
      <c r="W114" s="146">
        <v>35000</v>
      </c>
      <c r="X114" s="147"/>
      <c r="Y114" s="148">
        <v>35000</v>
      </c>
      <c r="Z114" s="148">
        <v>35000</v>
      </c>
      <c r="AA114" s="148">
        <v>35000</v>
      </c>
      <c r="AB114" s="148">
        <v>35000</v>
      </c>
      <c r="AC114" s="148">
        <v>35000</v>
      </c>
      <c r="AD114" s="148">
        <v>35000</v>
      </c>
      <c r="AE114" s="148">
        <v>35000</v>
      </c>
      <c r="AF114" s="148">
        <v>35000</v>
      </c>
      <c r="AG114" s="148">
        <v>35000</v>
      </c>
      <c r="AH114" s="148">
        <v>35000</v>
      </c>
      <c r="AI114" s="148">
        <v>35000</v>
      </c>
      <c r="AJ114" s="148">
        <v>35000</v>
      </c>
      <c r="AK114" s="147"/>
      <c r="AL114" s="148">
        <v>0</v>
      </c>
      <c r="AM114" s="148">
        <v>0</v>
      </c>
      <c r="AN114" s="148">
        <v>0</v>
      </c>
      <c r="AO114" s="148">
        <v>0</v>
      </c>
      <c r="AP114" s="148">
        <v>0</v>
      </c>
      <c r="AQ114" s="148">
        <v>0</v>
      </c>
      <c r="AR114" s="148">
        <v>0</v>
      </c>
      <c r="AS114" s="148">
        <v>0</v>
      </c>
      <c r="AT114" s="148">
        <v>0</v>
      </c>
      <c r="AU114" s="148">
        <v>0</v>
      </c>
      <c r="AV114" s="148">
        <v>0</v>
      </c>
      <c r="AW114" s="148">
        <v>0</v>
      </c>
      <c r="AX114" s="147"/>
      <c r="AY114" s="148">
        <v>0</v>
      </c>
      <c r="AZ114" s="148">
        <v>0</v>
      </c>
      <c r="BA114" s="148">
        <v>0</v>
      </c>
      <c r="BB114" s="148">
        <v>0</v>
      </c>
      <c r="BC114" s="148">
        <v>0</v>
      </c>
      <c r="BD114" s="148">
        <v>0</v>
      </c>
      <c r="BE114" s="148">
        <v>0</v>
      </c>
      <c r="BF114" s="148">
        <v>0</v>
      </c>
      <c r="BG114" s="148">
        <v>0</v>
      </c>
      <c r="BH114" s="148">
        <v>0</v>
      </c>
      <c r="BI114" s="148">
        <v>0</v>
      </c>
      <c r="BJ114" s="148">
        <v>0</v>
      </c>
      <c r="BK114" s="147"/>
      <c r="BL114" s="148">
        <v>0</v>
      </c>
      <c r="BM114" s="148">
        <v>0</v>
      </c>
      <c r="BN114" s="148">
        <v>0</v>
      </c>
      <c r="BO114" s="148">
        <v>0</v>
      </c>
      <c r="BP114" s="148">
        <v>0</v>
      </c>
      <c r="BQ114" s="148">
        <v>0</v>
      </c>
      <c r="BR114" s="148">
        <v>0</v>
      </c>
      <c r="BS114" s="148">
        <v>0</v>
      </c>
      <c r="BT114" s="148">
        <v>0</v>
      </c>
      <c r="BU114" s="148">
        <v>0</v>
      </c>
      <c r="BV114" s="148">
        <v>0</v>
      </c>
      <c r="BW114" s="148">
        <v>0</v>
      </c>
      <c r="BX114" s="147"/>
      <c r="BY114" s="148">
        <v>0</v>
      </c>
      <c r="BZ114" s="148">
        <v>0</v>
      </c>
      <c r="CA114" s="148">
        <v>0</v>
      </c>
      <c r="CB114" s="148">
        <v>0</v>
      </c>
      <c r="CC114" s="148">
        <v>0</v>
      </c>
      <c r="CD114" s="148">
        <v>0</v>
      </c>
      <c r="CE114" s="148">
        <v>0</v>
      </c>
      <c r="CF114" s="148">
        <v>0</v>
      </c>
      <c r="CG114" s="148">
        <v>0</v>
      </c>
      <c r="CH114" s="148">
        <v>0</v>
      </c>
      <c r="CI114" s="148">
        <v>0</v>
      </c>
      <c r="CJ114" s="148">
        <v>0</v>
      </c>
      <c r="CK114" s="147"/>
      <c r="CL114" s="148">
        <v>0</v>
      </c>
      <c r="CM114" s="148">
        <v>0</v>
      </c>
      <c r="CN114" s="148">
        <v>0</v>
      </c>
      <c r="CO114" s="148">
        <v>0</v>
      </c>
      <c r="CP114" s="148">
        <v>0</v>
      </c>
      <c r="CQ114" s="148">
        <v>0</v>
      </c>
      <c r="CR114" s="148">
        <v>0</v>
      </c>
      <c r="CS114" s="148">
        <v>0</v>
      </c>
      <c r="CT114" s="148">
        <v>0</v>
      </c>
      <c r="CU114" s="148">
        <v>0</v>
      </c>
      <c r="CV114" s="148">
        <v>0</v>
      </c>
      <c r="CW114" s="148">
        <v>0</v>
      </c>
      <c r="CX114" s="147"/>
      <c r="CY114" s="148">
        <v>0</v>
      </c>
      <c r="CZ114" s="148">
        <v>0</v>
      </c>
      <c r="DA114" s="148">
        <v>0</v>
      </c>
      <c r="DB114" s="148">
        <v>0</v>
      </c>
      <c r="DC114" s="148">
        <v>0</v>
      </c>
      <c r="DD114" s="148">
        <v>0</v>
      </c>
      <c r="DE114" s="148">
        <v>0</v>
      </c>
      <c r="DF114" s="148">
        <v>0</v>
      </c>
      <c r="DG114" s="148">
        <v>0</v>
      </c>
      <c r="DH114" s="148">
        <v>0</v>
      </c>
      <c r="DI114" s="148">
        <v>0</v>
      </c>
      <c r="DJ114" s="148">
        <v>0</v>
      </c>
      <c r="DK114" s="147"/>
      <c r="DL114" s="148">
        <v>35000</v>
      </c>
      <c r="DM114" s="148">
        <v>35000</v>
      </c>
      <c r="DN114" s="148">
        <v>35000</v>
      </c>
      <c r="DO114" s="148">
        <v>35000</v>
      </c>
      <c r="DP114" s="148">
        <v>35000</v>
      </c>
      <c r="DQ114" s="148">
        <v>35000</v>
      </c>
      <c r="DR114" s="148">
        <v>35000</v>
      </c>
      <c r="DS114" s="148">
        <v>35000</v>
      </c>
      <c r="DT114" s="148">
        <v>35000</v>
      </c>
      <c r="DU114" s="148">
        <v>35000</v>
      </c>
      <c r="DV114" s="148">
        <v>35000</v>
      </c>
      <c r="DW114" s="148">
        <v>35000</v>
      </c>
      <c r="DY114" s="149">
        <f t="shared" si="117"/>
        <v>420000</v>
      </c>
      <c r="EA114" s="19" t="b">
        <f t="shared" si="118"/>
        <v>1</v>
      </c>
      <c r="EH114" s="19"/>
    </row>
    <row r="115" spans="2:138" ht="14" customHeight="1" x14ac:dyDescent="0.4">
      <c r="B115" s="144"/>
      <c r="C115" s="19" t="s">
        <v>71</v>
      </c>
      <c r="D115" s="145" t="s">
        <v>160</v>
      </c>
      <c r="E115" s="19" t="s">
        <v>59</v>
      </c>
      <c r="F115" s="19" t="s">
        <v>146</v>
      </c>
      <c r="G115" s="145" t="s">
        <v>18</v>
      </c>
      <c r="H115" s="145" t="s">
        <v>17</v>
      </c>
      <c r="I115" s="19" t="s">
        <v>199</v>
      </c>
      <c r="J115" s="19" t="s">
        <v>74</v>
      </c>
      <c r="L115" s="146">
        <v>35000</v>
      </c>
      <c r="M115" s="146">
        <v>35000</v>
      </c>
      <c r="N115" s="146">
        <v>35000</v>
      </c>
      <c r="O115" s="146">
        <v>35000</v>
      </c>
      <c r="P115" s="146">
        <v>35000</v>
      </c>
      <c r="Q115" s="146">
        <v>35000</v>
      </c>
      <c r="R115" s="146">
        <v>35000</v>
      </c>
      <c r="S115" s="146">
        <v>35000</v>
      </c>
      <c r="T115" s="146">
        <v>35000</v>
      </c>
      <c r="U115" s="146">
        <v>35000</v>
      </c>
      <c r="V115" s="146">
        <v>35000</v>
      </c>
      <c r="W115" s="146">
        <v>35000</v>
      </c>
      <c r="X115" s="147"/>
      <c r="Y115" s="148">
        <v>35000</v>
      </c>
      <c r="Z115" s="148">
        <v>35000</v>
      </c>
      <c r="AA115" s="148">
        <v>35000</v>
      </c>
      <c r="AB115" s="148">
        <v>35000</v>
      </c>
      <c r="AC115" s="148">
        <v>35000</v>
      </c>
      <c r="AD115" s="148">
        <v>35000</v>
      </c>
      <c r="AE115" s="148">
        <v>35000</v>
      </c>
      <c r="AF115" s="148">
        <v>35000</v>
      </c>
      <c r="AG115" s="148">
        <v>35000</v>
      </c>
      <c r="AH115" s="148">
        <v>35000</v>
      </c>
      <c r="AI115" s="148">
        <v>35000</v>
      </c>
      <c r="AJ115" s="148">
        <v>35000</v>
      </c>
      <c r="AK115" s="147"/>
      <c r="AL115" s="148">
        <v>0</v>
      </c>
      <c r="AM115" s="148">
        <v>0</v>
      </c>
      <c r="AN115" s="148">
        <v>0</v>
      </c>
      <c r="AO115" s="148">
        <v>0</v>
      </c>
      <c r="AP115" s="148">
        <v>0</v>
      </c>
      <c r="AQ115" s="148">
        <v>0</v>
      </c>
      <c r="AR115" s="148">
        <v>0</v>
      </c>
      <c r="AS115" s="148">
        <v>0</v>
      </c>
      <c r="AT115" s="148">
        <v>0</v>
      </c>
      <c r="AU115" s="148">
        <v>0</v>
      </c>
      <c r="AV115" s="148">
        <v>0</v>
      </c>
      <c r="AW115" s="148">
        <v>0</v>
      </c>
      <c r="AX115" s="147"/>
      <c r="AY115" s="148">
        <v>0</v>
      </c>
      <c r="AZ115" s="148">
        <v>0</v>
      </c>
      <c r="BA115" s="148">
        <v>0</v>
      </c>
      <c r="BB115" s="148">
        <v>0</v>
      </c>
      <c r="BC115" s="148">
        <v>0</v>
      </c>
      <c r="BD115" s="148">
        <v>0</v>
      </c>
      <c r="BE115" s="148">
        <v>0</v>
      </c>
      <c r="BF115" s="148">
        <v>0</v>
      </c>
      <c r="BG115" s="148">
        <v>0</v>
      </c>
      <c r="BH115" s="148">
        <v>0</v>
      </c>
      <c r="BI115" s="148">
        <v>0</v>
      </c>
      <c r="BJ115" s="148">
        <v>0</v>
      </c>
      <c r="BK115" s="147"/>
      <c r="BL115" s="148">
        <v>0</v>
      </c>
      <c r="BM115" s="148">
        <v>0</v>
      </c>
      <c r="BN115" s="148">
        <v>0</v>
      </c>
      <c r="BO115" s="148">
        <v>0</v>
      </c>
      <c r="BP115" s="148">
        <v>0</v>
      </c>
      <c r="BQ115" s="148">
        <v>0</v>
      </c>
      <c r="BR115" s="148">
        <v>0</v>
      </c>
      <c r="BS115" s="148">
        <v>0</v>
      </c>
      <c r="BT115" s="148">
        <v>0</v>
      </c>
      <c r="BU115" s="148">
        <v>0</v>
      </c>
      <c r="BV115" s="148">
        <v>0</v>
      </c>
      <c r="BW115" s="148">
        <v>0</v>
      </c>
      <c r="BX115" s="147"/>
      <c r="BY115" s="148">
        <v>0</v>
      </c>
      <c r="BZ115" s="148">
        <v>0</v>
      </c>
      <c r="CA115" s="148">
        <v>0</v>
      </c>
      <c r="CB115" s="148">
        <v>0</v>
      </c>
      <c r="CC115" s="148">
        <v>0</v>
      </c>
      <c r="CD115" s="148">
        <v>0</v>
      </c>
      <c r="CE115" s="148">
        <v>0</v>
      </c>
      <c r="CF115" s="148">
        <v>0</v>
      </c>
      <c r="CG115" s="148">
        <v>0</v>
      </c>
      <c r="CH115" s="148">
        <v>0</v>
      </c>
      <c r="CI115" s="148">
        <v>0</v>
      </c>
      <c r="CJ115" s="148">
        <v>0</v>
      </c>
      <c r="CK115" s="147"/>
      <c r="CL115" s="148">
        <v>0</v>
      </c>
      <c r="CM115" s="148">
        <v>0</v>
      </c>
      <c r="CN115" s="148">
        <v>0</v>
      </c>
      <c r="CO115" s="148">
        <v>0</v>
      </c>
      <c r="CP115" s="148">
        <v>0</v>
      </c>
      <c r="CQ115" s="148">
        <v>0</v>
      </c>
      <c r="CR115" s="148">
        <v>0</v>
      </c>
      <c r="CS115" s="148">
        <v>0</v>
      </c>
      <c r="CT115" s="148">
        <v>0</v>
      </c>
      <c r="CU115" s="148">
        <v>0</v>
      </c>
      <c r="CV115" s="148">
        <v>0</v>
      </c>
      <c r="CW115" s="148">
        <v>0</v>
      </c>
      <c r="CX115" s="147"/>
      <c r="CY115" s="148">
        <v>0</v>
      </c>
      <c r="CZ115" s="148">
        <v>0</v>
      </c>
      <c r="DA115" s="148">
        <v>0</v>
      </c>
      <c r="DB115" s="148">
        <v>0</v>
      </c>
      <c r="DC115" s="148">
        <v>0</v>
      </c>
      <c r="DD115" s="148">
        <v>0</v>
      </c>
      <c r="DE115" s="148">
        <v>0</v>
      </c>
      <c r="DF115" s="148">
        <v>0</v>
      </c>
      <c r="DG115" s="148">
        <v>0</v>
      </c>
      <c r="DH115" s="148">
        <v>0</v>
      </c>
      <c r="DI115" s="148">
        <v>0</v>
      </c>
      <c r="DJ115" s="148">
        <v>0</v>
      </c>
      <c r="DK115" s="147"/>
      <c r="DL115" s="148">
        <v>35000</v>
      </c>
      <c r="DM115" s="148">
        <v>35000</v>
      </c>
      <c r="DN115" s="148">
        <v>35000</v>
      </c>
      <c r="DO115" s="148">
        <v>35000</v>
      </c>
      <c r="DP115" s="148">
        <v>35000</v>
      </c>
      <c r="DQ115" s="148">
        <v>35000</v>
      </c>
      <c r="DR115" s="148">
        <v>35000</v>
      </c>
      <c r="DS115" s="148">
        <v>35000</v>
      </c>
      <c r="DT115" s="148">
        <v>35000</v>
      </c>
      <c r="DU115" s="148">
        <v>35000</v>
      </c>
      <c r="DV115" s="148">
        <v>35000</v>
      </c>
      <c r="DW115" s="148">
        <v>35000</v>
      </c>
      <c r="DY115" s="149">
        <f t="shared" si="117"/>
        <v>420000</v>
      </c>
      <c r="EA115" s="19" t="b">
        <f t="shared" si="118"/>
        <v>1</v>
      </c>
      <c r="EH115" s="19"/>
    </row>
    <row r="116" spans="2:138" ht="14" customHeight="1" x14ac:dyDescent="0.4">
      <c r="B116" s="144"/>
      <c r="C116" s="19" t="s">
        <v>71</v>
      </c>
      <c r="D116" s="145" t="s">
        <v>154</v>
      </c>
      <c r="E116" s="19" t="s">
        <v>59</v>
      </c>
      <c r="F116" s="19" t="s">
        <v>146</v>
      </c>
      <c r="H116" s="145" t="s">
        <v>13</v>
      </c>
      <c r="I116" s="19" t="s">
        <v>142</v>
      </c>
      <c r="J116" s="19" t="s">
        <v>74</v>
      </c>
      <c r="L116" s="146">
        <v>25000</v>
      </c>
      <c r="M116" s="146">
        <v>25000</v>
      </c>
      <c r="N116" s="146">
        <v>25000</v>
      </c>
      <c r="O116" s="146">
        <v>25000</v>
      </c>
      <c r="P116" s="146">
        <v>25000</v>
      </c>
      <c r="Q116" s="146">
        <v>25000</v>
      </c>
      <c r="R116" s="146">
        <v>25000</v>
      </c>
      <c r="S116" s="146">
        <v>25000</v>
      </c>
      <c r="T116" s="146">
        <v>25000</v>
      </c>
      <c r="U116" s="146">
        <v>25000</v>
      </c>
      <c r="V116" s="146">
        <v>25000</v>
      </c>
      <c r="W116" s="146">
        <v>25000</v>
      </c>
      <c r="X116" s="147"/>
      <c r="Y116" s="148">
        <v>25000</v>
      </c>
      <c r="Z116" s="148">
        <v>25000</v>
      </c>
      <c r="AA116" s="148">
        <v>25000</v>
      </c>
      <c r="AB116" s="148">
        <v>25000</v>
      </c>
      <c r="AC116" s="148">
        <v>25000</v>
      </c>
      <c r="AD116" s="148">
        <v>25000</v>
      </c>
      <c r="AE116" s="148">
        <v>25000</v>
      </c>
      <c r="AF116" s="148">
        <v>25000</v>
      </c>
      <c r="AG116" s="148">
        <v>25000</v>
      </c>
      <c r="AH116" s="148">
        <v>25000</v>
      </c>
      <c r="AI116" s="148">
        <v>25000</v>
      </c>
      <c r="AJ116" s="148">
        <v>25000</v>
      </c>
      <c r="AK116" s="147"/>
      <c r="AL116" s="148">
        <v>0</v>
      </c>
      <c r="AM116" s="148">
        <v>0</v>
      </c>
      <c r="AN116" s="148">
        <v>0</v>
      </c>
      <c r="AO116" s="148">
        <v>0</v>
      </c>
      <c r="AP116" s="148">
        <v>0</v>
      </c>
      <c r="AQ116" s="148">
        <v>0</v>
      </c>
      <c r="AR116" s="148">
        <v>0</v>
      </c>
      <c r="AS116" s="148">
        <v>0</v>
      </c>
      <c r="AT116" s="148">
        <v>0</v>
      </c>
      <c r="AU116" s="148">
        <v>0</v>
      </c>
      <c r="AV116" s="148">
        <v>0</v>
      </c>
      <c r="AW116" s="148">
        <v>0</v>
      </c>
      <c r="AX116" s="147"/>
      <c r="AY116" s="148">
        <v>0</v>
      </c>
      <c r="AZ116" s="148">
        <v>0</v>
      </c>
      <c r="BA116" s="148">
        <v>0</v>
      </c>
      <c r="BB116" s="148">
        <v>0</v>
      </c>
      <c r="BC116" s="148">
        <v>0</v>
      </c>
      <c r="BD116" s="148">
        <v>0</v>
      </c>
      <c r="BE116" s="148">
        <v>0</v>
      </c>
      <c r="BF116" s="148">
        <v>0</v>
      </c>
      <c r="BG116" s="148">
        <v>0</v>
      </c>
      <c r="BH116" s="148">
        <v>0</v>
      </c>
      <c r="BI116" s="148">
        <v>0</v>
      </c>
      <c r="BJ116" s="148">
        <v>0</v>
      </c>
      <c r="BK116" s="147"/>
      <c r="BL116" s="148">
        <v>0</v>
      </c>
      <c r="BM116" s="148">
        <v>0</v>
      </c>
      <c r="BN116" s="148">
        <v>0</v>
      </c>
      <c r="BO116" s="148">
        <v>0</v>
      </c>
      <c r="BP116" s="148">
        <v>0</v>
      </c>
      <c r="BQ116" s="148">
        <v>0</v>
      </c>
      <c r="BR116" s="148">
        <v>0</v>
      </c>
      <c r="BS116" s="148">
        <v>0</v>
      </c>
      <c r="BT116" s="148">
        <v>0</v>
      </c>
      <c r="BU116" s="148">
        <v>0</v>
      </c>
      <c r="BV116" s="148">
        <v>0</v>
      </c>
      <c r="BW116" s="148">
        <v>0</v>
      </c>
      <c r="BX116" s="147"/>
      <c r="BY116" s="148">
        <v>0</v>
      </c>
      <c r="BZ116" s="148">
        <v>0</v>
      </c>
      <c r="CA116" s="148">
        <v>0</v>
      </c>
      <c r="CB116" s="148">
        <v>0</v>
      </c>
      <c r="CC116" s="148">
        <v>0</v>
      </c>
      <c r="CD116" s="148">
        <v>0</v>
      </c>
      <c r="CE116" s="148">
        <v>0</v>
      </c>
      <c r="CF116" s="148">
        <v>0</v>
      </c>
      <c r="CG116" s="148">
        <v>0</v>
      </c>
      <c r="CH116" s="148">
        <v>0</v>
      </c>
      <c r="CI116" s="148">
        <v>0</v>
      </c>
      <c r="CJ116" s="148">
        <v>0</v>
      </c>
      <c r="CK116" s="147"/>
      <c r="CL116" s="148">
        <v>0</v>
      </c>
      <c r="CM116" s="148">
        <v>0</v>
      </c>
      <c r="CN116" s="148">
        <v>0</v>
      </c>
      <c r="CO116" s="148">
        <v>0</v>
      </c>
      <c r="CP116" s="148">
        <v>0</v>
      </c>
      <c r="CQ116" s="148">
        <v>0</v>
      </c>
      <c r="CR116" s="148">
        <v>0</v>
      </c>
      <c r="CS116" s="148">
        <v>0</v>
      </c>
      <c r="CT116" s="148">
        <v>0</v>
      </c>
      <c r="CU116" s="148">
        <v>0</v>
      </c>
      <c r="CV116" s="148">
        <v>0</v>
      </c>
      <c r="CW116" s="148">
        <v>0</v>
      </c>
      <c r="CX116" s="147"/>
      <c r="CY116" s="148">
        <v>0</v>
      </c>
      <c r="CZ116" s="148">
        <v>0</v>
      </c>
      <c r="DA116" s="148">
        <v>0</v>
      </c>
      <c r="DB116" s="148">
        <v>0</v>
      </c>
      <c r="DC116" s="148">
        <v>0</v>
      </c>
      <c r="DD116" s="148">
        <v>0</v>
      </c>
      <c r="DE116" s="148">
        <v>0</v>
      </c>
      <c r="DF116" s="148">
        <v>0</v>
      </c>
      <c r="DG116" s="148">
        <v>0</v>
      </c>
      <c r="DH116" s="148">
        <v>0</v>
      </c>
      <c r="DI116" s="148">
        <v>0</v>
      </c>
      <c r="DJ116" s="148">
        <v>0</v>
      </c>
      <c r="DK116" s="147"/>
      <c r="DL116" s="148">
        <v>25000</v>
      </c>
      <c r="DM116" s="148">
        <v>25000</v>
      </c>
      <c r="DN116" s="148">
        <v>25000</v>
      </c>
      <c r="DO116" s="148">
        <v>25000</v>
      </c>
      <c r="DP116" s="148">
        <v>25000</v>
      </c>
      <c r="DQ116" s="148">
        <v>25000</v>
      </c>
      <c r="DR116" s="148">
        <v>25000</v>
      </c>
      <c r="DS116" s="148">
        <v>25000</v>
      </c>
      <c r="DT116" s="148">
        <v>25000</v>
      </c>
      <c r="DU116" s="148">
        <v>25000</v>
      </c>
      <c r="DV116" s="148">
        <v>25000</v>
      </c>
      <c r="DW116" s="148">
        <v>25000</v>
      </c>
      <c r="DY116" s="149">
        <f t="shared" si="117"/>
        <v>300000</v>
      </c>
      <c r="EA116" s="19" t="b">
        <f t="shared" si="118"/>
        <v>1</v>
      </c>
      <c r="EH116" s="19"/>
    </row>
    <row r="117" spans="2:138" ht="14" customHeight="1" x14ac:dyDescent="0.4">
      <c r="B117" s="144"/>
      <c r="C117" s="19" t="s">
        <v>71</v>
      </c>
      <c r="D117" s="145" t="s">
        <v>157</v>
      </c>
      <c r="E117" s="19" t="s">
        <v>59</v>
      </c>
      <c r="F117" s="19" t="s">
        <v>146</v>
      </c>
      <c r="G117" s="145" t="s">
        <v>18</v>
      </c>
      <c r="H117" s="145" t="s">
        <v>17</v>
      </c>
      <c r="I117" s="19" t="s">
        <v>199</v>
      </c>
      <c r="J117" s="19" t="s">
        <v>74</v>
      </c>
      <c r="L117" s="146">
        <v>25000</v>
      </c>
      <c r="M117" s="146">
        <v>25000</v>
      </c>
      <c r="N117" s="146">
        <v>25000</v>
      </c>
      <c r="O117" s="146">
        <v>25000</v>
      </c>
      <c r="P117" s="146">
        <v>25000</v>
      </c>
      <c r="Q117" s="146">
        <v>25000</v>
      </c>
      <c r="R117" s="146">
        <v>25000</v>
      </c>
      <c r="S117" s="146">
        <v>25000</v>
      </c>
      <c r="T117" s="146">
        <v>25000</v>
      </c>
      <c r="U117" s="146">
        <v>25000</v>
      </c>
      <c r="V117" s="146">
        <v>25000</v>
      </c>
      <c r="W117" s="146">
        <v>25000</v>
      </c>
      <c r="X117" s="147"/>
      <c r="Y117" s="148">
        <v>25000</v>
      </c>
      <c r="Z117" s="148">
        <v>25000</v>
      </c>
      <c r="AA117" s="148">
        <v>25000</v>
      </c>
      <c r="AB117" s="148">
        <v>25000</v>
      </c>
      <c r="AC117" s="148">
        <v>25000</v>
      </c>
      <c r="AD117" s="148">
        <v>25000</v>
      </c>
      <c r="AE117" s="148">
        <v>25000</v>
      </c>
      <c r="AF117" s="148">
        <v>25000</v>
      </c>
      <c r="AG117" s="148">
        <v>25000</v>
      </c>
      <c r="AH117" s="148">
        <v>25000</v>
      </c>
      <c r="AI117" s="148">
        <v>25000</v>
      </c>
      <c r="AJ117" s="148">
        <v>25000</v>
      </c>
      <c r="AK117" s="147"/>
      <c r="AL117" s="148">
        <v>0</v>
      </c>
      <c r="AM117" s="148">
        <v>0</v>
      </c>
      <c r="AN117" s="148">
        <v>0</v>
      </c>
      <c r="AO117" s="148">
        <v>0</v>
      </c>
      <c r="AP117" s="148">
        <v>0</v>
      </c>
      <c r="AQ117" s="148">
        <v>0</v>
      </c>
      <c r="AR117" s="148">
        <v>0</v>
      </c>
      <c r="AS117" s="148">
        <v>0</v>
      </c>
      <c r="AT117" s="148">
        <v>0</v>
      </c>
      <c r="AU117" s="148">
        <v>0</v>
      </c>
      <c r="AV117" s="148">
        <v>0</v>
      </c>
      <c r="AW117" s="148">
        <v>0</v>
      </c>
      <c r="AX117" s="147"/>
      <c r="AY117" s="148">
        <v>0</v>
      </c>
      <c r="AZ117" s="148">
        <v>0</v>
      </c>
      <c r="BA117" s="148">
        <v>0</v>
      </c>
      <c r="BB117" s="148">
        <v>0</v>
      </c>
      <c r="BC117" s="148">
        <v>0</v>
      </c>
      <c r="BD117" s="148">
        <v>0</v>
      </c>
      <c r="BE117" s="148">
        <v>0</v>
      </c>
      <c r="BF117" s="148">
        <v>0</v>
      </c>
      <c r="BG117" s="148">
        <v>0</v>
      </c>
      <c r="BH117" s="148">
        <v>0</v>
      </c>
      <c r="BI117" s="148">
        <v>0</v>
      </c>
      <c r="BJ117" s="148">
        <v>0</v>
      </c>
      <c r="BK117" s="147"/>
      <c r="BL117" s="148">
        <v>0</v>
      </c>
      <c r="BM117" s="148">
        <v>0</v>
      </c>
      <c r="BN117" s="148">
        <v>0</v>
      </c>
      <c r="BO117" s="148">
        <v>0</v>
      </c>
      <c r="BP117" s="148">
        <v>0</v>
      </c>
      <c r="BQ117" s="148">
        <v>0</v>
      </c>
      <c r="BR117" s="148">
        <v>0</v>
      </c>
      <c r="BS117" s="148">
        <v>0</v>
      </c>
      <c r="BT117" s="148">
        <v>0</v>
      </c>
      <c r="BU117" s="148">
        <v>0</v>
      </c>
      <c r="BV117" s="148">
        <v>0</v>
      </c>
      <c r="BW117" s="148">
        <v>0</v>
      </c>
      <c r="BX117" s="147"/>
      <c r="BY117" s="148">
        <v>0</v>
      </c>
      <c r="BZ117" s="148">
        <v>0</v>
      </c>
      <c r="CA117" s="148">
        <v>0</v>
      </c>
      <c r="CB117" s="148">
        <v>0</v>
      </c>
      <c r="CC117" s="148">
        <v>0</v>
      </c>
      <c r="CD117" s="148">
        <v>0</v>
      </c>
      <c r="CE117" s="148">
        <v>0</v>
      </c>
      <c r="CF117" s="148">
        <v>0</v>
      </c>
      <c r="CG117" s="148">
        <v>0</v>
      </c>
      <c r="CH117" s="148">
        <v>0</v>
      </c>
      <c r="CI117" s="148">
        <v>0</v>
      </c>
      <c r="CJ117" s="148">
        <v>0</v>
      </c>
      <c r="CK117" s="147"/>
      <c r="CL117" s="148">
        <v>0</v>
      </c>
      <c r="CM117" s="148">
        <v>0</v>
      </c>
      <c r="CN117" s="148">
        <v>0</v>
      </c>
      <c r="CO117" s="148">
        <v>0</v>
      </c>
      <c r="CP117" s="148">
        <v>0</v>
      </c>
      <c r="CQ117" s="148">
        <v>0</v>
      </c>
      <c r="CR117" s="148">
        <v>0</v>
      </c>
      <c r="CS117" s="148">
        <v>0</v>
      </c>
      <c r="CT117" s="148">
        <v>0</v>
      </c>
      <c r="CU117" s="148">
        <v>0</v>
      </c>
      <c r="CV117" s="148">
        <v>0</v>
      </c>
      <c r="CW117" s="148">
        <v>0</v>
      </c>
      <c r="CX117" s="147"/>
      <c r="CY117" s="148">
        <v>0</v>
      </c>
      <c r="CZ117" s="148">
        <v>0</v>
      </c>
      <c r="DA117" s="148">
        <v>0</v>
      </c>
      <c r="DB117" s="148">
        <v>0</v>
      </c>
      <c r="DC117" s="148">
        <v>0</v>
      </c>
      <c r="DD117" s="148">
        <v>0</v>
      </c>
      <c r="DE117" s="148">
        <v>0</v>
      </c>
      <c r="DF117" s="148">
        <v>0</v>
      </c>
      <c r="DG117" s="148">
        <v>0</v>
      </c>
      <c r="DH117" s="148">
        <v>0</v>
      </c>
      <c r="DI117" s="148">
        <v>0</v>
      </c>
      <c r="DJ117" s="148">
        <v>0</v>
      </c>
      <c r="DK117" s="147"/>
      <c r="DL117" s="148">
        <v>25000</v>
      </c>
      <c r="DM117" s="148">
        <v>25000</v>
      </c>
      <c r="DN117" s="148">
        <v>25000</v>
      </c>
      <c r="DO117" s="148">
        <v>25000</v>
      </c>
      <c r="DP117" s="148">
        <v>25000</v>
      </c>
      <c r="DQ117" s="148">
        <v>25000</v>
      </c>
      <c r="DR117" s="148">
        <v>25000</v>
      </c>
      <c r="DS117" s="148">
        <v>25000</v>
      </c>
      <c r="DT117" s="148">
        <v>25000</v>
      </c>
      <c r="DU117" s="148">
        <v>25000</v>
      </c>
      <c r="DV117" s="148">
        <v>25000</v>
      </c>
      <c r="DW117" s="148">
        <v>25000</v>
      </c>
      <c r="DY117" s="149">
        <f t="shared" si="117"/>
        <v>300000</v>
      </c>
      <c r="EA117" s="19" t="b">
        <f t="shared" si="118"/>
        <v>1</v>
      </c>
      <c r="EH117" s="19"/>
    </row>
    <row r="118" spans="2:138" ht="14" customHeight="1" x14ac:dyDescent="0.4">
      <c r="B118" s="144"/>
      <c r="C118" s="19" t="s">
        <v>71</v>
      </c>
      <c r="D118" s="145" t="s">
        <v>153</v>
      </c>
      <c r="E118" s="19" t="s">
        <v>59</v>
      </c>
      <c r="F118" s="19" t="s">
        <v>146</v>
      </c>
      <c r="G118" s="145" t="s">
        <v>18</v>
      </c>
      <c r="H118" s="145" t="s">
        <v>17</v>
      </c>
      <c r="I118" s="19" t="s">
        <v>199</v>
      </c>
      <c r="J118" s="19" t="s">
        <v>74</v>
      </c>
      <c r="L118" s="146">
        <v>23000</v>
      </c>
      <c r="M118" s="146">
        <v>23000</v>
      </c>
      <c r="N118" s="146">
        <v>23000</v>
      </c>
      <c r="O118" s="146">
        <v>23000</v>
      </c>
      <c r="P118" s="146">
        <v>23000</v>
      </c>
      <c r="Q118" s="146">
        <v>23000</v>
      </c>
      <c r="R118" s="146">
        <v>23000</v>
      </c>
      <c r="S118" s="146">
        <v>23000</v>
      </c>
      <c r="T118" s="146">
        <v>23000</v>
      </c>
      <c r="U118" s="146">
        <v>23000</v>
      </c>
      <c r="V118" s="146">
        <v>23000</v>
      </c>
      <c r="W118" s="146">
        <v>23000</v>
      </c>
      <c r="X118" s="147"/>
      <c r="Y118" s="148">
        <v>23000</v>
      </c>
      <c r="Z118" s="148">
        <v>23000</v>
      </c>
      <c r="AA118" s="148">
        <v>23000</v>
      </c>
      <c r="AB118" s="148">
        <v>23000</v>
      </c>
      <c r="AC118" s="148">
        <v>23000</v>
      </c>
      <c r="AD118" s="148">
        <v>23000</v>
      </c>
      <c r="AE118" s="148">
        <v>23000</v>
      </c>
      <c r="AF118" s="148">
        <v>23000</v>
      </c>
      <c r="AG118" s="148">
        <v>23000</v>
      </c>
      <c r="AH118" s="148">
        <v>23000</v>
      </c>
      <c r="AI118" s="148">
        <v>23000</v>
      </c>
      <c r="AJ118" s="148">
        <v>23000</v>
      </c>
      <c r="AK118" s="147"/>
      <c r="AL118" s="148">
        <v>0</v>
      </c>
      <c r="AM118" s="148">
        <v>0</v>
      </c>
      <c r="AN118" s="148">
        <v>0</v>
      </c>
      <c r="AO118" s="148">
        <v>0</v>
      </c>
      <c r="AP118" s="148">
        <v>0</v>
      </c>
      <c r="AQ118" s="148">
        <v>0</v>
      </c>
      <c r="AR118" s="148">
        <v>0</v>
      </c>
      <c r="AS118" s="148">
        <v>0</v>
      </c>
      <c r="AT118" s="148">
        <v>0</v>
      </c>
      <c r="AU118" s="148">
        <v>0</v>
      </c>
      <c r="AV118" s="148">
        <v>0</v>
      </c>
      <c r="AW118" s="148">
        <v>0</v>
      </c>
      <c r="AX118" s="147"/>
      <c r="AY118" s="148">
        <v>0</v>
      </c>
      <c r="AZ118" s="148">
        <v>0</v>
      </c>
      <c r="BA118" s="148">
        <v>0</v>
      </c>
      <c r="BB118" s="148">
        <v>0</v>
      </c>
      <c r="BC118" s="148">
        <v>0</v>
      </c>
      <c r="BD118" s="148">
        <v>0</v>
      </c>
      <c r="BE118" s="148">
        <v>0</v>
      </c>
      <c r="BF118" s="148">
        <v>0</v>
      </c>
      <c r="BG118" s="148">
        <v>0</v>
      </c>
      <c r="BH118" s="148">
        <v>0</v>
      </c>
      <c r="BI118" s="148">
        <v>0</v>
      </c>
      <c r="BJ118" s="148">
        <v>0</v>
      </c>
      <c r="BK118" s="147"/>
      <c r="BL118" s="148">
        <v>0</v>
      </c>
      <c r="BM118" s="148">
        <v>0</v>
      </c>
      <c r="BN118" s="148">
        <v>0</v>
      </c>
      <c r="BO118" s="148">
        <v>0</v>
      </c>
      <c r="BP118" s="148">
        <v>0</v>
      </c>
      <c r="BQ118" s="148">
        <v>0</v>
      </c>
      <c r="BR118" s="148">
        <v>0</v>
      </c>
      <c r="BS118" s="148">
        <v>0</v>
      </c>
      <c r="BT118" s="148">
        <v>0</v>
      </c>
      <c r="BU118" s="148">
        <v>0</v>
      </c>
      <c r="BV118" s="148">
        <v>0</v>
      </c>
      <c r="BW118" s="148">
        <v>0</v>
      </c>
      <c r="BX118" s="147"/>
      <c r="BY118" s="148">
        <v>0</v>
      </c>
      <c r="BZ118" s="148">
        <v>0</v>
      </c>
      <c r="CA118" s="148">
        <v>0</v>
      </c>
      <c r="CB118" s="148">
        <v>0</v>
      </c>
      <c r="CC118" s="148">
        <v>0</v>
      </c>
      <c r="CD118" s="148">
        <v>0</v>
      </c>
      <c r="CE118" s="148">
        <v>0</v>
      </c>
      <c r="CF118" s="148">
        <v>0</v>
      </c>
      <c r="CG118" s="148">
        <v>0</v>
      </c>
      <c r="CH118" s="148">
        <v>0</v>
      </c>
      <c r="CI118" s="148">
        <v>0</v>
      </c>
      <c r="CJ118" s="148">
        <v>0</v>
      </c>
      <c r="CK118" s="147"/>
      <c r="CL118" s="148">
        <v>0</v>
      </c>
      <c r="CM118" s="148">
        <v>0</v>
      </c>
      <c r="CN118" s="148">
        <v>0</v>
      </c>
      <c r="CO118" s="148">
        <v>0</v>
      </c>
      <c r="CP118" s="148">
        <v>0</v>
      </c>
      <c r="CQ118" s="148">
        <v>0</v>
      </c>
      <c r="CR118" s="148">
        <v>0</v>
      </c>
      <c r="CS118" s="148">
        <v>0</v>
      </c>
      <c r="CT118" s="148">
        <v>0</v>
      </c>
      <c r="CU118" s="148">
        <v>0</v>
      </c>
      <c r="CV118" s="148">
        <v>0</v>
      </c>
      <c r="CW118" s="148">
        <v>0</v>
      </c>
      <c r="CX118" s="147"/>
      <c r="CY118" s="148">
        <v>0</v>
      </c>
      <c r="CZ118" s="148">
        <v>0</v>
      </c>
      <c r="DA118" s="148">
        <v>0</v>
      </c>
      <c r="DB118" s="148">
        <v>0</v>
      </c>
      <c r="DC118" s="148">
        <v>0</v>
      </c>
      <c r="DD118" s="148">
        <v>0</v>
      </c>
      <c r="DE118" s="148">
        <v>0</v>
      </c>
      <c r="DF118" s="148">
        <v>0</v>
      </c>
      <c r="DG118" s="148">
        <v>0</v>
      </c>
      <c r="DH118" s="148">
        <v>0</v>
      </c>
      <c r="DI118" s="148">
        <v>0</v>
      </c>
      <c r="DJ118" s="148">
        <v>0</v>
      </c>
      <c r="DK118" s="147"/>
      <c r="DL118" s="148">
        <v>23000</v>
      </c>
      <c r="DM118" s="148">
        <v>23000</v>
      </c>
      <c r="DN118" s="148">
        <v>23000</v>
      </c>
      <c r="DO118" s="148">
        <v>23000</v>
      </c>
      <c r="DP118" s="148">
        <v>23000</v>
      </c>
      <c r="DQ118" s="148">
        <v>23000</v>
      </c>
      <c r="DR118" s="148">
        <v>23000</v>
      </c>
      <c r="DS118" s="148">
        <v>23000</v>
      </c>
      <c r="DT118" s="148">
        <v>23000</v>
      </c>
      <c r="DU118" s="148">
        <v>23000</v>
      </c>
      <c r="DV118" s="148">
        <v>23000</v>
      </c>
      <c r="DW118" s="148">
        <v>23000</v>
      </c>
      <c r="DY118" s="149">
        <f t="shared" si="117"/>
        <v>276000</v>
      </c>
      <c r="EA118" s="19" t="b">
        <f t="shared" si="118"/>
        <v>1</v>
      </c>
      <c r="EH118" s="19"/>
    </row>
    <row r="119" spans="2:138" ht="14" customHeight="1" x14ac:dyDescent="0.4">
      <c r="B119" s="144"/>
      <c r="C119" s="19" t="s">
        <v>71</v>
      </c>
      <c r="D119" s="145" t="s">
        <v>152</v>
      </c>
      <c r="E119" s="19" t="s">
        <v>59</v>
      </c>
      <c r="F119" s="19" t="s">
        <v>146</v>
      </c>
      <c r="G119" s="145" t="s">
        <v>18</v>
      </c>
      <c r="H119" s="145" t="s">
        <v>17</v>
      </c>
      <c r="I119" s="19" t="s">
        <v>199</v>
      </c>
      <c r="J119" s="19" t="s">
        <v>74</v>
      </c>
      <c r="L119" s="146">
        <v>20000</v>
      </c>
      <c r="M119" s="146">
        <v>20000</v>
      </c>
      <c r="N119" s="146">
        <v>20000</v>
      </c>
      <c r="O119" s="146">
        <v>20000</v>
      </c>
      <c r="P119" s="146">
        <v>20000</v>
      </c>
      <c r="Q119" s="146">
        <v>20000</v>
      </c>
      <c r="R119" s="146">
        <v>20000</v>
      </c>
      <c r="S119" s="146">
        <v>20000</v>
      </c>
      <c r="T119" s="146">
        <v>20000</v>
      </c>
      <c r="U119" s="146">
        <v>20000</v>
      </c>
      <c r="V119" s="146">
        <v>20000</v>
      </c>
      <c r="W119" s="146">
        <v>20000</v>
      </c>
      <c r="X119" s="147"/>
      <c r="Y119" s="148">
        <v>20000</v>
      </c>
      <c r="Z119" s="148">
        <v>20000</v>
      </c>
      <c r="AA119" s="148">
        <v>20000</v>
      </c>
      <c r="AB119" s="148">
        <v>20000</v>
      </c>
      <c r="AC119" s="148">
        <v>20000</v>
      </c>
      <c r="AD119" s="148">
        <v>20000</v>
      </c>
      <c r="AE119" s="148">
        <v>20000</v>
      </c>
      <c r="AF119" s="148">
        <v>20000</v>
      </c>
      <c r="AG119" s="148">
        <v>20000</v>
      </c>
      <c r="AH119" s="148">
        <v>20000</v>
      </c>
      <c r="AI119" s="148">
        <v>20000</v>
      </c>
      <c r="AJ119" s="148">
        <v>20000</v>
      </c>
      <c r="AK119" s="147"/>
      <c r="AL119" s="148">
        <v>0</v>
      </c>
      <c r="AM119" s="148">
        <v>0</v>
      </c>
      <c r="AN119" s="148">
        <v>0</v>
      </c>
      <c r="AO119" s="148">
        <v>0</v>
      </c>
      <c r="AP119" s="148">
        <v>0</v>
      </c>
      <c r="AQ119" s="148">
        <v>0</v>
      </c>
      <c r="AR119" s="148">
        <v>0</v>
      </c>
      <c r="AS119" s="148">
        <v>0</v>
      </c>
      <c r="AT119" s="148">
        <v>0</v>
      </c>
      <c r="AU119" s="148">
        <v>0</v>
      </c>
      <c r="AV119" s="148">
        <v>0</v>
      </c>
      <c r="AW119" s="148">
        <v>0</v>
      </c>
      <c r="AX119" s="147"/>
      <c r="AY119" s="148">
        <v>0</v>
      </c>
      <c r="AZ119" s="148">
        <v>0</v>
      </c>
      <c r="BA119" s="148">
        <v>0</v>
      </c>
      <c r="BB119" s="148">
        <v>0</v>
      </c>
      <c r="BC119" s="148">
        <v>0</v>
      </c>
      <c r="BD119" s="148">
        <v>0</v>
      </c>
      <c r="BE119" s="148">
        <v>0</v>
      </c>
      <c r="BF119" s="148">
        <v>0</v>
      </c>
      <c r="BG119" s="148">
        <v>0</v>
      </c>
      <c r="BH119" s="148">
        <v>0</v>
      </c>
      <c r="BI119" s="148">
        <v>0</v>
      </c>
      <c r="BJ119" s="148">
        <v>0</v>
      </c>
      <c r="BK119" s="147"/>
      <c r="BL119" s="148">
        <v>0</v>
      </c>
      <c r="BM119" s="148">
        <v>0</v>
      </c>
      <c r="BN119" s="148">
        <v>0</v>
      </c>
      <c r="BO119" s="148">
        <v>0</v>
      </c>
      <c r="BP119" s="148">
        <v>0</v>
      </c>
      <c r="BQ119" s="148">
        <v>0</v>
      </c>
      <c r="BR119" s="148">
        <v>0</v>
      </c>
      <c r="BS119" s="148">
        <v>0</v>
      </c>
      <c r="BT119" s="148">
        <v>0</v>
      </c>
      <c r="BU119" s="148">
        <v>0</v>
      </c>
      <c r="BV119" s="148">
        <v>0</v>
      </c>
      <c r="BW119" s="148">
        <v>0</v>
      </c>
      <c r="BX119" s="147"/>
      <c r="BY119" s="148">
        <v>0</v>
      </c>
      <c r="BZ119" s="148">
        <v>0</v>
      </c>
      <c r="CA119" s="148">
        <v>0</v>
      </c>
      <c r="CB119" s="148">
        <v>0</v>
      </c>
      <c r="CC119" s="148">
        <v>0</v>
      </c>
      <c r="CD119" s="148">
        <v>0</v>
      </c>
      <c r="CE119" s="148">
        <v>0</v>
      </c>
      <c r="CF119" s="148">
        <v>0</v>
      </c>
      <c r="CG119" s="148">
        <v>0</v>
      </c>
      <c r="CH119" s="148">
        <v>0</v>
      </c>
      <c r="CI119" s="148">
        <v>0</v>
      </c>
      <c r="CJ119" s="148">
        <v>0</v>
      </c>
      <c r="CK119" s="147"/>
      <c r="CL119" s="148">
        <v>0</v>
      </c>
      <c r="CM119" s="148">
        <v>0</v>
      </c>
      <c r="CN119" s="148">
        <v>0</v>
      </c>
      <c r="CO119" s="148">
        <v>0</v>
      </c>
      <c r="CP119" s="148">
        <v>0</v>
      </c>
      <c r="CQ119" s="148">
        <v>0</v>
      </c>
      <c r="CR119" s="148">
        <v>0</v>
      </c>
      <c r="CS119" s="148">
        <v>0</v>
      </c>
      <c r="CT119" s="148">
        <v>0</v>
      </c>
      <c r="CU119" s="148">
        <v>0</v>
      </c>
      <c r="CV119" s="148">
        <v>0</v>
      </c>
      <c r="CW119" s="148">
        <v>0</v>
      </c>
      <c r="CX119" s="147"/>
      <c r="CY119" s="148">
        <v>0</v>
      </c>
      <c r="CZ119" s="148">
        <v>0</v>
      </c>
      <c r="DA119" s="148">
        <v>0</v>
      </c>
      <c r="DB119" s="148">
        <v>0</v>
      </c>
      <c r="DC119" s="148">
        <v>0</v>
      </c>
      <c r="DD119" s="148">
        <v>0</v>
      </c>
      <c r="DE119" s="148">
        <v>0</v>
      </c>
      <c r="DF119" s="148">
        <v>0</v>
      </c>
      <c r="DG119" s="148">
        <v>0</v>
      </c>
      <c r="DH119" s="148">
        <v>0</v>
      </c>
      <c r="DI119" s="148">
        <v>0</v>
      </c>
      <c r="DJ119" s="148">
        <v>0</v>
      </c>
      <c r="DK119" s="147"/>
      <c r="DL119" s="148">
        <v>20000</v>
      </c>
      <c r="DM119" s="148">
        <v>20000</v>
      </c>
      <c r="DN119" s="148">
        <v>20000</v>
      </c>
      <c r="DO119" s="148">
        <v>20000</v>
      </c>
      <c r="DP119" s="148">
        <v>20000</v>
      </c>
      <c r="DQ119" s="148">
        <v>20000</v>
      </c>
      <c r="DR119" s="148">
        <v>20000</v>
      </c>
      <c r="DS119" s="148">
        <v>20000</v>
      </c>
      <c r="DT119" s="148">
        <v>20000</v>
      </c>
      <c r="DU119" s="148">
        <v>20000</v>
      </c>
      <c r="DV119" s="148">
        <v>20000</v>
      </c>
      <c r="DW119" s="148">
        <v>20000</v>
      </c>
      <c r="DY119" s="149">
        <f t="shared" si="117"/>
        <v>240000</v>
      </c>
      <c r="EA119" s="19" t="b">
        <f t="shared" si="118"/>
        <v>1</v>
      </c>
      <c r="EH119" s="19"/>
    </row>
    <row r="120" spans="2:138" ht="14" customHeight="1" x14ac:dyDescent="0.4">
      <c r="B120" s="144"/>
      <c r="C120" s="19" t="s">
        <v>71</v>
      </c>
      <c r="D120" s="145" t="s">
        <v>341</v>
      </c>
      <c r="E120" s="19" t="s">
        <v>59</v>
      </c>
      <c r="F120" s="19" t="s">
        <v>146</v>
      </c>
      <c r="G120" s="145" t="s">
        <v>18</v>
      </c>
      <c r="H120" s="145" t="s">
        <v>17</v>
      </c>
      <c r="I120" s="19" t="s">
        <v>199</v>
      </c>
      <c r="J120" s="19" t="s">
        <v>74</v>
      </c>
      <c r="L120" s="146"/>
      <c r="M120" s="146"/>
      <c r="N120" s="146">
        <v>0</v>
      </c>
      <c r="O120" s="146">
        <v>18500</v>
      </c>
      <c r="P120" s="146">
        <v>18500</v>
      </c>
      <c r="Q120" s="146">
        <v>18500</v>
      </c>
      <c r="R120" s="146">
        <v>18500</v>
      </c>
      <c r="S120" s="146">
        <v>18500</v>
      </c>
      <c r="T120" s="146">
        <v>18500</v>
      </c>
      <c r="U120" s="146">
        <v>18500</v>
      </c>
      <c r="V120" s="146">
        <v>18500</v>
      </c>
      <c r="W120" s="146">
        <v>18500</v>
      </c>
      <c r="X120" s="147"/>
      <c r="Y120" s="148">
        <v>0</v>
      </c>
      <c r="Z120" s="148">
        <v>0</v>
      </c>
      <c r="AA120" s="148">
        <v>0</v>
      </c>
      <c r="AB120" s="148">
        <v>18500</v>
      </c>
      <c r="AC120" s="148">
        <v>18500</v>
      </c>
      <c r="AD120" s="148">
        <v>18500</v>
      </c>
      <c r="AE120" s="148">
        <v>18500</v>
      </c>
      <c r="AF120" s="148">
        <v>18500</v>
      </c>
      <c r="AG120" s="148">
        <v>18500</v>
      </c>
      <c r="AH120" s="148">
        <v>18500</v>
      </c>
      <c r="AI120" s="148">
        <v>18500</v>
      </c>
      <c r="AJ120" s="148">
        <v>18500</v>
      </c>
      <c r="AK120" s="147"/>
      <c r="AL120" s="148">
        <v>0</v>
      </c>
      <c r="AM120" s="148">
        <v>0</v>
      </c>
      <c r="AN120" s="148">
        <v>0</v>
      </c>
      <c r="AO120" s="148">
        <v>0</v>
      </c>
      <c r="AP120" s="148">
        <v>0</v>
      </c>
      <c r="AQ120" s="148">
        <v>0</v>
      </c>
      <c r="AR120" s="148">
        <v>0</v>
      </c>
      <c r="AS120" s="148">
        <v>0</v>
      </c>
      <c r="AT120" s="148">
        <v>0</v>
      </c>
      <c r="AU120" s="148">
        <v>0</v>
      </c>
      <c r="AV120" s="148">
        <v>0</v>
      </c>
      <c r="AW120" s="148">
        <v>0</v>
      </c>
      <c r="AX120" s="147"/>
      <c r="AY120" s="148">
        <v>0</v>
      </c>
      <c r="AZ120" s="148">
        <v>0</v>
      </c>
      <c r="BA120" s="148">
        <v>0</v>
      </c>
      <c r="BB120" s="148">
        <v>0</v>
      </c>
      <c r="BC120" s="148">
        <v>0</v>
      </c>
      <c r="BD120" s="148">
        <v>0</v>
      </c>
      <c r="BE120" s="148">
        <v>0</v>
      </c>
      <c r="BF120" s="148">
        <v>0</v>
      </c>
      <c r="BG120" s="148">
        <v>0</v>
      </c>
      <c r="BH120" s="148">
        <v>0</v>
      </c>
      <c r="BI120" s="148">
        <v>0</v>
      </c>
      <c r="BJ120" s="148">
        <v>0</v>
      </c>
      <c r="BK120" s="147"/>
      <c r="BL120" s="148">
        <v>0</v>
      </c>
      <c r="BM120" s="148">
        <v>0</v>
      </c>
      <c r="BN120" s="148">
        <v>0</v>
      </c>
      <c r="BO120" s="148">
        <v>0</v>
      </c>
      <c r="BP120" s="148">
        <v>0</v>
      </c>
      <c r="BQ120" s="148">
        <v>0</v>
      </c>
      <c r="BR120" s="148">
        <v>0</v>
      </c>
      <c r="BS120" s="148">
        <v>0</v>
      </c>
      <c r="BT120" s="148">
        <v>0</v>
      </c>
      <c r="BU120" s="148">
        <v>0</v>
      </c>
      <c r="BV120" s="148">
        <v>0</v>
      </c>
      <c r="BW120" s="148">
        <v>0</v>
      </c>
      <c r="BX120" s="147"/>
      <c r="BY120" s="148">
        <v>0</v>
      </c>
      <c r="BZ120" s="148">
        <v>0</v>
      </c>
      <c r="CA120" s="148">
        <v>0</v>
      </c>
      <c r="CB120" s="148">
        <v>0</v>
      </c>
      <c r="CC120" s="148">
        <v>0</v>
      </c>
      <c r="CD120" s="148">
        <v>0</v>
      </c>
      <c r="CE120" s="148">
        <v>0</v>
      </c>
      <c r="CF120" s="148">
        <v>0</v>
      </c>
      <c r="CG120" s="148">
        <v>0</v>
      </c>
      <c r="CH120" s="148">
        <v>0</v>
      </c>
      <c r="CI120" s="148">
        <v>0</v>
      </c>
      <c r="CJ120" s="148">
        <v>0</v>
      </c>
      <c r="CK120" s="147"/>
      <c r="CL120" s="148">
        <v>0</v>
      </c>
      <c r="CM120" s="148">
        <v>0</v>
      </c>
      <c r="CN120" s="148">
        <v>0</v>
      </c>
      <c r="CO120" s="148">
        <v>0</v>
      </c>
      <c r="CP120" s="148">
        <v>0</v>
      </c>
      <c r="CQ120" s="148">
        <v>0</v>
      </c>
      <c r="CR120" s="148">
        <v>0</v>
      </c>
      <c r="CS120" s="148">
        <v>0</v>
      </c>
      <c r="CT120" s="148">
        <v>0</v>
      </c>
      <c r="CU120" s="148">
        <v>0</v>
      </c>
      <c r="CV120" s="148">
        <v>0</v>
      </c>
      <c r="CW120" s="148">
        <v>0</v>
      </c>
      <c r="CX120" s="147"/>
      <c r="CY120" s="148">
        <v>0</v>
      </c>
      <c r="CZ120" s="148">
        <v>0</v>
      </c>
      <c r="DA120" s="148">
        <v>0</v>
      </c>
      <c r="DB120" s="148">
        <v>0</v>
      </c>
      <c r="DC120" s="148">
        <v>0</v>
      </c>
      <c r="DD120" s="148">
        <v>0</v>
      </c>
      <c r="DE120" s="148">
        <v>0</v>
      </c>
      <c r="DF120" s="148">
        <v>0</v>
      </c>
      <c r="DG120" s="148">
        <v>0</v>
      </c>
      <c r="DH120" s="148">
        <v>0</v>
      </c>
      <c r="DI120" s="148">
        <v>0</v>
      </c>
      <c r="DJ120" s="148">
        <v>0</v>
      </c>
      <c r="DK120" s="147"/>
      <c r="DL120" s="148">
        <v>0</v>
      </c>
      <c r="DM120" s="148">
        <v>0</v>
      </c>
      <c r="DN120" s="148">
        <v>0</v>
      </c>
      <c r="DO120" s="148">
        <v>18500</v>
      </c>
      <c r="DP120" s="148">
        <v>18500</v>
      </c>
      <c r="DQ120" s="148">
        <v>18500</v>
      </c>
      <c r="DR120" s="148">
        <v>18500</v>
      </c>
      <c r="DS120" s="148">
        <v>18500</v>
      </c>
      <c r="DT120" s="148">
        <v>18500</v>
      </c>
      <c r="DU120" s="148">
        <v>18500</v>
      </c>
      <c r="DV120" s="148">
        <v>18500</v>
      </c>
      <c r="DW120" s="148">
        <v>18500</v>
      </c>
      <c r="DY120" s="149">
        <f t="shared" si="117"/>
        <v>166500</v>
      </c>
      <c r="EA120" s="19" t="b">
        <f t="shared" si="118"/>
        <v>1</v>
      </c>
      <c r="EH120" s="19"/>
    </row>
    <row r="121" spans="2:138" ht="14" customHeight="1" x14ac:dyDescent="0.4">
      <c r="B121" s="144"/>
      <c r="C121" s="19" t="s">
        <v>71</v>
      </c>
      <c r="D121" s="145" t="s">
        <v>148</v>
      </c>
      <c r="E121" s="19" t="s">
        <v>59</v>
      </c>
      <c r="F121" s="19" t="s">
        <v>146</v>
      </c>
      <c r="H121" s="145" t="s">
        <v>13</v>
      </c>
      <c r="I121" s="19" t="s">
        <v>142</v>
      </c>
      <c r="J121" s="19" t="s">
        <v>74</v>
      </c>
      <c r="L121" s="146">
        <v>15000</v>
      </c>
      <c r="M121" s="146">
        <v>15000</v>
      </c>
      <c r="N121" s="146">
        <v>15000</v>
      </c>
      <c r="O121" s="146">
        <v>18000</v>
      </c>
      <c r="P121" s="146">
        <v>18000</v>
      </c>
      <c r="Q121" s="146">
        <v>18000</v>
      </c>
      <c r="R121" s="146">
        <v>18000</v>
      </c>
      <c r="S121" s="146">
        <v>18000</v>
      </c>
      <c r="T121" s="146">
        <v>18000</v>
      </c>
      <c r="U121" s="146">
        <v>18000</v>
      </c>
      <c r="V121" s="146">
        <v>18000</v>
      </c>
      <c r="W121" s="146">
        <v>18000</v>
      </c>
      <c r="X121" s="147"/>
      <c r="Y121" s="148">
        <v>15000</v>
      </c>
      <c r="Z121" s="148">
        <v>15000</v>
      </c>
      <c r="AA121" s="148">
        <v>15000</v>
      </c>
      <c r="AB121" s="148">
        <v>18000</v>
      </c>
      <c r="AC121" s="148">
        <v>18000</v>
      </c>
      <c r="AD121" s="148">
        <v>18000</v>
      </c>
      <c r="AE121" s="148">
        <v>18000</v>
      </c>
      <c r="AF121" s="148">
        <v>18000</v>
      </c>
      <c r="AG121" s="148">
        <v>18000</v>
      </c>
      <c r="AH121" s="148">
        <v>18000</v>
      </c>
      <c r="AI121" s="148">
        <v>18000</v>
      </c>
      <c r="AJ121" s="148">
        <v>18000</v>
      </c>
      <c r="AK121" s="147"/>
      <c r="AL121" s="148">
        <v>0</v>
      </c>
      <c r="AM121" s="148">
        <v>0</v>
      </c>
      <c r="AN121" s="148">
        <v>0</v>
      </c>
      <c r="AO121" s="148">
        <v>0</v>
      </c>
      <c r="AP121" s="148">
        <v>0</v>
      </c>
      <c r="AQ121" s="148">
        <v>0</v>
      </c>
      <c r="AR121" s="148">
        <v>0</v>
      </c>
      <c r="AS121" s="148">
        <v>0</v>
      </c>
      <c r="AT121" s="148">
        <v>0</v>
      </c>
      <c r="AU121" s="148">
        <v>0</v>
      </c>
      <c r="AV121" s="148">
        <v>0</v>
      </c>
      <c r="AW121" s="148">
        <v>0</v>
      </c>
      <c r="AX121" s="147"/>
      <c r="AY121" s="148">
        <v>0</v>
      </c>
      <c r="AZ121" s="148">
        <v>0</v>
      </c>
      <c r="BA121" s="148">
        <v>0</v>
      </c>
      <c r="BB121" s="148">
        <v>0</v>
      </c>
      <c r="BC121" s="148">
        <v>0</v>
      </c>
      <c r="BD121" s="148">
        <v>0</v>
      </c>
      <c r="BE121" s="148">
        <v>0</v>
      </c>
      <c r="BF121" s="148">
        <v>0</v>
      </c>
      <c r="BG121" s="148">
        <v>0</v>
      </c>
      <c r="BH121" s="148">
        <v>0</v>
      </c>
      <c r="BI121" s="148">
        <v>0</v>
      </c>
      <c r="BJ121" s="148">
        <v>0</v>
      </c>
      <c r="BK121" s="147"/>
      <c r="BL121" s="148">
        <v>0</v>
      </c>
      <c r="BM121" s="148">
        <v>0</v>
      </c>
      <c r="BN121" s="148">
        <v>0</v>
      </c>
      <c r="BO121" s="148">
        <v>0</v>
      </c>
      <c r="BP121" s="148">
        <v>0</v>
      </c>
      <c r="BQ121" s="148">
        <v>0</v>
      </c>
      <c r="BR121" s="148">
        <v>0</v>
      </c>
      <c r="BS121" s="148">
        <v>0</v>
      </c>
      <c r="BT121" s="148">
        <v>0</v>
      </c>
      <c r="BU121" s="148">
        <v>0</v>
      </c>
      <c r="BV121" s="148">
        <v>0</v>
      </c>
      <c r="BW121" s="148">
        <v>0</v>
      </c>
      <c r="BX121" s="147"/>
      <c r="BY121" s="148">
        <v>0</v>
      </c>
      <c r="BZ121" s="148">
        <v>0</v>
      </c>
      <c r="CA121" s="148">
        <v>0</v>
      </c>
      <c r="CB121" s="148">
        <v>0</v>
      </c>
      <c r="CC121" s="148">
        <v>0</v>
      </c>
      <c r="CD121" s="148">
        <v>0</v>
      </c>
      <c r="CE121" s="148">
        <v>0</v>
      </c>
      <c r="CF121" s="148">
        <v>0</v>
      </c>
      <c r="CG121" s="148">
        <v>0</v>
      </c>
      <c r="CH121" s="148">
        <v>0</v>
      </c>
      <c r="CI121" s="148">
        <v>0</v>
      </c>
      <c r="CJ121" s="148">
        <v>0</v>
      </c>
      <c r="CK121" s="147"/>
      <c r="CL121" s="148">
        <v>0</v>
      </c>
      <c r="CM121" s="148">
        <v>0</v>
      </c>
      <c r="CN121" s="148">
        <v>0</v>
      </c>
      <c r="CO121" s="148">
        <v>0</v>
      </c>
      <c r="CP121" s="148">
        <v>0</v>
      </c>
      <c r="CQ121" s="148">
        <v>0</v>
      </c>
      <c r="CR121" s="148">
        <v>0</v>
      </c>
      <c r="CS121" s="148">
        <v>0</v>
      </c>
      <c r="CT121" s="148">
        <v>0</v>
      </c>
      <c r="CU121" s="148">
        <v>0</v>
      </c>
      <c r="CV121" s="148">
        <v>0</v>
      </c>
      <c r="CW121" s="148">
        <v>0</v>
      </c>
      <c r="CX121" s="147"/>
      <c r="CY121" s="148">
        <v>0</v>
      </c>
      <c r="CZ121" s="148">
        <v>0</v>
      </c>
      <c r="DA121" s="148">
        <v>0</v>
      </c>
      <c r="DB121" s="148">
        <v>0</v>
      </c>
      <c r="DC121" s="148">
        <v>0</v>
      </c>
      <c r="DD121" s="148">
        <v>0</v>
      </c>
      <c r="DE121" s="148">
        <v>0</v>
      </c>
      <c r="DF121" s="148">
        <v>0</v>
      </c>
      <c r="DG121" s="148">
        <v>0</v>
      </c>
      <c r="DH121" s="148">
        <v>0</v>
      </c>
      <c r="DI121" s="148">
        <v>0</v>
      </c>
      <c r="DJ121" s="148">
        <v>0</v>
      </c>
      <c r="DK121" s="147"/>
      <c r="DL121" s="148">
        <v>15000</v>
      </c>
      <c r="DM121" s="148">
        <v>15000</v>
      </c>
      <c r="DN121" s="148">
        <v>15000</v>
      </c>
      <c r="DO121" s="148">
        <v>18000</v>
      </c>
      <c r="DP121" s="148">
        <v>18000</v>
      </c>
      <c r="DQ121" s="148">
        <v>18000</v>
      </c>
      <c r="DR121" s="148">
        <v>18000</v>
      </c>
      <c r="DS121" s="148">
        <v>18000</v>
      </c>
      <c r="DT121" s="148">
        <v>18000</v>
      </c>
      <c r="DU121" s="148">
        <v>18000</v>
      </c>
      <c r="DV121" s="148">
        <v>18000</v>
      </c>
      <c r="DW121" s="148">
        <v>18000</v>
      </c>
      <c r="DY121" s="149">
        <f t="shared" si="117"/>
        <v>207000</v>
      </c>
      <c r="EA121" s="19" t="b">
        <f t="shared" si="118"/>
        <v>1</v>
      </c>
      <c r="EH121" s="19"/>
    </row>
    <row r="122" spans="2:138" ht="14" customHeight="1" x14ac:dyDescent="0.4">
      <c r="B122" s="144"/>
      <c r="C122" s="19" t="s">
        <v>71</v>
      </c>
      <c r="D122" s="145" t="s">
        <v>147</v>
      </c>
      <c r="E122" s="19" t="s">
        <v>59</v>
      </c>
      <c r="F122" s="19" t="s">
        <v>146</v>
      </c>
      <c r="H122" s="145" t="s">
        <v>8</v>
      </c>
      <c r="I122" s="19" t="s">
        <v>126</v>
      </c>
      <c r="J122" s="19" t="s">
        <v>74</v>
      </c>
      <c r="L122" s="146">
        <v>15000</v>
      </c>
      <c r="M122" s="146">
        <v>15000</v>
      </c>
      <c r="N122" s="146">
        <v>15000</v>
      </c>
      <c r="O122" s="146">
        <v>15000</v>
      </c>
      <c r="P122" s="146">
        <v>15000</v>
      </c>
      <c r="Q122" s="146">
        <v>15000</v>
      </c>
      <c r="R122" s="146">
        <v>15000</v>
      </c>
      <c r="S122" s="146">
        <v>15000</v>
      </c>
      <c r="T122" s="146">
        <v>15000</v>
      </c>
      <c r="U122" s="146">
        <v>15000</v>
      </c>
      <c r="V122" s="146">
        <v>15000</v>
      </c>
      <c r="W122" s="146">
        <v>15000</v>
      </c>
      <c r="X122" s="147"/>
      <c r="Y122" s="148">
        <v>15000</v>
      </c>
      <c r="Z122" s="148">
        <v>15000</v>
      </c>
      <c r="AA122" s="148">
        <v>15000</v>
      </c>
      <c r="AB122" s="148">
        <v>15000</v>
      </c>
      <c r="AC122" s="148">
        <v>15000</v>
      </c>
      <c r="AD122" s="148">
        <v>15000</v>
      </c>
      <c r="AE122" s="148">
        <v>15000</v>
      </c>
      <c r="AF122" s="148">
        <v>15000</v>
      </c>
      <c r="AG122" s="148">
        <v>15000</v>
      </c>
      <c r="AH122" s="148">
        <v>15000</v>
      </c>
      <c r="AI122" s="148">
        <v>15000</v>
      </c>
      <c r="AJ122" s="148">
        <v>15000</v>
      </c>
      <c r="AK122" s="147"/>
      <c r="AL122" s="148">
        <v>0</v>
      </c>
      <c r="AM122" s="148">
        <v>0</v>
      </c>
      <c r="AN122" s="148">
        <v>0</v>
      </c>
      <c r="AO122" s="148">
        <v>0</v>
      </c>
      <c r="AP122" s="148">
        <v>0</v>
      </c>
      <c r="AQ122" s="148">
        <v>0</v>
      </c>
      <c r="AR122" s="148">
        <v>0</v>
      </c>
      <c r="AS122" s="148">
        <v>0</v>
      </c>
      <c r="AT122" s="148">
        <v>0</v>
      </c>
      <c r="AU122" s="148">
        <v>0</v>
      </c>
      <c r="AV122" s="148">
        <v>0</v>
      </c>
      <c r="AW122" s="148">
        <v>0</v>
      </c>
      <c r="AX122" s="147"/>
      <c r="AY122" s="148">
        <v>0</v>
      </c>
      <c r="AZ122" s="148">
        <v>0</v>
      </c>
      <c r="BA122" s="148">
        <v>0</v>
      </c>
      <c r="BB122" s="148">
        <v>0</v>
      </c>
      <c r="BC122" s="148">
        <v>0</v>
      </c>
      <c r="BD122" s="148">
        <v>0</v>
      </c>
      <c r="BE122" s="148">
        <v>0</v>
      </c>
      <c r="BF122" s="148">
        <v>0</v>
      </c>
      <c r="BG122" s="148">
        <v>0</v>
      </c>
      <c r="BH122" s="148">
        <v>0</v>
      </c>
      <c r="BI122" s="148">
        <v>0</v>
      </c>
      <c r="BJ122" s="148">
        <v>0</v>
      </c>
      <c r="BK122" s="147"/>
      <c r="BL122" s="148">
        <v>0</v>
      </c>
      <c r="BM122" s="148">
        <v>0</v>
      </c>
      <c r="BN122" s="148">
        <v>0</v>
      </c>
      <c r="BO122" s="148">
        <v>0</v>
      </c>
      <c r="BP122" s="148">
        <v>0</v>
      </c>
      <c r="BQ122" s="148">
        <v>0</v>
      </c>
      <c r="BR122" s="148">
        <v>0</v>
      </c>
      <c r="BS122" s="148">
        <v>0</v>
      </c>
      <c r="BT122" s="148">
        <v>0</v>
      </c>
      <c r="BU122" s="148">
        <v>0</v>
      </c>
      <c r="BV122" s="148">
        <v>0</v>
      </c>
      <c r="BW122" s="148">
        <v>0</v>
      </c>
      <c r="BX122" s="147"/>
      <c r="BY122" s="148">
        <v>0</v>
      </c>
      <c r="BZ122" s="148">
        <v>0</v>
      </c>
      <c r="CA122" s="148">
        <v>0</v>
      </c>
      <c r="CB122" s="148">
        <v>0</v>
      </c>
      <c r="CC122" s="148">
        <v>0</v>
      </c>
      <c r="CD122" s="148">
        <v>0</v>
      </c>
      <c r="CE122" s="148">
        <v>0</v>
      </c>
      <c r="CF122" s="148">
        <v>0</v>
      </c>
      <c r="CG122" s="148">
        <v>0</v>
      </c>
      <c r="CH122" s="148">
        <v>0</v>
      </c>
      <c r="CI122" s="148">
        <v>0</v>
      </c>
      <c r="CJ122" s="148">
        <v>0</v>
      </c>
      <c r="CK122" s="147"/>
      <c r="CL122" s="148">
        <v>0</v>
      </c>
      <c r="CM122" s="148">
        <v>0</v>
      </c>
      <c r="CN122" s="148">
        <v>0</v>
      </c>
      <c r="CO122" s="148">
        <v>0</v>
      </c>
      <c r="CP122" s="148">
        <v>0</v>
      </c>
      <c r="CQ122" s="148">
        <v>0</v>
      </c>
      <c r="CR122" s="148">
        <v>0</v>
      </c>
      <c r="CS122" s="148">
        <v>0</v>
      </c>
      <c r="CT122" s="148">
        <v>0</v>
      </c>
      <c r="CU122" s="148">
        <v>0</v>
      </c>
      <c r="CV122" s="148">
        <v>0</v>
      </c>
      <c r="CW122" s="148">
        <v>0</v>
      </c>
      <c r="CX122" s="147"/>
      <c r="CY122" s="148">
        <v>0</v>
      </c>
      <c r="CZ122" s="148">
        <v>0</v>
      </c>
      <c r="DA122" s="148">
        <v>0</v>
      </c>
      <c r="DB122" s="148">
        <v>0</v>
      </c>
      <c r="DC122" s="148">
        <v>0</v>
      </c>
      <c r="DD122" s="148">
        <v>0</v>
      </c>
      <c r="DE122" s="148">
        <v>0</v>
      </c>
      <c r="DF122" s="148">
        <v>0</v>
      </c>
      <c r="DG122" s="148">
        <v>0</v>
      </c>
      <c r="DH122" s="148">
        <v>0</v>
      </c>
      <c r="DI122" s="148">
        <v>0</v>
      </c>
      <c r="DJ122" s="148">
        <v>0</v>
      </c>
      <c r="DK122" s="147"/>
      <c r="DL122" s="148">
        <v>15000</v>
      </c>
      <c r="DM122" s="148">
        <v>15000</v>
      </c>
      <c r="DN122" s="148">
        <v>15000</v>
      </c>
      <c r="DO122" s="148">
        <v>15000</v>
      </c>
      <c r="DP122" s="148">
        <v>15000</v>
      </c>
      <c r="DQ122" s="148">
        <v>15000</v>
      </c>
      <c r="DR122" s="148">
        <v>15000</v>
      </c>
      <c r="DS122" s="148">
        <v>15000</v>
      </c>
      <c r="DT122" s="148">
        <v>15000</v>
      </c>
      <c r="DU122" s="148">
        <v>15000</v>
      </c>
      <c r="DV122" s="148">
        <v>15000</v>
      </c>
      <c r="DW122" s="148">
        <v>15000</v>
      </c>
      <c r="DY122" s="149">
        <f t="shared" si="117"/>
        <v>180000</v>
      </c>
      <c r="EA122" s="19" t="b">
        <f t="shared" si="118"/>
        <v>1</v>
      </c>
      <c r="EH122" s="19"/>
    </row>
    <row r="123" spans="2:138" ht="14" customHeight="1" x14ac:dyDescent="0.4">
      <c r="B123" s="144"/>
      <c r="C123" s="19" t="s">
        <v>71</v>
      </c>
      <c r="D123" s="145" t="s">
        <v>151</v>
      </c>
      <c r="E123" s="19" t="s">
        <v>59</v>
      </c>
      <c r="F123" s="19" t="s">
        <v>146</v>
      </c>
      <c r="G123" s="145" t="s">
        <v>18</v>
      </c>
      <c r="H123" s="145" t="s">
        <v>17</v>
      </c>
      <c r="I123" s="19" t="s">
        <v>199</v>
      </c>
      <c r="J123" s="19" t="s">
        <v>74</v>
      </c>
      <c r="L123" s="146">
        <v>15000</v>
      </c>
      <c r="M123" s="146">
        <v>15000</v>
      </c>
      <c r="N123" s="146">
        <v>15000</v>
      </c>
      <c r="O123" s="146">
        <v>15000</v>
      </c>
      <c r="P123" s="146">
        <v>15000</v>
      </c>
      <c r="Q123" s="146">
        <v>15000</v>
      </c>
      <c r="R123" s="146">
        <v>15000</v>
      </c>
      <c r="S123" s="146">
        <v>15000</v>
      </c>
      <c r="T123" s="146">
        <v>15000</v>
      </c>
      <c r="U123" s="146">
        <v>15000</v>
      </c>
      <c r="V123" s="146">
        <v>15000</v>
      </c>
      <c r="W123" s="146">
        <v>15000</v>
      </c>
      <c r="X123" s="147"/>
      <c r="Y123" s="148">
        <v>15000</v>
      </c>
      <c r="Z123" s="148">
        <v>15000</v>
      </c>
      <c r="AA123" s="148">
        <v>15000</v>
      </c>
      <c r="AB123" s="148">
        <v>15000</v>
      </c>
      <c r="AC123" s="148">
        <v>15000</v>
      </c>
      <c r="AD123" s="148">
        <v>15000</v>
      </c>
      <c r="AE123" s="148">
        <v>15000</v>
      </c>
      <c r="AF123" s="148">
        <v>15000</v>
      </c>
      <c r="AG123" s="148">
        <v>15000</v>
      </c>
      <c r="AH123" s="148">
        <v>15000</v>
      </c>
      <c r="AI123" s="148">
        <v>15000</v>
      </c>
      <c r="AJ123" s="148">
        <v>15000</v>
      </c>
      <c r="AK123" s="147"/>
      <c r="AL123" s="148">
        <v>0</v>
      </c>
      <c r="AM123" s="148">
        <v>0</v>
      </c>
      <c r="AN123" s="148">
        <v>0</v>
      </c>
      <c r="AO123" s="148">
        <v>0</v>
      </c>
      <c r="AP123" s="148">
        <v>0</v>
      </c>
      <c r="AQ123" s="148">
        <v>0</v>
      </c>
      <c r="AR123" s="148">
        <v>0</v>
      </c>
      <c r="AS123" s="148">
        <v>0</v>
      </c>
      <c r="AT123" s="148">
        <v>0</v>
      </c>
      <c r="AU123" s="148">
        <v>0</v>
      </c>
      <c r="AV123" s="148">
        <v>0</v>
      </c>
      <c r="AW123" s="148">
        <v>0</v>
      </c>
      <c r="AX123" s="147"/>
      <c r="AY123" s="148">
        <v>0</v>
      </c>
      <c r="AZ123" s="148">
        <v>0</v>
      </c>
      <c r="BA123" s="148">
        <v>0</v>
      </c>
      <c r="BB123" s="148">
        <v>0</v>
      </c>
      <c r="BC123" s="148">
        <v>0</v>
      </c>
      <c r="BD123" s="148">
        <v>0</v>
      </c>
      <c r="BE123" s="148">
        <v>0</v>
      </c>
      <c r="BF123" s="148">
        <v>0</v>
      </c>
      <c r="BG123" s="148">
        <v>0</v>
      </c>
      <c r="BH123" s="148">
        <v>0</v>
      </c>
      <c r="BI123" s="148">
        <v>0</v>
      </c>
      <c r="BJ123" s="148">
        <v>0</v>
      </c>
      <c r="BK123" s="147"/>
      <c r="BL123" s="148">
        <v>0</v>
      </c>
      <c r="BM123" s="148">
        <v>0</v>
      </c>
      <c r="BN123" s="148">
        <v>0</v>
      </c>
      <c r="BO123" s="148">
        <v>0</v>
      </c>
      <c r="BP123" s="148">
        <v>0</v>
      </c>
      <c r="BQ123" s="148">
        <v>0</v>
      </c>
      <c r="BR123" s="148">
        <v>0</v>
      </c>
      <c r="BS123" s="148">
        <v>0</v>
      </c>
      <c r="BT123" s="148">
        <v>0</v>
      </c>
      <c r="BU123" s="148">
        <v>0</v>
      </c>
      <c r="BV123" s="148">
        <v>0</v>
      </c>
      <c r="BW123" s="148">
        <v>0</v>
      </c>
      <c r="BX123" s="147"/>
      <c r="BY123" s="148">
        <v>0</v>
      </c>
      <c r="BZ123" s="148">
        <v>0</v>
      </c>
      <c r="CA123" s="148">
        <v>0</v>
      </c>
      <c r="CB123" s="148">
        <v>0</v>
      </c>
      <c r="CC123" s="148">
        <v>0</v>
      </c>
      <c r="CD123" s="148">
        <v>0</v>
      </c>
      <c r="CE123" s="148">
        <v>0</v>
      </c>
      <c r="CF123" s="148">
        <v>0</v>
      </c>
      <c r="CG123" s="148">
        <v>0</v>
      </c>
      <c r="CH123" s="148">
        <v>0</v>
      </c>
      <c r="CI123" s="148">
        <v>0</v>
      </c>
      <c r="CJ123" s="148">
        <v>0</v>
      </c>
      <c r="CK123" s="147"/>
      <c r="CL123" s="148">
        <v>0</v>
      </c>
      <c r="CM123" s="148">
        <v>0</v>
      </c>
      <c r="CN123" s="148">
        <v>0</v>
      </c>
      <c r="CO123" s="148">
        <v>0</v>
      </c>
      <c r="CP123" s="148">
        <v>0</v>
      </c>
      <c r="CQ123" s="148">
        <v>0</v>
      </c>
      <c r="CR123" s="148">
        <v>0</v>
      </c>
      <c r="CS123" s="148">
        <v>0</v>
      </c>
      <c r="CT123" s="148">
        <v>0</v>
      </c>
      <c r="CU123" s="148">
        <v>0</v>
      </c>
      <c r="CV123" s="148">
        <v>0</v>
      </c>
      <c r="CW123" s="148">
        <v>0</v>
      </c>
      <c r="CX123" s="147"/>
      <c r="CY123" s="148">
        <v>0</v>
      </c>
      <c r="CZ123" s="148">
        <v>0</v>
      </c>
      <c r="DA123" s="148">
        <v>0</v>
      </c>
      <c r="DB123" s="148">
        <v>0</v>
      </c>
      <c r="DC123" s="148">
        <v>0</v>
      </c>
      <c r="DD123" s="148">
        <v>0</v>
      </c>
      <c r="DE123" s="148">
        <v>0</v>
      </c>
      <c r="DF123" s="148">
        <v>0</v>
      </c>
      <c r="DG123" s="148">
        <v>0</v>
      </c>
      <c r="DH123" s="148">
        <v>0</v>
      </c>
      <c r="DI123" s="148">
        <v>0</v>
      </c>
      <c r="DJ123" s="148">
        <v>0</v>
      </c>
      <c r="DK123" s="147"/>
      <c r="DL123" s="148">
        <v>15000</v>
      </c>
      <c r="DM123" s="148">
        <v>15000</v>
      </c>
      <c r="DN123" s="148">
        <v>15000</v>
      </c>
      <c r="DO123" s="148">
        <v>15000</v>
      </c>
      <c r="DP123" s="148">
        <v>15000</v>
      </c>
      <c r="DQ123" s="148">
        <v>15000</v>
      </c>
      <c r="DR123" s="148">
        <v>15000</v>
      </c>
      <c r="DS123" s="148">
        <v>15000</v>
      </c>
      <c r="DT123" s="148">
        <v>15000</v>
      </c>
      <c r="DU123" s="148">
        <v>15000</v>
      </c>
      <c r="DV123" s="148">
        <v>15000</v>
      </c>
      <c r="DW123" s="148">
        <v>15000</v>
      </c>
      <c r="DY123" s="149">
        <f t="shared" si="117"/>
        <v>180000</v>
      </c>
      <c r="EA123" s="19" t="b">
        <f t="shared" si="118"/>
        <v>1</v>
      </c>
      <c r="EH123" s="19"/>
    </row>
    <row r="124" spans="2:138" ht="14" customHeight="1" x14ac:dyDescent="0.4">
      <c r="B124" s="144"/>
      <c r="C124" s="19" t="s">
        <v>71</v>
      </c>
      <c r="D124" s="145" t="s">
        <v>145</v>
      </c>
      <c r="E124" s="19" t="s">
        <v>59</v>
      </c>
      <c r="F124" s="19" t="s">
        <v>146</v>
      </c>
      <c r="H124" s="145" t="s">
        <v>8</v>
      </c>
      <c r="I124" s="19" t="s">
        <v>126</v>
      </c>
      <c r="J124" s="19" t="s">
        <v>74</v>
      </c>
      <c r="L124" s="146">
        <v>12500</v>
      </c>
      <c r="M124" s="146">
        <v>12500</v>
      </c>
      <c r="N124" s="146">
        <v>12500</v>
      </c>
      <c r="O124" s="146">
        <v>12500</v>
      </c>
      <c r="P124" s="146">
        <v>12500</v>
      </c>
      <c r="Q124" s="146">
        <v>12500</v>
      </c>
      <c r="R124" s="146">
        <v>12500</v>
      </c>
      <c r="S124" s="146">
        <v>12500</v>
      </c>
      <c r="T124" s="146">
        <v>12500</v>
      </c>
      <c r="U124" s="146">
        <v>12500</v>
      </c>
      <c r="V124" s="146">
        <v>12500</v>
      </c>
      <c r="W124" s="146">
        <v>12500</v>
      </c>
      <c r="X124" s="147"/>
      <c r="Y124" s="148">
        <v>12500</v>
      </c>
      <c r="Z124" s="148">
        <v>12500</v>
      </c>
      <c r="AA124" s="148">
        <v>12500</v>
      </c>
      <c r="AB124" s="148">
        <v>12500</v>
      </c>
      <c r="AC124" s="148">
        <v>12500</v>
      </c>
      <c r="AD124" s="148">
        <v>12500</v>
      </c>
      <c r="AE124" s="148">
        <v>12500</v>
      </c>
      <c r="AF124" s="148">
        <v>12500</v>
      </c>
      <c r="AG124" s="148">
        <v>12500</v>
      </c>
      <c r="AH124" s="148">
        <v>12500</v>
      </c>
      <c r="AI124" s="148">
        <v>12500</v>
      </c>
      <c r="AJ124" s="148">
        <v>12500</v>
      </c>
      <c r="AK124" s="147"/>
      <c r="AL124" s="148">
        <v>0</v>
      </c>
      <c r="AM124" s="148">
        <v>0</v>
      </c>
      <c r="AN124" s="148">
        <v>0</v>
      </c>
      <c r="AO124" s="148">
        <v>0</v>
      </c>
      <c r="AP124" s="148">
        <v>0</v>
      </c>
      <c r="AQ124" s="148">
        <v>0</v>
      </c>
      <c r="AR124" s="148">
        <v>0</v>
      </c>
      <c r="AS124" s="148">
        <v>0</v>
      </c>
      <c r="AT124" s="148">
        <v>0</v>
      </c>
      <c r="AU124" s="148">
        <v>0</v>
      </c>
      <c r="AV124" s="148">
        <v>0</v>
      </c>
      <c r="AW124" s="148">
        <v>0</v>
      </c>
      <c r="AX124" s="147"/>
      <c r="AY124" s="148">
        <v>0</v>
      </c>
      <c r="AZ124" s="148">
        <v>0</v>
      </c>
      <c r="BA124" s="148">
        <v>0</v>
      </c>
      <c r="BB124" s="148">
        <v>0</v>
      </c>
      <c r="BC124" s="148">
        <v>0</v>
      </c>
      <c r="BD124" s="148">
        <v>0</v>
      </c>
      <c r="BE124" s="148">
        <v>0</v>
      </c>
      <c r="BF124" s="148">
        <v>0</v>
      </c>
      <c r="BG124" s="148">
        <v>0</v>
      </c>
      <c r="BH124" s="148">
        <v>0</v>
      </c>
      <c r="BI124" s="148">
        <v>0</v>
      </c>
      <c r="BJ124" s="148">
        <v>0</v>
      </c>
      <c r="BK124" s="147"/>
      <c r="BL124" s="148">
        <v>0</v>
      </c>
      <c r="BM124" s="148">
        <v>0</v>
      </c>
      <c r="BN124" s="148">
        <v>0</v>
      </c>
      <c r="BO124" s="148">
        <v>0</v>
      </c>
      <c r="BP124" s="148">
        <v>0</v>
      </c>
      <c r="BQ124" s="148">
        <v>0</v>
      </c>
      <c r="BR124" s="148">
        <v>0</v>
      </c>
      <c r="BS124" s="148">
        <v>0</v>
      </c>
      <c r="BT124" s="148">
        <v>0</v>
      </c>
      <c r="BU124" s="148">
        <v>0</v>
      </c>
      <c r="BV124" s="148">
        <v>0</v>
      </c>
      <c r="BW124" s="148">
        <v>0</v>
      </c>
      <c r="BX124" s="147"/>
      <c r="BY124" s="148">
        <v>0</v>
      </c>
      <c r="BZ124" s="148">
        <v>0</v>
      </c>
      <c r="CA124" s="148">
        <v>0</v>
      </c>
      <c r="CB124" s="148">
        <v>0</v>
      </c>
      <c r="CC124" s="148">
        <v>0</v>
      </c>
      <c r="CD124" s="148">
        <v>0</v>
      </c>
      <c r="CE124" s="148">
        <v>0</v>
      </c>
      <c r="CF124" s="148">
        <v>0</v>
      </c>
      <c r="CG124" s="148">
        <v>0</v>
      </c>
      <c r="CH124" s="148">
        <v>0</v>
      </c>
      <c r="CI124" s="148">
        <v>0</v>
      </c>
      <c r="CJ124" s="148">
        <v>0</v>
      </c>
      <c r="CK124" s="147"/>
      <c r="CL124" s="148">
        <v>0</v>
      </c>
      <c r="CM124" s="148">
        <v>0</v>
      </c>
      <c r="CN124" s="148">
        <v>0</v>
      </c>
      <c r="CO124" s="148">
        <v>0</v>
      </c>
      <c r="CP124" s="148">
        <v>0</v>
      </c>
      <c r="CQ124" s="148">
        <v>0</v>
      </c>
      <c r="CR124" s="148">
        <v>0</v>
      </c>
      <c r="CS124" s="148">
        <v>0</v>
      </c>
      <c r="CT124" s="148">
        <v>0</v>
      </c>
      <c r="CU124" s="148">
        <v>0</v>
      </c>
      <c r="CV124" s="148">
        <v>0</v>
      </c>
      <c r="CW124" s="148">
        <v>0</v>
      </c>
      <c r="CX124" s="147"/>
      <c r="CY124" s="148">
        <v>0</v>
      </c>
      <c r="CZ124" s="148">
        <v>0</v>
      </c>
      <c r="DA124" s="148">
        <v>0</v>
      </c>
      <c r="DB124" s="148">
        <v>0</v>
      </c>
      <c r="DC124" s="148">
        <v>0</v>
      </c>
      <c r="DD124" s="148">
        <v>0</v>
      </c>
      <c r="DE124" s="148">
        <v>0</v>
      </c>
      <c r="DF124" s="148">
        <v>0</v>
      </c>
      <c r="DG124" s="148">
        <v>0</v>
      </c>
      <c r="DH124" s="148">
        <v>0</v>
      </c>
      <c r="DI124" s="148">
        <v>0</v>
      </c>
      <c r="DJ124" s="148">
        <v>0</v>
      </c>
      <c r="DK124" s="147"/>
      <c r="DL124" s="148">
        <v>12500</v>
      </c>
      <c r="DM124" s="148">
        <v>12500</v>
      </c>
      <c r="DN124" s="148">
        <v>12500</v>
      </c>
      <c r="DO124" s="148">
        <v>12500</v>
      </c>
      <c r="DP124" s="148">
        <v>12500</v>
      </c>
      <c r="DQ124" s="148">
        <v>12500</v>
      </c>
      <c r="DR124" s="148">
        <v>12500</v>
      </c>
      <c r="DS124" s="148">
        <v>12500</v>
      </c>
      <c r="DT124" s="148">
        <v>12500</v>
      </c>
      <c r="DU124" s="148">
        <v>12500</v>
      </c>
      <c r="DV124" s="148">
        <v>12500</v>
      </c>
      <c r="DW124" s="148">
        <v>12500</v>
      </c>
      <c r="DY124" s="149">
        <f t="shared" si="117"/>
        <v>150000</v>
      </c>
      <c r="EA124" s="19" t="b">
        <f t="shared" si="118"/>
        <v>1</v>
      </c>
      <c r="EH124" s="19"/>
    </row>
    <row r="125" spans="2:138" ht="14" customHeight="1" x14ac:dyDescent="0.4">
      <c r="B125" s="144"/>
      <c r="C125" s="19" t="s">
        <v>71</v>
      </c>
      <c r="D125" s="145" t="s">
        <v>144</v>
      </c>
      <c r="E125" s="19" t="s">
        <v>59</v>
      </c>
      <c r="F125" s="19" t="s">
        <v>146</v>
      </c>
      <c r="G125" s="145" t="s">
        <v>18</v>
      </c>
      <c r="H125" s="145" t="s">
        <v>17</v>
      </c>
      <c r="I125" s="19" t="s">
        <v>199</v>
      </c>
      <c r="J125" s="19" t="s">
        <v>74</v>
      </c>
      <c r="L125" s="146">
        <v>10500</v>
      </c>
      <c r="M125" s="146">
        <v>10500</v>
      </c>
      <c r="N125" s="146">
        <v>10500</v>
      </c>
      <c r="O125" s="146">
        <v>10500</v>
      </c>
      <c r="P125" s="146">
        <v>10500</v>
      </c>
      <c r="Q125" s="146">
        <v>10500</v>
      </c>
      <c r="R125" s="146">
        <v>10500</v>
      </c>
      <c r="S125" s="146">
        <v>10500</v>
      </c>
      <c r="T125" s="146">
        <v>10500</v>
      </c>
      <c r="U125" s="146">
        <v>10500</v>
      </c>
      <c r="V125" s="146">
        <v>10500</v>
      </c>
      <c r="W125" s="146">
        <v>10500</v>
      </c>
      <c r="X125" s="147"/>
      <c r="Y125" s="148">
        <v>10500</v>
      </c>
      <c r="Z125" s="148">
        <v>10500</v>
      </c>
      <c r="AA125" s="148">
        <v>10500</v>
      </c>
      <c r="AB125" s="148">
        <v>10500</v>
      </c>
      <c r="AC125" s="148">
        <v>10500</v>
      </c>
      <c r="AD125" s="148">
        <v>10500</v>
      </c>
      <c r="AE125" s="148">
        <v>10500</v>
      </c>
      <c r="AF125" s="148">
        <v>10500</v>
      </c>
      <c r="AG125" s="148">
        <v>10500</v>
      </c>
      <c r="AH125" s="148">
        <v>10500</v>
      </c>
      <c r="AI125" s="148">
        <v>10500</v>
      </c>
      <c r="AJ125" s="148">
        <v>10500</v>
      </c>
      <c r="AK125" s="147"/>
      <c r="AL125" s="148">
        <v>0</v>
      </c>
      <c r="AM125" s="148">
        <v>0</v>
      </c>
      <c r="AN125" s="148">
        <v>0</v>
      </c>
      <c r="AO125" s="148">
        <v>0</v>
      </c>
      <c r="AP125" s="148">
        <v>0</v>
      </c>
      <c r="AQ125" s="148">
        <v>0</v>
      </c>
      <c r="AR125" s="148">
        <v>0</v>
      </c>
      <c r="AS125" s="148">
        <v>0</v>
      </c>
      <c r="AT125" s="148">
        <v>0</v>
      </c>
      <c r="AU125" s="148">
        <v>0</v>
      </c>
      <c r="AV125" s="148">
        <v>0</v>
      </c>
      <c r="AW125" s="148">
        <v>0</v>
      </c>
      <c r="AX125" s="147"/>
      <c r="AY125" s="148">
        <v>0</v>
      </c>
      <c r="AZ125" s="148">
        <v>0</v>
      </c>
      <c r="BA125" s="148">
        <v>0</v>
      </c>
      <c r="BB125" s="148">
        <v>0</v>
      </c>
      <c r="BC125" s="148">
        <v>0</v>
      </c>
      <c r="BD125" s="148">
        <v>0</v>
      </c>
      <c r="BE125" s="148">
        <v>0</v>
      </c>
      <c r="BF125" s="148">
        <v>0</v>
      </c>
      <c r="BG125" s="148">
        <v>0</v>
      </c>
      <c r="BH125" s="148">
        <v>0</v>
      </c>
      <c r="BI125" s="148">
        <v>0</v>
      </c>
      <c r="BJ125" s="148">
        <v>0</v>
      </c>
      <c r="BK125" s="147"/>
      <c r="BL125" s="148">
        <v>0</v>
      </c>
      <c r="BM125" s="148">
        <v>0</v>
      </c>
      <c r="BN125" s="148">
        <v>0</v>
      </c>
      <c r="BO125" s="148">
        <v>0</v>
      </c>
      <c r="BP125" s="148">
        <v>0</v>
      </c>
      <c r="BQ125" s="148">
        <v>0</v>
      </c>
      <c r="BR125" s="148">
        <v>0</v>
      </c>
      <c r="BS125" s="148">
        <v>0</v>
      </c>
      <c r="BT125" s="148">
        <v>0</v>
      </c>
      <c r="BU125" s="148">
        <v>0</v>
      </c>
      <c r="BV125" s="148">
        <v>0</v>
      </c>
      <c r="BW125" s="148">
        <v>0</v>
      </c>
      <c r="BX125" s="147"/>
      <c r="BY125" s="148">
        <v>0</v>
      </c>
      <c r="BZ125" s="148">
        <v>0</v>
      </c>
      <c r="CA125" s="148">
        <v>0</v>
      </c>
      <c r="CB125" s="148">
        <v>0</v>
      </c>
      <c r="CC125" s="148">
        <v>0</v>
      </c>
      <c r="CD125" s="148">
        <v>0</v>
      </c>
      <c r="CE125" s="148">
        <v>0</v>
      </c>
      <c r="CF125" s="148">
        <v>0</v>
      </c>
      <c r="CG125" s="148">
        <v>0</v>
      </c>
      <c r="CH125" s="148">
        <v>0</v>
      </c>
      <c r="CI125" s="148">
        <v>0</v>
      </c>
      <c r="CJ125" s="148">
        <v>0</v>
      </c>
      <c r="CK125" s="147"/>
      <c r="CL125" s="148">
        <v>0</v>
      </c>
      <c r="CM125" s="148">
        <v>0</v>
      </c>
      <c r="CN125" s="148">
        <v>0</v>
      </c>
      <c r="CO125" s="148">
        <v>0</v>
      </c>
      <c r="CP125" s="148">
        <v>0</v>
      </c>
      <c r="CQ125" s="148">
        <v>0</v>
      </c>
      <c r="CR125" s="148">
        <v>0</v>
      </c>
      <c r="CS125" s="148">
        <v>0</v>
      </c>
      <c r="CT125" s="148">
        <v>0</v>
      </c>
      <c r="CU125" s="148">
        <v>0</v>
      </c>
      <c r="CV125" s="148">
        <v>0</v>
      </c>
      <c r="CW125" s="148">
        <v>0</v>
      </c>
      <c r="CX125" s="147"/>
      <c r="CY125" s="148">
        <v>0</v>
      </c>
      <c r="CZ125" s="148">
        <v>0</v>
      </c>
      <c r="DA125" s="148">
        <v>0</v>
      </c>
      <c r="DB125" s="148">
        <v>0</v>
      </c>
      <c r="DC125" s="148">
        <v>0</v>
      </c>
      <c r="DD125" s="148">
        <v>0</v>
      </c>
      <c r="DE125" s="148">
        <v>0</v>
      </c>
      <c r="DF125" s="148">
        <v>0</v>
      </c>
      <c r="DG125" s="148">
        <v>0</v>
      </c>
      <c r="DH125" s="148">
        <v>0</v>
      </c>
      <c r="DI125" s="148">
        <v>0</v>
      </c>
      <c r="DJ125" s="148">
        <v>0</v>
      </c>
      <c r="DK125" s="147"/>
      <c r="DL125" s="148">
        <v>10500</v>
      </c>
      <c r="DM125" s="148">
        <v>10500</v>
      </c>
      <c r="DN125" s="148">
        <v>10500</v>
      </c>
      <c r="DO125" s="148">
        <v>10500</v>
      </c>
      <c r="DP125" s="148">
        <v>10500</v>
      </c>
      <c r="DQ125" s="148">
        <v>10500</v>
      </c>
      <c r="DR125" s="148">
        <v>10500</v>
      </c>
      <c r="DS125" s="148">
        <v>10500</v>
      </c>
      <c r="DT125" s="148">
        <v>10500</v>
      </c>
      <c r="DU125" s="148">
        <v>10500</v>
      </c>
      <c r="DV125" s="148">
        <v>10500</v>
      </c>
      <c r="DW125" s="148">
        <v>10500</v>
      </c>
      <c r="DY125" s="149">
        <f t="shared" si="117"/>
        <v>126000</v>
      </c>
      <c r="EA125" s="19" t="b">
        <f t="shared" si="118"/>
        <v>1</v>
      </c>
      <c r="EH125" s="19"/>
    </row>
    <row r="126" spans="2:138" ht="14" customHeight="1" x14ac:dyDescent="0.4">
      <c r="B126" s="144"/>
      <c r="C126" s="19" t="s">
        <v>71</v>
      </c>
      <c r="D126" s="145" t="s">
        <v>342</v>
      </c>
      <c r="E126" s="19" t="s">
        <v>59</v>
      </c>
      <c r="F126" s="19" t="s">
        <v>146</v>
      </c>
      <c r="G126" s="145" t="s">
        <v>18</v>
      </c>
      <c r="H126" s="145" t="s">
        <v>17</v>
      </c>
      <c r="I126" s="19" t="s">
        <v>199</v>
      </c>
      <c r="J126" s="19" t="s">
        <v>74</v>
      </c>
      <c r="L126" s="146"/>
      <c r="M126" s="146">
        <v>0</v>
      </c>
      <c r="N126" s="146">
        <v>12000</v>
      </c>
      <c r="O126" s="146">
        <v>8000</v>
      </c>
      <c r="P126" s="146">
        <v>8000</v>
      </c>
      <c r="Q126" s="146">
        <v>8000</v>
      </c>
      <c r="R126" s="146">
        <v>8000</v>
      </c>
      <c r="S126" s="146">
        <v>8000</v>
      </c>
      <c r="T126" s="146">
        <v>8000</v>
      </c>
      <c r="U126" s="146">
        <v>8000</v>
      </c>
      <c r="V126" s="146">
        <v>8000</v>
      </c>
      <c r="W126" s="146">
        <v>8000</v>
      </c>
      <c r="X126" s="147"/>
      <c r="Y126" s="148">
        <v>0</v>
      </c>
      <c r="Z126" s="148">
        <v>0</v>
      </c>
      <c r="AA126" s="148">
        <v>12000</v>
      </c>
      <c r="AB126" s="148">
        <v>8000</v>
      </c>
      <c r="AC126" s="148">
        <v>8000</v>
      </c>
      <c r="AD126" s="148">
        <v>8000</v>
      </c>
      <c r="AE126" s="148">
        <v>8000</v>
      </c>
      <c r="AF126" s="148">
        <v>8000</v>
      </c>
      <c r="AG126" s="148">
        <v>8000</v>
      </c>
      <c r="AH126" s="148">
        <v>8000</v>
      </c>
      <c r="AI126" s="148">
        <v>8000</v>
      </c>
      <c r="AJ126" s="148">
        <v>8000</v>
      </c>
      <c r="AK126" s="147"/>
      <c r="AL126" s="148">
        <v>0</v>
      </c>
      <c r="AM126" s="148">
        <v>0</v>
      </c>
      <c r="AN126" s="148">
        <v>0</v>
      </c>
      <c r="AO126" s="148">
        <v>0</v>
      </c>
      <c r="AP126" s="148">
        <v>0</v>
      </c>
      <c r="AQ126" s="148">
        <v>0</v>
      </c>
      <c r="AR126" s="148">
        <v>0</v>
      </c>
      <c r="AS126" s="148">
        <v>0</v>
      </c>
      <c r="AT126" s="148">
        <v>0</v>
      </c>
      <c r="AU126" s="148">
        <v>0</v>
      </c>
      <c r="AV126" s="148">
        <v>0</v>
      </c>
      <c r="AW126" s="148">
        <v>0</v>
      </c>
      <c r="AX126" s="147"/>
      <c r="AY126" s="148">
        <v>0</v>
      </c>
      <c r="AZ126" s="148">
        <v>0</v>
      </c>
      <c r="BA126" s="148">
        <v>0</v>
      </c>
      <c r="BB126" s="148">
        <v>0</v>
      </c>
      <c r="BC126" s="148">
        <v>0</v>
      </c>
      <c r="BD126" s="148">
        <v>0</v>
      </c>
      <c r="BE126" s="148">
        <v>0</v>
      </c>
      <c r="BF126" s="148">
        <v>0</v>
      </c>
      <c r="BG126" s="148">
        <v>0</v>
      </c>
      <c r="BH126" s="148">
        <v>0</v>
      </c>
      <c r="BI126" s="148">
        <v>0</v>
      </c>
      <c r="BJ126" s="148">
        <v>0</v>
      </c>
      <c r="BK126" s="147"/>
      <c r="BL126" s="148">
        <v>0</v>
      </c>
      <c r="BM126" s="148">
        <v>0</v>
      </c>
      <c r="BN126" s="148">
        <v>0</v>
      </c>
      <c r="BO126" s="148">
        <v>0</v>
      </c>
      <c r="BP126" s="148">
        <v>0</v>
      </c>
      <c r="BQ126" s="148">
        <v>0</v>
      </c>
      <c r="BR126" s="148">
        <v>0</v>
      </c>
      <c r="BS126" s="148">
        <v>0</v>
      </c>
      <c r="BT126" s="148">
        <v>0</v>
      </c>
      <c r="BU126" s="148">
        <v>0</v>
      </c>
      <c r="BV126" s="148">
        <v>0</v>
      </c>
      <c r="BW126" s="148">
        <v>0</v>
      </c>
      <c r="BX126" s="147"/>
      <c r="BY126" s="148">
        <v>0</v>
      </c>
      <c r="BZ126" s="148">
        <v>0</v>
      </c>
      <c r="CA126" s="148">
        <v>0</v>
      </c>
      <c r="CB126" s="148">
        <v>0</v>
      </c>
      <c r="CC126" s="148">
        <v>0</v>
      </c>
      <c r="CD126" s="148">
        <v>0</v>
      </c>
      <c r="CE126" s="148">
        <v>0</v>
      </c>
      <c r="CF126" s="148">
        <v>0</v>
      </c>
      <c r="CG126" s="148">
        <v>0</v>
      </c>
      <c r="CH126" s="148">
        <v>0</v>
      </c>
      <c r="CI126" s="148">
        <v>0</v>
      </c>
      <c r="CJ126" s="148">
        <v>0</v>
      </c>
      <c r="CK126" s="147"/>
      <c r="CL126" s="148">
        <v>0</v>
      </c>
      <c r="CM126" s="148">
        <v>0</v>
      </c>
      <c r="CN126" s="148">
        <v>0</v>
      </c>
      <c r="CO126" s="148">
        <v>0</v>
      </c>
      <c r="CP126" s="148">
        <v>0</v>
      </c>
      <c r="CQ126" s="148">
        <v>0</v>
      </c>
      <c r="CR126" s="148">
        <v>0</v>
      </c>
      <c r="CS126" s="148">
        <v>0</v>
      </c>
      <c r="CT126" s="148">
        <v>0</v>
      </c>
      <c r="CU126" s="148">
        <v>0</v>
      </c>
      <c r="CV126" s="148">
        <v>0</v>
      </c>
      <c r="CW126" s="148">
        <v>0</v>
      </c>
      <c r="CX126" s="147"/>
      <c r="CY126" s="148">
        <v>0</v>
      </c>
      <c r="CZ126" s="148">
        <v>0</v>
      </c>
      <c r="DA126" s="148">
        <v>0</v>
      </c>
      <c r="DB126" s="148">
        <v>0</v>
      </c>
      <c r="DC126" s="148">
        <v>0</v>
      </c>
      <c r="DD126" s="148">
        <v>0</v>
      </c>
      <c r="DE126" s="148">
        <v>0</v>
      </c>
      <c r="DF126" s="148">
        <v>0</v>
      </c>
      <c r="DG126" s="148">
        <v>0</v>
      </c>
      <c r="DH126" s="148">
        <v>0</v>
      </c>
      <c r="DI126" s="148">
        <v>0</v>
      </c>
      <c r="DJ126" s="148">
        <v>0</v>
      </c>
      <c r="DK126" s="147"/>
      <c r="DL126" s="148">
        <v>0</v>
      </c>
      <c r="DM126" s="148">
        <v>0</v>
      </c>
      <c r="DN126" s="148">
        <v>12000</v>
      </c>
      <c r="DO126" s="148">
        <v>8000</v>
      </c>
      <c r="DP126" s="148">
        <v>8000</v>
      </c>
      <c r="DQ126" s="148">
        <v>8000</v>
      </c>
      <c r="DR126" s="148">
        <v>8000</v>
      </c>
      <c r="DS126" s="148">
        <v>8000</v>
      </c>
      <c r="DT126" s="148">
        <v>8000</v>
      </c>
      <c r="DU126" s="148">
        <v>8000</v>
      </c>
      <c r="DV126" s="148">
        <v>8000</v>
      </c>
      <c r="DW126" s="148">
        <v>8000</v>
      </c>
      <c r="DY126" s="149">
        <f t="shared" si="117"/>
        <v>84000</v>
      </c>
      <c r="EA126" s="19" t="b">
        <f t="shared" si="118"/>
        <v>1</v>
      </c>
      <c r="EH126" s="19"/>
    </row>
    <row r="127" spans="2:138" ht="14" customHeight="1" x14ac:dyDescent="0.4">
      <c r="B127" s="144"/>
      <c r="C127" s="19" t="s">
        <v>71</v>
      </c>
      <c r="D127" s="145" t="s">
        <v>81</v>
      </c>
      <c r="E127" s="19" t="s">
        <v>59</v>
      </c>
      <c r="F127" s="19" t="s">
        <v>146</v>
      </c>
      <c r="G127" s="145" t="s">
        <v>18</v>
      </c>
      <c r="H127" s="145" t="s">
        <v>17</v>
      </c>
      <c r="I127" s="19" t="s">
        <v>199</v>
      </c>
      <c r="J127" s="19" t="s">
        <v>74</v>
      </c>
      <c r="L127" s="146">
        <v>0</v>
      </c>
      <c r="M127" s="146">
        <v>0</v>
      </c>
      <c r="N127" s="146">
        <v>0</v>
      </c>
      <c r="O127" s="146">
        <v>5500</v>
      </c>
      <c r="P127" s="146">
        <v>5500</v>
      </c>
      <c r="Q127" s="146">
        <v>5500</v>
      </c>
      <c r="R127" s="146">
        <v>5500</v>
      </c>
      <c r="S127" s="146">
        <v>5500</v>
      </c>
      <c r="T127" s="146">
        <v>5500</v>
      </c>
      <c r="U127" s="146">
        <v>5500</v>
      </c>
      <c r="V127" s="146">
        <v>5500</v>
      </c>
      <c r="W127" s="146">
        <v>5500</v>
      </c>
      <c r="X127" s="147"/>
      <c r="Y127" s="148">
        <v>0</v>
      </c>
      <c r="Z127" s="148">
        <v>0</v>
      </c>
      <c r="AA127" s="148">
        <v>0</v>
      </c>
      <c r="AB127" s="148">
        <v>5500</v>
      </c>
      <c r="AC127" s="148">
        <v>5500</v>
      </c>
      <c r="AD127" s="148">
        <v>5500</v>
      </c>
      <c r="AE127" s="148">
        <v>5500</v>
      </c>
      <c r="AF127" s="148">
        <v>5500</v>
      </c>
      <c r="AG127" s="148">
        <v>5500</v>
      </c>
      <c r="AH127" s="148">
        <v>5500</v>
      </c>
      <c r="AI127" s="148">
        <v>5500</v>
      </c>
      <c r="AJ127" s="148">
        <v>5500</v>
      </c>
      <c r="AK127" s="147"/>
      <c r="AL127" s="148">
        <v>0</v>
      </c>
      <c r="AM127" s="148">
        <v>0</v>
      </c>
      <c r="AN127" s="148">
        <v>0</v>
      </c>
      <c r="AO127" s="148">
        <v>0</v>
      </c>
      <c r="AP127" s="148">
        <v>0</v>
      </c>
      <c r="AQ127" s="148">
        <v>0</v>
      </c>
      <c r="AR127" s="148">
        <v>0</v>
      </c>
      <c r="AS127" s="148">
        <v>0</v>
      </c>
      <c r="AT127" s="148">
        <v>0</v>
      </c>
      <c r="AU127" s="148">
        <v>0</v>
      </c>
      <c r="AV127" s="148">
        <v>0</v>
      </c>
      <c r="AW127" s="148">
        <v>0</v>
      </c>
      <c r="AX127" s="147"/>
      <c r="AY127" s="148">
        <v>0</v>
      </c>
      <c r="AZ127" s="148">
        <v>0</v>
      </c>
      <c r="BA127" s="148">
        <v>0</v>
      </c>
      <c r="BB127" s="148">
        <v>0</v>
      </c>
      <c r="BC127" s="148">
        <v>0</v>
      </c>
      <c r="BD127" s="148">
        <v>0</v>
      </c>
      <c r="BE127" s="148">
        <v>0</v>
      </c>
      <c r="BF127" s="148">
        <v>0</v>
      </c>
      <c r="BG127" s="148">
        <v>0</v>
      </c>
      <c r="BH127" s="148">
        <v>0</v>
      </c>
      <c r="BI127" s="148">
        <v>0</v>
      </c>
      <c r="BJ127" s="148">
        <v>0</v>
      </c>
      <c r="BK127" s="147"/>
      <c r="BL127" s="148">
        <v>0</v>
      </c>
      <c r="BM127" s="148">
        <v>0</v>
      </c>
      <c r="BN127" s="148">
        <v>0</v>
      </c>
      <c r="BO127" s="148">
        <v>0</v>
      </c>
      <c r="BP127" s="148">
        <v>0</v>
      </c>
      <c r="BQ127" s="148">
        <v>0</v>
      </c>
      <c r="BR127" s="148">
        <v>0</v>
      </c>
      <c r="BS127" s="148">
        <v>0</v>
      </c>
      <c r="BT127" s="148">
        <v>0</v>
      </c>
      <c r="BU127" s="148">
        <v>0</v>
      </c>
      <c r="BV127" s="148">
        <v>0</v>
      </c>
      <c r="BW127" s="148">
        <v>0</v>
      </c>
      <c r="BX127" s="147"/>
      <c r="BY127" s="148">
        <v>0</v>
      </c>
      <c r="BZ127" s="148">
        <v>0</v>
      </c>
      <c r="CA127" s="148">
        <v>0</v>
      </c>
      <c r="CB127" s="148">
        <v>0</v>
      </c>
      <c r="CC127" s="148">
        <v>0</v>
      </c>
      <c r="CD127" s="148">
        <v>0</v>
      </c>
      <c r="CE127" s="148">
        <v>0</v>
      </c>
      <c r="CF127" s="148">
        <v>0</v>
      </c>
      <c r="CG127" s="148">
        <v>0</v>
      </c>
      <c r="CH127" s="148">
        <v>0</v>
      </c>
      <c r="CI127" s="148">
        <v>0</v>
      </c>
      <c r="CJ127" s="148">
        <v>0</v>
      </c>
      <c r="CK127" s="147"/>
      <c r="CL127" s="148">
        <v>0</v>
      </c>
      <c r="CM127" s="148">
        <v>0</v>
      </c>
      <c r="CN127" s="148">
        <v>0</v>
      </c>
      <c r="CO127" s="148">
        <v>0</v>
      </c>
      <c r="CP127" s="148">
        <v>0</v>
      </c>
      <c r="CQ127" s="148">
        <v>0</v>
      </c>
      <c r="CR127" s="148">
        <v>0</v>
      </c>
      <c r="CS127" s="148">
        <v>0</v>
      </c>
      <c r="CT127" s="148">
        <v>0</v>
      </c>
      <c r="CU127" s="148">
        <v>0</v>
      </c>
      <c r="CV127" s="148">
        <v>0</v>
      </c>
      <c r="CW127" s="148">
        <v>0</v>
      </c>
      <c r="CX127" s="147"/>
      <c r="CY127" s="148">
        <v>0</v>
      </c>
      <c r="CZ127" s="148">
        <v>0</v>
      </c>
      <c r="DA127" s="148">
        <v>0</v>
      </c>
      <c r="DB127" s="148">
        <v>0</v>
      </c>
      <c r="DC127" s="148">
        <v>0</v>
      </c>
      <c r="DD127" s="148">
        <v>0</v>
      </c>
      <c r="DE127" s="148">
        <v>0</v>
      </c>
      <c r="DF127" s="148">
        <v>0</v>
      </c>
      <c r="DG127" s="148">
        <v>0</v>
      </c>
      <c r="DH127" s="148">
        <v>0</v>
      </c>
      <c r="DI127" s="148">
        <v>0</v>
      </c>
      <c r="DJ127" s="148">
        <v>0</v>
      </c>
      <c r="DK127" s="147"/>
      <c r="DL127" s="148">
        <v>0</v>
      </c>
      <c r="DM127" s="148">
        <v>0</v>
      </c>
      <c r="DN127" s="148">
        <v>0</v>
      </c>
      <c r="DO127" s="148">
        <v>5500</v>
      </c>
      <c r="DP127" s="148">
        <v>5500</v>
      </c>
      <c r="DQ127" s="148">
        <v>5500</v>
      </c>
      <c r="DR127" s="148">
        <v>5500</v>
      </c>
      <c r="DS127" s="148">
        <v>5500</v>
      </c>
      <c r="DT127" s="148">
        <v>5500</v>
      </c>
      <c r="DU127" s="148">
        <v>5500</v>
      </c>
      <c r="DV127" s="148">
        <v>5500</v>
      </c>
      <c r="DW127" s="148">
        <v>5500</v>
      </c>
      <c r="DY127" s="149">
        <f t="shared" si="117"/>
        <v>49500</v>
      </c>
      <c r="EA127" s="19" t="b">
        <f t="shared" si="118"/>
        <v>1</v>
      </c>
      <c r="EH127" s="19"/>
    </row>
    <row r="128" spans="2:138" ht="14" customHeight="1" x14ac:dyDescent="0.4">
      <c r="B128" s="144" t="s">
        <v>343</v>
      </c>
      <c r="C128" s="19" t="s">
        <v>71</v>
      </c>
      <c r="D128" s="145" t="s">
        <v>139</v>
      </c>
      <c r="E128" s="19" t="s">
        <v>72</v>
      </c>
      <c r="F128" s="19" t="s">
        <v>57</v>
      </c>
      <c r="H128" s="145" t="s">
        <v>17</v>
      </c>
      <c r="I128" s="19" t="s">
        <v>73</v>
      </c>
      <c r="J128" s="19" t="s">
        <v>74</v>
      </c>
      <c r="L128" s="146"/>
      <c r="M128" s="146"/>
      <c r="N128" s="146">
        <v>0</v>
      </c>
      <c r="O128" s="146">
        <v>0</v>
      </c>
      <c r="P128" s="146">
        <v>0</v>
      </c>
      <c r="Q128" s="146">
        <v>8000</v>
      </c>
      <c r="R128" s="146">
        <v>8000</v>
      </c>
      <c r="S128" s="146">
        <v>8000</v>
      </c>
      <c r="T128" s="146">
        <v>8000</v>
      </c>
      <c r="U128" s="146">
        <v>8000</v>
      </c>
      <c r="V128" s="146">
        <v>8000</v>
      </c>
      <c r="W128" s="146">
        <v>8000</v>
      </c>
      <c r="X128" s="147"/>
      <c r="Y128" s="148">
        <v>0</v>
      </c>
      <c r="Z128" s="148">
        <v>0</v>
      </c>
      <c r="AA128" s="148">
        <v>0</v>
      </c>
      <c r="AB128" s="148">
        <v>0</v>
      </c>
      <c r="AC128" s="148">
        <v>0</v>
      </c>
      <c r="AD128" s="148">
        <v>8413.6</v>
      </c>
      <c r="AE128" s="148">
        <v>8413.6</v>
      </c>
      <c r="AF128" s="148">
        <v>8413.6</v>
      </c>
      <c r="AG128" s="148">
        <v>8413.6</v>
      </c>
      <c r="AH128" s="148">
        <v>8413.6</v>
      </c>
      <c r="AI128" s="148">
        <v>8413.6</v>
      </c>
      <c r="AJ128" s="148">
        <v>8413.6</v>
      </c>
      <c r="AK128" s="147"/>
      <c r="AL128" s="148">
        <v>0</v>
      </c>
      <c r="AM128" s="148">
        <v>0</v>
      </c>
      <c r="AN128" s="148">
        <v>0</v>
      </c>
      <c r="AO128" s="148">
        <v>0</v>
      </c>
      <c r="AP128" s="148">
        <v>0</v>
      </c>
      <c r="AQ128" s="148">
        <v>1143.3190400000003</v>
      </c>
      <c r="AR128" s="148">
        <v>1143.3190400000003</v>
      </c>
      <c r="AS128" s="148">
        <v>1143.3190400000003</v>
      </c>
      <c r="AT128" s="148">
        <v>1143.3190400000003</v>
      </c>
      <c r="AU128" s="148">
        <v>1143.3190400000003</v>
      </c>
      <c r="AV128" s="148">
        <v>1143.3190400000003</v>
      </c>
      <c r="AW128" s="148">
        <v>1143.3190400000003</v>
      </c>
      <c r="AX128" s="147"/>
      <c r="AY128" s="148">
        <v>0</v>
      </c>
      <c r="AZ128" s="148">
        <v>0</v>
      </c>
      <c r="BA128" s="148">
        <v>0</v>
      </c>
      <c r="BB128" s="148">
        <v>0</v>
      </c>
      <c r="BC128" s="148">
        <v>0</v>
      </c>
      <c r="BD128" s="148">
        <v>951.63440000000014</v>
      </c>
      <c r="BE128" s="148">
        <v>951.63440000000014</v>
      </c>
      <c r="BF128" s="148">
        <v>951.63440000000014</v>
      </c>
      <c r="BG128" s="148">
        <v>951.63440000000014</v>
      </c>
      <c r="BH128" s="148">
        <v>951.63440000000014</v>
      </c>
      <c r="BI128" s="148">
        <v>951.63440000000014</v>
      </c>
      <c r="BJ128" s="148">
        <v>951.63440000000014</v>
      </c>
      <c r="BK128" s="147"/>
      <c r="BL128" s="148">
        <v>0</v>
      </c>
      <c r="BM128" s="148">
        <v>0</v>
      </c>
      <c r="BN128" s="148">
        <v>0</v>
      </c>
      <c r="BO128" s="148">
        <v>0</v>
      </c>
      <c r="BP128" s="148">
        <v>0</v>
      </c>
      <c r="BQ128" s="148">
        <v>939.51866666666672</v>
      </c>
      <c r="BR128" s="148">
        <v>939.51866666666672</v>
      </c>
      <c r="BS128" s="148">
        <v>939.51866666666672</v>
      </c>
      <c r="BT128" s="148">
        <v>939.51866666666672</v>
      </c>
      <c r="BU128" s="148">
        <v>939.51866666666672</v>
      </c>
      <c r="BV128" s="148">
        <v>939.51866666666672</v>
      </c>
      <c r="BW128" s="148">
        <v>939.51866666666672</v>
      </c>
      <c r="BX128" s="147"/>
      <c r="BY128" s="148">
        <v>0</v>
      </c>
      <c r="BZ128" s="148">
        <v>0</v>
      </c>
      <c r="CA128" s="148">
        <v>0</v>
      </c>
      <c r="CB128" s="148">
        <v>0</v>
      </c>
      <c r="CC128" s="148">
        <v>0</v>
      </c>
      <c r="CD128" s="148">
        <v>2746.7040779100253</v>
      </c>
      <c r="CE128" s="148">
        <v>2746.7040779100253</v>
      </c>
      <c r="CF128" s="148">
        <v>2746.7040779100253</v>
      </c>
      <c r="CG128" s="148">
        <v>2746.7040779100253</v>
      </c>
      <c r="CH128" s="148">
        <v>2746.7040779100253</v>
      </c>
      <c r="CI128" s="148">
        <v>2746.7040779100253</v>
      </c>
      <c r="CJ128" s="148">
        <v>2746.7040779100253</v>
      </c>
      <c r="CK128" s="147"/>
      <c r="CL128" s="148">
        <v>0</v>
      </c>
      <c r="CM128" s="148">
        <v>0</v>
      </c>
      <c r="CN128" s="148">
        <v>0</v>
      </c>
      <c r="CO128" s="148">
        <v>0</v>
      </c>
      <c r="CP128" s="148">
        <v>0</v>
      </c>
      <c r="CQ128" s="148">
        <v>1252.6915555555554</v>
      </c>
      <c r="CR128" s="148">
        <v>1252.6915555555554</v>
      </c>
      <c r="CS128" s="148">
        <v>1252.6915555555554</v>
      </c>
      <c r="CT128" s="148">
        <v>1252.6915555555554</v>
      </c>
      <c r="CU128" s="148">
        <v>1252.6915555555554</v>
      </c>
      <c r="CV128" s="148">
        <v>1252.6915555555554</v>
      </c>
      <c r="CW128" s="148">
        <v>1252.6915555555554</v>
      </c>
      <c r="CX128" s="147"/>
      <c r="CY128" s="148">
        <v>0</v>
      </c>
      <c r="CZ128" s="148">
        <v>0</v>
      </c>
      <c r="DA128" s="148">
        <v>0</v>
      </c>
      <c r="DB128" s="148">
        <v>0</v>
      </c>
      <c r="DC128" s="148">
        <v>0</v>
      </c>
      <c r="DD128" s="148">
        <v>2860.6240000000003</v>
      </c>
      <c r="DE128" s="148">
        <v>2860.6240000000003</v>
      </c>
      <c r="DF128" s="148">
        <v>2860.6240000000003</v>
      </c>
      <c r="DG128" s="148">
        <v>2860.6240000000003</v>
      </c>
      <c r="DH128" s="148">
        <v>2860.6240000000003</v>
      </c>
      <c r="DI128" s="148">
        <v>2860.6240000000003</v>
      </c>
      <c r="DJ128" s="148">
        <v>2860.6240000000003</v>
      </c>
      <c r="DK128" s="147"/>
      <c r="DL128" s="148">
        <v>0</v>
      </c>
      <c r="DM128" s="148">
        <v>0</v>
      </c>
      <c r="DN128" s="148">
        <v>0</v>
      </c>
      <c r="DO128" s="148">
        <v>0</v>
      </c>
      <c r="DP128" s="148">
        <v>0</v>
      </c>
      <c r="DQ128" s="148">
        <v>16213.138300132248</v>
      </c>
      <c r="DR128" s="148">
        <v>16213.138300132248</v>
      </c>
      <c r="DS128" s="148">
        <v>16213.138300132248</v>
      </c>
      <c r="DT128" s="148">
        <v>16213.138300132248</v>
      </c>
      <c r="DU128" s="148">
        <v>16213.138300132248</v>
      </c>
      <c r="DV128" s="148">
        <v>16213.138300132248</v>
      </c>
      <c r="DW128" s="148">
        <v>16213.138300132248</v>
      </c>
      <c r="DY128" s="149">
        <f t="shared" si="117"/>
        <v>113491.96810092575</v>
      </c>
      <c r="EA128" s="19" t="b">
        <f t="shared" si="118"/>
        <v>1</v>
      </c>
      <c r="EH128" s="19"/>
    </row>
    <row r="129" spans="2:138" ht="14" customHeight="1" x14ac:dyDescent="0.4">
      <c r="B129" s="144"/>
      <c r="C129" s="19" t="s">
        <v>71</v>
      </c>
      <c r="D129" s="145" t="s">
        <v>127</v>
      </c>
      <c r="E129" s="19" t="s">
        <v>72</v>
      </c>
      <c r="F129" s="19" t="s">
        <v>57</v>
      </c>
      <c r="H129" s="145" t="s">
        <v>17</v>
      </c>
      <c r="I129" s="19" t="s">
        <v>20</v>
      </c>
      <c r="J129" s="19" t="s">
        <v>74</v>
      </c>
      <c r="L129" s="146">
        <v>0</v>
      </c>
      <c r="M129" s="146">
        <v>0</v>
      </c>
      <c r="N129" s="146">
        <v>0</v>
      </c>
      <c r="O129" s="146">
        <v>0</v>
      </c>
      <c r="P129" s="146">
        <v>0</v>
      </c>
      <c r="Q129" s="146">
        <v>7000</v>
      </c>
      <c r="R129" s="146">
        <v>7000</v>
      </c>
      <c r="S129" s="146">
        <v>7000</v>
      </c>
      <c r="T129" s="146">
        <v>7000</v>
      </c>
      <c r="U129" s="146">
        <v>7000</v>
      </c>
      <c r="V129" s="146">
        <v>7000</v>
      </c>
      <c r="W129" s="146">
        <v>7000</v>
      </c>
      <c r="X129" s="147"/>
      <c r="Y129" s="148">
        <v>0</v>
      </c>
      <c r="Z129" s="148">
        <v>0</v>
      </c>
      <c r="AA129" s="148">
        <v>0</v>
      </c>
      <c r="AB129" s="148">
        <v>0</v>
      </c>
      <c r="AC129" s="148">
        <v>0</v>
      </c>
      <c r="AD129" s="148">
        <v>7361.9000000000005</v>
      </c>
      <c r="AE129" s="148">
        <v>7361.9000000000005</v>
      </c>
      <c r="AF129" s="148">
        <v>7361.9000000000005</v>
      </c>
      <c r="AG129" s="148">
        <v>7361.9000000000005</v>
      </c>
      <c r="AH129" s="148">
        <v>7361.9000000000005</v>
      </c>
      <c r="AI129" s="148">
        <v>7361.9000000000005</v>
      </c>
      <c r="AJ129" s="148">
        <v>7361.9000000000005</v>
      </c>
      <c r="AK129" s="147"/>
      <c r="AL129" s="148">
        <v>0</v>
      </c>
      <c r="AM129" s="148">
        <v>0</v>
      </c>
      <c r="AN129" s="148">
        <v>0</v>
      </c>
      <c r="AO129" s="148">
        <v>0</v>
      </c>
      <c r="AP129" s="148">
        <v>0</v>
      </c>
      <c r="AQ129" s="148">
        <v>884.72867500000029</v>
      </c>
      <c r="AR129" s="148">
        <v>884.72867500000029</v>
      </c>
      <c r="AS129" s="148">
        <v>884.72867500000029</v>
      </c>
      <c r="AT129" s="148">
        <v>884.72867500000029</v>
      </c>
      <c r="AU129" s="148">
        <v>884.72867500000029</v>
      </c>
      <c r="AV129" s="148">
        <v>884.72867500000029</v>
      </c>
      <c r="AW129" s="148">
        <v>884.72867500000029</v>
      </c>
      <c r="AX129" s="147"/>
      <c r="AY129" s="148">
        <v>0</v>
      </c>
      <c r="AZ129" s="148">
        <v>0</v>
      </c>
      <c r="BA129" s="148">
        <v>0</v>
      </c>
      <c r="BB129" s="148">
        <v>0</v>
      </c>
      <c r="BC129" s="148">
        <v>0</v>
      </c>
      <c r="BD129" s="148">
        <v>840.26300000000015</v>
      </c>
      <c r="BE129" s="148">
        <v>840.26300000000015</v>
      </c>
      <c r="BF129" s="148">
        <v>840.26300000000015</v>
      </c>
      <c r="BG129" s="148">
        <v>840.26300000000015</v>
      </c>
      <c r="BH129" s="148">
        <v>840.26300000000015</v>
      </c>
      <c r="BI129" s="148">
        <v>840.26300000000015</v>
      </c>
      <c r="BJ129" s="148">
        <v>840.26300000000015</v>
      </c>
      <c r="BK129" s="147"/>
      <c r="BL129" s="148">
        <v>0</v>
      </c>
      <c r="BM129" s="148">
        <v>0</v>
      </c>
      <c r="BN129" s="148">
        <v>0</v>
      </c>
      <c r="BO129" s="148">
        <v>0</v>
      </c>
      <c r="BP129" s="148">
        <v>0</v>
      </c>
      <c r="BQ129" s="148">
        <v>822.07883333333336</v>
      </c>
      <c r="BR129" s="148">
        <v>822.07883333333336</v>
      </c>
      <c r="BS129" s="148">
        <v>822.07883333333336</v>
      </c>
      <c r="BT129" s="148">
        <v>822.07883333333336</v>
      </c>
      <c r="BU129" s="148">
        <v>822.07883333333336</v>
      </c>
      <c r="BV129" s="148">
        <v>822.07883333333336</v>
      </c>
      <c r="BW129" s="148">
        <v>822.07883333333336</v>
      </c>
      <c r="BX129" s="147"/>
      <c r="BY129" s="148">
        <v>0</v>
      </c>
      <c r="BZ129" s="148">
        <v>0</v>
      </c>
      <c r="CA129" s="148">
        <v>0</v>
      </c>
      <c r="CB129" s="148">
        <v>0</v>
      </c>
      <c r="CC129" s="148">
        <v>0</v>
      </c>
      <c r="CD129" s="148">
        <v>2671.4761961712725</v>
      </c>
      <c r="CE129" s="148">
        <v>2671.4761961712725</v>
      </c>
      <c r="CF129" s="148">
        <v>2671.4761961712725</v>
      </c>
      <c r="CG129" s="148">
        <v>2671.4761961712725</v>
      </c>
      <c r="CH129" s="148">
        <v>2671.4761961712725</v>
      </c>
      <c r="CI129" s="148">
        <v>2671.4761961712725</v>
      </c>
      <c r="CJ129" s="148">
        <v>2671.4761961712725</v>
      </c>
      <c r="CK129" s="147"/>
      <c r="CL129" s="148">
        <v>0</v>
      </c>
      <c r="CM129" s="148">
        <v>0</v>
      </c>
      <c r="CN129" s="148">
        <v>0</v>
      </c>
      <c r="CO129" s="148">
        <v>0</v>
      </c>
      <c r="CP129" s="148">
        <v>0</v>
      </c>
      <c r="CQ129" s="148">
        <v>1096.105111111111</v>
      </c>
      <c r="CR129" s="148">
        <v>1096.105111111111</v>
      </c>
      <c r="CS129" s="148">
        <v>1096.105111111111</v>
      </c>
      <c r="CT129" s="148">
        <v>1096.105111111111</v>
      </c>
      <c r="CU129" s="148">
        <v>1096.105111111111</v>
      </c>
      <c r="CV129" s="148">
        <v>1096.105111111111</v>
      </c>
      <c r="CW129" s="148">
        <v>1096.105111111111</v>
      </c>
      <c r="CX129" s="147"/>
      <c r="CY129" s="148">
        <v>0</v>
      </c>
      <c r="CZ129" s="148">
        <v>0</v>
      </c>
      <c r="DA129" s="148">
        <v>0</v>
      </c>
      <c r="DB129" s="148">
        <v>0</v>
      </c>
      <c r="DC129" s="148">
        <v>0</v>
      </c>
      <c r="DD129" s="148">
        <v>2503.0460000000003</v>
      </c>
      <c r="DE129" s="148">
        <v>2503.0460000000003</v>
      </c>
      <c r="DF129" s="148">
        <v>2503.0460000000003</v>
      </c>
      <c r="DG129" s="148">
        <v>2503.0460000000003</v>
      </c>
      <c r="DH129" s="148">
        <v>2503.0460000000003</v>
      </c>
      <c r="DI129" s="148">
        <v>2503.0460000000003</v>
      </c>
      <c r="DJ129" s="148">
        <v>2503.0460000000003</v>
      </c>
      <c r="DK129" s="147"/>
      <c r="DL129" s="148">
        <v>0</v>
      </c>
      <c r="DM129" s="148"/>
      <c r="DN129" s="148">
        <v>11341.350432900752</v>
      </c>
      <c r="DO129" s="148">
        <v>11341.350432900752</v>
      </c>
      <c r="DP129" s="148">
        <v>11341.350432900752</v>
      </c>
      <c r="DQ129" s="148">
        <v>11341.350432900752</v>
      </c>
      <c r="DR129" s="148">
        <v>11341.350432900752</v>
      </c>
      <c r="DS129" s="148">
        <v>11341.350432900752</v>
      </c>
      <c r="DT129" s="148">
        <v>11341.350432900752</v>
      </c>
      <c r="DU129" s="148">
        <v>11341.350432900752</v>
      </c>
      <c r="DV129" s="148">
        <v>11341.350432900752</v>
      </c>
      <c r="DW129" s="148">
        <v>11341.350432900752</v>
      </c>
      <c r="DY129" s="149">
        <f t="shared" si="117"/>
        <v>113413.50432900754</v>
      </c>
      <c r="EA129" s="19" t="b">
        <f t="shared" si="118"/>
        <v>0</v>
      </c>
      <c r="EH129" s="19"/>
    </row>
    <row r="130" spans="2:138" ht="14" customHeight="1" x14ac:dyDescent="0.4">
      <c r="B130" s="144" t="s">
        <v>344</v>
      </c>
      <c r="C130" s="19" t="s">
        <v>71</v>
      </c>
      <c r="D130" s="145" t="s">
        <v>96</v>
      </c>
      <c r="E130" s="19" t="s">
        <v>82</v>
      </c>
      <c r="F130" s="19" t="s">
        <v>57</v>
      </c>
      <c r="H130" s="145" t="s">
        <v>17</v>
      </c>
      <c r="I130" s="19" t="s">
        <v>73</v>
      </c>
      <c r="J130" s="19" t="s">
        <v>74</v>
      </c>
      <c r="L130" s="146">
        <v>0</v>
      </c>
      <c r="M130" s="146">
        <v>0</v>
      </c>
      <c r="N130" s="146">
        <v>0</v>
      </c>
      <c r="O130" s="146">
        <v>0</v>
      </c>
      <c r="P130" s="146">
        <v>2500</v>
      </c>
      <c r="Q130" s="146">
        <v>2500</v>
      </c>
      <c r="R130" s="146">
        <v>2500</v>
      </c>
      <c r="S130" s="146">
        <v>2500</v>
      </c>
      <c r="T130" s="146">
        <v>2500</v>
      </c>
      <c r="U130" s="146">
        <v>2500</v>
      </c>
      <c r="V130" s="146">
        <v>2500</v>
      </c>
      <c r="W130" s="146">
        <v>2500</v>
      </c>
      <c r="X130" s="147"/>
      <c r="Y130" s="148">
        <v>0</v>
      </c>
      <c r="Z130" s="148">
        <v>0</v>
      </c>
      <c r="AA130" s="148">
        <v>0</v>
      </c>
      <c r="AB130" s="148">
        <v>0</v>
      </c>
      <c r="AC130" s="148">
        <v>2500</v>
      </c>
      <c r="AD130" s="148">
        <v>2500</v>
      </c>
      <c r="AE130" s="148">
        <v>2500</v>
      </c>
      <c r="AF130" s="148">
        <v>2500</v>
      </c>
      <c r="AG130" s="148">
        <v>2500</v>
      </c>
      <c r="AH130" s="148">
        <v>2500</v>
      </c>
      <c r="AI130" s="148">
        <v>2500</v>
      </c>
      <c r="AJ130" s="148">
        <v>2500</v>
      </c>
      <c r="AK130" s="147"/>
      <c r="AL130" s="148">
        <v>0</v>
      </c>
      <c r="AM130" s="148">
        <v>0</v>
      </c>
      <c r="AN130" s="148">
        <v>0</v>
      </c>
      <c r="AO130" s="148">
        <v>0</v>
      </c>
      <c r="AP130" s="148">
        <v>0</v>
      </c>
      <c r="AQ130" s="148">
        <v>0</v>
      </c>
      <c r="AR130" s="148">
        <v>0</v>
      </c>
      <c r="AS130" s="148">
        <v>0</v>
      </c>
      <c r="AT130" s="148">
        <v>0</v>
      </c>
      <c r="AU130" s="148">
        <v>0</v>
      </c>
      <c r="AV130" s="148">
        <v>0</v>
      </c>
      <c r="AW130" s="148">
        <v>0</v>
      </c>
      <c r="AX130" s="147"/>
      <c r="AY130" s="148">
        <v>0</v>
      </c>
      <c r="AZ130" s="148">
        <v>0</v>
      </c>
      <c r="BA130" s="148">
        <v>0</v>
      </c>
      <c r="BB130" s="148">
        <v>0</v>
      </c>
      <c r="BC130" s="148">
        <v>0</v>
      </c>
      <c r="BD130" s="148">
        <v>0</v>
      </c>
      <c r="BE130" s="148">
        <v>0</v>
      </c>
      <c r="BF130" s="148">
        <v>0</v>
      </c>
      <c r="BG130" s="148">
        <v>0</v>
      </c>
      <c r="BH130" s="148">
        <v>0</v>
      </c>
      <c r="BI130" s="148">
        <v>0</v>
      </c>
      <c r="BJ130" s="148">
        <v>0</v>
      </c>
      <c r="BK130" s="147"/>
      <c r="BL130" s="148">
        <v>0</v>
      </c>
      <c r="BM130" s="148">
        <v>0</v>
      </c>
      <c r="BN130" s="148">
        <v>0</v>
      </c>
      <c r="BO130" s="148">
        <v>0</v>
      </c>
      <c r="BP130" s="148">
        <v>0</v>
      </c>
      <c r="BQ130" s="148">
        <v>0</v>
      </c>
      <c r="BR130" s="148">
        <v>0</v>
      </c>
      <c r="BS130" s="148">
        <v>0</v>
      </c>
      <c r="BT130" s="148">
        <v>0</v>
      </c>
      <c r="BU130" s="148">
        <v>0</v>
      </c>
      <c r="BV130" s="148">
        <v>0</v>
      </c>
      <c r="BW130" s="148">
        <v>0</v>
      </c>
      <c r="BX130" s="147"/>
      <c r="BY130" s="148">
        <v>0</v>
      </c>
      <c r="BZ130" s="148">
        <v>0</v>
      </c>
      <c r="CA130" s="148">
        <v>0</v>
      </c>
      <c r="CB130" s="148">
        <v>0</v>
      </c>
      <c r="CC130" s="148">
        <v>1100</v>
      </c>
      <c r="CD130" s="148">
        <v>1100</v>
      </c>
      <c r="CE130" s="148">
        <v>1100</v>
      </c>
      <c r="CF130" s="148">
        <v>1100</v>
      </c>
      <c r="CG130" s="148">
        <v>1100</v>
      </c>
      <c r="CH130" s="148">
        <v>1100</v>
      </c>
      <c r="CI130" s="148">
        <v>1100</v>
      </c>
      <c r="CJ130" s="148">
        <v>1100</v>
      </c>
      <c r="CK130" s="147"/>
      <c r="CL130" s="148">
        <v>0</v>
      </c>
      <c r="CM130" s="148">
        <v>0</v>
      </c>
      <c r="CN130" s="148">
        <v>0</v>
      </c>
      <c r="CO130" s="148">
        <v>0</v>
      </c>
      <c r="CP130" s="148">
        <v>208.33333333333331</v>
      </c>
      <c r="CQ130" s="148">
        <v>208.33333333333331</v>
      </c>
      <c r="CR130" s="148">
        <v>208.33333333333331</v>
      </c>
      <c r="CS130" s="148">
        <v>208.33333333333331</v>
      </c>
      <c r="CT130" s="148">
        <v>208.33333333333331</v>
      </c>
      <c r="CU130" s="148">
        <v>208.33333333333331</v>
      </c>
      <c r="CV130" s="148">
        <v>208.33333333333331</v>
      </c>
      <c r="CW130" s="148">
        <v>208.33333333333331</v>
      </c>
      <c r="CX130" s="147"/>
      <c r="CY130" s="148">
        <v>0</v>
      </c>
      <c r="CZ130" s="148">
        <v>0</v>
      </c>
      <c r="DA130" s="148">
        <v>0</v>
      </c>
      <c r="DB130" s="148">
        <v>0</v>
      </c>
      <c r="DC130" s="148">
        <v>0</v>
      </c>
      <c r="DD130" s="148">
        <v>0</v>
      </c>
      <c r="DE130" s="148">
        <v>0</v>
      </c>
      <c r="DF130" s="148">
        <v>0</v>
      </c>
      <c r="DG130" s="148">
        <v>0</v>
      </c>
      <c r="DH130" s="148">
        <v>0</v>
      </c>
      <c r="DI130" s="148">
        <v>0</v>
      </c>
      <c r="DJ130" s="148">
        <v>0</v>
      </c>
      <c r="DK130" s="147"/>
      <c r="DL130" s="148">
        <v>0</v>
      </c>
      <c r="DM130" s="148">
        <v>0</v>
      </c>
      <c r="DN130" s="148">
        <v>0</v>
      </c>
      <c r="DO130" s="148">
        <v>0</v>
      </c>
      <c r="DP130" s="148">
        <v>3808.333333333333</v>
      </c>
      <c r="DQ130" s="148">
        <v>3808.333333333333</v>
      </c>
      <c r="DR130" s="148">
        <v>3808.333333333333</v>
      </c>
      <c r="DS130" s="148">
        <v>3808.333333333333</v>
      </c>
      <c r="DT130" s="148">
        <v>3808.333333333333</v>
      </c>
      <c r="DU130" s="148">
        <v>3808.333333333333</v>
      </c>
      <c r="DV130" s="148">
        <v>3808.333333333333</v>
      </c>
      <c r="DW130" s="148">
        <v>3808.333333333333</v>
      </c>
      <c r="DY130" s="149">
        <f t="shared" si="117"/>
        <v>30466.666666666661</v>
      </c>
      <c r="EA130" s="19" t="b">
        <f t="shared" si="118"/>
        <v>1</v>
      </c>
      <c r="EH130" s="19"/>
    </row>
    <row r="131" spans="2:138" ht="14" customHeight="1" x14ac:dyDescent="0.4">
      <c r="B131" s="144"/>
      <c r="C131" s="19" t="s">
        <v>71</v>
      </c>
      <c r="D131" s="145" t="s">
        <v>149</v>
      </c>
      <c r="E131" s="19" t="s">
        <v>59</v>
      </c>
      <c r="F131" s="19" t="s">
        <v>146</v>
      </c>
      <c r="G131" s="145" t="s">
        <v>18</v>
      </c>
      <c r="H131" s="145" t="s">
        <v>17</v>
      </c>
      <c r="I131" s="19" t="s">
        <v>199</v>
      </c>
      <c r="J131" s="19" t="s">
        <v>74</v>
      </c>
      <c r="L131" s="146">
        <v>15000</v>
      </c>
      <c r="M131" s="146">
        <v>0</v>
      </c>
      <c r="N131" s="146">
        <v>0</v>
      </c>
      <c r="O131" s="146">
        <v>0</v>
      </c>
      <c r="P131" s="146">
        <v>0</v>
      </c>
      <c r="Q131" s="146">
        <v>0</v>
      </c>
      <c r="R131" s="146">
        <v>0</v>
      </c>
      <c r="S131" s="146">
        <v>0</v>
      </c>
      <c r="T131" s="146">
        <v>0</v>
      </c>
      <c r="U131" s="146">
        <v>0</v>
      </c>
      <c r="V131" s="146">
        <v>0</v>
      </c>
      <c r="W131" s="146">
        <v>0</v>
      </c>
      <c r="X131" s="147"/>
      <c r="Y131" s="148">
        <v>15000</v>
      </c>
      <c r="Z131" s="148">
        <v>0</v>
      </c>
      <c r="AA131" s="148">
        <v>0</v>
      </c>
      <c r="AB131" s="148">
        <v>0</v>
      </c>
      <c r="AC131" s="148">
        <v>0</v>
      </c>
      <c r="AD131" s="148">
        <v>0</v>
      </c>
      <c r="AE131" s="148">
        <v>0</v>
      </c>
      <c r="AF131" s="148">
        <v>0</v>
      </c>
      <c r="AG131" s="148">
        <v>0</v>
      </c>
      <c r="AH131" s="148">
        <v>0</v>
      </c>
      <c r="AI131" s="148">
        <v>0</v>
      </c>
      <c r="AJ131" s="148">
        <v>0</v>
      </c>
      <c r="AK131" s="147"/>
      <c r="AL131" s="148">
        <v>0</v>
      </c>
      <c r="AM131" s="148">
        <v>0</v>
      </c>
      <c r="AN131" s="148">
        <v>0</v>
      </c>
      <c r="AO131" s="148">
        <v>0</v>
      </c>
      <c r="AP131" s="148">
        <v>0</v>
      </c>
      <c r="AQ131" s="148">
        <v>0</v>
      </c>
      <c r="AR131" s="148">
        <v>0</v>
      </c>
      <c r="AS131" s="148">
        <v>0</v>
      </c>
      <c r="AT131" s="148">
        <v>0</v>
      </c>
      <c r="AU131" s="148">
        <v>0</v>
      </c>
      <c r="AV131" s="148">
        <v>0</v>
      </c>
      <c r="AW131" s="148">
        <v>0</v>
      </c>
      <c r="AX131" s="147"/>
      <c r="AY131" s="148">
        <v>0</v>
      </c>
      <c r="AZ131" s="148">
        <v>0</v>
      </c>
      <c r="BA131" s="148">
        <v>0</v>
      </c>
      <c r="BB131" s="148">
        <v>0</v>
      </c>
      <c r="BC131" s="148">
        <v>0</v>
      </c>
      <c r="BD131" s="148">
        <v>0</v>
      </c>
      <c r="BE131" s="148">
        <v>0</v>
      </c>
      <c r="BF131" s="148">
        <v>0</v>
      </c>
      <c r="BG131" s="148">
        <v>0</v>
      </c>
      <c r="BH131" s="148">
        <v>0</v>
      </c>
      <c r="BI131" s="148">
        <v>0</v>
      </c>
      <c r="BJ131" s="148">
        <v>0</v>
      </c>
      <c r="BK131" s="147"/>
      <c r="BL131" s="148">
        <v>0</v>
      </c>
      <c r="BM131" s="148">
        <v>0</v>
      </c>
      <c r="BN131" s="148">
        <v>0</v>
      </c>
      <c r="BO131" s="148">
        <v>0</v>
      </c>
      <c r="BP131" s="148">
        <v>0</v>
      </c>
      <c r="BQ131" s="148">
        <v>0</v>
      </c>
      <c r="BR131" s="148">
        <v>0</v>
      </c>
      <c r="BS131" s="148">
        <v>0</v>
      </c>
      <c r="BT131" s="148">
        <v>0</v>
      </c>
      <c r="BU131" s="148">
        <v>0</v>
      </c>
      <c r="BV131" s="148">
        <v>0</v>
      </c>
      <c r="BW131" s="148">
        <v>0</v>
      </c>
      <c r="BX131" s="147"/>
      <c r="BY131" s="148">
        <v>0</v>
      </c>
      <c r="BZ131" s="148">
        <v>0</v>
      </c>
      <c r="CA131" s="148">
        <v>0</v>
      </c>
      <c r="CB131" s="148">
        <v>0</v>
      </c>
      <c r="CC131" s="148">
        <v>0</v>
      </c>
      <c r="CD131" s="148">
        <v>0</v>
      </c>
      <c r="CE131" s="148">
        <v>0</v>
      </c>
      <c r="CF131" s="148">
        <v>0</v>
      </c>
      <c r="CG131" s="148">
        <v>0</v>
      </c>
      <c r="CH131" s="148">
        <v>0</v>
      </c>
      <c r="CI131" s="148">
        <v>0</v>
      </c>
      <c r="CJ131" s="148">
        <v>0</v>
      </c>
      <c r="CK131" s="147"/>
      <c r="CL131" s="148">
        <v>0</v>
      </c>
      <c r="CM131" s="148">
        <v>0</v>
      </c>
      <c r="CN131" s="148">
        <v>0</v>
      </c>
      <c r="CO131" s="148">
        <v>0</v>
      </c>
      <c r="CP131" s="148">
        <v>0</v>
      </c>
      <c r="CQ131" s="148">
        <v>0</v>
      </c>
      <c r="CR131" s="148">
        <v>0</v>
      </c>
      <c r="CS131" s="148">
        <v>0</v>
      </c>
      <c r="CT131" s="148">
        <v>0</v>
      </c>
      <c r="CU131" s="148">
        <v>0</v>
      </c>
      <c r="CV131" s="148">
        <v>0</v>
      </c>
      <c r="CW131" s="148">
        <v>0</v>
      </c>
      <c r="CX131" s="147"/>
      <c r="CY131" s="148">
        <v>0</v>
      </c>
      <c r="CZ131" s="148">
        <v>0</v>
      </c>
      <c r="DA131" s="148">
        <v>0</v>
      </c>
      <c r="DB131" s="148">
        <v>0</v>
      </c>
      <c r="DC131" s="148">
        <v>0</v>
      </c>
      <c r="DD131" s="148">
        <v>0</v>
      </c>
      <c r="DE131" s="148">
        <v>0</v>
      </c>
      <c r="DF131" s="148">
        <v>0</v>
      </c>
      <c r="DG131" s="148">
        <v>0</v>
      </c>
      <c r="DH131" s="148">
        <v>0</v>
      </c>
      <c r="DI131" s="148">
        <v>0</v>
      </c>
      <c r="DJ131" s="148">
        <v>0</v>
      </c>
      <c r="DK131" s="147"/>
      <c r="DL131" s="148">
        <v>15000</v>
      </c>
      <c r="DM131" s="148">
        <v>0</v>
      </c>
      <c r="DN131" s="148">
        <v>0</v>
      </c>
      <c r="DO131" s="148">
        <v>0</v>
      </c>
      <c r="DP131" s="148">
        <v>0</v>
      </c>
      <c r="DQ131" s="148">
        <v>0</v>
      </c>
      <c r="DR131" s="148">
        <v>0</v>
      </c>
      <c r="DS131" s="148">
        <v>0</v>
      </c>
      <c r="DT131" s="148">
        <v>0</v>
      </c>
      <c r="DU131" s="148">
        <v>0</v>
      </c>
      <c r="DV131" s="148">
        <v>0</v>
      </c>
      <c r="DW131" s="148">
        <v>0</v>
      </c>
      <c r="DY131" s="149">
        <f t="shared" si="117"/>
        <v>15000</v>
      </c>
      <c r="EA131" s="19" t="b">
        <f t="shared" si="118"/>
        <v>1</v>
      </c>
      <c r="EH131" s="19"/>
    </row>
    <row r="132" spans="2:138" ht="14" customHeight="1" x14ac:dyDescent="0.4">
      <c r="B132" s="144"/>
      <c r="C132" s="19" t="s">
        <v>71</v>
      </c>
      <c r="D132" s="145">
        <v>574</v>
      </c>
      <c r="E132" s="19" t="s">
        <v>72</v>
      </c>
      <c r="F132" s="19" t="s">
        <v>57</v>
      </c>
      <c r="H132" s="145" t="s">
        <v>17</v>
      </c>
      <c r="I132" s="19" t="s">
        <v>73</v>
      </c>
      <c r="J132" s="19" t="s">
        <v>74</v>
      </c>
      <c r="L132" s="146"/>
      <c r="M132" s="146">
        <v>7000</v>
      </c>
      <c r="N132" s="146">
        <v>7000</v>
      </c>
      <c r="O132" s="146">
        <v>7000</v>
      </c>
      <c r="P132" s="146">
        <v>7000</v>
      </c>
      <c r="Q132" s="146">
        <v>7000</v>
      </c>
      <c r="R132" s="146">
        <v>7000</v>
      </c>
      <c r="S132" s="146">
        <v>7000</v>
      </c>
      <c r="T132" s="146">
        <v>7000</v>
      </c>
      <c r="U132" s="146">
        <v>7000</v>
      </c>
      <c r="V132" s="146">
        <v>7000</v>
      </c>
      <c r="W132" s="146">
        <v>7000</v>
      </c>
      <c r="X132" s="147"/>
      <c r="Y132" s="148">
        <v>0</v>
      </c>
      <c r="Z132" s="148">
        <v>7000</v>
      </c>
      <c r="AA132" s="148">
        <v>7000</v>
      </c>
      <c r="AB132" s="148">
        <v>7000</v>
      </c>
      <c r="AC132" s="148">
        <v>7361.9000000000005</v>
      </c>
      <c r="AD132" s="148">
        <v>7361.9000000000005</v>
      </c>
      <c r="AE132" s="148">
        <v>7361.9000000000005</v>
      </c>
      <c r="AF132" s="148">
        <v>7361.9000000000005</v>
      </c>
      <c r="AG132" s="148">
        <v>7361.9000000000005</v>
      </c>
      <c r="AH132" s="148">
        <v>7361.9000000000005</v>
      </c>
      <c r="AI132" s="148">
        <v>7361.9000000000005</v>
      </c>
      <c r="AJ132" s="148">
        <v>7361.9000000000005</v>
      </c>
      <c r="AK132" s="147"/>
      <c r="AL132" s="148">
        <v>0</v>
      </c>
      <c r="AM132" s="148">
        <v>799.1393250000001</v>
      </c>
      <c r="AN132" s="148">
        <v>799.1393250000001</v>
      </c>
      <c r="AO132" s="148">
        <v>799.1393250000001</v>
      </c>
      <c r="AP132" s="148">
        <v>884.72867500000029</v>
      </c>
      <c r="AQ132" s="148">
        <v>884.72867500000029</v>
      </c>
      <c r="AR132" s="148">
        <v>884.72867500000029</v>
      </c>
      <c r="AS132" s="148">
        <v>884.72867500000029</v>
      </c>
      <c r="AT132" s="148">
        <v>884.72867500000029</v>
      </c>
      <c r="AU132" s="148">
        <v>884.72867500000029</v>
      </c>
      <c r="AV132" s="148">
        <v>884.72867500000029</v>
      </c>
      <c r="AW132" s="148">
        <v>884.72867500000029</v>
      </c>
      <c r="AX132" s="147"/>
      <c r="AY132" s="148">
        <v>0</v>
      </c>
      <c r="AZ132" s="148">
        <v>789.59699999999998</v>
      </c>
      <c r="BA132" s="148">
        <v>789.59699999999998</v>
      </c>
      <c r="BB132" s="148">
        <v>789.59699999999998</v>
      </c>
      <c r="BC132" s="148">
        <v>840.26300000000015</v>
      </c>
      <c r="BD132" s="148">
        <v>840.26300000000015</v>
      </c>
      <c r="BE132" s="148">
        <v>840.26300000000015</v>
      </c>
      <c r="BF132" s="148">
        <v>840.26300000000015</v>
      </c>
      <c r="BG132" s="148">
        <v>840.26300000000015</v>
      </c>
      <c r="BH132" s="148">
        <v>840.26300000000015</v>
      </c>
      <c r="BI132" s="148">
        <v>840.26300000000015</v>
      </c>
      <c r="BJ132" s="148">
        <v>840.26300000000015</v>
      </c>
      <c r="BK132" s="147"/>
      <c r="BL132" s="148">
        <v>0</v>
      </c>
      <c r="BM132" s="148">
        <v>781.66666666666663</v>
      </c>
      <c r="BN132" s="148">
        <v>781.66666666666663</v>
      </c>
      <c r="BO132" s="148">
        <v>781.66666666666663</v>
      </c>
      <c r="BP132" s="148">
        <v>822.07883333333336</v>
      </c>
      <c r="BQ132" s="148">
        <v>822.07883333333336</v>
      </c>
      <c r="BR132" s="148">
        <v>822.07883333333336</v>
      </c>
      <c r="BS132" s="148">
        <v>822.07883333333336</v>
      </c>
      <c r="BT132" s="148">
        <v>822.07883333333336</v>
      </c>
      <c r="BU132" s="148">
        <v>822.07883333333336</v>
      </c>
      <c r="BV132" s="148">
        <v>822.07883333333336</v>
      </c>
      <c r="BW132" s="148">
        <v>822.07883333333336</v>
      </c>
      <c r="BX132" s="147"/>
      <c r="BY132" s="148">
        <v>0</v>
      </c>
      <c r="BZ132" s="148">
        <v>2645.5895646211584</v>
      </c>
      <c r="CA132" s="148">
        <v>2645.5895646211584</v>
      </c>
      <c r="CB132" s="148">
        <v>2645.5895646211584</v>
      </c>
      <c r="CC132" s="148">
        <v>2671.4761961712725</v>
      </c>
      <c r="CD132" s="148">
        <v>2671.4761961712725</v>
      </c>
      <c r="CE132" s="148">
        <v>2671.4761961712725</v>
      </c>
      <c r="CF132" s="148">
        <v>2671.4761961712725</v>
      </c>
      <c r="CG132" s="148">
        <v>2671.4761961712725</v>
      </c>
      <c r="CH132" s="148">
        <v>2671.4761961712725</v>
      </c>
      <c r="CI132" s="148">
        <v>2671.4761961712725</v>
      </c>
      <c r="CJ132" s="148">
        <v>2671.4761961712725</v>
      </c>
      <c r="CK132" s="147"/>
      <c r="CL132" s="148">
        <v>0</v>
      </c>
      <c r="CM132" s="148">
        <v>1042.2222222222222</v>
      </c>
      <c r="CN132" s="148">
        <v>1042.2222222222222</v>
      </c>
      <c r="CO132" s="148">
        <v>1042.2222222222222</v>
      </c>
      <c r="CP132" s="148">
        <v>1096.105111111111</v>
      </c>
      <c r="CQ132" s="148">
        <v>1096.105111111111</v>
      </c>
      <c r="CR132" s="148">
        <v>1096.105111111111</v>
      </c>
      <c r="CS132" s="148">
        <v>1096.105111111111</v>
      </c>
      <c r="CT132" s="148">
        <v>1096.105111111111</v>
      </c>
      <c r="CU132" s="148">
        <v>1096.105111111111</v>
      </c>
      <c r="CV132" s="148">
        <v>1096.105111111111</v>
      </c>
      <c r="CW132" s="148">
        <v>1096.105111111111</v>
      </c>
      <c r="CX132" s="147"/>
      <c r="CY132" s="148">
        <v>0</v>
      </c>
      <c r="CZ132" s="148">
        <v>2380</v>
      </c>
      <c r="DA132" s="148">
        <v>2380</v>
      </c>
      <c r="DB132" s="148">
        <v>2380</v>
      </c>
      <c r="DC132" s="148">
        <v>2503.0460000000003</v>
      </c>
      <c r="DD132" s="148">
        <v>2503.0460000000003</v>
      </c>
      <c r="DE132" s="148">
        <v>2503.0460000000003</v>
      </c>
      <c r="DF132" s="148">
        <v>2503.0460000000003</v>
      </c>
      <c r="DG132" s="148">
        <v>2503.0460000000003</v>
      </c>
      <c r="DH132" s="148">
        <v>2503.0460000000003</v>
      </c>
      <c r="DI132" s="148">
        <v>2503.0460000000003</v>
      </c>
      <c r="DJ132" s="148">
        <v>2503.0460000000003</v>
      </c>
      <c r="DK132" s="147"/>
      <c r="DL132" s="148">
        <v>0</v>
      </c>
      <c r="DM132" s="148">
        <v>13849.478453510046</v>
      </c>
      <c r="DN132" s="148">
        <v>13849.478453510046</v>
      </c>
      <c r="DO132" s="148">
        <v>13849.478453510046</v>
      </c>
      <c r="DP132" s="148">
        <v>14454.606140615717</v>
      </c>
      <c r="DQ132" s="148">
        <v>14454.606140615717</v>
      </c>
      <c r="DR132" s="148">
        <v>14454.606140615717</v>
      </c>
      <c r="DS132" s="148">
        <v>14454.606140615717</v>
      </c>
      <c r="DT132" s="148">
        <v>14454.606140615717</v>
      </c>
      <c r="DU132" s="148">
        <v>14454.606140615717</v>
      </c>
      <c r="DV132" s="148">
        <v>14454.606140615717</v>
      </c>
      <c r="DW132" s="148">
        <v>14454.606140615717</v>
      </c>
      <c r="DY132" s="149">
        <f t="shared" si="117"/>
        <v>157185.28448545584</v>
      </c>
      <c r="EA132" s="19" t="b">
        <f t="shared" si="118"/>
        <v>1</v>
      </c>
      <c r="EH132" s="19"/>
    </row>
    <row r="133" spans="2:138" ht="14" customHeight="1" x14ac:dyDescent="0.4">
      <c r="B133" s="144"/>
      <c r="C133" s="19" t="s">
        <v>71</v>
      </c>
      <c r="D133" s="145">
        <v>565</v>
      </c>
      <c r="E133" s="19" t="s">
        <v>72</v>
      </c>
      <c r="F133" s="19" t="s">
        <v>57</v>
      </c>
      <c r="H133" s="145" t="s">
        <v>17</v>
      </c>
      <c r="I133" s="19" t="s">
        <v>73</v>
      </c>
      <c r="J133" s="19" t="s">
        <v>74</v>
      </c>
      <c r="L133" s="146">
        <v>6559</v>
      </c>
      <c r="M133" s="146">
        <v>6559</v>
      </c>
      <c r="N133" s="146">
        <v>6559</v>
      </c>
      <c r="O133" s="146">
        <v>6559</v>
      </c>
      <c r="P133" s="146">
        <v>6559</v>
      </c>
      <c r="Q133" s="146">
        <v>6559</v>
      </c>
      <c r="R133" s="146">
        <v>6559</v>
      </c>
      <c r="S133" s="146">
        <v>6559</v>
      </c>
      <c r="T133" s="146">
        <v>6559</v>
      </c>
      <c r="U133" s="146">
        <v>6559</v>
      </c>
      <c r="V133" s="146">
        <v>6559</v>
      </c>
      <c r="W133" s="146">
        <v>6559</v>
      </c>
      <c r="X133" s="147"/>
      <c r="Y133" s="148">
        <v>6559</v>
      </c>
      <c r="Z133" s="148">
        <v>6559</v>
      </c>
      <c r="AA133" s="148">
        <v>6559</v>
      </c>
      <c r="AB133" s="148">
        <v>6559</v>
      </c>
      <c r="AC133" s="148">
        <v>6898.100300000001</v>
      </c>
      <c r="AD133" s="148">
        <v>6898.100300000001</v>
      </c>
      <c r="AE133" s="148">
        <v>6898.100300000001</v>
      </c>
      <c r="AF133" s="148">
        <v>6898.100300000001</v>
      </c>
      <c r="AG133" s="148">
        <v>6898.100300000001</v>
      </c>
      <c r="AH133" s="148">
        <v>6898.100300000001</v>
      </c>
      <c r="AI133" s="148">
        <v>6898.100300000001</v>
      </c>
      <c r="AJ133" s="148">
        <v>6898.100300000001</v>
      </c>
      <c r="AK133" s="147"/>
      <c r="AL133" s="148">
        <v>694.84282499999995</v>
      </c>
      <c r="AM133" s="148">
        <v>694.84282499999995</v>
      </c>
      <c r="AN133" s="148">
        <v>694.84282499999995</v>
      </c>
      <c r="AO133" s="148">
        <v>694.84282499999995</v>
      </c>
      <c r="AP133" s="148">
        <v>775.04004595000015</v>
      </c>
      <c r="AQ133" s="148">
        <v>775.04004595000015</v>
      </c>
      <c r="AR133" s="148">
        <v>775.04004595000015</v>
      </c>
      <c r="AS133" s="148">
        <v>775.04004595000015</v>
      </c>
      <c r="AT133" s="148">
        <v>775.04004595000015</v>
      </c>
      <c r="AU133" s="148">
        <v>775.04004595000015</v>
      </c>
      <c r="AV133" s="148">
        <v>775.04004595000015</v>
      </c>
      <c r="AW133" s="148">
        <v>775.04004595000015</v>
      </c>
      <c r="AX133" s="147"/>
      <c r="AY133" s="148">
        <v>727.85699999999997</v>
      </c>
      <c r="AZ133" s="148">
        <v>727.85699999999997</v>
      </c>
      <c r="BA133" s="148">
        <v>727.85699999999997</v>
      </c>
      <c r="BB133" s="148">
        <v>727.85699999999997</v>
      </c>
      <c r="BC133" s="148">
        <v>775.33104200000025</v>
      </c>
      <c r="BD133" s="148">
        <v>775.33104200000025</v>
      </c>
      <c r="BE133" s="148">
        <v>775.33104200000025</v>
      </c>
      <c r="BF133" s="148">
        <v>775.33104200000025</v>
      </c>
      <c r="BG133" s="148">
        <v>775.33104200000025</v>
      </c>
      <c r="BH133" s="148">
        <v>775.33104200000025</v>
      </c>
      <c r="BI133" s="148">
        <v>775.33104200000025</v>
      </c>
      <c r="BJ133" s="148">
        <v>775.33104200000025</v>
      </c>
      <c r="BK133" s="147"/>
      <c r="BL133" s="148">
        <v>732.42166666666662</v>
      </c>
      <c r="BM133" s="148">
        <v>732.42166666666662</v>
      </c>
      <c r="BN133" s="148">
        <v>732.42166666666662</v>
      </c>
      <c r="BO133" s="148">
        <v>732.42166666666662</v>
      </c>
      <c r="BP133" s="148">
        <v>770.2878668333334</v>
      </c>
      <c r="BQ133" s="148">
        <v>770.2878668333334</v>
      </c>
      <c r="BR133" s="148">
        <v>770.2878668333334</v>
      </c>
      <c r="BS133" s="148">
        <v>770.2878668333334</v>
      </c>
      <c r="BT133" s="148">
        <v>770.2878668333334</v>
      </c>
      <c r="BU133" s="148">
        <v>770.2878668333334</v>
      </c>
      <c r="BV133" s="148">
        <v>770.2878668333334</v>
      </c>
      <c r="BW133" s="148">
        <v>770.2878668333334</v>
      </c>
      <c r="BX133" s="147"/>
      <c r="BY133" s="148">
        <v>2614.0449265620255</v>
      </c>
      <c r="BZ133" s="148">
        <v>2614.0449265620255</v>
      </c>
      <c r="CA133" s="148">
        <v>2614.0449265620255</v>
      </c>
      <c r="CB133" s="148">
        <v>2614.0449265620255</v>
      </c>
      <c r="CC133" s="148">
        <v>2638.300700324482</v>
      </c>
      <c r="CD133" s="148">
        <v>2638.300700324482</v>
      </c>
      <c r="CE133" s="148">
        <v>2638.300700324482</v>
      </c>
      <c r="CF133" s="148">
        <v>2638.300700324482</v>
      </c>
      <c r="CG133" s="148">
        <v>2638.300700324482</v>
      </c>
      <c r="CH133" s="148">
        <v>2638.300700324482</v>
      </c>
      <c r="CI133" s="148">
        <v>2638.300700324482</v>
      </c>
      <c r="CJ133" s="148">
        <v>2638.300700324482</v>
      </c>
      <c r="CK133" s="147"/>
      <c r="CL133" s="148">
        <v>976.56222222222209</v>
      </c>
      <c r="CM133" s="148">
        <v>976.56222222222209</v>
      </c>
      <c r="CN133" s="148">
        <v>976.56222222222209</v>
      </c>
      <c r="CO133" s="148">
        <v>976.56222222222209</v>
      </c>
      <c r="CP133" s="148">
        <v>1027.0504891111111</v>
      </c>
      <c r="CQ133" s="148">
        <v>1027.0504891111111</v>
      </c>
      <c r="CR133" s="148">
        <v>1027.0504891111111</v>
      </c>
      <c r="CS133" s="148">
        <v>1027.0504891111111</v>
      </c>
      <c r="CT133" s="148">
        <v>1027.0504891111111</v>
      </c>
      <c r="CU133" s="148">
        <v>1027.0504891111111</v>
      </c>
      <c r="CV133" s="148">
        <v>1027.0504891111111</v>
      </c>
      <c r="CW133" s="148">
        <v>1027.0504891111111</v>
      </c>
      <c r="CX133" s="147"/>
      <c r="CY133" s="148">
        <v>2230.06</v>
      </c>
      <c r="CZ133" s="148">
        <v>2230.06</v>
      </c>
      <c r="DA133" s="148">
        <v>2230.06</v>
      </c>
      <c r="DB133" s="148">
        <v>2230.06</v>
      </c>
      <c r="DC133" s="148">
        <v>2345.3541020000007</v>
      </c>
      <c r="DD133" s="148">
        <v>2345.3541020000007</v>
      </c>
      <c r="DE133" s="148">
        <v>2345.3541020000007</v>
      </c>
      <c r="DF133" s="148">
        <v>2345.3541020000007</v>
      </c>
      <c r="DG133" s="148">
        <v>2345.3541020000007</v>
      </c>
      <c r="DH133" s="148">
        <v>2345.3541020000007</v>
      </c>
      <c r="DI133" s="148">
        <v>2345.3541020000007</v>
      </c>
      <c r="DJ133" s="148">
        <v>2345.3541020000007</v>
      </c>
      <c r="DK133" s="147"/>
      <c r="DL133" s="148">
        <v>13112.088815450914</v>
      </c>
      <c r="DM133" s="148">
        <v>13112.088815450914</v>
      </c>
      <c r="DN133" s="148">
        <v>13112.088815450914</v>
      </c>
      <c r="DO133" s="148">
        <v>13112.088815450914</v>
      </c>
      <c r="DP133" s="148">
        <v>13679.093458268928</v>
      </c>
      <c r="DQ133" s="148">
        <v>13679.093458268928</v>
      </c>
      <c r="DR133" s="148">
        <v>13679.093458268928</v>
      </c>
      <c r="DS133" s="148">
        <v>13679.093458268928</v>
      </c>
      <c r="DT133" s="148">
        <v>13679.093458268928</v>
      </c>
      <c r="DU133" s="148">
        <v>13679.093458268928</v>
      </c>
      <c r="DV133" s="148">
        <v>13679.093458268928</v>
      </c>
      <c r="DW133" s="148">
        <v>13679.093458268928</v>
      </c>
      <c r="DY133" s="149">
        <f t="shared" si="117"/>
        <v>161881.10292795507</v>
      </c>
      <c r="EA133" s="19" t="b">
        <f t="shared" si="118"/>
        <v>1</v>
      </c>
      <c r="EH133" s="19"/>
    </row>
    <row r="134" spans="2:138" ht="14" customHeight="1" x14ac:dyDescent="0.4">
      <c r="B134" s="144"/>
      <c r="C134" s="19" t="s">
        <v>71</v>
      </c>
      <c r="D134" s="145">
        <v>545</v>
      </c>
      <c r="E134" s="19" t="s">
        <v>82</v>
      </c>
      <c r="F134" s="19" t="s">
        <v>57</v>
      </c>
      <c r="H134" s="145" t="s">
        <v>17</v>
      </c>
      <c r="I134" s="19" t="s">
        <v>73</v>
      </c>
      <c r="J134" s="19" t="s">
        <v>74</v>
      </c>
      <c r="L134" s="146">
        <v>2500</v>
      </c>
      <c r="M134" s="146">
        <v>2500</v>
      </c>
      <c r="N134" s="146">
        <v>2500</v>
      </c>
      <c r="O134" s="146">
        <v>0</v>
      </c>
      <c r="P134" s="146">
        <v>0</v>
      </c>
      <c r="Q134" s="146">
        <v>0</v>
      </c>
      <c r="R134" s="146">
        <v>0</v>
      </c>
      <c r="S134" s="146">
        <v>0</v>
      </c>
      <c r="T134" s="146">
        <v>0</v>
      </c>
      <c r="U134" s="146">
        <v>0</v>
      </c>
      <c r="V134" s="146">
        <v>0</v>
      </c>
      <c r="W134" s="146">
        <v>0</v>
      </c>
      <c r="X134" s="147"/>
      <c r="Y134" s="148">
        <v>2500</v>
      </c>
      <c r="Z134" s="148">
        <v>2500</v>
      </c>
      <c r="AA134" s="148">
        <v>2500</v>
      </c>
      <c r="AB134" s="148">
        <v>0</v>
      </c>
      <c r="AC134" s="148">
        <v>0</v>
      </c>
      <c r="AD134" s="148">
        <v>0</v>
      </c>
      <c r="AE134" s="148">
        <v>0</v>
      </c>
      <c r="AF134" s="148">
        <v>0</v>
      </c>
      <c r="AG134" s="148">
        <v>0</v>
      </c>
      <c r="AH134" s="148">
        <v>0</v>
      </c>
      <c r="AI134" s="148">
        <v>0</v>
      </c>
      <c r="AJ134" s="148">
        <v>0</v>
      </c>
      <c r="AK134" s="147"/>
      <c r="AL134" s="148">
        <v>0</v>
      </c>
      <c r="AM134" s="148">
        <v>0</v>
      </c>
      <c r="AN134" s="148">
        <v>0</v>
      </c>
      <c r="AO134" s="148">
        <v>0</v>
      </c>
      <c r="AP134" s="148">
        <v>0</v>
      </c>
      <c r="AQ134" s="148">
        <v>0</v>
      </c>
      <c r="AR134" s="148">
        <v>0</v>
      </c>
      <c r="AS134" s="148">
        <v>0</v>
      </c>
      <c r="AT134" s="148">
        <v>0</v>
      </c>
      <c r="AU134" s="148">
        <v>0</v>
      </c>
      <c r="AV134" s="148">
        <v>0</v>
      </c>
      <c r="AW134" s="148">
        <v>0</v>
      </c>
      <c r="AX134" s="147"/>
      <c r="AY134" s="148">
        <v>0</v>
      </c>
      <c r="AZ134" s="148">
        <v>0</v>
      </c>
      <c r="BA134" s="148">
        <v>0</v>
      </c>
      <c r="BB134" s="148">
        <v>0</v>
      </c>
      <c r="BC134" s="148">
        <v>0</v>
      </c>
      <c r="BD134" s="148">
        <v>0</v>
      </c>
      <c r="BE134" s="148">
        <v>0</v>
      </c>
      <c r="BF134" s="148">
        <v>0</v>
      </c>
      <c r="BG134" s="148">
        <v>0</v>
      </c>
      <c r="BH134" s="148">
        <v>0</v>
      </c>
      <c r="BI134" s="148">
        <v>0</v>
      </c>
      <c r="BJ134" s="148">
        <v>0</v>
      </c>
      <c r="BK134" s="147"/>
      <c r="BL134" s="148">
        <v>0</v>
      </c>
      <c r="BM134" s="148">
        <v>0</v>
      </c>
      <c r="BN134" s="148">
        <v>0</v>
      </c>
      <c r="BO134" s="148">
        <v>0</v>
      </c>
      <c r="BP134" s="148">
        <v>0</v>
      </c>
      <c r="BQ134" s="148">
        <v>0</v>
      </c>
      <c r="BR134" s="148">
        <v>0</v>
      </c>
      <c r="BS134" s="148">
        <v>0</v>
      </c>
      <c r="BT134" s="148">
        <v>0</v>
      </c>
      <c r="BU134" s="148">
        <v>0</v>
      </c>
      <c r="BV134" s="148">
        <v>0</v>
      </c>
      <c r="BW134" s="148">
        <v>0</v>
      </c>
      <c r="BX134" s="147"/>
      <c r="BY134" s="148">
        <v>1100</v>
      </c>
      <c r="BZ134" s="148">
        <v>1100</v>
      </c>
      <c r="CA134" s="148">
        <v>1100</v>
      </c>
      <c r="CB134" s="148">
        <v>0</v>
      </c>
      <c r="CC134" s="148">
        <v>0</v>
      </c>
      <c r="CD134" s="148">
        <v>0</v>
      </c>
      <c r="CE134" s="148">
        <v>0</v>
      </c>
      <c r="CF134" s="148">
        <v>0</v>
      </c>
      <c r="CG134" s="148">
        <v>0</v>
      </c>
      <c r="CH134" s="148">
        <v>0</v>
      </c>
      <c r="CI134" s="148">
        <v>0</v>
      </c>
      <c r="CJ134" s="148">
        <v>0</v>
      </c>
      <c r="CK134" s="147"/>
      <c r="CL134" s="148">
        <v>208.33333333333331</v>
      </c>
      <c r="CM134" s="148">
        <v>208.33333333333331</v>
      </c>
      <c r="CN134" s="148">
        <v>208.33333333333331</v>
      </c>
      <c r="CO134" s="148">
        <v>0</v>
      </c>
      <c r="CP134" s="148">
        <v>0</v>
      </c>
      <c r="CQ134" s="148">
        <v>0</v>
      </c>
      <c r="CR134" s="148">
        <v>0</v>
      </c>
      <c r="CS134" s="148">
        <v>0</v>
      </c>
      <c r="CT134" s="148">
        <v>0</v>
      </c>
      <c r="CU134" s="148">
        <v>0</v>
      </c>
      <c r="CV134" s="148">
        <v>0</v>
      </c>
      <c r="CW134" s="148">
        <v>0</v>
      </c>
      <c r="CX134" s="147"/>
      <c r="CY134" s="148">
        <v>0</v>
      </c>
      <c r="CZ134" s="148">
        <v>0</v>
      </c>
      <c r="DA134" s="148">
        <v>0</v>
      </c>
      <c r="DB134" s="148">
        <v>0</v>
      </c>
      <c r="DC134" s="148">
        <v>0</v>
      </c>
      <c r="DD134" s="148">
        <v>0</v>
      </c>
      <c r="DE134" s="148">
        <v>0</v>
      </c>
      <c r="DF134" s="148">
        <v>0</v>
      </c>
      <c r="DG134" s="148">
        <v>0</v>
      </c>
      <c r="DH134" s="148">
        <v>0</v>
      </c>
      <c r="DI134" s="148">
        <v>0</v>
      </c>
      <c r="DJ134" s="148">
        <v>0</v>
      </c>
      <c r="DK134" s="147"/>
      <c r="DL134" s="148">
        <v>3808.333333333333</v>
      </c>
      <c r="DM134" s="148">
        <v>3808.333333333333</v>
      </c>
      <c r="DN134" s="148">
        <v>3808.333333333333</v>
      </c>
      <c r="DO134" s="148">
        <v>0</v>
      </c>
      <c r="DP134" s="148">
        <v>0</v>
      </c>
      <c r="DQ134" s="148">
        <v>0</v>
      </c>
      <c r="DR134" s="148">
        <v>0</v>
      </c>
      <c r="DS134" s="148">
        <v>0</v>
      </c>
      <c r="DT134" s="148">
        <v>0</v>
      </c>
      <c r="DU134" s="148">
        <v>0</v>
      </c>
      <c r="DV134" s="148">
        <v>0</v>
      </c>
      <c r="DW134" s="148">
        <v>0</v>
      </c>
      <c r="DY134" s="149">
        <f t="shared" si="117"/>
        <v>11425</v>
      </c>
      <c r="EA134" s="19" t="b">
        <f t="shared" si="118"/>
        <v>1</v>
      </c>
      <c r="EH134" s="19"/>
    </row>
    <row r="135" spans="2:138" ht="14" customHeight="1" x14ac:dyDescent="0.4">
      <c r="B135" s="144"/>
      <c r="C135" s="19" t="s">
        <v>71</v>
      </c>
      <c r="D135" s="145">
        <v>537</v>
      </c>
      <c r="E135" s="19" t="s">
        <v>72</v>
      </c>
      <c r="F135" s="19" t="s">
        <v>57</v>
      </c>
      <c r="H135" s="145" t="s">
        <v>17</v>
      </c>
      <c r="I135" s="19" t="s">
        <v>73</v>
      </c>
      <c r="J135" s="19" t="s">
        <v>74</v>
      </c>
      <c r="L135" s="146">
        <v>8000</v>
      </c>
      <c r="M135" s="146">
        <v>8000</v>
      </c>
      <c r="N135" s="146">
        <v>8000</v>
      </c>
      <c r="O135" s="146">
        <v>8000</v>
      </c>
      <c r="P135" s="146">
        <v>8000</v>
      </c>
      <c r="Q135" s="146">
        <v>8000</v>
      </c>
      <c r="R135" s="146">
        <v>8000</v>
      </c>
      <c r="S135" s="146">
        <v>8000</v>
      </c>
      <c r="T135" s="146">
        <v>8000</v>
      </c>
      <c r="U135" s="146">
        <v>8000</v>
      </c>
      <c r="V135" s="146">
        <v>8000</v>
      </c>
      <c r="W135" s="146">
        <v>8000</v>
      </c>
      <c r="X135" s="147"/>
      <c r="Y135" s="148">
        <v>8000</v>
      </c>
      <c r="Z135" s="148">
        <v>8000</v>
      </c>
      <c r="AA135" s="148">
        <v>8000</v>
      </c>
      <c r="AB135" s="148">
        <v>8000</v>
      </c>
      <c r="AC135" s="148">
        <v>8413.6</v>
      </c>
      <c r="AD135" s="148">
        <v>8413.6</v>
      </c>
      <c r="AE135" s="148">
        <v>8413.6</v>
      </c>
      <c r="AF135" s="148">
        <v>8413.6</v>
      </c>
      <c r="AG135" s="148">
        <v>8413.6</v>
      </c>
      <c r="AH135" s="148">
        <v>8413.6</v>
      </c>
      <c r="AI135" s="148">
        <v>8413.6</v>
      </c>
      <c r="AJ135" s="148">
        <v>8413.6</v>
      </c>
      <c r="AK135" s="147"/>
      <c r="AL135" s="148">
        <v>1035.6393250000001</v>
      </c>
      <c r="AM135" s="148">
        <v>1035.6393250000001</v>
      </c>
      <c r="AN135" s="148">
        <v>1035.6393250000001</v>
      </c>
      <c r="AO135" s="148">
        <v>1035.6393250000001</v>
      </c>
      <c r="AP135" s="148">
        <v>1143.3190400000003</v>
      </c>
      <c r="AQ135" s="148">
        <v>1143.3190400000003</v>
      </c>
      <c r="AR135" s="148">
        <v>1143.3190400000003</v>
      </c>
      <c r="AS135" s="148">
        <v>1143.3190400000003</v>
      </c>
      <c r="AT135" s="148">
        <v>1143.3190400000003</v>
      </c>
      <c r="AU135" s="148">
        <v>1143.3190400000003</v>
      </c>
      <c r="AV135" s="148">
        <v>1143.3190400000003</v>
      </c>
      <c r="AW135" s="148">
        <v>1143.3190400000003</v>
      </c>
      <c r="AX135" s="147"/>
      <c r="AY135" s="148">
        <v>929.59699999999998</v>
      </c>
      <c r="AZ135" s="148">
        <v>929.59699999999998</v>
      </c>
      <c r="BA135" s="148">
        <v>929.59699999999998</v>
      </c>
      <c r="BB135" s="148">
        <v>929.59699999999998</v>
      </c>
      <c r="BC135" s="148">
        <v>951.63440000000014</v>
      </c>
      <c r="BD135" s="148">
        <v>951.63440000000014</v>
      </c>
      <c r="BE135" s="148">
        <v>951.63440000000014</v>
      </c>
      <c r="BF135" s="148">
        <v>951.63440000000014</v>
      </c>
      <c r="BG135" s="148">
        <v>951.63440000000014</v>
      </c>
      <c r="BH135" s="148">
        <v>951.63440000000014</v>
      </c>
      <c r="BI135" s="148">
        <v>951.63440000000014</v>
      </c>
      <c r="BJ135" s="148">
        <v>951.63440000000014</v>
      </c>
      <c r="BK135" s="147"/>
      <c r="BL135" s="148">
        <v>893.33333333333326</v>
      </c>
      <c r="BM135" s="148">
        <v>893.33333333333326</v>
      </c>
      <c r="BN135" s="148">
        <v>893.33333333333326</v>
      </c>
      <c r="BO135" s="148">
        <v>893.33333333333326</v>
      </c>
      <c r="BP135" s="148">
        <v>939.51866666666672</v>
      </c>
      <c r="BQ135" s="148">
        <v>939.51866666666672</v>
      </c>
      <c r="BR135" s="148">
        <v>939.51866666666672</v>
      </c>
      <c r="BS135" s="148">
        <v>939.51866666666672</v>
      </c>
      <c r="BT135" s="148">
        <v>939.51866666666672</v>
      </c>
      <c r="BU135" s="148">
        <v>939.51866666666672</v>
      </c>
      <c r="BV135" s="148">
        <v>939.51866666666672</v>
      </c>
      <c r="BW135" s="148">
        <v>939.51866666666672</v>
      </c>
      <c r="BX135" s="147"/>
      <c r="BY135" s="148">
        <v>2717.1193561384666</v>
      </c>
      <c r="BZ135" s="148">
        <v>2717.1193561384666</v>
      </c>
      <c r="CA135" s="148">
        <v>2717.1193561384666</v>
      </c>
      <c r="CB135" s="148">
        <v>2717.1193561384666</v>
      </c>
      <c r="CC135" s="148">
        <v>2746.7040779100253</v>
      </c>
      <c r="CD135" s="148">
        <v>2746.7040779100253</v>
      </c>
      <c r="CE135" s="148">
        <v>2746.7040779100253</v>
      </c>
      <c r="CF135" s="148">
        <v>2746.7040779100253</v>
      </c>
      <c r="CG135" s="148">
        <v>2746.7040779100253</v>
      </c>
      <c r="CH135" s="148">
        <v>2746.7040779100253</v>
      </c>
      <c r="CI135" s="148">
        <v>2746.7040779100253</v>
      </c>
      <c r="CJ135" s="148">
        <v>2746.7040779100253</v>
      </c>
      <c r="CK135" s="147"/>
      <c r="CL135" s="148">
        <v>1191.1111111111111</v>
      </c>
      <c r="CM135" s="148">
        <v>1191.1111111111111</v>
      </c>
      <c r="CN135" s="148">
        <v>1191.1111111111111</v>
      </c>
      <c r="CO135" s="148">
        <v>1191.1111111111111</v>
      </c>
      <c r="CP135" s="148">
        <v>1252.6915555555554</v>
      </c>
      <c r="CQ135" s="148">
        <v>1252.6915555555554</v>
      </c>
      <c r="CR135" s="148">
        <v>1252.6915555555554</v>
      </c>
      <c r="CS135" s="148">
        <v>1252.6915555555554</v>
      </c>
      <c r="CT135" s="148">
        <v>1252.6915555555554</v>
      </c>
      <c r="CU135" s="148">
        <v>1252.6915555555554</v>
      </c>
      <c r="CV135" s="148">
        <v>1252.6915555555554</v>
      </c>
      <c r="CW135" s="148">
        <v>1252.6915555555554</v>
      </c>
      <c r="CX135" s="147"/>
      <c r="CY135" s="148">
        <v>2720</v>
      </c>
      <c r="CZ135" s="148">
        <v>2720</v>
      </c>
      <c r="DA135" s="148">
        <v>2720</v>
      </c>
      <c r="DB135" s="148">
        <v>2720</v>
      </c>
      <c r="DC135" s="148">
        <v>2860.6240000000003</v>
      </c>
      <c r="DD135" s="148">
        <v>2860.6240000000003</v>
      </c>
      <c r="DE135" s="148">
        <v>2860.6240000000003</v>
      </c>
      <c r="DF135" s="148">
        <v>2860.6240000000003</v>
      </c>
      <c r="DG135" s="148">
        <v>2860.6240000000003</v>
      </c>
      <c r="DH135" s="148">
        <v>2860.6240000000003</v>
      </c>
      <c r="DI135" s="148">
        <v>2860.6240000000003</v>
      </c>
      <c r="DJ135" s="148">
        <v>2860.6240000000003</v>
      </c>
      <c r="DK135" s="147"/>
      <c r="DL135" s="148">
        <v>15521.563800582911</v>
      </c>
      <c r="DM135" s="148">
        <v>15521.563800582911</v>
      </c>
      <c r="DN135" s="148">
        <v>15521.563800582911</v>
      </c>
      <c r="DO135" s="148">
        <v>15521.563800582911</v>
      </c>
      <c r="DP135" s="148">
        <v>16213.138300132248</v>
      </c>
      <c r="DQ135" s="148">
        <v>16213.138300132248</v>
      </c>
      <c r="DR135" s="148">
        <v>16213.138300132248</v>
      </c>
      <c r="DS135" s="148">
        <v>16213.138300132248</v>
      </c>
      <c r="DT135" s="148">
        <v>16213.138300132248</v>
      </c>
      <c r="DU135" s="148">
        <v>16213.138300132248</v>
      </c>
      <c r="DV135" s="148">
        <v>16213.138300132248</v>
      </c>
      <c r="DW135" s="148">
        <v>16213.138300132248</v>
      </c>
      <c r="DY135" s="149">
        <f t="shared" si="117"/>
        <v>191791.36160338961</v>
      </c>
      <c r="EA135" s="19" t="b">
        <f t="shared" si="118"/>
        <v>1</v>
      </c>
      <c r="EH135" s="19"/>
    </row>
    <row r="136" spans="2:138" ht="14" customHeight="1" x14ac:dyDescent="0.4">
      <c r="B136" s="144"/>
      <c r="C136" s="19" t="s">
        <v>71</v>
      </c>
      <c r="D136" s="145">
        <v>418</v>
      </c>
      <c r="E136" s="19" t="s">
        <v>72</v>
      </c>
      <c r="F136" s="19" t="s">
        <v>57</v>
      </c>
      <c r="H136" s="145" t="s">
        <v>17</v>
      </c>
      <c r="I136" s="19" t="s">
        <v>73</v>
      </c>
      <c r="J136" s="19" t="s">
        <v>74</v>
      </c>
      <c r="L136" s="146">
        <v>6559</v>
      </c>
      <c r="M136" s="146">
        <v>6559</v>
      </c>
      <c r="N136" s="146">
        <v>6559</v>
      </c>
      <c r="O136" s="146">
        <v>6559</v>
      </c>
      <c r="P136" s="146">
        <v>6559</v>
      </c>
      <c r="Q136" s="146">
        <v>6559</v>
      </c>
      <c r="R136" s="146">
        <v>6559</v>
      </c>
      <c r="S136" s="146">
        <v>6559</v>
      </c>
      <c r="T136" s="146">
        <v>6559</v>
      </c>
      <c r="U136" s="146">
        <v>6559</v>
      </c>
      <c r="V136" s="146">
        <v>6559</v>
      </c>
      <c r="W136" s="146">
        <v>6559</v>
      </c>
      <c r="X136" s="147"/>
      <c r="Y136" s="148">
        <v>6559</v>
      </c>
      <c r="Z136" s="148">
        <v>6559</v>
      </c>
      <c r="AA136" s="148">
        <v>6559</v>
      </c>
      <c r="AB136" s="148">
        <v>6559</v>
      </c>
      <c r="AC136" s="148">
        <v>6898.100300000001</v>
      </c>
      <c r="AD136" s="148">
        <v>6898.100300000001</v>
      </c>
      <c r="AE136" s="148">
        <v>6898.100300000001</v>
      </c>
      <c r="AF136" s="148">
        <v>6898.100300000001</v>
      </c>
      <c r="AG136" s="148">
        <v>6898.100300000001</v>
      </c>
      <c r="AH136" s="148">
        <v>6898.100300000001</v>
      </c>
      <c r="AI136" s="148">
        <v>6898.100300000001</v>
      </c>
      <c r="AJ136" s="148">
        <v>6898.100300000001</v>
      </c>
      <c r="AK136" s="147"/>
      <c r="AL136" s="148">
        <v>694.84282499999995</v>
      </c>
      <c r="AM136" s="148">
        <v>694.84282499999995</v>
      </c>
      <c r="AN136" s="148">
        <v>694.84282499999995</v>
      </c>
      <c r="AO136" s="148">
        <v>694.84282499999995</v>
      </c>
      <c r="AP136" s="148">
        <v>775.04004595000015</v>
      </c>
      <c r="AQ136" s="148">
        <v>775.04004595000015</v>
      </c>
      <c r="AR136" s="148">
        <v>775.04004595000015</v>
      </c>
      <c r="AS136" s="148">
        <v>775.04004595000015</v>
      </c>
      <c r="AT136" s="148">
        <v>775.04004595000015</v>
      </c>
      <c r="AU136" s="148">
        <v>775.04004595000015</v>
      </c>
      <c r="AV136" s="148">
        <v>775.04004595000015</v>
      </c>
      <c r="AW136" s="148">
        <v>775.04004595000015</v>
      </c>
      <c r="AX136" s="147"/>
      <c r="AY136" s="148">
        <v>727.85699999999997</v>
      </c>
      <c r="AZ136" s="148">
        <v>727.85699999999997</v>
      </c>
      <c r="BA136" s="148">
        <v>727.85699999999997</v>
      </c>
      <c r="BB136" s="148">
        <v>727.85699999999997</v>
      </c>
      <c r="BC136" s="148">
        <v>775.33104200000025</v>
      </c>
      <c r="BD136" s="148">
        <v>775.33104200000025</v>
      </c>
      <c r="BE136" s="148">
        <v>775.33104200000025</v>
      </c>
      <c r="BF136" s="148">
        <v>775.33104200000025</v>
      </c>
      <c r="BG136" s="148">
        <v>775.33104200000025</v>
      </c>
      <c r="BH136" s="148">
        <v>775.33104200000025</v>
      </c>
      <c r="BI136" s="148">
        <v>775.33104200000025</v>
      </c>
      <c r="BJ136" s="148">
        <v>775.33104200000025</v>
      </c>
      <c r="BK136" s="147"/>
      <c r="BL136" s="148">
        <v>732.42166666666662</v>
      </c>
      <c r="BM136" s="148">
        <v>732.42166666666662</v>
      </c>
      <c r="BN136" s="148">
        <v>732.42166666666662</v>
      </c>
      <c r="BO136" s="148">
        <v>732.42166666666662</v>
      </c>
      <c r="BP136" s="148">
        <v>770.2878668333334</v>
      </c>
      <c r="BQ136" s="148">
        <v>770.2878668333334</v>
      </c>
      <c r="BR136" s="148">
        <v>770.2878668333334</v>
      </c>
      <c r="BS136" s="148">
        <v>770.2878668333334</v>
      </c>
      <c r="BT136" s="148">
        <v>770.2878668333334</v>
      </c>
      <c r="BU136" s="148">
        <v>770.2878668333334</v>
      </c>
      <c r="BV136" s="148">
        <v>770.2878668333334</v>
      </c>
      <c r="BW136" s="148">
        <v>770.2878668333334</v>
      </c>
      <c r="BX136" s="147"/>
      <c r="BY136" s="148">
        <v>2614.0449265620255</v>
      </c>
      <c r="BZ136" s="148">
        <v>2614.0449265620255</v>
      </c>
      <c r="CA136" s="148">
        <v>2614.0449265620255</v>
      </c>
      <c r="CB136" s="148">
        <v>2614.0449265620255</v>
      </c>
      <c r="CC136" s="148">
        <v>2638.300700324482</v>
      </c>
      <c r="CD136" s="148">
        <v>2638.300700324482</v>
      </c>
      <c r="CE136" s="148">
        <v>2638.300700324482</v>
      </c>
      <c r="CF136" s="148">
        <v>2638.300700324482</v>
      </c>
      <c r="CG136" s="148">
        <v>2638.300700324482</v>
      </c>
      <c r="CH136" s="148">
        <v>2638.300700324482</v>
      </c>
      <c r="CI136" s="148">
        <v>2638.300700324482</v>
      </c>
      <c r="CJ136" s="148">
        <v>2638.300700324482</v>
      </c>
      <c r="CK136" s="147"/>
      <c r="CL136" s="148">
        <v>976.56222222222209</v>
      </c>
      <c r="CM136" s="148">
        <v>976.56222222222209</v>
      </c>
      <c r="CN136" s="148">
        <v>976.56222222222209</v>
      </c>
      <c r="CO136" s="148">
        <v>976.56222222222209</v>
      </c>
      <c r="CP136" s="148">
        <v>1027.0504891111111</v>
      </c>
      <c r="CQ136" s="148">
        <v>1027.0504891111111</v>
      </c>
      <c r="CR136" s="148">
        <v>1027.0504891111111</v>
      </c>
      <c r="CS136" s="148">
        <v>1027.0504891111111</v>
      </c>
      <c r="CT136" s="148">
        <v>1027.0504891111111</v>
      </c>
      <c r="CU136" s="148">
        <v>1027.0504891111111</v>
      </c>
      <c r="CV136" s="148">
        <v>1027.0504891111111</v>
      </c>
      <c r="CW136" s="148">
        <v>1027.0504891111111</v>
      </c>
      <c r="CX136" s="147"/>
      <c r="CY136" s="148">
        <v>2230.06</v>
      </c>
      <c r="CZ136" s="148">
        <v>2230.06</v>
      </c>
      <c r="DA136" s="148">
        <v>2230.06</v>
      </c>
      <c r="DB136" s="148">
        <v>2230.06</v>
      </c>
      <c r="DC136" s="148">
        <v>2345.3541020000007</v>
      </c>
      <c r="DD136" s="148">
        <v>2345.3541020000007</v>
      </c>
      <c r="DE136" s="148">
        <v>2345.3541020000007</v>
      </c>
      <c r="DF136" s="148">
        <v>2345.3541020000007</v>
      </c>
      <c r="DG136" s="148">
        <v>2345.3541020000007</v>
      </c>
      <c r="DH136" s="148">
        <v>2345.3541020000007</v>
      </c>
      <c r="DI136" s="148">
        <v>2345.3541020000007</v>
      </c>
      <c r="DJ136" s="148">
        <v>2345.3541020000007</v>
      </c>
      <c r="DK136" s="147"/>
      <c r="DL136" s="148">
        <v>13112.088815450914</v>
      </c>
      <c r="DM136" s="148">
        <v>13112.088815450914</v>
      </c>
      <c r="DN136" s="148">
        <v>13112.088815450914</v>
      </c>
      <c r="DO136" s="148">
        <v>13112.088815450914</v>
      </c>
      <c r="DP136" s="148">
        <v>13679.093458268928</v>
      </c>
      <c r="DQ136" s="148">
        <v>13679.093458268928</v>
      </c>
      <c r="DR136" s="148">
        <v>13679.093458268928</v>
      </c>
      <c r="DS136" s="148">
        <v>13679.093458268928</v>
      </c>
      <c r="DT136" s="148">
        <v>13679.093458268928</v>
      </c>
      <c r="DU136" s="148">
        <v>13679.093458268928</v>
      </c>
      <c r="DV136" s="148">
        <v>13679.093458268928</v>
      </c>
      <c r="DW136" s="148">
        <v>13679.093458268928</v>
      </c>
      <c r="DY136" s="149">
        <f t="shared" si="117"/>
        <v>161881.10292795507</v>
      </c>
      <c r="EA136" s="19" t="b">
        <f t="shared" si="118"/>
        <v>1</v>
      </c>
      <c r="EH136" s="19"/>
    </row>
    <row r="137" spans="2:138" ht="14" customHeight="1" x14ac:dyDescent="0.4">
      <c r="B137" s="144"/>
      <c r="C137" s="19" t="s">
        <v>71</v>
      </c>
      <c r="D137" s="145">
        <v>290</v>
      </c>
      <c r="E137" s="19" t="s">
        <v>72</v>
      </c>
      <c r="F137" s="19" t="s">
        <v>57</v>
      </c>
      <c r="H137" s="145" t="s">
        <v>17</v>
      </c>
      <c r="I137" s="19" t="s">
        <v>73</v>
      </c>
      <c r="J137" s="19" t="s">
        <v>74</v>
      </c>
      <c r="L137" s="146">
        <v>0</v>
      </c>
      <c r="M137" s="146">
        <v>0</v>
      </c>
      <c r="N137" s="146">
        <v>0</v>
      </c>
      <c r="O137" s="146">
        <v>0</v>
      </c>
      <c r="P137" s="146">
        <v>0</v>
      </c>
      <c r="Q137" s="146">
        <v>0</v>
      </c>
      <c r="R137" s="146">
        <v>0</v>
      </c>
      <c r="S137" s="146">
        <v>0</v>
      </c>
      <c r="T137" s="146">
        <v>0</v>
      </c>
      <c r="U137" s="146">
        <v>0</v>
      </c>
      <c r="V137" s="146">
        <v>0</v>
      </c>
      <c r="W137" s="146">
        <v>0</v>
      </c>
      <c r="Y137" s="148">
        <v>0</v>
      </c>
      <c r="Z137" s="148">
        <v>0</v>
      </c>
      <c r="AA137" s="148">
        <v>0</v>
      </c>
      <c r="AB137" s="148">
        <v>0</v>
      </c>
      <c r="AC137" s="148">
        <v>0</v>
      </c>
      <c r="AD137" s="148">
        <v>0</v>
      </c>
      <c r="AE137" s="148">
        <v>0</v>
      </c>
      <c r="AF137" s="148">
        <v>0</v>
      </c>
      <c r="AG137" s="148">
        <v>0</v>
      </c>
      <c r="AH137" s="148">
        <v>0</v>
      </c>
      <c r="AI137" s="148">
        <v>0</v>
      </c>
      <c r="AJ137" s="148">
        <v>0</v>
      </c>
      <c r="AK137" s="147"/>
      <c r="AL137" s="148">
        <v>0</v>
      </c>
      <c r="AM137" s="148">
        <v>0</v>
      </c>
      <c r="AN137" s="148">
        <v>0</v>
      </c>
      <c r="AO137" s="148">
        <v>0</v>
      </c>
      <c r="AP137" s="148">
        <v>0</v>
      </c>
      <c r="AQ137" s="148">
        <v>0</v>
      </c>
      <c r="AR137" s="148">
        <v>0</v>
      </c>
      <c r="AS137" s="148">
        <v>0</v>
      </c>
      <c r="AT137" s="148">
        <v>0</v>
      </c>
      <c r="AU137" s="148">
        <v>0</v>
      </c>
      <c r="AV137" s="148">
        <v>0</v>
      </c>
      <c r="AW137" s="148">
        <v>0</v>
      </c>
      <c r="AX137" s="147"/>
      <c r="AY137" s="148">
        <v>0</v>
      </c>
      <c r="AZ137" s="148">
        <v>0</v>
      </c>
      <c r="BA137" s="148">
        <v>0</v>
      </c>
      <c r="BB137" s="148">
        <v>0</v>
      </c>
      <c r="BC137" s="148">
        <v>0</v>
      </c>
      <c r="BD137" s="148">
        <v>0</v>
      </c>
      <c r="BE137" s="148">
        <v>0</v>
      </c>
      <c r="BF137" s="148">
        <v>0</v>
      </c>
      <c r="BG137" s="148">
        <v>0</v>
      </c>
      <c r="BH137" s="148">
        <v>0</v>
      </c>
      <c r="BI137" s="148">
        <v>0</v>
      </c>
      <c r="BJ137" s="148">
        <v>0</v>
      </c>
      <c r="BK137" s="147"/>
      <c r="BL137" s="148">
        <v>0</v>
      </c>
      <c r="BM137" s="148">
        <v>0</v>
      </c>
      <c r="BN137" s="148">
        <v>0</v>
      </c>
      <c r="BO137" s="148">
        <v>0</v>
      </c>
      <c r="BP137" s="148">
        <v>0</v>
      </c>
      <c r="BQ137" s="148">
        <v>0</v>
      </c>
      <c r="BR137" s="148">
        <v>0</v>
      </c>
      <c r="BS137" s="148">
        <v>0</v>
      </c>
      <c r="BT137" s="148">
        <v>0</v>
      </c>
      <c r="BU137" s="148">
        <v>0</v>
      </c>
      <c r="BV137" s="148">
        <v>0</v>
      </c>
      <c r="BW137" s="148">
        <v>0</v>
      </c>
      <c r="BX137" s="147"/>
      <c r="BY137" s="148">
        <v>0</v>
      </c>
      <c r="BZ137" s="148">
        <v>0</v>
      </c>
      <c r="CA137" s="148">
        <v>0</v>
      </c>
      <c r="CB137" s="148">
        <v>0</v>
      </c>
      <c r="CC137" s="148">
        <v>0</v>
      </c>
      <c r="CD137" s="148">
        <v>0</v>
      </c>
      <c r="CE137" s="148">
        <v>0</v>
      </c>
      <c r="CF137" s="148">
        <v>0</v>
      </c>
      <c r="CG137" s="148">
        <v>0</v>
      </c>
      <c r="CH137" s="148">
        <v>0</v>
      </c>
      <c r="CI137" s="148">
        <v>0</v>
      </c>
      <c r="CJ137" s="148">
        <v>0</v>
      </c>
      <c r="CK137" s="147"/>
      <c r="CL137" s="148">
        <v>0</v>
      </c>
      <c r="CM137" s="148">
        <v>0</v>
      </c>
      <c r="CN137" s="148">
        <v>0</v>
      </c>
      <c r="CO137" s="148">
        <v>0</v>
      </c>
      <c r="CP137" s="148">
        <v>0</v>
      </c>
      <c r="CQ137" s="148">
        <v>0</v>
      </c>
      <c r="CR137" s="148">
        <v>0</v>
      </c>
      <c r="CS137" s="148">
        <v>0</v>
      </c>
      <c r="CT137" s="148">
        <v>0</v>
      </c>
      <c r="CU137" s="148">
        <v>0</v>
      </c>
      <c r="CV137" s="148">
        <v>0</v>
      </c>
      <c r="CW137" s="148">
        <v>0</v>
      </c>
      <c r="CX137" s="147"/>
      <c r="CY137" s="148">
        <v>0</v>
      </c>
      <c r="CZ137" s="148">
        <v>0</v>
      </c>
      <c r="DA137" s="148">
        <v>0</v>
      </c>
      <c r="DB137" s="148">
        <v>0</v>
      </c>
      <c r="DC137" s="148">
        <v>0</v>
      </c>
      <c r="DD137" s="148">
        <v>0</v>
      </c>
      <c r="DE137" s="148">
        <v>0</v>
      </c>
      <c r="DF137" s="148">
        <v>0</v>
      </c>
      <c r="DG137" s="148">
        <v>0</v>
      </c>
      <c r="DH137" s="148">
        <v>0</v>
      </c>
      <c r="DI137" s="148">
        <v>0</v>
      </c>
      <c r="DJ137" s="148">
        <v>0</v>
      </c>
      <c r="DK137" s="147"/>
      <c r="DL137" s="148">
        <v>0</v>
      </c>
      <c r="DM137" s="148">
        <v>0</v>
      </c>
      <c r="DN137" s="148">
        <v>0</v>
      </c>
      <c r="DO137" s="148">
        <v>0</v>
      </c>
      <c r="DP137" s="148">
        <v>0</v>
      </c>
      <c r="DQ137" s="148">
        <v>0</v>
      </c>
      <c r="DR137" s="148">
        <v>0</v>
      </c>
      <c r="DS137" s="148">
        <v>0</v>
      </c>
      <c r="DT137" s="148">
        <v>0</v>
      </c>
      <c r="DU137" s="148">
        <v>0</v>
      </c>
      <c r="DV137" s="148">
        <v>0</v>
      </c>
      <c r="DW137" s="148">
        <v>0</v>
      </c>
      <c r="DY137" s="149">
        <f t="shared" si="117"/>
        <v>0</v>
      </c>
      <c r="EA137" s="19" t="b">
        <f t="shared" si="118"/>
        <v>1</v>
      </c>
      <c r="EH137" s="19"/>
    </row>
    <row r="138" spans="2:138" ht="14" customHeight="1" x14ac:dyDescent="0.4">
      <c r="B138" s="144"/>
      <c r="C138" s="19" t="s">
        <v>71</v>
      </c>
      <c r="D138" s="145">
        <v>276</v>
      </c>
      <c r="E138" s="19" t="s">
        <v>72</v>
      </c>
      <c r="F138" s="19" t="s">
        <v>57</v>
      </c>
      <c r="H138" s="145" t="s">
        <v>17</v>
      </c>
      <c r="I138" s="19" t="s">
        <v>73</v>
      </c>
      <c r="J138" s="19" t="s">
        <v>74</v>
      </c>
      <c r="L138" s="146">
        <v>7364</v>
      </c>
      <c r="M138" s="146">
        <v>7364</v>
      </c>
      <c r="N138" s="146">
        <v>7364</v>
      </c>
      <c r="O138" s="146">
        <v>9000</v>
      </c>
      <c r="P138" s="146">
        <v>9000</v>
      </c>
      <c r="Q138" s="146">
        <v>9000</v>
      </c>
      <c r="R138" s="146">
        <v>9000</v>
      </c>
      <c r="S138" s="146">
        <v>9000</v>
      </c>
      <c r="T138" s="146">
        <v>9000</v>
      </c>
      <c r="U138" s="146">
        <v>9000</v>
      </c>
      <c r="V138" s="146">
        <v>9000</v>
      </c>
      <c r="W138" s="146">
        <v>9000</v>
      </c>
      <c r="Y138" s="148">
        <v>7364</v>
      </c>
      <c r="Z138" s="148">
        <v>7364</v>
      </c>
      <c r="AA138" s="148">
        <v>7364</v>
      </c>
      <c r="AB138" s="148">
        <v>9000</v>
      </c>
      <c r="AC138" s="148">
        <v>9465.3000000000011</v>
      </c>
      <c r="AD138" s="148">
        <v>9465.3000000000011</v>
      </c>
      <c r="AE138" s="148">
        <v>9465.3000000000011</v>
      </c>
      <c r="AF138" s="148">
        <v>9465.3000000000011</v>
      </c>
      <c r="AG138" s="148">
        <v>9465.3000000000011</v>
      </c>
      <c r="AH138" s="148">
        <v>9465.3000000000011</v>
      </c>
      <c r="AI138" s="148">
        <v>9465.3000000000011</v>
      </c>
      <c r="AJ138" s="148">
        <v>9465.3000000000011</v>
      </c>
      <c r="AK138" s="147"/>
      <c r="AL138" s="148">
        <v>885.22532500000011</v>
      </c>
      <c r="AM138" s="148">
        <v>885.22532500000011</v>
      </c>
      <c r="AN138" s="148">
        <v>885.22532500000011</v>
      </c>
      <c r="AO138" s="148">
        <v>1304.5790400000001</v>
      </c>
      <c r="AP138" s="148">
        <v>1432.5365400000001</v>
      </c>
      <c r="AQ138" s="148">
        <v>1432.5365400000001</v>
      </c>
      <c r="AR138" s="148">
        <v>1432.5365400000001</v>
      </c>
      <c r="AS138" s="148">
        <v>1432.5365400000001</v>
      </c>
      <c r="AT138" s="148">
        <v>1432.5365400000001</v>
      </c>
      <c r="AU138" s="148">
        <v>1432.5365400000001</v>
      </c>
      <c r="AV138" s="148">
        <v>1432.5365400000001</v>
      </c>
      <c r="AW138" s="148">
        <v>1432.5365400000001</v>
      </c>
      <c r="AX138" s="147"/>
      <c r="AY138" s="148">
        <v>840.55700000000002</v>
      </c>
      <c r="AZ138" s="148">
        <v>840.55700000000002</v>
      </c>
      <c r="BA138" s="148">
        <v>840.55700000000002</v>
      </c>
      <c r="BB138" s="148">
        <v>951.63440000000014</v>
      </c>
      <c r="BC138" s="148">
        <v>951.63440000000014</v>
      </c>
      <c r="BD138" s="148">
        <v>951.63440000000014</v>
      </c>
      <c r="BE138" s="148">
        <v>951.63440000000014</v>
      </c>
      <c r="BF138" s="148">
        <v>951.63440000000014</v>
      </c>
      <c r="BG138" s="148">
        <v>951.63440000000014</v>
      </c>
      <c r="BH138" s="148">
        <v>951.63440000000014</v>
      </c>
      <c r="BI138" s="148">
        <v>951.63440000000014</v>
      </c>
      <c r="BJ138" s="148">
        <v>951.63440000000014</v>
      </c>
      <c r="BK138" s="147"/>
      <c r="BL138" s="148">
        <v>822.31333333333328</v>
      </c>
      <c r="BM138" s="148">
        <v>822.31333333333328</v>
      </c>
      <c r="BN138" s="148">
        <v>822.31333333333328</v>
      </c>
      <c r="BO138" s="148">
        <v>1005</v>
      </c>
      <c r="BP138" s="148">
        <v>1056.9585000000002</v>
      </c>
      <c r="BQ138" s="148">
        <v>1056.9585000000002</v>
      </c>
      <c r="BR138" s="148">
        <v>1056.9585000000002</v>
      </c>
      <c r="BS138" s="148">
        <v>1056.9585000000002</v>
      </c>
      <c r="BT138" s="148">
        <v>1056.9585000000002</v>
      </c>
      <c r="BU138" s="148">
        <v>1056.9585000000002</v>
      </c>
      <c r="BV138" s="148">
        <v>1056.9585000000002</v>
      </c>
      <c r="BW138" s="148">
        <v>1056.9585000000002</v>
      </c>
      <c r="BX138" s="147"/>
      <c r="BY138" s="148">
        <v>2671.6264087334584</v>
      </c>
      <c r="BZ138" s="148">
        <v>2671.6264087334584</v>
      </c>
      <c r="CA138" s="148">
        <v>2671.6264087334584</v>
      </c>
      <c r="CB138" s="148">
        <v>2788.6491476557749</v>
      </c>
      <c r="CC138" s="148">
        <v>2821.9319596487785</v>
      </c>
      <c r="CD138" s="148">
        <v>2821.9319596487785</v>
      </c>
      <c r="CE138" s="148">
        <v>2821.9319596487785</v>
      </c>
      <c r="CF138" s="148">
        <v>2821.9319596487785</v>
      </c>
      <c r="CG138" s="148">
        <v>2821.9319596487785</v>
      </c>
      <c r="CH138" s="148">
        <v>2821.9319596487785</v>
      </c>
      <c r="CI138" s="148">
        <v>2821.9319596487785</v>
      </c>
      <c r="CJ138" s="148">
        <v>2821.9319596487785</v>
      </c>
      <c r="CK138" s="147"/>
      <c r="CL138" s="148">
        <v>1096.4177777777777</v>
      </c>
      <c r="CM138" s="148">
        <v>1096.4177777777777</v>
      </c>
      <c r="CN138" s="148">
        <v>1096.4177777777777</v>
      </c>
      <c r="CO138" s="148">
        <v>1339.9999999999998</v>
      </c>
      <c r="CP138" s="148">
        <v>1409.278</v>
      </c>
      <c r="CQ138" s="148">
        <v>1409.278</v>
      </c>
      <c r="CR138" s="148">
        <v>1409.278</v>
      </c>
      <c r="CS138" s="148">
        <v>1409.278</v>
      </c>
      <c r="CT138" s="148">
        <v>1409.278</v>
      </c>
      <c r="CU138" s="148">
        <v>1409.278</v>
      </c>
      <c r="CV138" s="148">
        <v>1409.278</v>
      </c>
      <c r="CW138" s="148">
        <v>1409.278</v>
      </c>
      <c r="CX138" s="147"/>
      <c r="CY138" s="148">
        <v>2503.7600000000002</v>
      </c>
      <c r="CZ138" s="148">
        <v>2503.7600000000002</v>
      </c>
      <c r="DA138" s="148">
        <v>2503.7600000000002</v>
      </c>
      <c r="DB138" s="148">
        <v>3060</v>
      </c>
      <c r="DC138" s="148">
        <v>3218.2020000000007</v>
      </c>
      <c r="DD138" s="148">
        <v>3218.2020000000007</v>
      </c>
      <c r="DE138" s="148">
        <v>3218.2020000000007</v>
      </c>
      <c r="DF138" s="148">
        <v>3218.2020000000007</v>
      </c>
      <c r="DG138" s="148">
        <v>3218.2020000000007</v>
      </c>
      <c r="DH138" s="148">
        <v>3218.2020000000007</v>
      </c>
      <c r="DI138" s="148">
        <v>3218.2020000000007</v>
      </c>
      <c r="DJ138" s="148">
        <v>3218.2020000000007</v>
      </c>
      <c r="DK138" s="147"/>
      <c r="DL138" s="148">
        <v>14458.117519844569</v>
      </c>
      <c r="DM138" s="148">
        <v>14458.117519844569</v>
      </c>
      <c r="DN138" s="148">
        <v>14458.117519844569</v>
      </c>
      <c r="DO138" s="148">
        <v>17193.649147655775</v>
      </c>
      <c r="DP138" s="148">
        <v>17971.67045964878</v>
      </c>
      <c r="DQ138" s="148">
        <v>17971.67045964878</v>
      </c>
      <c r="DR138" s="148">
        <v>17971.67045964878</v>
      </c>
      <c r="DS138" s="148">
        <v>17971.67045964878</v>
      </c>
      <c r="DT138" s="148">
        <v>17971.67045964878</v>
      </c>
      <c r="DU138" s="148">
        <v>17971.67045964878</v>
      </c>
      <c r="DV138" s="148">
        <v>17971.67045964878</v>
      </c>
      <c r="DW138" s="148">
        <v>17971.67045964878</v>
      </c>
      <c r="DY138" s="149">
        <f t="shared" si="117"/>
        <v>204341.36538437969</v>
      </c>
      <c r="EA138" s="19" t="b">
        <f t="shared" si="118"/>
        <v>1</v>
      </c>
      <c r="EH138" s="19"/>
    </row>
    <row r="139" spans="2:138" ht="14" customHeight="1" x14ac:dyDescent="0.4">
      <c r="B139" s="144"/>
      <c r="C139" s="19" t="s">
        <v>71</v>
      </c>
      <c r="D139" s="145">
        <v>215</v>
      </c>
      <c r="E139" s="19" t="s">
        <v>72</v>
      </c>
      <c r="F139" s="19" t="s">
        <v>57</v>
      </c>
      <c r="H139" s="145" t="s">
        <v>17</v>
      </c>
      <c r="I139" s="19" t="s">
        <v>73</v>
      </c>
      <c r="J139" s="19" t="s">
        <v>74</v>
      </c>
      <c r="L139" s="146">
        <v>20000</v>
      </c>
      <c r="M139" s="146">
        <v>0</v>
      </c>
      <c r="N139" s="146">
        <v>0</v>
      </c>
      <c r="O139" s="146">
        <v>0</v>
      </c>
      <c r="P139" s="146">
        <v>0</v>
      </c>
      <c r="Q139" s="146">
        <v>0</v>
      </c>
      <c r="R139" s="146">
        <v>0</v>
      </c>
      <c r="S139" s="146">
        <v>0</v>
      </c>
      <c r="T139" s="146">
        <v>0</v>
      </c>
      <c r="U139" s="146">
        <v>0</v>
      </c>
      <c r="V139" s="146">
        <v>0</v>
      </c>
      <c r="W139" s="146">
        <v>0</v>
      </c>
      <c r="X139" s="147"/>
      <c r="Y139" s="148">
        <v>20000</v>
      </c>
      <c r="Z139" s="148">
        <v>0</v>
      </c>
      <c r="AA139" s="148">
        <v>0</v>
      </c>
      <c r="AB139" s="148">
        <v>0</v>
      </c>
      <c r="AC139" s="148">
        <v>0</v>
      </c>
      <c r="AD139" s="148">
        <v>0</v>
      </c>
      <c r="AE139" s="148">
        <v>0</v>
      </c>
      <c r="AF139" s="148">
        <v>0</v>
      </c>
      <c r="AG139" s="148">
        <v>0</v>
      </c>
      <c r="AH139" s="148">
        <v>0</v>
      </c>
      <c r="AI139" s="148">
        <v>0</v>
      </c>
      <c r="AJ139" s="148">
        <v>0</v>
      </c>
      <c r="AK139" s="147"/>
      <c r="AL139" s="148">
        <v>4329.5790400000005</v>
      </c>
      <c r="AM139" s="148">
        <v>0</v>
      </c>
      <c r="AN139" s="148">
        <v>0</v>
      </c>
      <c r="AO139" s="148">
        <v>0</v>
      </c>
      <c r="AP139" s="148">
        <v>0</v>
      </c>
      <c r="AQ139" s="148">
        <v>0</v>
      </c>
      <c r="AR139" s="148">
        <v>0</v>
      </c>
      <c r="AS139" s="148">
        <v>0</v>
      </c>
      <c r="AT139" s="148">
        <v>0</v>
      </c>
      <c r="AU139" s="148">
        <v>0</v>
      </c>
      <c r="AV139" s="148">
        <v>0</v>
      </c>
      <c r="AW139" s="148">
        <v>0</v>
      </c>
      <c r="AX139" s="147"/>
      <c r="AY139" s="148">
        <v>951.63440000000014</v>
      </c>
      <c r="AZ139" s="148">
        <v>0</v>
      </c>
      <c r="BA139" s="148">
        <v>0</v>
      </c>
      <c r="BB139" s="148">
        <v>0</v>
      </c>
      <c r="BC139" s="148">
        <v>0</v>
      </c>
      <c r="BD139" s="148">
        <v>0</v>
      </c>
      <c r="BE139" s="148">
        <v>0</v>
      </c>
      <c r="BF139" s="148">
        <v>0</v>
      </c>
      <c r="BG139" s="148">
        <v>0</v>
      </c>
      <c r="BH139" s="148">
        <v>0</v>
      </c>
      <c r="BI139" s="148">
        <v>0</v>
      </c>
      <c r="BJ139" s="148">
        <v>0</v>
      </c>
      <c r="BK139" s="147"/>
      <c r="BL139" s="148">
        <v>2233.3333333333335</v>
      </c>
      <c r="BM139" s="148">
        <v>0</v>
      </c>
      <c r="BN139" s="148">
        <v>0</v>
      </c>
      <c r="BO139" s="148">
        <v>0</v>
      </c>
      <c r="BP139" s="148">
        <v>0</v>
      </c>
      <c r="BQ139" s="148">
        <v>0</v>
      </c>
      <c r="BR139" s="148">
        <v>0</v>
      </c>
      <c r="BS139" s="148">
        <v>0</v>
      </c>
      <c r="BT139" s="148">
        <v>0</v>
      </c>
      <c r="BU139" s="148">
        <v>0</v>
      </c>
      <c r="BV139" s="148">
        <v>0</v>
      </c>
      <c r="BW139" s="148">
        <v>0</v>
      </c>
      <c r="BX139" s="147"/>
      <c r="BY139" s="148">
        <v>3575.4768543461669</v>
      </c>
      <c r="BZ139" s="148">
        <v>0</v>
      </c>
      <c r="CA139" s="148">
        <v>0</v>
      </c>
      <c r="CB139" s="148">
        <v>0</v>
      </c>
      <c r="CC139" s="148">
        <v>0</v>
      </c>
      <c r="CD139" s="148">
        <v>0</v>
      </c>
      <c r="CE139" s="148">
        <v>0</v>
      </c>
      <c r="CF139" s="148">
        <v>0</v>
      </c>
      <c r="CG139" s="148">
        <v>0</v>
      </c>
      <c r="CH139" s="148">
        <v>0</v>
      </c>
      <c r="CI139" s="148">
        <v>0</v>
      </c>
      <c r="CJ139" s="148">
        <v>0</v>
      </c>
      <c r="CK139" s="147"/>
      <c r="CL139" s="148">
        <v>2977.7777777777774</v>
      </c>
      <c r="CM139" s="148">
        <v>0</v>
      </c>
      <c r="CN139" s="148">
        <v>0</v>
      </c>
      <c r="CO139" s="148">
        <v>0</v>
      </c>
      <c r="CP139" s="148">
        <v>0</v>
      </c>
      <c r="CQ139" s="148">
        <v>0</v>
      </c>
      <c r="CR139" s="148">
        <v>0</v>
      </c>
      <c r="CS139" s="148">
        <v>0</v>
      </c>
      <c r="CT139" s="148">
        <v>0</v>
      </c>
      <c r="CU139" s="148">
        <v>0</v>
      </c>
      <c r="CV139" s="148">
        <v>0</v>
      </c>
      <c r="CW139" s="148">
        <v>0</v>
      </c>
      <c r="CX139" s="147"/>
      <c r="CY139" s="148">
        <v>6800.0000000000009</v>
      </c>
      <c r="CZ139" s="148">
        <v>0</v>
      </c>
      <c r="DA139" s="148">
        <v>0</v>
      </c>
      <c r="DB139" s="148">
        <v>0</v>
      </c>
      <c r="DC139" s="148">
        <v>0</v>
      </c>
      <c r="DD139" s="148">
        <v>0</v>
      </c>
      <c r="DE139" s="148">
        <v>0</v>
      </c>
      <c r="DF139" s="148">
        <v>0</v>
      </c>
      <c r="DG139" s="148">
        <v>0</v>
      </c>
      <c r="DH139" s="148">
        <v>0</v>
      </c>
      <c r="DI139" s="148">
        <v>0</v>
      </c>
      <c r="DJ139" s="148">
        <v>0</v>
      </c>
      <c r="DK139" s="147"/>
      <c r="DL139" s="148">
        <v>35586.587965457278</v>
      </c>
      <c r="DM139" s="148">
        <v>0</v>
      </c>
      <c r="DN139" s="148">
        <v>0</v>
      </c>
      <c r="DO139" s="148">
        <v>0</v>
      </c>
      <c r="DP139" s="148">
        <v>0</v>
      </c>
      <c r="DQ139" s="148">
        <v>0</v>
      </c>
      <c r="DR139" s="148">
        <v>0</v>
      </c>
      <c r="DS139" s="148">
        <v>0</v>
      </c>
      <c r="DT139" s="148">
        <v>0</v>
      </c>
      <c r="DU139" s="148">
        <v>0</v>
      </c>
      <c r="DV139" s="148">
        <v>0</v>
      </c>
      <c r="DW139" s="148">
        <v>0</v>
      </c>
      <c r="DY139" s="149">
        <f t="shared" si="117"/>
        <v>35586.587965457278</v>
      </c>
      <c r="EA139" s="19" t="b">
        <f t="shared" si="118"/>
        <v>1</v>
      </c>
      <c r="EH139" s="19"/>
    </row>
    <row r="140" spans="2:138" ht="14" customHeight="1" x14ac:dyDescent="0.4">
      <c r="C140" s="19" t="s">
        <v>71</v>
      </c>
      <c r="D140" s="145">
        <v>107</v>
      </c>
      <c r="E140" s="19" t="s">
        <v>72</v>
      </c>
      <c r="F140" s="19" t="s">
        <v>57</v>
      </c>
      <c r="H140" s="145" t="s">
        <v>17</v>
      </c>
      <c r="I140" s="19" t="s">
        <v>73</v>
      </c>
      <c r="J140" s="19" t="s">
        <v>74</v>
      </c>
      <c r="L140" s="146">
        <v>16000</v>
      </c>
      <c r="M140" s="146">
        <v>16000</v>
      </c>
      <c r="N140" s="146">
        <v>16000</v>
      </c>
      <c r="O140" s="146">
        <v>20000</v>
      </c>
      <c r="P140" s="146">
        <v>20000</v>
      </c>
      <c r="Q140" s="146">
        <v>20000</v>
      </c>
      <c r="R140" s="146">
        <v>20000</v>
      </c>
      <c r="S140" s="146">
        <v>20000</v>
      </c>
      <c r="T140" s="146">
        <v>20000</v>
      </c>
      <c r="U140" s="146">
        <v>20000</v>
      </c>
      <c r="V140" s="146">
        <v>20000</v>
      </c>
      <c r="W140" s="146">
        <v>20000</v>
      </c>
      <c r="Y140" s="148">
        <v>16000</v>
      </c>
      <c r="Z140" s="148">
        <v>16000</v>
      </c>
      <c r="AA140" s="148">
        <v>16000</v>
      </c>
      <c r="AB140" s="148">
        <v>20000</v>
      </c>
      <c r="AC140" s="148">
        <v>20800</v>
      </c>
      <c r="AD140" s="148">
        <v>20800</v>
      </c>
      <c r="AE140" s="148">
        <v>20800</v>
      </c>
      <c r="AF140" s="148">
        <v>20800</v>
      </c>
      <c r="AG140" s="148">
        <v>20800</v>
      </c>
      <c r="AH140" s="148">
        <v>20800</v>
      </c>
      <c r="AI140" s="148">
        <v>20800</v>
      </c>
      <c r="AJ140" s="148">
        <v>20800</v>
      </c>
      <c r="AK140" s="147"/>
      <c r="AL140" s="148">
        <v>3229.5790400000001</v>
      </c>
      <c r="AM140" s="148">
        <v>3229.5790400000001</v>
      </c>
      <c r="AN140" s="148">
        <v>3229.5790400000001</v>
      </c>
      <c r="AO140" s="148">
        <v>4329.5790400000005</v>
      </c>
      <c r="AP140" s="148">
        <v>4549.5790400000005</v>
      </c>
      <c r="AQ140" s="148">
        <v>4549.5790400000005</v>
      </c>
      <c r="AR140" s="148">
        <v>4549.5790400000005</v>
      </c>
      <c r="AS140" s="148">
        <v>4549.5790400000005</v>
      </c>
      <c r="AT140" s="148">
        <v>4549.5790400000005</v>
      </c>
      <c r="AU140" s="148">
        <v>4549.5790400000005</v>
      </c>
      <c r="AV140" s="148">
        <v>4549.5790400000005</v>
      </c>
      <c r="AW140" s="148">
        <v>4549.5790400000005</v>
      </c>
      <c r="AX140" s="147"/>
      <c r="AY140" s="148">
        <v>951.63440000000014</v>
      </c>
      <c r="AZ140" s="148">
        <v>951.63440000000014</v>
      </c>
      <c r="BA140" s="148">
        <v>951.63440000000014</v>
      </c>
      <c r="BB140" s="148">
        <v>951.63440000000014</v>
      </c>
      <c r="BC140" s="148">
        <v>951.63440000000014</v>
      </c>
      <c r="BD140" s="148">
        <v>951.63440000000014</v>
      </c>
      <c r="BE140" s="148">
        <v>951.63440000000014</v>
      </c>
      <c r="BF140" s="148">
        <v>951.63440000000014</v>
      </c>
      <c r="BG140" s="148">
        <v>951.63440000000014</v>
      </c>
      <c r="BH140" s="148">
        <v>951.63440000000014</v>
      </c>
      <c r="BI140" s="148">
        <v>951.63440000000014</v>
      </c>
      <c r="BJ140" s="148">
        <v>951.63440000000014</v>
      </c>
      <c r="BK140" s="147"/>
      <c r="BL140" s="148">
        <v>1786.6666666666665</v>
      </c>
      <c r="BM140" s="148">
        <v>1786.6666666666665</v>
      </c>
      <c r="BN140" s="148">
        <v>1786.6666666666665</v>
      </c>
      <c r="BO140" s="148">
        <v>2233.3333333333335</v>
      </c>
      <c r="BP140" s="148">
        <v>2322.6666666666665</v>
      </c>
      <c r="BQ140" s="148">
        <v>2322.6666666666665</v>
      </c>
      <c r="BR140" s="148">
        <v>2322.6666666666665</v>
      </c>
      <c r="BS140" s="148">
        <v>2322.6666666666665</v>
      </c>
      <c r="BT140" s="148">
        <v>2322.6666666666665</v>
      </c>
      <c r="BU140" s="148">
        <v>2322.6666666666665</v>
      </c>
      <c r="BV140" s="148">
        <v>2322.6666666666665</v>
      </c>
      <c r="BW140" s="148">
        <v>2322.6666666666665</v>
      </c>
      <c r="BX140" s="147"/>
      <c r="BY140" s="148">
        <v>3289.357688276933</v>
      </c>
      <c r="BZ140" s="148">
        <v>3289.357688276933</v>
      </c>
      <c r="CA140" s="148">
        <v>3289.357688276933</v>
      </c>
      <c r="CB140" s="148">
        <v>3575.4768543461669</v>
      </c>
      <c r="CC140" s="148">
        <v>3632.7006875600132</v>
      </c>
      <c r="CD140" s="148">
        <v>3632.7006875600132</v>
      </c>
      <c r="CE140" s="148">
        <v>3632.7006875600132</v>
      </c>
      <c r="CF140" s="148">
        <v>3632.7006875600132</v>
      </c>
      <c r="CG140" s="148">
        <v>3632.7006875600132</v>
      </c>
      <c r="CH140" s="148">
        <v>3632.7006875600132</v>
      </c>
      <c r="CI140" s="148">
        <v>3632.7006875600132</v>
      </c>
      <c r="CJ140" s="148">
        <v>3632.7006875600132</v>
      </c>
      <c r="CK140" s="147"/>
      <c r="CL140" s="148">
        <v>2382.2222222222222</v>
      </c>
      <c r="CM140" s="148">
        <v>2382.2222222222222</v>
      </c>
      <c r="CN140" s="148">
        <v>2382.2222222222222</v>
      </c>
      <c r="CO140" s="148">
        <v>2977.7777777777774</v>
      </c>
      <c r="CP140" s="148">
        <v>3096.8888888888887</v>
      </c>
      <c r="CQ140" s="148">
        <v>3096.8888888888887</v>
      </c>
      <c r="CR140" s="148">
        <v>3096.8888888888887</v>
      </c>
      <c r="CS140" s="148">
        <v>3096.8888888888887</v>
      </c>
      <c r="CT140" s="148">
        <v>3096.8888888888887</v>
      </c>
      <c r="CU140" s="148">
        <v>3096.8888888888887</v>
      </c>
      <c r="CV140" s="148">
        <v>3096.8888888888887</v>
      </c>
      <c r="CW140" s="148">
        <v>3096.8888888888887</v>
      </c>
      <c r="CX140" s="147"/>
      <c r="CY140" s="148">
        <v>5440</v>
      </c>
      <c r="CZ140" s="148">
        <v>5440</v>
      </c>
      <c r="DA140" s="148">
        <v>5440</v>
      </c>
      <c r="DB140" s="148">
        <v>6800.0000000000009</v>
      </c>
      <c r="DC140" s="148">
        <v>7072.0000000000009</v>
      </c>
      <c r="DD140" s="148">
        <v>7072.0000000000009</v>
      </c>
      <c r="DE140" s="148">
        <v>7072.0000000000009</v>
      </c>
      <c r="DF140" s="148">
        <v>7072.0000000000009</v>
      </c>
      <c r="DG140" s="148">
        <v>7072.0000000000009</v>
      </c>
      <c r="DH140" s="148">
        <v>7072.0000000000009</v>
      </c>
      <c r="DI140" s="148">
        <v>7072.0000000000009</v>
      </c>
      <c r="DJ140" s="148">
        <v>7072.0000000000009</v>
      </c>
      <c r="DK140" s="147"/>
      <c r="DL140" s="148">
        <v>28898.246577165824</v>
      </c>
      <c r="DM140" s="148">
        <v>28898.246577165824</v>
      </c>
      <c r="DN140" s="148">
        <v>28898.246577165824</v>
      </c>
      <c r="DO140" s="148">
        <v>35586.587965457278</v>
      </c>
      <c r="DP140" s="148">
        <v>36924.256243115567</v>
      </c>
      <c r="DQ140" s="148">
        <v>36924.256243115567</v>
      </c>
      <c r="DR140" s="148">
        <v>36924.256243115567</v>
      </c>
      <c r="DS140" s="148">
        <v>36924.256243115567</v>
      </c>
      <c r="DT140" s="148">
        <v>36924.256243115567</v>
      </c>
      <c r="DU140" s="148">
        <v>36924.256243115567</v>
      </c>
      <c r="DV140" s="148">
        <v>36924.256243115567</v>
      </c>
      <c r="DW140" s="148">
        <v>36924.256243115567</v>
      </c>
      <c r="DY140" s="149">
        <f t="shared" si="117"/>
        <v>417675.37764187937</v>
      </c>
      <c r="EA140" s="19" t="b">
        <f t="shared" si="118"/>
        <v>1</v>
      </c>
      <c r="EH140" s="19"/>
    </row>
    <row r="141" spans="2:138" ht="14" customHeight="1" x14ac:dyDescent="0.4">
      <c r="C141" s="19" t="s">
        <v>71</v>
      </c>
      <c r="D141" s="145" t="s">
        <v>330</v>
      </c>
      <c r="E141" s="19" t="s">
        <v>72</v>
      </c>
      <c r="F141" s="19" t="s">
        <v>57</v>
      </c>
      <c r="H141" s="145" t="s">
        <v>17</v>
      </c>
      <c r="I141" s="19" t="s">
        <v>73</v>
      </c>
      <c r="J141" s="19" t="s">
        <v>74</v>
      </c>
      <c r="L141" s="146"/>
      <c r="M141" s="146"/>
      <c r="N141" s="146"/>
      <c r="O141" s="146"/>
      <c r="P141" s="146"/>
      <c r="Q141" s="146">
        <v>6500</v>
      </c>
      <c r="R141" s="146">
        <v>6500</v>
      </c>
      <c r="S141" s="146">
        <v>6500</v>
      </c>
      <c r="T141" s="146">
        <v>6500</v>
      </c>
      <c r="U141" s="146">
        <v>6500</v>
      </c>
      <c r="V141" s="146">
        <v>6500</v>
      </c>
      <c r="W141" s="146">
        <v>6500</v>
      </c>
      <c r="X141" s="147"/>
      <c r="Y141" s="148">
        <v>0</v>
      </c>
      <c r="Z141" s="148">
        <v>0</v>
      </c>
      <c r="AA141" s="148">
        <v>0</v>
      </c>
      <c r="AB141" s="148">
        <v>0</v>
      </c>
      <c r="AC141" s="148">
        <v>0</v>
      </c>
      <c r="AD141" s="148">
        <v>6836.05</v>
      </c>
      <c r="AE141" s="148">
        <v>6836.05</v>
      </c>
      <c r="AF141" s="148">
        <v>6836.05</v>
      </c>
      <c r="AG141" s="148">
        <v>6836.05</v>
      </c>
      <c r="AH141" s="148">
        <v>6836.05</v>
      </c>
      <c r="AI141" s="148">
        <v>6836.05</v>
      </c>
      <c r="AJ141" s="148">
        <v>6836.05</v>
      </c>
      <c r="AK141" s="147"/>
      <c r="AL141" s="148">
        <v>0</v>
      </c>
      <c r="AM141" s="148">
        <v>0</v>
      </c>
      <c r="AN141" s="148">
        <v>0</v>
      </c>
      <c r="AO141" s="148">
        <v>0</v>
      </c>
      <c r="AP141" s="148">
        <v>0</v>
      </c>
      <c r="AQ141" s="148">
        <v>760.36515000000009</v>
      </c>
      <c r="AR141" s="148">
        <v>760.36515000000009</v>
      </c>
      <c r="AS141" s="148">
        <v>760.36515000000009</v>
      </c>
      <c r="AT141" s="148">
        <v>760.36515000000009</v>
      </c>
      <c r="AU141" s="148">
        <v>760.36515000000009</v>
      </c>
      <c r="AV141" s="148">
        <v>760.36515000000009</v>
      </c>
      <c r="AW141" s="148">
        <v>760.36515000000009</v>
      </c>
      <c r="AX141" s="147"/>
      <c r="AY141" s="148">
        <v>0</v>
      </c>
      <c r="AZ141" s="148">
        <v>0</v>
      </c>
      <c r="BA141" s="148">
        <v>0</v>
      </c>
      <c r="BB141" s="148">
        <v>0</v>
      </c>
      <c r="BC141" s="148">
        <v>0</v>
      </c>
      <c r="BD141" s="148">
        <v>766.64400000000001</v>
      </c>
      <c r="BE141" s="148">
        <v>766.64400000000001</v>
      </c>
      <c r="BF141" s="148">
        <v>766.64400000000001</v>
      </c>
      <c r="BG141" s="148">
        <v>766.64400000000001</v>
      </c>
      <c r="BH141" s="148">
        <v>766.64400000000001</v>
      </c>
      <c r="BI141" s="148">
        <v>766.64400000000001</v>
      </c>
      <c r="BJ141" s="148">
        <v>766.64400000000001</v>
      </c>
      <c r="BK141" s="147"/>
      <c r="BL141" s="148">
        <v>0</v>
      </c>
      <c r="BM141" s="148">
        <v>0</v>
      </c>
      <c r="BN141" s="148">
        <v>0</v>
      </c>
      <c r="BO141" s="148">
        <v>0</v>
      </c>
      <c r="BP141" s="148">
        <v>0</v>
      </c>
      <c r="BQ141" s="148">
        <v>763.35891666666669</v>
      </c>
      <c r="BR141" s="148">
        <v>763.35891666666669</v>
      </c>
      <c r="BS141" s="148">
        <v>763.35891666666669</v>
      </c>
      <c r="BT141" s="148">
        <v>763.35891666666669</v>
      </c>
      <c r="BU141" s="148">
        <v>763.35891666666669</v>
      </c>
      <c r="BV141" s="148">
        <v>763.35891666666669</v>
      </c>
      <c r="BW141" s="148">
        <v>763.35891666666669</v>
      </c>
      <c r="BX141" s="147"/>
      <c r="BY141" s="148">
        <v>0</v>
      </c>
      <c r="BZ141" s="148">
        <v>0</v>
      </c>
      <c r="CA141" s="148">
        <v>0</v>
      </c>
      <c r="CB141" s="148">
        <v>0</v>
      </c>
      <c r="CC141" s="148">
        <v>0</v>
      </c>
      <c r="CD141" s="148">
        <v>2633.8622553018959</v>
      </c>
      <c r="CE141" s="148">
        <v>2633.8622553018959</v>
      </c>
      <c r="CF141" s="148">
        <v>2633.8622553018959</v>
      </c>
      <c r="CG141" s="148">
        <v>2633.8622553018959</v>
      </c>
      <c r="CH141" s="148">
        <v>2633.8622553018959</v>
      </c>
      <c r="CI141" s="148">
        <v>2633.8622553018959</v>
      </c>
      <c r="CJ141" s="148">
        <v>2633.8622553018959</v>
      </c>
      <c r="CK141" s="147"/>
      <c r="CL141" s="148">
        <v>0</v>
      </c>
      <c r="CM141" s="148">
        <v>0</v>
      </c>
      <c r="CN141" s="148">
        <v>0</v>
      </c>
      <c r="CO141" s="148">
        <v>0</v>
      </c>
      <c r="CP141" s="148">
        <v>0</v>
      </c>
      <c r="CQ141" s="148">
        <v>1017.8118888888888</v>
      </c>
      <c r="CR141" s="148">
        <v>1017.8118888888888</v>
      </c>
      <c r="CS141" s="148">
        <v>1017.8118888888888</v>
      </c>
      <c r="CT141" s="148">
        <v>1017.8118888888888</v>
      </c>
      <c r="CU141" s="148">
        <v>1017.8118888888888</v>
      </c>
      <c r="CV141" s="148">
        <v>1017.8118888888888</v>
      </c>
      <c r="CW141" s="148">
        <v>1017.8118888888888</v>
      </c>
      <c r="CX141" s="147"/>
      <c r="CY141" s="148">
        <v>0</v>
      </c>
      <c r="CZ141" s="148">
        <v>0</v>
      </c>
      <c r="DA141" s="148">
        <v>0</v>
      </c>
      <c r="DB141" s="148">
        <v>0</v>
      </c>
      <c r="DC141" s="148">
        <v>0</v>
      </c>
      <c r="DD141" s="148">
        <v>2324.2570000000001</v>
      </c>
      <c r="DE141" s="148">
        <v>2324.2570000000001</v>
      </c>
      <c r="DF141" s="148">
        <v>2324.2570000000001</v>
      </c>
      <c r="DG141" s="148">
        <v>2324.2570000000001</v>
      </c>
      <c r="DH141" s="148">
        <v>2324.2570000000001</v>
      </c>
      <c r="DI141" s="148">
        <v>2324.2570000000001</v>
      </c>
      <c r="DJ141" s="148">
        <v>2324.2570000000001</v>
      </c>
      <c r="DK141" s="147"/>
      <c r="DL141" s="148">
        <v>0</v>
      </c>
      <c r="DM141" s="148">
        <v>0</v>
      </c>
      <c r="DN141" s="148">
        <v>0</v>
      </c>
      <c r="DO141" s="148">
        <v>0</v>
      </c>
      <c r="DP141" s="148">
        <v>0</v>
      </c>
      <c r="DQ141" s="148">
        <v>13575.340060857452</v>
      </c>
      <c r="DR141" s="148">
        <v>13575.340060857452</v>
      </c>
      <c r="DS141" s="148">
        <v>13575.340060857452</v>
      </c>
      <c r="DT141" s="148">
        <v>13575.340060857452</v>
      </c>
      <c r="DU141" s="148">
        <v>13575.340060857452</v>
      </c>
      <c r="DV141" s="148">
        <v>13575.340060857452</v>
      </c>
      <c r="DW141" s="148">
        <v>13575.340060857452</v>
      </c>
      <c r="DY141" s="149">
        <f t="shared" si="117"/>
        <v>95027.380426002142</v>
      </c>
      <c r="EA141" s="19" t="b">
        <f t="shared" si="118"/>
        <v>1</v>
      </c>
      <c r="EH141" s="19"/>
    </row>
    <row r="142" spans="2:138" ht="14" customHeight="1" x14ac:dyDescent="0.4">
      <c r="B142" s="144" t="s">
        <v>345</v>
      </c>
      <c r="C142" s="19" t="s">
        <v>71</v>
      </c>
      <c r="D142" s="145" t="s">
        <v>337</v>
      </c>
      <c r="E142" s="19" t="s">
        <v>72</v>
      </c>
      <c r="F142" s="19" t="s">
        <v>57</v>
      </c>
      <c r="H142" s="145" t="s">
        <v>17</v>
      </c>
      <c r="I142" s="19" t="s">
        <v>202</v>
      </c>
      <c r="J142" s="19" t="s">
        <v>74</v>
      </c>
      <c r="L142" s="146"/>
      <c r="M142" s="146"/>
      <c r="N142" s="146"/>
      <c r="O142" s="146">
        <v>0</v>
      </c>
      <c r="P142" s="146">
        <v>7000</v>
      </c>
      <c r="Q142" s="146">
        <v>7000</v>
      </c>
      <c r="R142" s="146">
        <v>7000</v>
      </c>
      <c r="S142" s="146">
        <v>7000</v>
      </c>
      <c r="T142" s="146">
        <v>7000</v>
      </c>
      <c r="U142" s="146">
        <v>7000</v>
      </c>
      <c r="V142" s="146">
        <v>7000</v>
      </c>
      <c r="W142" s="146">
        <v>7000</v>
      </c>
      <c r="X142" s="147"/>
      <c r="Y142" s="148">
        <v>0</v>
      </c>
      <c r="Z142" s="148">
        <v>0</v>
      </c>
      <c r="AA142" s="148">
        <v>0</v>
      </c>
      <c r="AB142" s="148">
        <v>0</v>
      </c>
      <c r="AC142" s="148">
        <v>7361.9000000000005</v>
      </c>
      <c r="AD142" s="148">
        <v>7361.9000000000005</v>
      </c>
      <c r="AE142" s="148">
        <v>7361.9000000000005</v>
      </c>
      <c r="AF142" s="148">
        <v>7361.9000000000005</v>
      </c>
      <c r="AG142" s="148">
        <v>7361.9000000000005</v>
      </c>
      <c r="AH142" s="148">
        <v>7361.9000000000005</v>
      </c>
      <c r="AI142" s="148">
        <v>7361.9000000000005</v>
      </c>
      <c r="AJ142" s="148">
        <v>7361.9000000000005</v>
      </c>
      <c r="AK142" s="147"/>
      <c r="AL142" s="148">
        <v>0</v>
      </c>
      <c r="AM142" s="148">
        <v>0</v>
      </c>
      <c r="AN142" s="148">
        <v>0</v>
      </c>
      <c r="AO142" s="148">
        <v>0</v>
      </c>
      <c r="AP142" s="148">
        <v>884.72867500000029</v>
      </c>
      <c r="AQ142" s="148">
        <v>884.72867500000029</v>
      </c>
      <c r="AR142" s="148">
        <v>884.72867500000029</v>
      </c>
      <c r="AS142" s="148">
        <v>884.72867500000029</v>
      </c>
      <c r="AT142" s="148">
        <v>884.72867500000029</v>
      </c>
      <c r="AU142" s="148">
        <v>884.72867500000029</v>
      </c>
      <c r="AV142" s="148">
        <v>884.72867500000029</v>
      </c>
      <c r="AW142" s="148">
        <v>884.72867500000029</v>
      </c>
      <c r="AX142" s="147"/>
      <c r="AY142" s="148">
        <v>0</v>
      </c>
      <c r="AZ142" s="148">
        <v>0</v>
      </c>
      <c r="BA142" s="148">
        <v>0</v>
      </c>
      <c r="BB142" s="148">
        <v>0</v>
      </c>
      <c r="BC142" s="148">
        <v>840.26300000000015</v>
      </c>
      <c r="BD142" s="148">
        <v>840.26300000000015</v>
      </c>
      <c r="BE142" s="148">
        <v>840.26300000000015</v>
      </c>
      <c r="BF142" s="148">
        <v>840.26300000000015</v>
      </c>
      <c r="BG142" s="148">
        <v>840.26300000000015</v>
      </c>
      <c r="BH142" s="148">
        <v>840.26300000000015</v>
      </c>
      <c r="BI142" s="148">
        <v>840.26300000000015</v>
      </c>
      <c r="BJ142" s="148">
        <v>840.26300000000015</v>
      </c>
      <c r="BK142" s="147"/>
      <c r="BL142" s="148">
        <v>0</v>
      </c>
      <c r="BM142" s="148">
        <v>0</v>
      </c>
      <c r="BN142" s="148">
        <v>0</v>
      </c>
      <c r="BO142" s="148">
        <v>0</v>
      </c>
      <c r="BP142" s="148">
        <v>822.07883333333336</v>
      </c>
      <c r="BQ142" s="148">
        <v>822.07883333333336</v>
      </c>
      <c r="BR142" s="148">
        <v>822.07883333333336</v>
      </c>
      <c r="BS142" s="148">
        <v>822.07883333333336</v>
      </c>
      <c r="BT142" s="148">
        <v>822.07883333333336</v>
      </c>
      <c r="BU142" s="148">
        <v>822.07883333333336</v>
      </c>
      <c r="BV142" s="148">
        <v>822.07883333333336</v>
      </c>
      <c r="BW142" s="148">
        <v>822.07883333333336</v>
      </c>
      <c r="BX142" s="147"/>
      <c r="BY142" s="148">
        <v>0</v>
      </c>
      <c r="BZ142" s="148">
        <v>0</v>
      </c>
      <c r="CA142" s="148">
        <v>0</v>
      </c>
      <c r="CB142" s="148">
        <v>0</v>
      </c>
      <c r="CC142" s="148">
        <v>2671.4761961712725</v>
      </c>
      <c r="CD142" s="148">
        <v>2671.4761961712725</v>
      </c>
      <c r="CE142" s="148">
        <v>2671.4761961712725</v>
      </c>
      <c r="CF142" s="148">
        <v>2671.4761961712725</v>
      </c>
      <c r="CG142" s="148">
        <v>2671.4761961712725</v>
      </c>
      <c r="CH142" s="148">
        <v>2671.4761961712725</v>
      </c>
      <c r="CI142" s="148">
        <v>2671.4761961712725</v>
      </c>
      <c r="CJ142" s="148">
        <v>2671.4761961712725</v>
      </c>
      <c r="CK142" s="147"/>
      <c r="CL142" s="148">
        <v>0</v>
      </c>
      <c r="CM142" s="148">
        <v>0</v>
      </c>
      <c r="CN142" s="148">
        <v>0</v>
      </c>
      <c r="CO142" s="148">
        <v>0</v>
      </c>
      <c r="CP142" s="148">
        <v>1096.105111111111</v>
      </c>
      <c r="CQ142" s="148">
        <v>1096.105111111111</v>
      </c>
      <c r="CR142" s="148">
        <v>1096.105111111111</v>
      </c>
      <c r="CS142" s="148">
        <v>1096.105111111111</v>
      </c>
      <c r="CT142" s="148">
        <v>1096.105111111111</v>
      </c>
      <c r="CU142" s="148">
        <v>1096.105111111111</v>
      </c>
      <c r="CV142" s="148">
        <v>1096.105111111111</v>
      </c>
      <c r="CW142" s="148">
        <v>1096.105111111111</v>
      </c>
      <c r="CX142" s="147"/>
      <c r="CY142" s="148">
        <v>0</v>
      </c>
      <c r="CZ142" s="148">
        <v>0</v>
      </c>
      <c r="DA142" s="148">
        <v>0</v>
      </c>
      <c r="DB142" s="148">
        <v>0</v>
      </c>
      <c r="DC142" s="148">
        <v>2503.0460000000003</v>
      </c>
      <c r="DD142" s="148">
        <v>2503.0460000000003</v>
      </c>
      <c r="DE142" s="148">
        <v>2503.0460000000003</v>
      </c>
      <c r="DF142" s="148">
        <v>2503.0460000000003</v>
      </c>
      <c r="DG142" s="148">
        <v>2503.0460000000003</v>
      </c>
      <c r="DH142" s="148">
        <v>2503.0460000000003</v>
      </c>
      <c r="DI142" s="148">
        <v>2503.0460000000003</v>
      </c>
      <c r="DJ142" s="148">
        <v>2503.0460000000003</v>
      </c>
      <c r="DK142" s="147"/>
      <c r="DL142" s="148">
        <v>0</v>
      </c>
      <c r="DM142" s="148">
        <v>0</v>
      </c>
      <c r="DN142" s="148">
        <v>0</v>
      </c>
      <c r="DO142" s="148">
        <v>0</v>
      </c>
      <c r="DP142" s="148">
        <v>14454.606140615717</v>
      </c>
      <c r="DQ142" s="148">
        <v>14454.606140615717</v>
      </c>
      <c r="DR142" s="148">
        <v>14454.606140615717</v>
      </c>
      <c r="DS142" s="148">
        <v>14454.606140615717</v>
      </c>
      <c r="DT142" s="148">
        <v>14454.606140615717</v>
      </c>
      <c r="DU142" s="148">
        <v>14454.606140615717</v>
      </c>
      <c r="DV142" s="148">
        <v>14454.606140615717</v>
      </c>
      <c r="DW142" s="148">
        <v>14454.606140615717</v>
      </c>
      <c r="DY142" s="149">
        <f t="shared" si="117"/>
        <v>115636.84912492571</v>
      </c>
      <c r="EA142" s="19" t="b">
        <f t="shared" si="118"/>
        <v>1</v>
      </c>
      <c r="EH142" s="19"/>
    </row>
    <row r="143" spans="2:138" ht="14" customHeight="1" x14ac:dyDescent="0.4">
      <c r="B143" s="144" t="s">
        <v>346</v>
      </c>
      <c r="C143" s="19" t="s">
        <v>71</v>
      </c>
      <c r="D143" s="145" t="s">
        <v>87</v>
      </c>
      <c r="E143" s="19" t="s">
        <v>72</v>
      </c>
      <c r="F143" s="19" t="s">
        <v>57</v>
      </c>
      <c r="H143" s="145" t="s">
        <v>17</v>
      </c>
      <c r="I143" s="19" t="s">
        <v>202</v>
      </c>
      <c r="J143" s="19" t="s">
        <v>74</v>
      </c>
      <c r="L143" s="146">
        <v>0</v>
      </c>
      <c r="M143" s="146">
        <v>0</v>
      </c>
      <c r="N143" s="146">
        <v>0</v>
      </c>
      <c r="O143" s="146">
        <v>0</v>
      </c>
      <c r="P143" s="146">
        <v>0</v>
      </c>
      <c r="Q143" s="146">
        <v>0</v>
      </c>
      <c r="R143" s="146">
        <v>15000</v>
      </c>
      <c r="S143" s="146">
        <v>15000</v>
      </c>
      <c r="T143" s="146">
        <v>15000</v>
      </c>
      <c r="U143" s="146">
        <v>15000</v>
      </c>
      <c r="V143" s="146">
        <v>15000</v>
      </c>
      <c r="W143" s="146">
        <v>15000</v>
      </c>
      <c r="X143" s="147"/>
      <c r="Y143" s="148">
        <v>0</v>
      </c>
      <c r="Z143" s="148">
        <v>0</v>
      </c>
      <c r="AA143" s="148">
        <v>0</v>
      </c>
      <c r="AB143" s="148">
        <v>0</v>
      </c>
      <c r="AC143" s="148">
        <v>0</v>
      </c>
      <c r="AD143" s="148">
        <v>0</v>
      </c>
      <c r="AE143" s="148">
        <v>15775.500000000002</v>
      </c>
      <c r="AF143" s="148">
        <v>15775.500000000002</v>
      </c>
      <c r="AG143" s="148">
        <v>15775.500000000002</v>
      </c>
      <c r="AH143" s="148">
        <v>15775.500000000002</v>
      </c>
      <c r="AI143" s="148">
        <v>15775.500000000002</v>
      </c>
      <c r="AJ143" s="148">
        <v>15775.500000000002</v>
      </c>
      <c r="AK143" s="147"/>
      <c r="AL143" s="148">
        <v>0</v>
      </c>
      <c r="AM143" s="148">
        <v>0</v>
      </c>
      <c r="AN143" s="148">
        <v>0</v>
      </c>
      <c r="AO143" s="148">
        <v>0</v>
      </c>
      <c r="AP143" s="148">
        <v>0</v>
      </c>
      <c r="AQ143" s="148">
        <v>0</v>
      </c>
      <c r="AR143" s="148">
        <v>3167.8415400000004</v>
      </c>
      <c r="AS143" s="148">
        <v>3167.8415400000004</v>
      </c>
      <c r="AT143" s="148">
        <v>3167.8415400000004</v>
      </c>
      <c r="AU143" s="148">
        <v>3167.8415400000004</v>
      </c>
      <c r="AV143" s="148">
        <v>3167.8415400000004</v>
      </c>
      <c r="AW143" s="148">
        <v>3167.8415400000004</v>
      </c>
      <c r="AX143" s="147"/>
      <c r="AY143" s="148">
        <v>0</v>
      </c>
      <c r="AZ143" s="148">
        <v>0</v>
      </c>
      <c r="BA143" s="148">
        <v>0</v>
      </c>
      <c r="BB143" s="148">
        <v>0</v>
      </c>
      <c r="BC143" s="148">
        <v>0</v>
      </c>
      <c r="BD143" s="148">
        <v>0</v>
      </c>
      <c r="BE143" s="148">
        <v>951.63440000000014</v>
      </c>
      <c r="BF143" s="148">
        <v>951.63440000000014</v>
      </c>
      <c r="BG143" s="148">
        <v>951.63440000000014</v>
      </c>
      <c r="BH143" s="148">
        <v>951.63440000000014</v>
      </c>
      <c r="BI143" s="148">
        <v>951.63440000000014</v>
      </c>
      <c r="BJ143" s="148">
        <v>951.63440000000014</v>
      </c>
      <c r="BK143" s="147"/>
      <c r="BL143" s="148">
        <v>0</v>
      </c>
      <c r="BM143" s="148">
        <v>0</v>
      </c>
      <c r="BN143" s="148">
        <v>0</v>
      </c>
      <c r="BO143" s="148">
        <v>0</v>
      </c>
      <c r="BP143" s="148">
        <v>0</v>
      </c>
      <c r="BQ143" s="148">
        <v>0</v>
      </c>
      <c r="BR143" s="148">
        <v>1761.5975000000001</v>
      </c>
      <c r="BS143" s="148">
        <v>1761.5975000000001</v>
      </c>
      <c r="BT143" s="148">
        <v>1761.5975000000001</v>
      </c>
      <c r="BU143" s="148">
        <v>1761.5975000000001</v>
      </c>
      <c r="BV143" s="148">
        <v>1761.5975000000001</v>
      </c>
      <c r="BW143" s="148">
        <v>1761.5975000000001</v>
      </c>
      <c r="BX143" s="147"/>
      <c r="BY143" s="148">
        <v>0</v>
      </c>
      <c r="BZ143" s="148">
        <v>0</v>
      </c>
      <c r="CA143" s="148">
        <v>0</v>
      </c>
      <c r="CB143" s="148">
        <v>0</v>
      </c>
      <c r="CC143" s="148">
        <v>0</v>
      </c>
      <c r="CD143" s="148">
        <v>0</v>
      </c>
      <c r="CE143" s="148">
        <v>3273.2992500812979</v>
      </c>
      <c r="CF143" s="148">
        <v>3273.2992500812979</v>
      </c>
      <c r="CG143" s="148">
        <v>3273.2992500812979</v>
      </c>
      <c r="CH143" s="148">
        <v>3273.2992500812979</v>
      </c>
      <c r="CI143" s="148">
        <v>3273.2992500812979</v>
      </c>
      <c r="CJ143" s="148">
        <v>3273.2992500812979</v>
      </c>
      <c r="CK143" s="147"/>
      <c r="CL143" s="148">
        <v>0</v>
      </c>
      <c r="CM143" s="148">
        <v>0</v>
      </c>
      <c r="CN143" s="148">
        <v>0</v>
      </c>
      <c r="CO143" s="148">
        <v>0</v>
      </c>
      <c r="CP143" s="148">
        <v>0</v>
      </c>
      <c r="CQ143" s="148">
        <v>0</v>
      </c>
      <c r="CR143" s="148">
        <v>2348.7966666666666</v>
      </c>
      <c r="CS143" s="148">
        <v>2348.7966666666666</v>
      </c>
      <c r="CT143" s="148">
        <v>2348.7966666666666</v>
      </c>
      <c r="CU143" s="148">
        <v>2348.7966666666666</v>
      </c>
      <c r="CV143" s="148">
        <v>2348.7966666666666</v>
      </c>
      <c r="CW143" s="148">
        <v>2348.7966666666666</v>
      </c>
      <c r="CX143" s="147"/>
      <c r="CY143" s="148">
        <v>0</v>
      </c>
      <c r="CZ143" s="148">
        <v>0</v>
      </c>
      <c r="DA143" s="148">
        <v>0</v>
      </c>
      <c r="DB143" s="148">
        <v>0</v>
      </c>
      <c r="DC143" s="148">
        <v>0</v>
      </c>
      <c r="DD143" s="148">
        <v>0</v>
      </c>
      <c r="DE143" s="148">
        <v>5363.670000000001</v>
      </c>
      <c r="DF143" s="148">
        <v>5363.670000000001</v>
      </c>
      <c r="DG143" s="148">
        <v>5363.670000000001</v>
      </c>
      <c r="DH143" s="148">
        <v>5363.670000000001</v>
      </c>
      <c r="DI143" s="148">
        <v>5363.670000000001</v>
      </c>
      <c r="DJ143" s="148">
        <v>5363.670000000001</v>
      </c>
      <c r="DK143" s="147"/>
      <c r="DL143" s="148">
        <v>0</v>
      </c>
      <c r="DM143" s="148">
        <v>0</v>
      </c>
      <c r="DN143" s="148">
        <v>0</v>
      </c>
      <c r="DO143" s="148">
        <v>0</v>
      </c>
      <c r="DP143" s="148">
        <v>0</v>
      </c>
      <c r="DQ143" s="148">
        <v>0</v>
      </c>
      <c r="DR143" s="148">
        <v>28522.863416747969</v>
      </c>
      <c r="DS143" s="148">
        <v>28522.863416747969</v>
      </c>
      <c r="DT143" s="148">
        <v>28522.863416747969</v>
      </c>
      <c r="DU143" s="148">
        <v>28522.863416747969</v>
      </c>
      <c r="DV143" s="148">
        <v>28522.863416747969</v>
      </c>
      <c r="DW143" s="148">
        <v>28522.863416747969</v>
      </c>
      <c r="DY143" s="149">
        <f t="shared" si="117"/>
        <v>171137.18050048783</v>
      </c>
      <c r="EA143" s="19" t="b">
        <f t="shared" si="118"/>
        <v>1</v>
      </c>
      <c r="EH143" s="19"/>
    </row>
    <row r="144" spans="2:138" ht="14" customHeight="1" x14ac:dyDescent="0.4">
      <c r="B144" s="144"/>
      <c r="C144" s="19" t="s">
        <v>71</v>
      </c>
      <c r="D144" s="145">
        <v>518</v>
      </c>
      <c r="E144" s="19" t="s">
        <v>72</v>
      </c>
      <c r="F144" s="19" t="s">
        <v>57</v>
      </c>
      <c r="H144" s="145" t="s">
        <v>17</v>
      </c>
      <c r="I144" s="19" t="s">
        <v>202</v>
      </c>
      <c r="J144" s="19" t="s">
        <v>74</v>
      </c>
      <c r="L144" s="146">
        <v>25108</v>
      </c>
      <c r="M144" s="146">
        <v>25108</v>
      </c>
      <c r="N144" s="146">
        <v>25108</v>
      </c>
      <c r="O144" s="146">
        <v>25108</v>
      </c>
      <c r="P144" s="146">
        <v>25108</v>
      </c>
      <c r="Q144" s="146">
        <v>25108</v>
      </c>
      <c r="R144" s="146">
        <v>0</v>
      </c>
      <c r="S144" s="146">
        <v>0</v>
      </c>
      <c r="T144" s="146">
        <v>0</v>
      </c>
      <c r="U144" s="146">
        <v>0</v>
      </c>
      <c r="V144" s="146">
        <v>0</v>
      </c>
      <c r="W144" s="146">
        <v>0</v>
      </c>
      <c r="X144" s="147"/>
      <c r="Y144" s="148">
        <v>25108</v>
      </c>
      <c r="Z144" s="148">
        <v>25108</v>
      </c>
      <c r="AA144" s="148">
        <v>25108</v>
      </c>
      <c r="AB144" s="148">
        <v>25108</v>
      </c>
      <c r="AC144" s="148">
        <v>25908</v>
      </c>
      <c r="AD144" s="148">
        <v>25908</v>
      </c>
      <c r="AE144" s="148">
        <v>0</v>
      </c>
      <c r="AF144" s="148">
        <v>0</v>
      </c>
      <c r="AG144" s="148">
        <v>0</v>
      </c>
      <c r="AH144" s="148">
        <v>0</v>
      </c>
      <c r="AI144" s="148">
        <v>0</v>
      </c>
      <c r="AJ144" s="148">
        <v>0</v>
      </c>
      <c r="AK144" s="147"/>
      <c r="AL144" s="148">
        <v>5734.2790400000013</v>
      </c>
      <c r="AM144" s="148">
        <v>5734.2790400000013</v>
      </c>
      <c r="AN144" s="148">
        <v>5734.2790400000013</v>
      </c>
      <c r="AO144" s="148">
        <v>5734.2790400000013</v>
      </c>
      <c r="AP144" s="148">
        <v>5954.2790400000013</v>
      </c>
      <c r="AQ144" s="148">
        <v>5954.2790400000013</v>
      </c>
      <c r="AR144" s="148">
        <v>0</v>
      </c>
      <c r="AS144" s="148">
        <v>0</v>
      </c>
      <c r="AT144" s="148">
        <v>0</v>
      </c>
      <c r="AU144" s="148">
        <v>0</v>
      </c>
      <c r="AV144" s="148">
        <v>0</v>
      </c>
      <c r="AW144" s="148">
        <v>0</v>
      </c>
      <c r="AX144" s="147"/>
      <c r="AY144" s="148">
        <v>951.63440000000014</v>
      </c>
      <c r="AZ144" s="148">
        <v>951.63440000000014</v>
      </c>
      <c r="BA144" s="148">
        <v>951.63440000000014</v>
      </c>
      <c r="BB144" s="148">
        <v>951.63440000000014</v>
      </c>
      <c r="BC144" s="148">
        <v>951.63440000000014</v>
      </c>
      <c r="BD144" s="148">
        <v>951.63440000000014</v>
      </c>
      <c r="BE144" s="148">
        <v>0</v>
      </c>
      <c r="BF144" s="148">
        <v>0</v>
      </c>
      <c r="BG144" s="148">
        <v>0</v>
      </c>
      <c r="BH144" s="148">
        <v>0</v>
      </c>
      <c r="BI144" s="148">
        <v>0</v>
      </c>
      <c r="BJ144" s="148">
        <v>0</v>
      </c>
      <c r="BK144" s="147"/>
      <c r="BL144" s="148">
        <v>2803.7266666666665</v>
      </c>
      <c r="BM144" s="148">
        <v>2803.7266666666665</v>
      </c>
      <c r="BN144" s="148">
        <v>2803.7266666666665</v>
      </c>
      <c r="BO144" s="148">
        <v>2803.7266666666665</v>
      </c>
      <c r="BP144" s="148">
        <v>2893.06</v>
      </c>
      <c r="BQ144" s="148">
        <v>2893.06</v>
      </c>
      <c r="BR144" s="148">
        <v>0</v>
      </c>
      <c r="BS144" s="148">
        <v>0</v>
      </c>
      <c r="BT144" s="148">
        <v>0</v>
      </c>
      <c r="BU144" s="148">
        <v>0</v>
      </c>
      <c r="BV144" s="148">
        <v>0</v>
      </c>
      <c r="BW144" s="148">
        <v>0</v>
      </c>
      <c r="BX144" s="147"/>
      <c r="BY144" s="148">
        <v>3940.8510294165771</v>
      </c>
      <c r="BZ144" s="148">
        <v>3940.8510294165771</v>
      </c>
      <c r="CA144" s="148">
        <v>3940.8510294165771</v>
      </c>
      <c r="CB144" s="148">
        <v>3940.8510294165771</v>
      </c>
      <c r="CC144" s="148">
        <v>3998.0748626304239</v>
      </c>
      <c r="CD144" s="148">
        <v>3998.0748626304239</v>
      </c>
      <c r="CE144" s="148">
        <v>0</v>
      </c>
      <c r="CF144" s="148">
        <v>0</v>
      </c>
      <c r="CG144" s="148">
        <v>0</v>
      </c>
      <c r="CH144" s="148">
        <v>0</v>
      </c>
      <c r="CI144" s="148">
        <v>0</v>
      </c>
      <c r="CJ144" s="148">
        <v>0</v>
      </c>
      <c r="CK144" s="147"/>
      <c r="CL144" s="148">
        <v>3738.3022222222221</v>
      </c>
      <c r="CM144" s="148">
        <v>3738.3022222222221</v>
      </c>
      <c r="CN144" s="148">
        <v>3738.3022222222221</v>
      </c>
      <c r="CO144" s="148">
        <v>3738.3022222222221</v>
      </c>
      <c r="CP144" s="148">
        <v>3857.413333333333</v>
      </c>
      <c r="CQ144" s="148">
        <v>3857.413333333333</v>
      </c>
      <c r="CR144" s="148">
        <v>0</v>
      </c>
      <c r="CS144" s="148">
        <v>0</v>
      </c>
      <c r="CT144" s="148">
        <v>0</v>
      </c>
      <c r="CU144" s="148">
        <v>0</v>
      </c>
      <c r="CV144" s="148">
        <v>0</v>
      </c>
      <c r="CW144" s="148">
        <v>0</v>
      </c>
      <c r="CX144" s="147"/>
      <c r="CY144" s="148">
        <v>8536.7200000000012</v>
      </c>
      <c r="CZ144" s="148">
        <v>8536.7200000000012</v>
      </c>
      <c r="DA144" s="148">
        <v>8536.7200000000012</v>
      </c>
      <c r="DB144" s="148">
        <v>8536.7200000000012</v>
      </c>
      <c r="DC144" s="148">
        <v>8808.7200000000012</v>
      </c>
      <c r="DD144" s="148">
        <v>8808.7200000000012</v>
      </c>
      <c r="DE144" s="148">
        <v>0</v>
      </c>
      <c r="DF144" s="148">
        <v>0</v>
      </c>
      <c r="DG144" s="148">
        <v>0</v>
      </c>
      <c r="DH144" s="148">
        <v>0</v>
      </c>
      <c r="DI144" s="148">
        <v>0</v>
      </c>
      <c r="DJ144" s="148">
        <v>0</v>
      </c>
      <c r="DK144" s="147"/>
      <c r="DL144" s="148">
        <v>44127.599918305466</v>
      </c>
      <c r="DM144" s="148">
        <v>44127.599918305466</v>
      </c>
      <c r="DN144" s="148">
        <v>44127.599918305466</v>
      </c>
      <c r="DO144" s="148">
        <v>44127.599918305466</v>
      </c>
      <c r="DP144" s="148">
        <v>45465.268195963756</v>
      </c>
      <c r="DQ144" s="148">
        <v>45465.268195963756</v>
      </c>
      <c r="DR144" s="148">
        <v>0</v>
      </c>
      <c r="DS144" s="148">
        <v>0</v>
      </c>
      <c r="DT144" s="148">
        <v>0</v>
      </c>
      <c r="DU144" s="148">
        <v>0</v>
      </c>
      <c r="DV144" s="148">
        <v>0</v>
      </c>
      <c r="DW144" s="148">
        <v>0</v>
      </c>
      <c r="DY144" s="149">
        <f t="shared" si="117"/>
        <v>267440.93606514938</v>
      </c>
      <c r="EA144" s="19" t="b">
        <f t="shared" si="118"/>
        <v>1</v>
      </c>
      <c r="EH144" s="19"/>
    </row>
    <row r="145" spans="2:138" ht="14" customHeight="1" x14ac:dyDescent="0.4">
      <c r="B145" s="144"/>
      <c r="C145" s="19" t="s">
        <v>71</v>
      </c>
      <c r="D145" s="145">
        <v>467</v>
      </c>
      <c r="E145" s="19" t="s">
        <v>72</v>
      </c>
      <c r="F145" s="19" t="s">
        <v>57</v>
      </c>
      <c r="H145" s="145" t="s">
        <v>17</v>
      </c>
      <c r="I145" s="19" t="s">
        <v>202</v>
      </c>
      <c r="J145" s="19" t="s">
        <v>74</v>
      </c>
      <c r="L145" s="146">
        <v>11000</v>
      </c>
      <c r="M145" s="146">
        <v>11000</v>
      </c>
      <c r="N145" s="146">
        <v>11000</v>
      </c>
      <c r="O145" s="146">
        <v>13500</v>
      </c>
      <c r="P145" s="146">
        <v>13500</v>
      </c>
      <c r="Q145" s="146">
        <v>13500</v>
      </c>
      <c r="R145" s="146">
        <v>13500</v>
      </c>
      <c r="S145" s="146">
        <v>13500</v>
      </c>
      <c r="T145" s="146">
        <v>13500</v>
      </c>
      <c r="U145" s="146">
        <v>13500</v>
      </c>
      <c r="V145" s="146">
        <v>13500</v>
      </c>
      <c r="W145" s="146">
        <v>13500</v>
      </c>
      <c r="X145" s="147"/>
      <c r="Y145" s="148">
        <v>11000</v>
      </c>
      <c r="Z145" s="148">
        <v>11000</v>
      </c>
      <c r="AA145" s="148">
        <v>11000</v>
      </c>
      <c r="AB145" s="148">
        <v>13500</v>
      </c>
      <c r="AC145" s="148">
        <v>14197.95</v>
      </c>
      <c r="AD145" s="148">
        <v>14197.95</v>
      </c>
      <c r="AE145" s="148">
        <v>14197.95</v>
      </c>
      <c r="AF145" s="148">
        <v>14197.95</v>
      </c>
      <c r="AG145" s="148">
        <v>14197.95</v>
      </c>
      <c r="AH145" s="148">
        <v>14197.95</v>
      </c>
      <c r="AI145" s="148">
        <v>14197.95</v>
      </c>
      <c r="AJ145" s="148">
        <v>14197.95</v>
      </c>
      <c r="AK145" s="147"/>
      <c r="AL145" s="148">
        <v>1854.5790400000001</v>
      </c>
      <c r="AM145" s="148">
        <v>1854.5790400000001</v>
      </c>
      <c r="AN145" s="148">
        <v>1854.5790400000001</v>
      </c>
      <c r="AO145" s="148">
        <v>2542.0790400000001</v>
      </c>
      <c r="AP145" s="148">
        <v>2734.0152900000003</v>
      </c>
      <c r="AQ145" s="148">
        <v>2734.0152900000003</v>
      </c>
      <c r="AR145" s="148">
        <v>2734.0152900000003</v>
      </c>
      <c r="AS145" s="148">
        <v>2734.0152900000003</v>
      </c>
      <c r="AT145" s="148">
        <v>2734.0152900000003</v>
      </c>
      <c r="AU145" s="148">
        <v>2734.0152900000003</v>
      </c>
      <c r="AV145" s="148">
        <v>2734.0152900000003</v>
      </c>
      <c r="AW145" s="148">
        <v>2734.0152900000003</v>
      </c>
      <c r="AX145" s="147"/>
      <c r="AY145" s="148">
        <v>951.63440000000014</v>
      </c>
      <c r="AZ145" s="148">
        <v>951.63440000000014</v>
      </c>
      <c r="BA145" s="148">
        <v>951.63440000000014</v>
      </c>
      <c r="BB145" s="148">
        <v>951.63440000000014</v>
      </c>
      <c r="BC145" s="148">
        <v>951.63440000000014</v>
      </c>
      <c r="BD145" s="148">
        <v>951.63440000000014</v>
      </c>
      <c r="BE145" s="148">
        <v>951.63440000000014</v>
      </c>
      <c r="BF145" s="148">
        <v>951.63440000000014</v>
      </c>
      <c r="BG145" s="148">
        <v>951.63440000000014</v>
      </c>
      <c r="BH145" s="148">
        <v>951.63440000000014</v>
      </c>
      <c r="BI145" s="148">
        <v>951.63440000000014</v>
      </c>
      <c r="BJ145" s="148">
        <v>951.63440000000014</v>
      </c>
      <c r="BK145" s="147"/>
      <c r="BL145" s="148">
        <v>1228.3333333333333</v>
      </c>
      <c r="BM145" s="148">
        <v>1228.3333333333333</v>
      </c>
      <c r="BN145" s="148">
        <v>1228.3333333333333</v>
      </c>
      <c r="BO145" s="148">
        <v>1507.5</v>
      </c>
      <c r="BP145" s="148">
        <v>1585.4377500000001</v>
      </c>
      <c r="BQ145" s="148">
        <v>1585.4377500000001</v>
      </c>
      <c r="BR145" s="148">
        <v>1585.4377500000001</v>
      </c>
      <c r="BS145" s="148">
        <v>1585.4377500000001</v>
      </c>
      <c r="BT145" s="148">
        <v>1585.4377500000001</v>
      </c>
      <c r="BU145" s="148">
        <v>1585.4377500000001</v>
      </c>
      <c r="BV145" s="148">
        <v>1585.4377500000001</v>
      </c>
      <c r="BW145" s="148">
        <v>1585.4377500000001</v>
      </c>
      <c r="BX145" s="147"/>
      <c r="BY145" s="148">
        <v>2931.7087306903918</v>
      </c>
      <c r="BZ145" s="148">
        <v>2931.7087306903918</v>
      </c>
      <c r="CA145" s="148">
        <v>2931.7087306903918</v>
      </c>
      <c r="CB145" s="148">
        <v>3110.5332094836626</v>
      </c>
      <c r="CC145" s="148">
        <v>3160.4574274731681</v>
      </c>
      <c r="CD145" s="148">
        <v>3160.4574274731681</v>
      </c>
      <c r="CE145" s="148">
        <v>3160.4574274731681</v>
      </c>
      <c r="CF145" s="148">
        <v>3160.4574274731681</v>
      </c>
      <c r="CG145" s="148">
        <v>3160.4574274731681</v>
      </c>
      <c r="CH145" s="148">
        <v>3160.4574274731681</v>
      </c>
      <c r="CI145" s="148">
        <v>3160.4574274731681</v>
      </c>
      <c r="CJ145" s="148">
        <v>3160.4574274731681</v>
      </c>
      <c r="CK145" s="147"/>
      <c r="CL145" s="148">
        <v>1637.7777777777776</v>
      </c>
      <c r="CM145" s="148">
        <v>1637.7777777777776</v>
      </c>
      <c r="CN145" s="148">
        <v>1637.7777777777776</v>
      </c>
      <c r="CO145" s="148">
        <v>2009.9999999999998</v>
      </c>
      <c r="CP145" s="148">
        <v>2113.9169999999999</v>
      </c>
      <c r="CQ145" s="148">
        <v>2113.9169999999999</v>
      </c>
      <c r="CR145" s="148">
        <v>2113.9169999999999</v>
      </c>
      <c r="CS145" s="148">
        <v>2113.9169999999999</v>
      </c>
      <c r="CT145" s="148">
        <v>2113.9169999999999</v>
      </c>
      <c r="CU145" s="148">
        <v>2113.9169999999999</v>
      </c>
      <c r="CV145" s="148">
        <v>2113.9169999999999</v>
      </c>
      <c r="CW145" s="148">
        <v>2113.9169999999999</v>
      </c>
      <c r="CX145" s="147"/>
      <c r="CY145" s="148">
        <v>3740.0000000000005</v>
      </c>
      <c r="CZ145" s="148">
        <v>3740.0000000000005</v>
      </c>
      <c r="DA145" s="148">
        <v>3740.0000000000005</v>
      </c>
      <c r="DB145" s="148">
        <v>4590</v>
      </c>
      <c r="DC145" s="148">
        <v>4827.3030000000008</v>
      </c>
      <c r="DD145" s="148">
        <v>4827.3030000000008</v>
      </c>
      <c r="DE145" s="148">
        <v>4827.3030000000008</v>
      </c>
      <c r="DF145" s="148">
        <v>4827.3030000000008</v>
      </c>
      <c r="DG145" s="148">
        <v>4827.3030000000008</v>
      </c>
      <c r="DH145" s="148">
        <v>4827.3030000000008</v>
      </c>
      <c r="DI145" s="148">
        <v>4827.3030000000008</v>
      </c>
      <c r="DJ145" s="148">
        <v>4827.3030000000008</v>
      </c>
      <c r="DK145" s="147"/>
      <c r="DL145" s="148">
        <v>20537.819841801502</v>
      </c>
      <c r="DM145" s="148">
        <v>20537.819841801502</v>
      </c>
      <c r="DN145" s="148">
        <v>20537.819841801502</v>
      </c>
      <c r="DO145" s="148">
        <v>24718.033209483663</v>
      </c>
      <c r="DP145" s="148">
        <v>25885.065177473167</v>
      </c>
      <c r="DQ145" s="148">
        <v>25885.065177473167</v>
      </c>
      <c r="DR145" s="148">
        <v>25885.065177473167</v>
      </c>
      <c r="DS145" s="148">
        <v>25885.065177473167</v>
      </c>
      <c r="DT145" s="148">
        <v>25885.065177473167</v>
      </c>
      <c r="DU145" s="148">
        <v>25885.065177473167</v>
      </c>
      <c r="DV145" s="148">
        <v>25885.065177473167</v>
      </c>
      <c r="DW145" s="148">
        <v>25885.065177473167</v>
      </c>
      <c r="DY145" s="149">
        <f t="shared" si="117"/>
        <v>293412.01415467355</v>
      </c>
      <c r="EA145" s="19" t="b">
        <f t="shared" si="118"/>
        <v>1</v>
      </c>
      <c r="EH145" s="19"/>
    </row>
    <row r="146" spans="2:138" ht="14" customHeight="1" x14ac:dyDescent="0.4">
      <c r="B146" s="144"/>
      <c r="C146" s="19" t="s">
        <v>71</v>
      </c>
      <c r="D146" s="145">
        <v>380</v>
      </c>
      <c r="E146" s="19" t="s">
        <v>72</v>
      </c>
      <c r="F146" s="19" t="s">
        <v>57</v>
      </c>
      <c r="H146" s="145" t="s">
        <v>17</v>
      </c>
      <c r="I146" s="19" t="s">
        <v>202</v>
      </c>
      <c r="J146" s="19" t="s">
        <v>74</v>
      </c>
      <c r="L146" s="146">
        <v>4418</v>
      </c>
      <c r="M146" s="146">
        <v>4418</v>
      </c>
      <c r="N146" s="146">
        <v>5600</v>
      </c>
      <c r="O146" s="146">
        <v>5600</v>
      </c>
      <c r="P146" s="146">
        <v>5600</v>
      </c>
      <c r="Q146" s="146">
        <v>5600</v>
      </c>
      <c r="R146" s="146">
        <v>5600</v>
      </c>
      <c r="S146" s="146">
        <v>5600</v>
      </c>
      <c r="T146" s="146">
        <v>5600</v>
      </c>
      <c r="U146" s="146">
        <v>5600</v>
      </c>
      <c r="V146" s="146">
        <v>5600</v>
      </c>
      <c r="W146" s="146">
        <v>5600</v>
      </c>
      <c r="X146" s="147"/>
      <c r="Y146" s="148">
        <v>4418</v>
      </c>
      <c r="Z146" s="148">
        <v>4418</v>
      </c>
      <c r="AA146" s="148">
        <v>5600</v>
      </c>
      <c r="AB146" s="148">
        <v>5600</v>
      </c>
      <c r="AC146" s="148">
        <v>5889.52</v>
      </c>
      <c r="AD146" s="148">
        <v>5889.52</v>
      </c>
      <c r="AE146" s="148">
        <v>5889.52</v>
      </c>
      <c r="AF146" s="148">
        <v>5889.52</v>
      </c>
      <c r="AG146" s="148">
        <v>5889.52</v>
      </c>
      <c r="AH146" s="148">
        <v>5889.52</v>
      </c>
      <c r="AI146" s="148">
        <v>5889.52</v>
      </c>
      <c r="AJ146" s="148">
        <v>5889.52</v>
      </c>
      <c r="AK146" s="147"/>
      <c r="AL146" s="148">
        <v>222.23617499999989</v>
      </c>
      <c r="AM146" s="148">
        <v>222.23617499999989</v>
      </c>
      <c r="AN146" s="148">
        <v>468.03932499999996</v>
      </c>
      <c r="AO146" s="148">
        <v>468.03932499999996</v>
      </c>
      <c r="AP146" s="148">
        <v>536.51080499999989</v>
      </c>
      <c r="AQ146" s="148">
        <v>536.51080499999989</v>
      </c>
      <c r="AR146" s="148">
        <v>536.51080499999989</v>
      </c>
      <c r="AS146" s="148">
        <v>536.51080499999989</v>
      </c>
      <c r="AT146" s="148">
        <v>536.51080499999989</v>
      </c>
      <c r="AU146" s="148">
        <v>536.51080499999989</v>
      </c>
      <c r="AV146" s="148">
        <v>536.51080499999989</v>
      </c>
      <c r="AW146" s="148">
        <v>536.51080499999989</v>
      </c>
      <c r="AX146" s="147"/>
      <c r="AY146" s="148">
        <v>428.11700000000002</v>
      </c>
      <c r="AZ146" s="148">
        <v>428.11700000000002</v>
      </c>
      <c r="BA146" s="148">
        <v>593.59699999999998</v>
      </c>
      <c r="BB146" s="148">
        <v>593.59699999999998</v>
      </c>
      <c r="BC146" s="148">
        <v>634.12980000000016</v>
      </c>
      <c r="BD146" s="148">
        <v>634.12980000000016</v>
      </c>
      <c r="BE146" s="148">
        <v>634.12980000000016</v>
      </c>
      <c r="BF146" s="148">
        <v>634.12980000000016</v>
      </c>
      <c r="BG146" s="148">
        <v>634.12980000000016</v>
      </c>
      <c r="BH146" s="148">
        <v>634.12980000000016</v>
      </c>
      <c r="BI146" s="148">
        <v>634.12980000000016</v>
      </c>
      <c r="BJ146" s="148">
        <v>634.12980000000016</v>
      </c>
      <c r="BK146" s="147"/>
      <c r="BL146" s="148">
        <v>493.34333333333331</v>
      </c>
      <c r="BM146" s="148">
        <v>493.34333333333331</v>
      </c>
      <c r="BN146" s="148">
        <v>625.33333333333337</v>
      </c>
      <c r="BO146" s="148">
        <v>625.33333333333337</v>
      </c>
      <c r="BP146" s="148">
        <v>657.66306666666674</v>
      </c>
      <c r="BQ146" s="148">
        <v>657.66306666666674</v>
      </c>
      <c r="BR146" s="148">
        <v>657.66306666666674</v>
      </c>
      <c r="BS146" s="148">
        <v>657.66306666666674</v>
      </c>
      <c r="BT146" s="148">
        <v>657.66306666666674</v>
      </c>
      <c r="BU146" s="148">
        <v>657.66306666666674</v>
      </c>
      <c r="BV146" s="148">
        <v>657.66306666666674</v>
      </c>
      <c r="BW146" s="148">
        <v>657.66306666666674</v>
      </c>
      <c r="BX146" s="147"/>
      <c r="BY146" s="148">
        <v>2460.8996429234685</v>
      </c>
      <c r="BZ146" s="148">
        <v>2460.8996429234685</v>
      </c>
      <c r="CA146" s="148">
        <v>2545.4478564969268</v>
      </c>
      <c r="CB146" s="148">
        <v>2545.4478564969268</v>
      </c>
      <c r="CC146" s="148">
        <v>2566.1571617370182</v>
      </c>
      <c r="CD146" s="148">
        <v>2566.1571617370182</v>
      </c>
      <c r="CE146" s="148">
        <v>2566.1571617370182</v>
      </c>
      <c r="CF146" s="148">
        <v>2566.1571617370182</v>
      </c>
      <c r="CG146" s="148">
        <v>2566.1571617370182</v>
      </c>
      <c r="CH146" s="148">
        <v>2566.1571617370182</v>
      </c>
      <c r="CI146" s="148">
        <v>2566.1571617370182</v>
      </c>
      <c r="CJ146" s="148">
        <v>2566.1571617370182</v>
      </c>
      <c r="CK146" s="147"/>
      <c r="CL146" s="148">
        <v>657.79111111111104</v>
      </c>
      <c r="CM146" s="148">
        <v>657.79111111111104</v>
      </c>
      <c r="CN146" s="148">
        <v>833.77777777777771</v>
      </c>
      <c r="CO146" s="148">
        <v>833.77777777777771</v>
      </c>
      <c r="CP146" s="148">
        <v>876.88408888888887</v>
      </c>
      <c r="CQ146" s="148">
        <v>876.88408888888887</v>
      </c>
      <c r="CR146" s="148">
        <v>876.88408888888887</v>
      </c>
      <c r="CS146" s="148">
        <v>876.88408888888887</v>
      </c>
      <c r="CT146" s="148">
        <v>876.88408888888887</v>
      </c>
      <c r="CU146" s="148">
        <v>876.88408888888887</v>
      </c>
      <c r="CV146" s="148">
        <v>876.88408888888887</v>
      </c>
      <c r="CW146" s="148">
        <v>876.88408888888887</v>
      </c>
      <c r="CX146" s="147"/>
      <c r="CY146" s="148">
        <v>1502.1200000000001</v>
      </c>
      <c r="CZ146" s="148">
        <v>1502.1200000000001</v>
      </c>
      <c r="DA146" s="148">
        <v>1904.0000000000002</v>
      </c>
      <c r="DB146" s="148">
        <v>1904.0000000000002</v>
      </c>
      <c r="DC146" s="148">
        <v>2002.4368000000004</v>
      </c>
      <c r="DD146" s="148">
        <v>2002.4368000000004</v>
      </c>
      <c r="DE146" s="148">
        <v>2002.4368000000004</v>
      </c>
      <c r="DF146" s="148">
        <v>2002.4368000000004</v>
      </c>
      <c r="DG146" s="148">
        <v>2002.4368000000004</v>
      </c>
      <c r="DH146" s="148">
        <v>2002.4368000000004</v>
      </c>
      <c r="DI146" s="148">
        <v>2002.4368000000004</v>
      </c>
      <c r="DJ146" s="148">
        <v>2002.4368000000004</v>
      </c>
      <c r="DK146" s="147"/>
      <c r="DL146" s="148">
        <v>9532.1540873679114</v>
      </c>
      <c r="DM146" s="148">
        <v>9532.1540873679114</v>
      </c>
      <c r="DN146" s="148">
        <v>11508.558967608038</v>
      </c>
      <c r="DO146" s="148">
        <v>11508.558967608038</v>
      </c>
      <c r="DP146" s="148">
        <v>11992.661117292573</v>
      </c>
      <c r="DQ146" s="148">
        <v>11992.661117292573</v>
      </c>
      <c r="DR146" s="148">
        <v>11992.661117292573</v>
      </c>
      <c r="DS146" s="148">
        <v>11992.661117292573</v>
      </c>
      <c r="DT146" s="148">
        <v>11992.661117292573</v>
      </c>
      <c r="DU146" s="148">
        <v>11992.661117292573</v>
      </c>
      <c r="DV146" s="148">
        <v>11992.661117292573</v>
      </c>
      <c r="DW146" s="148">
        <v>11992.661117292573</v>
      </c>
      <c r="DY146" s="149">
        <f t="shared" si="117"/>
        <v>138022.71504829251</v>
      </c>
      <c r="EA146" s="19" t="b">
        <f t="shared" si="118"/>
        <v>1</v>
      </c>
      <c r="EH146" s="19"/>
    </row>
    <row r="147" spans="2:138" ht="14" customHeight="1" x14ac:dyDescent="0.4">
      <c r="C147" s="19" t="s">
        <v>71</v>
      </c>
      <c r="D147" s="145" t="s">
        <v>330</v>
      </c>
      <c r="E147" s="19" t="s">
        <v>72</v>
      </c>
      <c r="F147" s="19" t="s">
        <v>57</v>
      </c>
      <c r="H147" s="145" t="s">
        <v>17</v>
      </c>
      <c r="I147" s="19" t="s">
        <v>202</v>
      </c>
      <c r="J147" s="19" t="s">
        <v>74</v>
      </c>
      <c r="L147" s="146"/>
      <c r="M147" s="146"/>
      <c r="N147" s="146"/>
      <c r="O147" s="146"/>
      <c r="P147" s="146"/>
      <c r="Q147" s="146">
        <v>0</v>
      </c>
      <c r="R147" s="146">
        <v>9000</v>
      </c>
      <c r="S147" s="146">
        <v>9000</v>
      </c>
      <c r="T147" s="146">
        <v>9000</v>
      </c>
      <c r="U147" s="146">
        <v>9000</v>
      </c>
      <c r="V147" s="146">
        <v>9000</v>
      </c>
      <c r="W147" s="146">
        <v>9000</v>
      </c>
      <c r="Y147" s="148">
        <v>0</v>
      </c>
      <c r="Z147" s="148">
        <v>0</v>
      </c>
      <c r="AA147" s="148">
        <v>0</v>
      </c>
      <c r="AB147" s="148">
        <v>0</v>
      </c>
      <c r="AC147" s="148">
        <v>0</v>
      </c>
      <c r="AD147" s="148">
        <v>0</v>
      </c>
      <c r="AE147" s="148">
        <v>9465.3000000000011</v>
      </c>
      <c r="AF147" s="148">
        <v>9465.3000000000011</v>
      </c>
      <c r="AG147" s="148">
        <v>9465.3000000000011</v>
      </c>
      <c r="AH147" s="148">
        <v>9465.3000000000011</v>
      </c>
      <c r="AI147" s="148">
        <v>9465.3000000000011</v>
      </c>
      <c r="AJ147" s="148">
        <v>9465.3000000000011</v>
      </c>
      <c r="AK147" s="147"/>
      <c r="AL147" s="148">
        <v>0</v>
      </c>
      <c r="AM147" s="148">
        <v>0</v>
      </c>
      <c r="AN147" s="148">
        <v>0</v>
      </c>
      <c r="AO147" s="148">
        <v>0</v>
      </c>
      <c r="AP147" s="148">
        <v>0</v>
      </c>
      <c r="AQ147" s="148">
        <v>0</v>
      </c>
      <c r="AR147" s="148">
        <v>1432.5365400000001</v>
      </c>
      <c r="AS147" s="148">
        <v>1432.5365400000001</v>
      </c>
      <c r="AT147" s="148">
        <v>1432.5365400000001</v>
      </c>
      <c r="AU147" s="148">
        <v>1432.5365400000001</v>
      </c>
      <c r="AV147" s="148">
        <v>1432.5365400000001</v>
      </c>
      <c r="AW147" s="148">
        <v>1432.5365400000001</v>
      </c>
      <c r="AX147" s="147"/>
      <c r="AY147" s="148">
        <v>0</v>
      </c>
      <c r="AZ147" s="148">
        <v>0</v>
      </c>
      <c r="BA147" s="148">
        <v>0</v>
      </c>
      <c r="BB147" s="148">
        <v>0</v>
      </c>
      <c r="BC147" s="148">
        <v>0</v>
      </c>
      <c r="BD147" s="148">
        <v>0</v>
      </c>
      <c r="BE147" s="148">
        <v>951.63440000000014</v>
      </c>
      <c r="BF147" s="148">
        <v>951.63440000000014</v>
      </c>
      <c r="BG147" s="148">
        <v>951.63440000000014</v>
      </c>
      <c r="BH147" s="148">
        <v>951.63440000000014</v>
      </c>
      <c r="BI147" s="148">
        <v>951.63440000000014</v>
      </c>
      <c r="BJ147" s="148">
        <v>951.63440000000014</v>
      </c>
      <c r="BK147" s="147"/>
      <c r="BL147" s="148">
        <v>0</v>
      </c>
      <c r="BM147" s="148">
        <v>0</v>
      </c>
      <c r="BN147" s="148">
        <v>0</v>
      </c>
      <c r="BO147" s="148">
        <v>0</v>
      </c>
      <c r="BP147" s="148">
        <v>0</v>
      </c>
      <c r="BQ147" s="148">
        <v>0</v>
      </c>
      <c r="BR147" s="148">
        <v>1056.9585000000002</v>
      </c>
      <c r="BS147" s="148">
        <v>1056.9585000000002</v>
      </c>
      <c r="BT147" s="148">
        <v>1056.9585000000002</v>
      </c>
      <c r="BU147" s="148">
        <v>1056.9585000000002</v>
      </c>
      <c r="BV147" s="148">
        <v>1056.9585000000002</v>
      </c>
      <c r="BW147" s="148">
        <v>1056.9585000000002</v>
      </c>
      <c r="BX147" s="147"/>
      <c r="BY147" s="148">
        <v>0</v>
      </c>
      <c r="BZ147" s="148">
        <v>0</v>
      </c>
      <c r="CA147" s="148">
        <v>0</v>
      </c>
      <c r="CB147" s="148">
        <v>0</v>
      </c>
      <c r="CC147" s="148">
        <v>0</v>
      </c>
      <c r="CD147" s="148">
        <v>0</v>
      </c>
      <c r="CE147" s="148">
        <v>2821.9319596487785</v>
      </c>
      <c r="CF147" s="148">
        <v>2821.9319596487785</v>
      </c>
      <c r="CG147" s="148">
        <v>2821.9319596487785</v>
      </c>
      <c r="CH147" s="148">
        <v>2821.9319596487785</v>
      </c>
      <c r="CI147" s="148">
        <v>2821.9319596487785</v>
      </c>
      <c r="CJ147" s="148">
        <v>2821.9319596487785</v>
      </c>
      <c r="CK147" s="147"/>
      <c r="CL147" s="148">
        <v>0</v>
      </c>
      <c r="CM147" s="148">
        <v>0</v>
      </c>
      <c r="CN147" s="148">
        <v>0</v>
      </c>
      <c r="CO147" s="148">
        <v>0</v>
      </c>
      <c r="CP147" s="148">
        <v>0</v>
      </c>
      <c r="CQ147" s="148">
        <v>0</v>
      </c>
      <c r="CR147" s="148">
        <v>1409.278</v>
      </c>
      <c r="CS147" s="148">
        <v>1409.278</v>
      </c>
      <c r="CT147" s="148">
        <v>1409.278</v>
      </c>
      <c r="CU147" s="148">
        <v>1409.278</v>
      </c>
      <c r="CV147" s="148">
        <v>1409.278</v>
      </c>
      <c r="CW147" s="148">
        <v>1409.278</v>
      </c>
      <c r="CX147" s="147"/>
      <c r="CY147" s="148">
        <v>0</v>
      </c>
      <c r="CZ147" s="148">
        <v>0</v>
      </c>
      <c r="DA147" s="148">
        <v>0</v>
      </c>
      <c r="DB147" s="148">
        <v>0</v>
      </c>
      <c r="DC147" s="148">
        <v>0</v>
      </c>
      <c r="DD147" s="148">
        <v>0</v>
      </c>
      <c r="DE147" s="148">
        <v>3218.2020000000007</v>
      </c>
      <c r="DF147" s="148">
        <v>3218.2020000000007</v>
      </c>
      <c r="DG147" s="148">
        <v>3218.2020000000007</v>
      </c>
      <c r="DH147" s="148">
        <v>3218.2020000000007</v>
      </c>
      <c r="DI147" s="148">
        <v>3218.2020000000007</v>
      </c>
      <c r="DJ147" s="148">
        <v>3218.2020000000007</v>
      </c>
      <c r="DK147" s="147"/>
      <c r="DL147" s="148">
        <v>0</v>
      </c>
      <c r="DM147" s="148">
        <v>0</v>
      </c>
      <c r="DN147" s="148">
        <v>0</v>
      </c>
      <c r="DO147" s="148">
        <v>0</v>
      </c>
      <c r="DP147" s="148">
        <v>0</v>
      </c>
      <c r="DQ147" s="148">
        <v>0</v>
      </c>
      <c r="DR147" s="148">
        <v>17971.67045964878</v>
      </c>
      <c r="DS147" s="148">
        <v>17971.67045964878</v>
      </c>
      <c r="DT147" s="148">
        <v>17971.67045964878</v>
      </c>
      <c r="DU147" s="148">
        <v>17971.67045964878</v>
      </c>
      <c r="DV147" s="148">
        <v>17971.67045964878</v>
      </c>
      <c r="DW147" s="148">
        <v>17971.67045964878</v>
      </c>
      <c r="DY147" s="149">
        <f t="shared" si="117"/>
        <v>107830.02275789269</v>
      </c>
      <c r="EA147" s="19" t="b">
        <f t="shared" si="118"/>
        <v>1</v>
      </c>
      <c r="EH147" s="19"/>
    </row>
    <row r="148" spans="2:138" ht="14" customHeight="1" x14ac:dyDescent="0.4">
      <c r="B148" s="144" t="s">
        <v>347</v>
      </c>
      <c r="C148" s="19" t="s">
        <v>71</v>
      </c>
      <c r="D148" s="145" t="s">
        <v>120</v>
      </c>
      <c r="E148" s="19" t="s">
        <v>59</v>
      </c>
      <c r="F148" s="19" t="s">
        <v>146</v>
      </c>
      <c r="G148" s="145" t="s">
        <v>18</v>
      </c>
      <c r="H148" s="145" t="s">
        <v>17</v>
      </c>
      <c r="I148" s="19" t="s">
        <v>199</v>
      </c>
      <c r="J148" s="19" t="s">
        <v>74</v>
      </c>
      <c r="L148" s="146">
        <v>0</v>
      </c>
      <c r="M148" s="146">
        <v>0</v>
      </c>
      <c r="N148" s="146">
        <v>0</v>
      </c>
      <c r="O148" s="146">
        <v>0</v>
      </c>
      <c r="P148" s="146">
        <v>0</v>
      </c>
      <c r="Q148" s="146">
        <v>15000</v>
      </c>
      <c r="R148" s="146">
        <v>15000</v>
      </c>
      <c r="S148" s="146">
        <v>15000</v>
      </c>
      <c r="T148" s="146">
        <v>15000</v>
      </c>
      <c r="U148" s="146">
        <v>15000</v>
      </c>
      <c r="V148" s="146">
        <v>15000</v>
      </c>
      <c r="W148" s="146">
        <v>15000</v>
      </c>
      <c r="X148" s="147"/>
      <c r="Y148" s="148">
        <v>0</v>
      </c>
      <c r="Z148" s="148">
        <v>0</v>
      </c>
      <c r="AA148" s="148">
        <v>0</v>
      </c>
      <c r="AB148" s="148">
        <v>0</v>
      </c>
      <c r="AC148" s="148">
        <v>0</v>
      </c>
      <c r="AD148" s="148">
        <v>15000</v>
      </c>
      <c r="AE148" s="148">
        <v>15000</v>
      </c>
      <c r="AF148" s="148">
        <v>15000</v>
      </c>
      <c r="AG148" s="148">
        <v>15000</v>
      </c>
      <c r="AH148" s="148">
        <v>15000</v>
      </c>
      <c r="AI148" s="148">
        <v>15000</v>
      </c>
      <c r="AJ148" s="148">
        <v>15000</v>
      </c>
      <c r="AK148" s="147"/>
      <c r="AL148" s="148">
        <v>0</v>
      </c>
      <c r="AM148" s="148">
        <v>0</v>
      </c>
      <c r="AN148" s="148">
        <v>0</v>
      </c>
      <c r="AO148" s="148">
        <v>0</v>
      </c>
      <c r="AP148" s="148">
        <v>0</v>
      </c>
      <c r="AQ148" s="148">
        <v>0</v>
      </c>
      <c r="AR148" s="148">
        <v>0</v>
      </c>
      <c r="AS148" s="148">
        <v>0</v>
      </c>
      <c r="AT148" s="148">
        <v>0</v>
      </c>
      <c r="AU148" s="148">
        <v>0</v>
      </c>
      <c r="AV148" s="148">
        <v>0</v>
      </c>
      <c r="AW148" s="148">
        <v>0</v>
      </c>
      <c r="AX148" s="147"/>
      <c r="AY148" s="148">
        <v>0</v>
      </c>
      <c r="AZ148" s="148">
        <v>0</v>
      </c>
      <c r="BA148" s="148">
        <v>0</v>
      </c>
      <c r="BB148" s="148">
        <v>0</v>
      </c>
      <c r="BC148" s="148">
        <v>0</v>
      </c>
      <c r="BD148" s="148">
        <v>0</v>
      </c>
      <c r="BE148" s="148">
        <v>0</v>
      </c>
      <c r="BF148" s="148">
        <v>0</v>
      </c>
      <c r="BG148" s="148">
        <v>0</v>
      </c>
      <c r="BH148" s="148">
        <v>0</v>
      </c>
      <c r="BI148" s="148">
        <v>0</v>
      </c>
      <c r="BJ148" s="148">
        <v>0</v>
      </c>
      <c r="BK148" s="147"/>
      <c r="BL148" s="148">
        <v>0</v>
      </c>
      <c r="BM148" s="148">
        <v>0</v>
      </c>
      <c r="BN148" s="148">
        <v>0</v>
      </c>
      <c r="BO148" s="148">
        <v>0</v>
      </c>
      <c r="BP148" s="148">
        <v>0</v>
      </c>
      <c r="BQ148" s="148">
        <v>0</v>
      </c>
      <c r="BR148" s="148">
        <v>0</v>
      </c>
      <c r="BS148" s="148">
        <v>0</v>
      </c>
      <c r="BT148" s="148">
        <v>0</v>
      </c>
      <c r="BU148" s="148">
        <v>0</v>
      </c>
      <c r="BV148" s="148">
        <v>0</v>
      </c>
      <c r="BW148" s="148">
        <v>0</v>
      </c>
      <c r="BX148" s="147"/>
      <c r="BY148" s="148">
        <v>0</v>
      </c>
      <c r="BZ148" s="148">
        <v>0</v>
      </c>
      <c r="CA148" s="148">
        <v>0</v>
      </c>
      <c r="CB148" s="148">
        <v>0</v>
      </c>
      <c r="CC148" s="148">
        <v>0</v>
      </c>
      <c r="CD148" s="148">
        <v>0</v>
      </c>
      <c r="CE148" s="148">
        <v>0</v>
      </c>
      <c r="CF148" s="148">
        <v>0</v>
      </c>
      <c r="CG148" s="148">
        <v>0</v>
      </c>
      <c r="CH148" s="148">
        <v>0</v>
      </c>
      <c r="CI148" s="148">
        <v>0</v>
      </c>
      <c r="CJ148" s="148">
        <v>0</v>
      </c>
      <c r="CK148" s="147"/>
      <c r="CL148" s="148">
        <v>0</v>
      </c>
      <c r="CM148" s="148">
        <v>0</v>
      </c>
      <c r="CN148" s="148">
        <v>0</v>
      </c>
      <c r="CO148" s="148">
        <v>0</v>
      </c>
      <c r="CP148" s="148">
        <v>0</v>
      </c>
      <c r="CQ148" s="148">
        <v>0</v>
      </c>
      <c r="CR148" s="148">
        <v>0</v>
      </c>
      <c r="CS148" s="148">
        <v>0</v>
      </c>
      <c r="CT148" s="148">
        <v>0</v>
      </c>
      <c r="CU148" s="148">
        <v>0</v>
      </c>
      <c r="CV148" s="148">
        <v>0</v>
      </c>
      <c r="CW148" s="148">
        <v>0</v>
      </c>
      <c r="CX148" s="147"/>
      <c r="CY148" s="148">
        <v>0</v>
      </c>
      <c r="CZ148" s="148">
        <v>0</v>
      </c>
      <c r="DA148" s="148">
        <v>0</v>
      </c>
      <c r="DB148" s="148">
        <v>0</v>
      </c>
      <c r="DC148" s="148">
        <v>0</v>
      </c>
      <c r="DD148" s="148">
        <v>0</v>
      </c>
      <c r="DE148" s="148">
        <v>0</v>
      </c>
      <c r="DF148" s="148">
        <v>0</v>
      </c>
      <c r="DG148" s="148">
        <v>0</v>
      </c>
      <c r="DH148" s="148">
        <v>0</v>
      </c>
      <c r="DI148" s="148">
        <v>0</v>
      </c>
      <c r="DJ148" s="148">
        <v>0</v>
      </c>
      <c r="DK148" s="147"/>
      <c r="DL148" s="148">
        <v>0</v>
      </c>
      <c r="DM148" s="148">
        <v>0</v>
      </c>
      <c r="DN148" s="148">
        <v>0</v>
      </c>
      <c r="DO148" s="148">
        <v>0</v>
      </c>
      <c r="DP148" s="148">
        <v>0</v>
      </c>
      <c r="DQ148" s="148">
        <v>15000</v>
      </c>
      <c r="DR148" s="148">
        <v>15000</v>
      </c>
      <c r="DS148" s="148">
        <v>15000</v>
      </c>
      <c r="DT148" s="148">
        <v>15000</v>
      </c>
      <c r="DU148" s="148">
        <v>15000</v>
      </c>
      <c r="DV148" s="148">
        <v>15000</v>
      </c>
      <c r="DW148" s="148">
        <v>15000</v>
      </c>
      <c r="DY148" s="149">
        <f t="shared" si="117"/>
        <v>105000</v>
      </c>
      <c r="EA148" s="19" t="b">
        <f t="shared" si="118"/>
        <v>1</v>
      </c>
      <c r="EH148" s="19"/>
    </row>
    <row r="149" spans="2:138" ht="14" customHeight="1" x14ac:dyDescent="0.4">
      <c r="B149" s="144" t="s">
        <v>347</v>
      </c>
      <c r="C149" s="19" t="s">
        <v>71</v>
      </c>
      <c r="D149" s="145" t="s">
        <v>122</v>
      </c>
      <c r="E149" s="19" t="s">
        <v>59</v>
      </c>
      <c r="F149" s="19" t="s">
        <v>146</v>
      </c>
      <c r="G149" s="145" t="s">
        <v>18</v>
      </c>
      <c r="H149" s="145" t="s">
        <v>17</v>
      </c>
      <c r="I149" s="19" t="s">
        <v>199</v>
      </c>
      <c r="J149" s="19" t="s">
        <v>74</v>
      </c>
      <c r="L149" s="146">
        <v>0</v>
      </c>
      <c r="M149" s="146">
        <v>0</v>
      </c>
      <c r="N149" s="146">
        <v>0</v>
      </c>
      <c r="O149" s="146">
        <v>0</v>
      </c>
      <c r="P149" s="146">
        <v>0</v>
      </c>
      <c r="Q149" s="146">
        <v>16000</v>
      </c>
      <c r="R149" s="146">
        <v>16000</v>
      </c>
      <c r="S149" s="146">
        <v>16000</v>
      </c>
      <c r="T149" s="146">
        <v>16000</v>
      </c>
      <c r="U149" s="146">
        <v>16000</v>
      </c>
      <c r="V149" s="146">
        <v>16000</v>
      </c>
      <c r="W149" s="146">
        <v>16000</v>
      </c>
      <c r="X149" s="147"/>
      <c r="Y149" s="148">
        <v>0</v>
      </c>
      <c r="Z149" s="148">
        <v>0</v>
      </c>
      <c r="AA149" s="148">
        <v>0</v>
      </c>
      <c r="AB149" s="148">
        <v>0</v>
      </c>
      <c r="AC149" s="148">
        <v>0</v>
      </c>
      <c r="AD149" s="148">
        <v>16000</v>
      </c>
      <c r="AE149" s="148">
        <v>16000</v>
      </c>
      <c r="AF149" s="148">
        <v>16000</v>
      </c>
      <c r="AG149" s="148">
        <v>16000</v>
      </c>
      <c r="AH149" s="148">
        <v>16000</v>
      </c>
      <c r="AI149" s="148">
        <v>16000</v>
      </c>
      <c r="AJ149" s="148">
        <v>16000</v>
      </c>
      <c r="AK149" s="147"/>
      <c r="AL149" s="148">
        <v>0</v>
      </c>
      <c r="AM149" s="148">
        <v>0</v>
      </c>
      <c r="AN149" s="148">
        <v>0</v>
      </c>
      <c r="AO149" s="148">
        <v>0</v>
      </c>
      <c r="AP149" s="148">
        <v>0</v>
      </c>
      <c r="AQ149" s="148">
        <v>0</v>
      </c>
      <c r="AR149" s="148">
        <v>0</v>
      </c>
      <c r="AS149" s="148">
        <v>0</v>
      </c>
      <c r="AT149" s="148">
        <v>0</v>
      </c>
      <c r="AU149" s="148">
        <v>0</v>
      </c>
      <c r="AV149" s="148">
        <v>0</v>
      </c>
      <c r="AW149" s="148">
        <v>0</v>
      </c>
      <c r="AX149" s="147"/>
      <c r="AY149" s="148">
        <v>0</v>
      </c>
      <c r="AZ149" s="148">
        <v>0</v>
      </c>
      <c r="BA149" s="148">
        <v>0</v>
      </c>
      <c r="BB149" s="148">
        <v>0</v>
      </c>
      <c r="BC149" s="148">
        <v>0</v>
      </c>
      <c r="BD149" s="148">
        <v>0</v>
      </c>
      <c r="BE149" s="148">
        <v>0</v>
      </c>
      <c r="BF149" s="148">
        <v>0</v>
      </c>
      <c r="BG149" s="148">
        <v>0</v>
      </c>
      <c r="BH149" s="148">
        <v>0</v>
      </c>
      <c r="BI149" s="148">
        <v>0</v>
      </c>
      <c r="BJ149" s="148">
        <v>0</v>
      </c>
      <c r="BK149" s="147"/>
      <c r="BL149" s="148">
        <v>0</v>
      </c>
      <c r="BM149" s="148">
        <v>0</v>
      </c>
      <c r="BN149" s="148">
        <v>0</v>
      </c>
      <c r="BO149" s="148">
        <v>0</v>
      </c>
      <c r="BP149" s="148">
        <v>0</v>
      </c>
      <c r="BQ149" s="148">
        <v>0</v>
      </c>
      <c r="BR149" s="148">
        <v>0</v>
      </c>
      <c r="BS149" s="148">
        <v>0</v>
      </c>
      <c r="BT149" s="148">
        <v>0</v>
      </c>
      <c r="BU149" s="148">
        <v>0</v>
      </c>
      <c r="BV149" s="148">
        <v>0</v>
      </c>
      <c r="BW149" s="148">
        <v>0</v>
      </c>
      <c r="BX149" s="147"/>
      <c r="BY149" s="148">
        <v>0</v>
      </c>
      <c r="BZ149" s="148">
        <v>0</v>
      </c>
      <c r="CA149" s="148">
        <v>0</v>
      </c>
      <c r="CB149" s="148">
        <v>0</v>
      </c>
      <c r="CC149" s="148">
        <v>0</v>
      </c>
      <c r="CD149" s="148">
        <v>0</v>
      </c>
      <c r="CE149" s="148">
        <v>0</v>
      </c>
      <c r="CF149" s="148">
        <v>0</v>
      </c>
      <c r="CG149" s="148">
        <v>0</v>
      </c>
      <c r="CH149" s="148">
        <v>0</v>
      </c>
      <c r="CI149" s="148">
        <v>0</v>
      </c>
      <c r="CJ149" s="148">
        <v>0</v>
      </c>
      <c r="CK149" s="147"/>
      <c r="CL149" s="148">
        <v>0</v>
      </c>
      <c r="CM149" s="148">
        <v>0</v>
      </c>
      <c r="CN149" s="148">
        <v>0</v>
      </c>
      <c r="CO149" s="148">
        <v>0</v>
      </c>
      <c r="CP149" s="148">
        <v>0</v>
      </c>
      <c r="CQ149" s="148">
        <v>0</v>
      </c>
      <c r="CR149" s="148">
        <v>0</v>
      </c>
      <c r="CS149" s="148">
        <v>0</v>
      </c>
      <c r="CT149" s="148">
        <v>0</v>
      </c>
      <c r="CU149" s="148">
        <v>0</v>
      </c>
      <c r="CV149" s="148">
        <v>0</v>
      </c>
      <c r="CW149" s="148">
        <v>0</v>
      </c>
      <c r="CX149" s="147"/>
      <c r="CY149" s="148">
        <v>0</v>
      </c>
      <c r="CZ149" s="148">
        <v>0</v>
      </c>
      <c r="DA149" s="148">
        <v>0</v>
      </c>
      <c r="DB149" s="148">
        <v>0</v>
      </c>
      <c r="DC149" s="148">
        <v>0</v>
      </c>
      <c r="DD149" s="148">
        <v>0</v>
      </c>
      <c r="DE149" s="148">
        <v>0</v>
      </c>
      <c r="DF149" s="148">
        <v>0</v>
      </c>
      <c r="DG149" s="148">
        <v>0</v>
      </c>
      <c r="DH149" s="148">
        <v>0</v>
      </c>
      <c r="DI149" s="148">
        <v>0</v>
      </c>
      <c r="DJ149" s="148">
        <v>0</v>
      </c>
      <c r="DK149" s="147"/>
      <c r="DL149" s="148">
        <v>0</v>
      </c>
      <c r="DM149" s="148">
        <v>0</v>
      </c>
      <c r="DN149" s="148">
        <v>0</v>
      </c>
      <c r="DO149" s="148">
        <v>0</v>
      </c>
      <c r="DP149" s="148">
        <v>0</v>
      </c>
      <c r="DQ149" s="148">
        <v>16000</v>
      </c>
      <c r="DR149" s="148">
        <v>16000</v>
      </c>
      <c r="DS149" s="148">
        <v>16000</v>
      </c>
      <c r="DT149" s="148">
        <v>16000</v>
      </c>
      <c r="DU149" s="148">
        <v>16000</v>
      </c>
      <c r="DV149" s="148">
        <v>16000</v>
      </c>
      <c r="DW149" s="148">
        <v>16000</v>
      </c>
      <c r="DY149" s="149">
        <f t="shared" ref="DY149:DY212" si="121">SUM(DL149:DW149)</f>
        <v>112000</v>
      </c>
      <c r="EA149" s="19" t="b">
        <f t="shared" si="118"/>
        <v>1</v>
      </c>
      <c r="EH149" s="19"/>
    </row>
    <row r="150" spans="2:138" ht="14" customHeight="1" x14ac:dyDescent="0.4">
      <c r="B150" s="144"/>
      <c r="C150" s="19" t="s">
        <v>71</v>
      </c>
      <c r="D150" s="145">
        <v>388</v>
      </c>
      <c r="E150" s="19" t="s">
        <v>72</v>
      </c>
      <c r="F150" s="19" t="s">
        <v>57</v>
      </c>
      <c r="H150" s="145" t="s">
        <v>17</v>
      </c>
      <c r="I150" s="19" t="s">
        <v>138</v>
      </c>
      <c r="J150" s="19" t="s">
        <v>74</v>
      </c>
      <c r="L150" s="146">
        <v>20000</v>
      </c>
      <c r="M150" s="146">
        <v>20000</v>
      </c>
      <c r="N150" s="146">
        <v>20000</v>
      </c>
      <c r="O150" s="146">
        <v>20000</v>
      </c>
      <c r="P150" s="146">
        <v>20000</v>
      </c>
      <c r="Q150" s="146">
        <v>20000</v>
      </c>
      <c r="R150" s="146">
        <v>20000</v>
      </c>
      <c r="S150" s="146">
        <v>20000</v>
      </c>
      <c r="T150" s="146">
        <v>20000</v>
      </c>
      <c r="U150" s="146">
        <v>20000</v>
      </c>
      <c r="V150" s="146">
        <v>20000</v>
      </c>
      <c r="W150" s="146">
        <v>20000</v>
      </c>
      <c r="X150" s="147"/>
      <c r="Y150" s="148">
        <v>20000</v>
      </c>
      <c r="Z150" s="148">
        <v>20000</v>
      </c>
      <c r="AA150" s="148">
        <v>20000</v>
      </c>
      <c r="AB150" s="148">
        <v>20000</v>
      </c>
      <c r="AC150" s="148">
        <v>20800</v>
      </c>
      <c r="AD150" s="148">
        <v>20800</v>
      </c>
      <c r="AE150" s="148">
        <v>20800</v>
      </c>
      <c r="AF150" s="148">
        <v>20800</v>
      </c>
      <c r="AG150" s="148">
        <v>20800</v>
      </c>
      <c r="AH150" s="148">
        <v>20800</v>
      </c>
      <c r="AI150" s="148">
        <v>20800</v>
      </c>
      <c r="AJ150" s="148">
        <v>20800</v>
      </c>
      <c r="AK150" s="147"/>
      <c r="AL150" s="148">
        <v>4329.5790400000005</v>
      </c>
      <c r="AM150" s="148">
        <v>4329.5790400000005</v>
      </c>
      <c r="AN150" s="148">
        <v>4329.5790400000005</v>
      </c>
      <c r="AO150" s="148">
        <v>4329.5790400000005</v>
      </c>
      <c r="AP150" s="148">
        <v>4549.5790400000005</v>
      </c>
      <c r="AQ150" s="148">
        <v>4549.5790400000005</v>
      </c>
      <c r="AR150" s="148">
        <v>4549.5790400000005</v>
      </c>
      <c r="AS150" s="148">
        <v>4549.5790400000005</v>
      </c>
      <c r="AT150" s="148">
        <v>4549.5790400000005</v>
      </c>
      <c r="AU150" s="148">
        <v>4549.5790400000005</v>
      </c>
      <c r="AV150" s="148">
        <v>4549.5790400000005</v>
      </c>
      <c r="AW150" s="148">
        <v>4549.5790400000005</v>
      </c>
      <c r="AX150" s="147"/>
      <c r="AY150" s="148">
        <v>951.63440000000014</v>
      </c>
      <c r="AZ150" s="148">
        <v>951.63440000000014</v>
      </c>
      <c r="BA150" s="148">
        <v>951.63440000000014</v>
      </c>
      <c r="BB150" s="148">
        <v>951.63440000000014</v>
      </c>
      <c r="BC150" s="148">
        <v>951.63440000000014</v>
      </c>
      <c r="BD150" s="148">
        <v>951.63440000000014</v>
      </c>
      <c r="BE150" s="148">
        <v>951.63440000000014</v>
      </c>
      <c r="BF150" s="148">
        <v>951.63440000000014</v>
      </c>
      <c r="BG150" s="148">
        <v>951.63440000000014</v>
      </c>
      <c r="BH150" s="148">
        <v>951.63440000000014</v>
      </c>
      <c r="BI150" s="148">
        <v>951.63440000000014</v>
      </c>
      <c r="BJ150" s="148">
        <v>951.63440000000014</v>
      </c>
      <c r="BK150" s="147"/>
      <c r="BL150" s="148">
        <v>2233.3333333333335</v>
      </c>
      <c r="BM150" s="148">
        <v>2233.3333333333335</v>
      </c>
      <c r="BN150" s="148">
        <v>2233.3333333333335</v>
      </c>
      <c r="BO150" s="148">
        <v>2233.3333333333335</v>
      </c>
      <c r="BP150" s="148">
        <v>2322.6666666666665</v>
      </c>
      <c r="BQ150" s="148">
        <v>2322.6666666666665</v>
      </c>
      <c r="BR150" s="148">
        <v>2322.6666666666665</v>
      </c>
      <c r="BS150" s="148">
        <v>2322.6666666666665</v>
      </c>
      <c r="BT150" s="148">
        <v>2322.6666666666665</v>
      </c>
      <c r="BU150" s="148">
        <v>2322.6666666666665</v>
      </c>
      <c r="BV150" s="148">
        <v>2322.6666666666665</v>
      </c>
      <c r="BW150" s="148">
        <v>2322.6666666666665</v>
      </c>
      <c r="BX150" s="147"/>
      <c r="BY150" s="148">
        <v>3575.4768543461669</v>
      </c>
      <c r="BZ150" s="148">
        <v>3575.4768543461669</v>
      </c>
      <c r="CA150" s="148">
        <v>3575.4768543461669</v>
      </c>
      <c r="CB150" s="148">
        <v>3575.4768543461669</v>
      </c>
      <c r="CC150" s="148">
        <v>3632.7006875600132</v>
      </c>
      <c r="CD150" s="148">
        <v>3632.7006875600132</v>
      </c>
      <c r="CE150" s="148">
        <v>3632.7006875600132</v>
      </c>
      <c r="CF150" s="148">
        <v>3632.7006875600132</v>
      </c>
      <c r="CG150" s="148">
        <v>3632.7006875600132</v>
      </c>
      <c r="CH150" s="148">
        <v>3632.7006875600132</v>
      </c>
      <c r="CI150" s="148">
        <v>3632.7006875600132</v>
      </c>
      <c r="CJ150" s="148">
        <v>3632.7006875600132</v>
      </c>
      <c r="CK150" s="147"/>
      <c r="CL150" s="148">
        <v>2977.7777777777774</v>
      </c>
      <c r="CM150" s="148">
        <v>2977.7777777777774</v>
      </c>
      <c r="CN150" s="148">
        <v>2977.7777777777774</v>
      </c>
      <c r="CO150" s="148">
        <v>2977.7777777777774</v>
      </c>
      <c r="CP150" s="148">
        <v>3096.8888888888887</v>
      </c>
      <c r="CQ150" s="148">
        <v>3096.8888888888887</v>
      </c>
      <c r="CR150" s="148">
        <v>3096.8888888888887</v>
      </c>
      <c r="CS150" s="148">
        <v>3096.8888888888887</v>
      </c>
      <c r="CT150" s="148">
        <v>3096.8888888888887</v>
      </c>
      <c r="CU150" s="148">
        <v>3096.8888888888887</v>
      </c>
      <c r="CV150" s="148">
        <v>3096.8888888888887</v>
      </c>
      <c r="CW150" s="148">
        <v>3096.8888888888887</v>
      </c>
      <c r="CX150" s="147"/>
      <c r="CY150" s="148">
        <v>6800.0000000000009</v>
      </c>
      <c r="CZ150" s="148">
        <v>6800.0000000000009</v>
      </c>
      <c r="DA150" s="148">
        <v>6800.0000000000009</v>
      </c>
      <c r="DB150" s="148">
        <v>6800.0000000000009</v>
      </c>
      <c r="DC150" s="148">
        <v>7072.0000000000009</v>
      </c>
      <c r="DD150" s="148">
        <v>7072.0000000000009</v>
      </c>
      <c r="DE150" s="148">
        <v>7072.0000000000009</v>
      </c>
      <c r="DF150" s="148">
        <v>7072.0000000000009</v>
      </c>
      <c r="DG150" s="148">
        <v>7072.0000000000009</v>
      </c>
      <c r="DH150" s="148">
        <v>7072.0000000000009</v>
      </c>
      <c r="DI150" s="148">
        <v>7072.0000000000009</v>
      </c>
      <c r="DJ150" s="148">
        <v>7072.0000000000009</v>
      </c>
      <c r="DK150" s="147"/>
      <c r="DL150" s="148">
        <v>35586.587965457278</v>
      </c>
      <c r="DM150" s="148">
        <v>35586.587965457278</v>
      </c>
      <c r="DN150" s="148">
        <v>35586.587965457278</v>
      </c>
      <c r="DO150" s="148">
        <v>35586.587965457278</v>
      </c>
      <c r="DP150" s="148">
        <v>36924.256243115567</v>
      </c>
      <c r="DQ150" s="148">
        <v>36924.256243115567</v>
      </c>
      <c r="DR150" s="148">
        <v>36924.256243115567</v>
      </c>
      <c r="DS150" s="148">
        <v>36924.256243115567</v>
      </c>
      <c r="DT150" s="148">
        <v>36924.256243115567</v>
      </c>
      <c r="DU150" s="148">
        <v>36924.256243115567</v>
      </c>
      <c r="DV150" s="148">
        <v>36924.256243115567</v>
      </c>
      <c r="DW150" s="148">
        <v>36924.256243115567</v>
      </c>
      <c r="DY150" s="149">
        <f t="shared" si="121"/>
        <v>437740.40180675377</v>
      </c>
      <c r="EA150" s="19" t="b">
        <f t="shared" ref="EA150:EA213" si="122">ROUND(SUM(Y150:AJ150,BL150:BW150,BY150:CJ150,CY150:DJ150,CL150:CW150),2)=ROUND(SUM(DL150:DW150),2)</f>
        <v>1</v>
      </c>
      <c r="EH150" s="19"/>
    </row>
    <row r="151" spans="2:138" ht="14" customHeight="1" x14ac:dyDescent="0.4">
      <c r="B151" s="144"/>
      <c r="C151" s="19" t="s">
        <v>71</v>
      </c>
      <c r="D151" s="145">
        <v>58</v>
      </c>
      <c r="E151" s="19" t="s">
        <v>72</v>
      </c>
      <c r="F151" s="19" t="s">
        <v>57</v>
      </c>
      <c r="H151" s="145" t="s">
        <v>17</v>
      </c>
      <c r="I151" s="19" t="s">
        <v>138</v>
      </c>
      <c r="J151" s="19" t="s">
        <v>74</v>
      </c>
      <c r="L151" s="146">
        <v>6101</v>
      </c>
      <c r="M151" s="146">
        <v>6101</v>
      </c>
      <c r="N151" s="146">
        <v>6101</v>
      </c>
      <c r="O151" s="146">
        <v>6101</v>
      </c>
      <c r="P151" s="146">
        <v>6101</v>
      </c>
      <c r="Q151" s="146">
        <v>6101</v>
      </c>
      <c r="R151" s="146">
        <v>6101</v>
      </c>
      <c r="S151" s="146">
        <v>6101</v>
      </c>
      <c r="T151" s="146">
        <v>6101</v>
      </c>
      <c r="U151" s="146">
        <v>6101</v>
      </c>
      <c r="V151" s="146">
        <v>6101</v>
      </c>
      <c r="W151" s="146">
        <v>6101</v>
      </c>
      <c r="X151" s="147"/>
      <c r="Y151" s="148">
        <v>6101</v>
      </c>
      <c r="Z151" s="148">
        <v>6101</v>
      </c>
      <c r="AA151" s="148">
        <v>6101</v>
      </c>
      <c r="AB151" s="148">
        <v>6101</v>
      </c>
      <c r="AC151" s="148">
        <v>6416.4217000000008</v>
      </c>
      <c r="AD151" s="148">
        <v>6416.4217000000008</v>
      </c>
      <c r="AE151" s="148">
        <v>6416.4217000000008</v>
      </c>
      <c r="AF151" s="148">
        <v>6416.4217000000008</v>
      </c>
      <c r="AG151" s="148">
        <v>6416.4217000000008</v>
      </c>
      <c r="AH151" s="148">
        <v>6416.4217000000008</v>
      </c>
      <c r="AI151" s="148">
        <v>6416.4217000000008</v>
      </c>
      <c r="AJ151" s="148">
        <v>6416.4217000000008</v>
      </c>
      <c r="AK151" s="147"/>
      <c r="AL151" s="148">
        <v>586.52582499999994</v>
      </c>
      <c r="AM151" s="148">
        <v>586.52582499999994</v>
      </c>
      <c r="AN151" s="148">
        <v>586.52582499999994</v>
      </c>
      <c r="AO151" s="148">
        <v>586.52582499999994</v>
      </c>
      <c r="AP151" s="148">
        <v>661.12305705000017</v>
      </c>
      <c r="AQ151" s="148">
        <v>661.12305705000017</v>
      </c>
      <c r="AR151" s="148">
        <v>661.12305705000017</v>
      </c>
      <c r="AS151" s="148">
        <v>661.12305705000017</v>
      </c>
      <c r="AT151" s="148">
        <v>661.12305705000017</v>
      </c>
      <c r="AU151" s="148">
        <v>661.12305705000017</v>
      </c>
      <c r="AV151" s="148">
        <v>661.12305705000017</v>
      </c>
      <c r="AW151" s="148">
        <v>661.12305705000017</v>
      </c>
      <c r="AX151" s="147"/>
      <c r="AY151" s="148">
        <v>663.73700000000008</v>
      </c>
      <c r="AZ151" s="148">
        <v>663.73700000000008</v>
      </c>
      <c r="BA151" s="148">
        <v>663.73700000000008</v>
      </c>
      <c r="BB151" s="148">
        <v>663.73700000000008</v>
      </c>
      <c r="BC151" s="148">
        <v>707.89603800000009</v>
      </c>
      <c r="BD151" s="148">
        <v>707.89603800000009</v>
      </c>
      <c r="BE151" s="148">
        <v>707.89603800000009</v>
      </c>
      <c r="BF151" s="148">
        <v>707.89603800000009</v>
      </c>
      <c r="BG151" s="148">
        <v>707.89603800000009</v>
      </c>
      <c r="BH151" s="148">
        <v>707.89603800000009</v>
      </c>
      <c r="BI151" s="148">
        <v>707.89603800000009</v>
      </c>
      <c r="BJ151" s="148">
        <v>707.89603800000009</v>
      </c>
      <c r="BK151" s="147"/>
      <c r="BL151" s="148">
        <v>681.27833333333331</v>
      </c>
      <c r="BM151" s="148">
        <v>681.27833333333331</v>
      </c>
      <c r="BN151" s="148">
        <v>681.27833333333331</v>
      </c>
      <c r="BO151" s="148">
        <v>681.27833333333331</v>
      </c>
      <c r="BP151" s="148">
        <v>716.50042316666679</v>
      </c>
      <c r="BQ151" s="148">
        <v>716.50042316666679</v>
      </c>
      <c r="BR151" s="148">
        <v>716.50042316666679</v>
      </c>
      <c r="BS151" s="148">
        <v>716.50042316666679</v>
      </c>
      <c r="BT151" s="148">
        <v>716.50042316666679</v>
      </c>
      <c r="BU151" s="148">
        <v>716.50042316666679</v>
      </c>
      <c r="BV151" s="148">
        <v>716.50042316666679</v>
      </c>
      <c r="BW151" s="148">
        <v>716.50042316666679</v>
      </c>
      <c r="BX151" s="147"/>
      <c r="BY151" s="148">
        <v>2581.2842820470983</v>
      </c>
      <c r="BZ151" s="148">
        <v>2581.2842820470983</v>
      </c>
      <c r="CA151" s="148">
        <v>2581.2842820470983</v>
      </c>
      <c r="CB151" s="148">
        <v>2581.2842820470983</v>
      </c>
      <c r="CC151" s="148">
        <v>2603.8463304881334</v>
      </c>
      <c r="CD151" s="148">
        <v>2603.8463304881334</v>
      </c>
      <c r="CE151" s="148">
        <v>2603.8463304881334</v>
      </c>
      <c r="CF151" s="148">
        <v>2603.8463304881334</v>
      </c>
      <c r="CG151" s="148">
        <v>2603.8463304881334</v>
      </c>
      <c r="CH151" s="148">
        <v>2603.8463304881334</v>
      </c>
      <c r="CI151" s="148">
        <v>2603.8463304881334</v>
      </c>
      <c r="CJ151" s="148">
        <v>2603.8463304881334</v>
      </c>
      <c r="CK151" s="147"/>
      <c r="CL151" s="148">
        <v>908.37111111111108</v>
      </c>
      <c r="CM151" s="148">
        <v>908.37111111111108</v>
      </c>
      <c r="CN151" s="148">
        <v>908.37111111111108</v>
      </c>
      <c r="CO151" s="148">
        <v>908.37111111111108</v>
      </c>
      <c r="CP151" s="148">
        <v>955.33389755555561</v>
      </c>
      <c r="CQ151" s="148">
        <v>955.33389755555561</v>
      </c>
      <c r="CR151" s="148">
        <v>955.33389755555561</v>
      </c>
      <c r="CS151" s="148">
        <v>955.33389755555561</v>
      </c>
      <c r="CT151" s="148">
        <v>955.33389755555561</v>
      </c>
      <c r="CU151" s="148">
        <v>955.33389755555561</v>
      </c>
      <c r="CV151" s="148">
        <v>955.33389755555561</v>
      </c>
      <c r="CW151" s="148">
        <v>955.33389755555561</v>
      </c>
      <c r="CX151" s="147"/>
      <c r="CY151" s="148">
        <v>2074.34</v>
      </c>
      <c r="CZ151" s="148">
        <v>2074.34</v>
      </c>
      <c r="DA151" s="148">
        <v>2074.34</v>
      </c>
      <c r="DB151" s="148">
        <v>2074.34</v>
      </c>
      <c r="DC151" s="148">
        <v>2181.5833780000003</v>
      </c>
      <c r="DD151" s="148">
        <v>2181.5833780000003</v>
      </c>
      <c r="DE151" s="148">
        <v>2181.5833780000003</v>
      </c>
      <c r="DF151" s="148">
        <v>2181.5833780000003</v>
      </c>
      <c r="DG151" s="148">
        <v>2181.5833780000003</v>
      </c>
      <c r="DH151" s="148">
        <v>2181.5833780000003</v>
      </c>
      <c r="DI151" s="148">
        <v>2181.5833780000003</v>
      </c>
      <c r="DJ151" s="148">
        <v>2181.5833780000003</v>
      </c>
      <c r="DK151" s="147"/>
      <c r="DL151" s="148">
        <v>12346.273726491543</v>
      </c>
      <c r="DM151" s="148">
        <v>12346.273726491543</v>
      </c>
      <c r="DN151" s="148">
        <v>12346.273726491543</v>
      </c>
      <c r="DO151" s="148">
        <v>12346.273726491543</v>
      </c>
      <c r="DP151" s="148">
        <v>12873.685729210356</v>
      </c>
      <c r="DQ151" s="148">
        <v>12873.685729210356</v>
      </c>
      <c r="DR151" s="148">
        <v>12873.685729210356</v>
      </c>
      <c r="DS151" s="148">
        <v>12873.685729210356</v>
      </c>
      <c r="DT151" s="148">
        <v>12873.685729210356</v>
      </c>
      <c r="DU151" s="148">
        <v>12873.685729210356</v>
      </c>
      <c r="DV151" s="148">
        <v>12873.685729210356</v>
      </c>
      <c r="DW151" s="148">
        <v>12873.685729210356</v>
      </c>
      <c r="DY151" s="149">
        <f t="shared" si="121"/>
        <v>152374.58073964901</v>
      </c>
      <c r="EA151" s="19" t="b">
        <f t="shared" si="122"/>
        <v>1</v>
      </c>
      <c r="EH151" s="19"/>
    </row>
    <row r="152" spans="2:138" ht="14" customHeight="1" x14ac:dyDescent="0.4">
      <c r="B152" s="144" t="s">
        <v>347</v>
      </c>
      <c r="C152" s="19" t="s">
        <v>71</v>
      </c>
      <c r="D152" s="145" t="s">
        <v>118</v>
      </c>
      <c r="E152" s="19" t="s">
        <v>59</v>
      </c>
      <c r="F152" s="19" t="s">
        <v>146</v>
      </c>
      <c r="G152" s="145" t="s">
        <v>18</v>
      </c>
      <c r="H152" s="145" t="s">
        <v>17</v>
      </c>
      <c r="I152" s="19" t="s">
        <v>199</v>
      </c>
      <c r="J152" s="19" t="s">
        <v>74</v>
      </c>
      <c r="L152" s="146">
        <v>0</v>
      </c>
      <c r="M152" s="146">
        <v>0</v>
      </c>
      <c r="N152" s="146">
        <v>0</v>
      </c>
      <c r="O152" s="146">
        <v>0</v>
      </c>
      <c r="P152" s="146">
        <v>0</v>
      </c>
      <c r="Q152" s="146">
        <v>0</v>
      </c>
      <c r="R152" s="146">
        <v>23000</v>
      </c>
      <c r="S152" s="146">
        <v>23000</v>
      </c>
      <c r="T152" s="146">
        <v>23000</v>
      </c>
      <c r="U152" s="146">
        <v>23000</v>
      </c>
      <c r="V152" s="146">
        <v>23000</v>
      </c>
      <c r="W152" s="146">
        <v>23000</v>
      </c>
      <c r="Y152" s="148">
        <v>0</v>
      </c>
      <c r="Z152" s="148">
        <v>0</v>
      </c>
      <c r="AA152" s="148">
        <v>0</v>
      </c>
      <c r="AB152" s="148">
        <v>0</v>
      </c>
      <c r="AC152" s="148">
        <v>0</v>
      </c>
      <c r="AD152" s="148">
        <v>0</v>
      </c>
      <c r="AE152" s="148">
        <v>23000</v>
      </c>
      <c r="AF152" s="148">
        <v>23000</v>
      </c>
      <c r="AG152" s="148">
        <v>23000</v>
      </c>
      <c r="AH152" s="148">
        <v>23000</v>
      </c>
      <c r="AI152" s="148">
        <v>23000</v>
      </c>
      <c r="AJ152" s="148">
        <v>23000</v>
      </c>
      <c r="AK152" s="147"/>
      <c r="AL152" s="148">
        <v>0</v>
      </c>
      <c r="AM152" s="148">
        <v>0</v>
      </c>
      <c r="AN152" s="148">
        <v>0</v>
      </c>
      <c r="AO152" s="148">
        <v>0</v>
      </c>
      <c r="AP152" s="148">
        <v>0</v>
      </c>
      <c r="AQ152" s="148">
        <v>0</v>
      </c>
      <c r="AR152" s="148">
        <v>0</v>
      </c>
      <c r="AS152" s="148">
        <v>0</v>
      </c>
      <c r="AT152" s="148">
        <v>0</v>
      </c>
      <c r="AU152" s="148">
        <v>0</v>
      </c>
      <c r="AV152" s="148">
        <v>0</v>
      </c>
      <c r="AW152" s="148">
        <v>0</v>
      </c>
      <c r="AX152" s="147"/>
      <c r="AY152" s="148">
        <v>0</v>
      </c>
      <c r="AZ152" s="148">
        <v>0</v>
      </c>
      <c r="BA152" s="148">
        <v>0</v>
      </c>
      <c r="BB152" s="148">
        <v>0</v>
      </c>
      <c r="BC152" s="148">
        <v>0</v>
      </c>
      <c r="BD152" s="148">
        <v>0</v>
      </c>
      <c r="BE152" s="148">
        <v>0</v>
      </c>
      <c r="BF152" s="148">
        <v>0</v>
      </c>
      <c r="BG152" s="148">
        <v>0</v>
      </c>
      <c r="BH152" s="148">
        <v>0</v>
      </c>
      <c r="BI152" s="148">
        <v>0</v>
      </c>
      <c r="BJ152" s="148">
        <v>0</v>
      </c>
      <c r="BK152" s="147"/>
      <c r="BL152" s="148">
        <v>0</v>
      </c>
      <c r="BM152" s="148">
        <v>0</v>
      </c>
      <c r="BN152" s="148">
        <v>0</v>
      </c>
      <c r="BO152" s="148">
        <v>0</v>
      </c>
      <c r="BP152" s="148">
        <v>0</v>
      </c>
      <c r="BQ152" s="148">
        <v>0</v>
      </c>
      <c r="BR152" s="148">
        <v>0</v>
      </c>
      <c r="BS152" s="148">
        <v>0</v>
      </c>
      <c r="BT152" s="148">
        <v>0</v>
      </c>
      <c r="BU152" s="148">
        <v>0</v>
      </c>
      <c r="BV152" s="148">
        <v>0</v>
      </c>
      <c r="BW152" s="148">
        <v>0</v>
      </c>
      <c r="BX152" s="147"/>
      <c r="BY152" s="148">
        <v>0</v>
      </c>
      <c r="BZ152" s="148">
        <v>0</v>
      </c>
      <c r="CA152" s="148">
        <v>0</v>
      </c>
      <c r="CB152" s="148">
        <v>0</v>
      </c>
      <c r="CC152" s="148">
        <v>0</v>
      </c>
      <c r="CD152" s="148">
        <v>0</v>
      </c>
      <c r="CE152" s="148">
        <v>0</v>
      </c>
      <c r="CF152" s="148">
        <v>0</v>
      </c>
      <c r="CG152" s="148">
        <v>0</v>
      </c>
      <c r="CH152" s="148">
        <v>0</v>
      </c>
      <c r="CI152" s="148">
        <v>0</v>
      </c>
      <c r="CJ152" s="148">
        <v>0</v>
      </c>
      <c r="CK152" s="147"/>
      <c r="CL152" s="148">
        <v>0</v>
      </c>
      <c r="CM152" s="148">
        <v>0</v>
      </c>
      <c r="CN152" s="148">
        <v>0</v>
      </c>
      <c r="CO152" s="148">
        <v>0</v>
      </c>
      <c r="CP152" s="148">
        <v>0</v>
      </c>
      <c r="CQ152" s="148">
        <v>0</v>
      </c>
      <c r="CR152" s="148">
        <v>0</v>
      </c>
      <c r="CS152" s="148">
        <v>0</v>
      </c>
      <c r="CT152" s="148">
        <v>0</v>
      </c>
      <c r="CU152" s="148">
        <v>0</v>
      </c>
      <c r="CV152" s="148">
        <v>0</v>
      </c>
      <c r="CW152" s="148">
        <v>0</v>
      </c>
      <c r="CX152" s="147"/>
      <c r="CY152" s="148">
        <v>0</v>
      </c>
      <c r="CZ152" s="148">
        <v>0</v>
      </c>
      <c r="DA152" s="148">
        <v>0</v>
      </c>
      <c r="DB152" s="148">
        <v>0</v>
      </c>
      <c r="DC152" s="148">
        <v>0</v>
      </c>
      <c r="DD152" s="148">
        <v>0</v>
      </c>
      <c r="DE152" s="148">
        <v>0</v>
      </c>
      <c r="DF152" s="148">
        <v>0</v>
      </c>
      <c r="DG152" s="148">
        <v>0</v>
      </c>
      <c r="DH152" s="148">
        <v>0</v>
      </c>
      <c r="DI152" s="148">
        <v>0</v>
      </c>
      <c r="DJ152" s="148">
        <v>0</v>
      </c>
      <c r="DK152" s="147"/>
      <c r="DL152" s="148">
        <v>0</v>
      </c>
      <c r="DM152" s="148">
        <v>0</v>
      </c>
      <c r="DN152" s="148">
        <v>0</v>
      </c>
      <c r="DO152" s="148">
        <v>0</v>
      </c>
      <c r="DP152" s="148">
        <v>0</v>
      </c>
      <c r="DQ152" s="148">
        <v>0</v>
      </c>
      <c r="DR152" s="148">
        <v>23000</v>
      </c>
      <c r="DS152" s="148">
        <v>23000</v>
      </c>
      <c r="DT152" s="148">
        <v>23000</v>
      </c>
      <c r="DU152" s="148">
        <v>23000</v>
      </c>
      <c r="DV152" s="148">
        <v>23000</v>
      </c>
      <c r="DW152" s="148">
        <v>23000</v>
      </c>
      <c r="DY152" s="149">
        <f t="shared" si="121"/>
        <v>138000</v>
      </c>
      <c r="EA152" s="19" t="b">
        <f t="shared" si="122"/>
        <v>1</v>
      </c>
      <c r="EH152" s="19"/>
    </row>
    <row r="153" spans="2:138" ht="14" customHeight="1" x14ac:dyDescent="0.4">
      <c r="B153" s="144" t="s">
        <v>348</v>
      </c>
      <c r="C153" s="19" t="s">
        <v>71</v>
      </c>
      <c r="D153" s="145" t="s">
        <v>85</v>
      </c>
      <c r="E153" s="19" t="s">
        <v>82</v>
      </c>
      <c r="F153" s="19" t="s">
        <v>57</v>
      </c>
      <c r="H153" s="145" t="s">
        <v>26</v>
      </c>
      <c r="I153" s="19" t="s">
        <v>115</v>
      </c>
      <c r="J153" s="19" t="s">
        <v>74</v>
      </c>
      <c r="L153" s="146">
        <v>0</v>
      </c>
      <c r="M153" s="146">
        <v>0</v>
      </c>
      <c r="N153" s="146">
        <v>0</v>
      </c>
      <c r="O153" s="146">
        <v>0</v>
      </c>
      <c r="P153" s="146">
        <v>2500</v>
      </c>
      <c r="Q153" s="146">
        <v>2500</v>
      </c>
      <c r="R153" s="146">
        <v>2500</v>
      </c>
      <c r="S153" s="146">
        <v>2500</v>
      </c>
      <c r="T153" s="146">
        <v>2500</v>
      </c>
      <c r="U153" s="146">
        <v>2500</v>
      </c>
      <c r="V153" s="146">
        <v>2500</v>
      </c>
      <c r="W153" s="146">
        <v>2500</v>
      </c>
      <c r="X153" s="147"/>
      <c r="Y153" s="148">
        <v>0</v>
      </c>
      <c r="Z153" s="148">
        <v>0</v>
      </c>
      <c r="AA153" s="148">
        <v>0</v>
      </c>
      <c r="AB153" s="148">
        <v>0</v>
      </c>
      <c r="AC153" s="148">
        <v>2500</v>
      </c>
      <c r="AD153" s="148">
        <v>2500</v>
      </c>
      <c r="AE153" s="148">
        <v>2500</v>
      </c>
      <c r="AF153" s="148">
        <v>2500</v>
      </c>
      <c r="AG153" s="148">
        <v>2500</v>
      </c>
      <c r="AH153" s="148">
        <v>2500</v>
      </c>
      <c r="AI153" s="148">
        <v>2500</v>
      </c>
      <c r="AJ153" s="148">
        <v>2500</v>
      </c>
      <c r="AK153" s="147"/>
      <c r="AL153" s="148">
        <v>0</v>
      </c>
      <c r="AM153" s="148">
        <v>0</v>
      </c>
      <c r="AN153" s="148">
        <v>0</v>
      </c>
      <c r="AO153" s="148">
        <v>0</v>
      </c>
      <c r="AP153" s="148">
        <v>0</v>
      </c>
      <c r="AQ153" s="148">
        <v>0</v>
      </c>
      <c r="AR153" s="148">
        <v>0</v>
      </c>
      <c r="AS153" s="148">
        <v>0</v>
      </c>
      <c r="AT153" s="148">
        <v>0</v>
      </c>
      <c r="AU153" s="148">
        <v>0</v>
      </c>
      <c r="AV153" s="148">
        <v>0</v>
      </c>
      <c r="AW153" s="148">
        <v>0</v>
      </c>
      <c r="AX153" s="147"/>
      <c r="AY153" s="148">
        <v>0</v>
      </c>
      <c r="AZ153" s="148">
        <v>0</v>
      </c>
      <c r="BA153" s="148">
        <v>0</v>
      </c>
      <c r="BB153" s="148">
        <v>0</v>
      </c>
      <c r="BC153" s="148">
        <v>0</v>
      </c>
      <c r="BD153" s="148">
        <v>0</v>
      </c>
      <c r="BE153" s="148">
        <v>0</v>
      </c>
      <c r="BF153" s="148">
        <v>0</v>
      </c>
      <c r="BG153" s="148">
        <v>0</v>
      </c>
      <c r="BH153" s="148">
        <v>0</v>
      </c>
      <c r="BI153" s="148">
        <v>0</v>
      </c>
      <c r="BJ153" s="148">
        <v>0</v>
      </c>
      <c r="BK153" s="147"/>
      <c r="BL153" s="148">
        <v>0</v>
      </c>
      <c r="BM153" s="148">
        <v>0</v>
      </c>
      <c r="BN153" s="148">
        <v>0</v>
      </c>
      <c r="BO153" s="148">
        <v>0</v>
      </c>
      <c r="BP153" s="148">
        <v>0</v>
      </c>
      <c r="BQ153" s="148">
        <v>0</v>
      </c>
      <c r="BR153" s="148">
        <v>0</v>
      </c>
      <c r="BS153" s="148">
        <v>0</v>
      </c>
      <c r="BT153" s="148">
        <v>0</v>
      </c>
      <c r="BU153" s="148">
        <v>0</v>
      </c>
      <c r="BV153" s="148">
        <v>0</v>
      </c>
      <c r="BW153" s="148">
        <v>0</v>
      </c>
      <c r="BX153" s="147"/>
      <c r="BY153" s="148">
        <v>0</v>
      </c>
      <c r="BZ153" s="148">
        <v>0</v>
      </c>
      <c r="CA153" s="148">
        <v>0</v>
      </c>
      <c r="CB153" s="148">
        <v>0</v>
      </c>
      <c r="CC153" s="148">
        <v>1100</v>
      </c>
      <c r="CD153" s="148">
        <v>1100</v>
      </c>
      <c r="CE153" s="148">
        <v>1100</v>
      </c>
      <c r="CF153" s="148">
        <v>1100</v>
      </c>
      <c r="CG153" s="148">
        <v>1100</v>
      </c>
      <c r="CH153" s="148">
        <v>1100</v>
      </c>
      <c r="CI153" s="148">
        <v>1100</v>
      </c>
      <c r="CJ153" s="148">
        <v>1100</v>
      </c>
      <c r="CK153" s="147"/>
      <c r="CL153" s="148">
        <v>0</v>
      </c>
      <c r="CM153" s="148">
        <v>0</v>
      </c>
      <c r="CN153" s="148">
        <v>0</v>
      </c>
      <c r="CO153" s="148">
        <v>0</v>
      </c>
      <c r="CP153" s="148">
        <v>208.33333333333331</v>
      </c>
      <c r="CQ153" s="148">
        <v>208.33333333333331</v>
      </c>
      <c r="CR153" s="148">
        <v>208.33333333333331</v>
      </c>
      <c r="CS153" s="148">
        <v>208.33333333333331</v>
      </c>
      <c r="CT153" s="148">
        <v>208.33333333333331</v>
      </c>
      <c r="CU153" s="148">
        <v>208.33333333333331</v>
      </c>
      <c r="CV153" s="148">
        <v>208.33333333333331</v>
      </c>
      <c r="CW153" s="148">
        <v>208.33333333333331</v>
      </c>
      <c r="CX153" s="147"/>
      <c r="CY153" s="148">
        <v>0</v>
      </c>
      <c r="CZ153" s="148">
        <v>0</v>
      </c>
      <c r="DA153" s="148">
        <v>0</v>
      </c>
      <c r="DB153" s="148">
        <v>0</v>
      </c>
      <c r="DC153" s="148">
        <v>0</v>
      </c>
      <c r="DD153" s="148">
        <v>0</v>
      </c>
      <c r="DE153" s="148">
        <v>0</v>
      </c>
      <c r="DF153" s="148">
        <v>0</v>
      </c>
      <c r="DG153" s="148">
        <v>0</v>
      </c>
      <c r="DH153" s="148">
        <v>0</v>
      </c>
      <c r="DI153" s="148">
        <v>0</v>
      </c>
      <c r="DJ153" s="148">
        <v>0</v>
      </c>
      <c r="DK153" s="147"/>
      <c r="DL153" s="148">
        <v>0</v>
      </c>
      <c r="DM153" s="148">
        <v>0</v>
      </c>
      <c r="DN153" s="148">
        <v>0</v>
      </c>
      <c r="DO153" s="148">
        <v>0</v>
      </c>
      <c r="DP153" s="148">
        <v>3808.333333333333</v>
      </c>
      <c r="DQ153" s="148">
        <v>3808.333333333333</v>
      </c>
      <c r="DR153" s="148">
        <v>3808.333333333333</v>
      </c>
      <c r="DS153" s="148">
        <v>3808.333333333333</v>
      </c>
      <c r="DT153" s="148">
        <v>3808.333333333333</v>
      </c>
      <c r="DU153" s="148">
        <v>3808.333333333333</v>
      </c>
      <c r="DV153" s="148">
        <v>3808.333333333333</v>
      </c>
      <c r="DW153" s="148">
        <v>3808.333333333333</v>
      </c>
      <c r="DY153" s="149">
        <f t="shared" si="121"/>
        <v>30466.666666666661</v>
      </c>
      <c r="EA153" s="19" t="b">
        <f t="shared" si="122"/>
        <v>1</v>
      </c>
      <c r="EH153" s="19"/>
    </row>
    <row r="154" spans="2:138" ht="14" customHeight="1" x14ac:dyDescent="0.4">
      <c r="B154" s="144"/>
      <c r="C154" s="19" t="s">
        <v>71</v>
      </c>
      <c r="D154" s="145">
        <v>554</v>
      </c>
      <c r="E154" s="19" t="s">
        <v>82</v>
      </c>
      <c r="F154" s="19" t="s">
        <v>57</v>
      </c>
      <c r="H154" s="145" t="s">
        <v>26</v>
      </c>
      <c r="I154" s="19" t="s">
        <v>115</v>
      </c>
      <c r="J154" s="19" t="s">
        <v>74</v>
      </c>
      <c r="L154" s="146">
        <v>2500</v>
      </c>
      <c r="M154" s="146">
        <v>2500</v>
      </c>
      <c r="N154" s="146">
        <v>2500</v>
      </c>
      <c r="O154" s="146">
        <v>2500</v>
      </c>
      <c r="P154" s="146">
        <v>2500</v>
      </c>
      <c r="Q154" s="146">
        <v>2500</v>
      </c>
      <c r="R154" s="146">
        <v>2500</v>
      </c>
      <c r="S154" s="146">
        <v>2500</v>
      </c>
      <c r="T154" s="146">
        <v>2500</v>
      </c>
      <c r="U154" s="146">
        <v>2500</v>
      </c>
      <c r="V154" s="146">
        <v>2500</v>
      </c>
      <c r="W154" s="146">
        <v>2500</v>
      </c>
      <c r="X154" s="147"/>
      <c r="Y154" s="148">
        <v>2500</v>
      </c>
      <c r="Z154" s="148">
        <v>2500</v>
      </c>
      <c r="AA154" s="148">
        <v>2500</v>
      </c>
      <c r="AB154" s="148">
        <v>2500</v>
      </c>
      <c r="AC154" s="148">
        <v>2500</v>
      </c>
      <c r="AD154" s="148">
        <v>2500</v>
      </c>
      <c r="AE154" s="148">
        <v>2500</v>
      </c>
      <c r="AF154" s="148">
        <v>2500</v>
      </c>
      <c r="AG154" s="148">
        <v>2500</v>
      </c>
      <c r="AH154" s="148">
        <v>2500</v>
      </c>
      <c r="AI154" s="148">
        <v>2500</v>
      </c>
      <c r="AJ154" s="148">
        <v>2500</v>
      </c>
      <c r="AK154" s="147"/>
      <c r="AL154" s="148">
        <v>0</v>
      </c>
      <c r="AM154" s="148">
        <v>0</v>
      </c>
      <c r="AN154" s="148">
        <v>0</v>
      </c>
      <c r="AO154" s="148">
        <v>0</v>
      </c>
      <c r="AP154" s="148">
        <v>0</v>
      </c>
      <c r="AQ154" s="148">
        <v>0</v>
      </c>
      <c r="AR154" s="148">
        <v>0</v>
      </c>
      <c r="AS154" s="148">
        <v>0</v>
      </c>
      <c r="AT154" s="148">
        <v>0</v>
      </c>
      <c r="AU154" s="148">
        <v>0</v>
      </c>
      <c r="AV154" s="148">
        <v>0</v>
      </c>
      <c r="AW154" s="148">
        <v>0</v>
      </c>
      <c r="AX154" s="147"/>
      <c r="AY154" s="148">
        <v>0</v>
      </c>
      <c r="AZ154" s="148">
        <v>0</v>
      </c>
      <c r="BA154" s="148">
        <v>0</v>
      </c>
      <c r="BB154" s="148">
        <v>0</v>
      </c>
      <c r="BC154" s="148">
        <v>0</v>
      </c>
      <c r="BD154" s="148">
        <v>0</v>
      </c>
      <c r="BE154" s="148">
        <v>0</v>
      </c>
      <c r="BF154" s="148">
        <v>0</v>
      </c>
      <c r="BG154" s="148">
        <v>0</v>
      </c>
      <c r="BH154" s="148">
        <v>0</v>
      </c>
      <c r="BI154" s="148">
        <v>0</v>
      </c>
      <c r="BJ154" s="148">
        <v>0</v>
      </c>
      <c r="BK154" s="147"/>
      <c r="BL154" s="148">
        <v>0</v>
      </c>
      <c r="BM154" s="148">
        <v>0</v>
      </c>
      <c r="BN154" s="148">
        <v>0</v>
      </c>
      <c r="BO154" s="148">
        <v>0</v>
      </c>
      <c r="BP154" s="148">
        <v>0</v>
      </c>
      <c r="BQ154" s="148">
        <v>0</v>
      </c>
      <c r="BR154" s="148">
        <v>0</v>
      </c>
      <c r="BS154" s="148">
        <v>0</v>
      </c>
      <c r="BT154" s="148">
        <v>0</v>
      </c>
      <c r="BU154" s="148">
        <v>0</v>
      </c>
      <c r="BV154" s="148">
        <v>0</v>
      </c>
      <c r="BW154" s="148">
        <v>0</v>
      </c>
      <c r="BX154" s="147"/>
      <c r="BY154" s="148">
        <v>1100</v>
      </c>
      <c r="BZ154" s="148">
        <v>1100</v>
      </c>
      <c r="CA154" s="148">
        <v>1100</v>
      </c>
      <c r="CB154" s="148">
        <v>1100</v>
      </c>
      <c r="CC154" s="148">
        <v>1100</v>
      </c>
      <c r="CD154" s="148">
        <v>1100</v>
      </c>
      <c r="CE154" s="148">
        <v>1100</v>
      </c>
      <c r="CF154" s="148">
        <v>1100</v>
      </c>
      <c r="CG154" s="148">
        <v>1100</v>
      </c>
      <c r="CH154" s="148">
        <v>1100</v>
      </c>
      <c r="CI154" s="148">
        <v>1100</v>
      </c>
      <c r="CJ154" s="148">
        <v>1100</v>
      </c>
      <c r="CK154" s="147"/>
      <c r="CL154" s="148">
        <v>208.33333333333331</v>
      </c>
      <c r="CM154" s="148">
        <v>208.33333333333331</v>
      </c>
      <c r="CN154" s="148">
        <v>208.33333333333331</v>
      </c>
      <c r="CO154" s="148">
        <v>208.33333333333331</v>
      </c>
      <c r="CP154" s="148">
        <v>208.33333333333331</v>
      </c>
      <c r="CQ154" s="148">
        <v>208.33333333333331</v>
      </c>
      <c r="CR154" s="148">
        <v>208.33333333333331</v>
      </c>
      <c r="CS154" s="148">
        <v>208.33333333333331</v>
      </c>
      <c r="CT154" s="148">
        <v>208.33333333333331</v>
      </c>
      <c r="CU154" s="148">
        <v>208.33333333333331</v>
      </c>
      <c r="CV154" s="148">
        <v>208.33333333333331</v>
      </c>
      <c r="CW154" s="148">
        <v>208.33333333333331</v>
      </c>
      <c r="CX154" s="147"/>
      <c r="CY154" s="148">
        <v>0</v>
      </c>
      <c r="CZ154" s="148">
        <v>0</v>
      </c>
      <c r="DA154" s="148">
        <v>0</v>
      </c>
      <c r="DB154" s="148">
        <v>0</v>
      </c>
      <c r="DC154" s="148">
        <v>0</v>
      </c>
      <c r="DD154" s="148">
        <v>0</v>
      </c>
      <c r="DE154" s="148">
        <v>0</v>
      </c>
      <c r="DF154" s="148">
        <v>0</v>
      </c>
      <c r="DG154" s="148">
        <v>0</v>
      </c>
      <c r="DH154" s="148">
        <v>0</v>
      </c>
      <c r="DI154" s="148">
        <v>0</v>
      </c>
      <c r="DJ154" s="148">
        <v>0</v>
      </c>
      <c r="DK154" s="147"/>
      <c r="DL154" s="148">
        <v>3808.333333333333</v>
      </c>
      <c r="DM154" s="148">
        <v>3808.333333333333</v>
      </c>
      <c r="DN154" s="148">
        <v>3808.333333333333</v>
      </c>
      <c r="DO154" s="148">
        <v>3808.333333333333</v>
      </c>
      <c r="DP154" s="148">
        <v>3808.333333333333</v>
      </c>
      <c r="DQ154" s="148">
        <v>3808.333333333333</v>
      </c>
      <c r="DR154" s="148">
        <v>3808.333333333333</v>
      </c>
      <c r="DS154" s="148">
        <v>3808.333333333333</v>
      </c>
      <c r="DT154" s="148">
        <v>3808.333333333333</v>
      </c>
      <c r="DU154" s="148">
        <v>3808.333333333333</v>
      </c>
      <c r="DV154" s="148">
        <v>3808.333333333333</v>
      </c>
      <c r="DW154" s="148">
        <v>3808.333333333333</v>
      </c>
      <c r="DY154" s="149">
        <f t="shared" si="121"/>
        <v>45700</v>
      </c>
      <c r="EA154" s="19" t="b">
        <f t="shared" si="122"/>
        <v>1</v>
      </c>
      <c r="EH154" s="19"/>
    </row>
    <row r="155" spans="2:138" ht="14" customHeight="1" x14ac:dyDescent="0.4">
      <c r="B155" s="144"/>
      <c r="C155" s="19" t="s">
        <v>71</v>
      </c>
      <c r="D155" s="145">
        <v>544</v>
      </c>
      <c r="E155" s="19" t="s">
        <v>82</v>
      </c>
      <c r="F155" s="19" t="s">
        <v>57</v>
      </c>
      <c r="H155" s="145" t="s">
        <v>26</v>
      </c>
      <c r="I155" s="19" t="s">
        <v>115</v>
      </c>
      <c r="J155" s="19" t="s">
        <v>74</v>
      </c>
      <c r="L155" s="146">
        <v>2500</v>
      </c>
      <c r="M155" s="146">
        <v>2500</v>
      </c>
      <c r="N155" s="146">
        <v>2500</v>
      </c>
      <c r="O155" s="146">
        <v>0</v>
      </c>
      <c r="P155" s="146">
        <v>0</v>
      </c>
      <c r="Q155" s="146">
        <v>0</v>
      </c>
      <c r="R155" s="146">
        <v>0</v>
      </c>
      <c r="S155" s="146">
        <v>0</v>
      </c>
      <c r="T155" s="146">
        <v>0</v>
      </c>
      <c r="U155" s="146">
        <v>0</v>
      </c>
      <c r="V155" s="146">
        <v>0</v>
      </c>
      <c r="W155" s="146">
        <v>0</v>
      </c>
      <c r="X155" s="147"/>
      <c r="Y155" s="148">
        <v>2500</v>
      </c>
      <c r="Z155" s="148">
        <v>2500</v>
      </c>
      <c r="AA155" s="148">
        <v>2500</v>
      </c>
      <c r="AB155" s="148">
        <v>0</v>
      </c>
      <c r="AC155" s="148">
        <v>0</v>
      </c>
      <c r="AD155" s="148">
        <v>0</v>
      </c>
      <c r="AE155" s="148">
        <v>0</v>
      </c>
      <c r="AF155" s="148">
        <v>0</v>
      </c>
      <c r="AG155" s="148">
        <v>0</v>
      </c>
      <c r="AH155" s="148">
        <v>0</v>
      </c>
      <c r="AI155" s="148">
        <v>0</v>
      </c>
      <c r="AJ155" s="148">
        <v>0</v>
      </c>
      <c r="AK155" s="147"/>
      <c r="AL155" s="148">
        <v>0</v>
      </c>
      <c r="AM155" s="148">
        <v>0</v>
      </c>
      <c r="AN155" s="148">
        <v>0</v>
      </c>
      <c r="AO155" s="148">
        <v>0</v>
      </c>
      <c r="AP155" s="148">
        <v>0</v>
      </c>
      <c r="AQ155" s="148">
        <v>0</v>
      </c>
      <c r="AR155" s="148">
        <v>0</v>
      </c>
      <c r="AS155" s="148">
        <v>0</v>
      </c>
      <c r="AT155" s="148">
        <v>0</v>
      </c>
      <c r="AU155" s="148">
        <v>0</v>
      </c>
      <c r="AV155" s="148">
        <v>0</v>
      </c>
      <c r="AW155" s="148">
        <v>0</v>
      </c>
      <c r="AX155" s="147"/>
      <c r="AY155" s="148">
        <v>0</v>
      </c>
      <c r="AZ155" s="148">
        <v>0</v>
      </c>
      <c r="BA155" s="148">
        <v>0</v>
      </c>
      <c r="BB155" s="148">
        <v>0</v>
      </c>
      <c r="BC155" s="148">
        <v>0</v>
      </c>
      <c r="BD155" s="148">
        <v>0</v>
      </c>
      <c r="BE155" s="148">
        <v>0</v>
      </c>
      <c r="BF155" s="148">
        <v>0</v>
      </c>
      <c r="BG155" s="148">
        <v>0</v>
      </c>
      <c r="BH155" s="148">
        <v>0</v>
      </c>
      <c r="BI155" s="148">
        <v>0</v>
      </c>
      <c r="BJ155" s="148">
        <v>0</v>
      </c>
      <c r="BK155" s="147"/>
      <c r="BL155" s="148">
        <v>0</v>
      </c>
      <c r="BM155" s="148">
        <v>0</v>
      </c>
      <c r="BN155" s="148">
        <v>0</v>
      </c>
      <c r="BO155" s="148">
        <v>0</v>
      </c>
      <c r="BP155" s="148">
        <v>0</v>
      </c>
      <c r="BQ155" s="148">
        <v>0</v>
      </c>
      <c r="BR155" s="148">
        <v>0</v>
      </c>
      <c r="BS155" s="148">
        <v>0</v>
      </c>
      <c r="BT155" s="148">
        <v>0</v>
      </c>
      <c r="BU155" s="148">
        <v>0</v>
      </c>
      <c r="BV155" s="148">
        <v>0</v>
      </c>
      <c r="BW155" s="148">
        <v>0</v>
      </c>
      <c r="BX155" s="147"/>
      <c r="BY155" s="148">
        <v>1100</v>
      </c>
      <c r="BZ155" s="148">
        <v>1100</v>
      </c>
      <c r="CA155" s="148">
        <v>1100</v>
      </c>
      <c r="CB155" s="148">
        <v>0</v>
      </c>
      <c r="CC155" s="148">
        <v>0</v>
      </c>
      <c r="CD155" s="148">
        <v>0</v>
      </c>
      <c r="CE155" s="148">
        <v>0</v>
      </c>
      <c r="CF155" s="148">
        <v>0</v>
      </c>
      <c r="CG155" s="148">
        <v>0</v>
      </c>
      <c r="CH155" s="148">
        <v>0</v>
      </c>
      <c r="CI155" s="148">
        <v>0</v>
      </c>
      <c r="CJ155" s="148">
        <v>0</v>
      </c>
      <c r="CK155" s="147"/>
      <c r="CL155" s="148">
        <v>208.33333333333331</v>
      </c>
      <c r="CM155" s="148">
        <v>208.33333333333331</v>
      </c>
      <c r="CN155" s="148">
        <v>208.33333333333331</v>
      </c>
      <c r="CO155" s="148">
        <v>0</v>
      </c>
      <c r="CP155" s="148">
        <v>0</v>
      </c>
      <c r="CQ155" s="148">
        <v>0</v>
      </c>
      <c r="CR155" s="148">
        <v>0</v>
      </c>
      <c r="CS155" s="148">
        <v>0</v>
      </c>
      <c r="CT155" s="148">
        <v>0</v>
      </c>
      <c r="CU155" s="148">
        <v>0</v>
      </c>
      <c r="CV155" s="148">
        <v>0</v>
      </c>
      <c r="CW155" s="148">
        <v>0</v>
      </c>
      <c r="CX155" s="147"/>
      <c r="CY155" s="148">
        <v>0</v>
      </c>
      <c r="CZ155" s="148">
        <v>0</v>
      </c>
      <c r="DA155" s="148">
        <v>0</v>
      </c>
      <c r="DB155" s="148">
        <v>0</v>
      </c>
      <c r="DC155" s="148">
        <v>0</v>
      </c>
      <c r="DD155" s="148">
        <v>0</v>
      </c>
      <c r="DE155" s="148">
        <v>0</v>
      </c>
      <c r="DF155" s="148">
        <v>0</v>
      </c>
      <c r="DG155" s="148">
        <v>0</v>
      </c>
      <c r="DH155" s="148">
        <v>0</v>
      </c>
      <c r="DI155" s="148">
        <v>0</v>
      </c>
      <c r="DJ155" s="148">
        <v>0</v>
      </c>
      <c r="DK155" s="147"/>
      <c r="DL155" s="148">
        <v>3808.333333333333</v>
      </c>
      <c r="DM155" s="148">
        <v>3808.333333333333</v>
      </c>
      <c r="DN155" s="148">
        <v>3808.333333333333</v>
      </c>
      <c r="DO155" s="148">
        <v>0</v>
      </c>
      <c r="DP155" s="148">
        <v>0</v>
      </c>
      <c r="DQ155" s="148">
        <v>0</v>
      </c>
      <c r="DR155" s="148">
        <v>0</v>
      </c>
      <c r="DS155" s="148">
        <v>0</v>
      </c>
      <c r="DT155" s="148">
        <v>0</v>
      </c>
      <c r="DU155" s="148">
        <v>0</v>
      </c>
      <c r="DV155" s="148">
        <v>0</v>
      </c>
      <c r="DW155" s="148">
        <v>0</v>
      </c>
      <c r="DY155" s="149">
        <f t="shared" si="121"/>
        <v>11425</v>
      </c>
      <c r="EA155" s="19" t="b">
        <f t="shared" si="122"/>
        <v>1</v>
      </c>
      <c r="EH155" s="19"/>
    </row>
    <row r="156" spans="2:138" ht="14" customHeight="1" x14ac:dyDescent="0.4">
      <c r="B156" s="144" t="s">
        <v>115</v>
      </c>
      <c r="C156" s="19" t="s">
        <v>71</v>
      </c>
      <c r="D156" s="145" t="s">
        <v>337</v>
      </c>
      <c r="E156" s="19" t="s">
        <v>72</v>
      </c>
      <c r="H156" s="145" t="s">
        <v>26</v>
      </c>
      <c r="I156" s="19" t="s">
        <v>115</v>
      </c>
      <c r="J156" s="19" t="s">
        <v>74</v>
      </c>
      <c r="L156" s="146"/>
      <c r="M156" s="146"/>
      <c r="N156" s="146"/>
      <c r="O156" s="146"/>
      <c r="P156" s="146">
        <v>13000</v>
      </c>
      <c r="Q156" s="146">
        <v>13000</v>
      </c>
      <c r="R156" s="146">
        <v>13000</v>
      </c>
      <c r="S156" s="146">
        <v>13000</v>
      </c>
      <c r="T156" s="146">
        <v>13000</v>
      </c>
      <c r="U156" s="146">
        <v>13000</v>
      </c>
      <c r="V156" s="146">
        <v>13000</v>
      </c>
      <c r="W156" s="146">
        <v>13000</v>
      </c>
      <c r="X156" s="147"/>
      <c r="Y156" s="148">
        <v>0</v>
      </c>
      <c r="Z156" s="148">
        <v>0</v>
      </c>
      <c r="AA156" s="148">
        <v>0</v>
      </c>
      <c r="AB156" s="148">
        <v>0</v>
      </c>
      <c r="AC156" s="148">
        <v>13672.1</v>
      </c>
      <c r="AD156" s="148">
        <v>13672.1</v>
      </c>
      <c r="AE156" s="148">
        <v>13672.1</v>
      </c>
      <c r="AF156" s="148">
        <v>13672.1</v>
      </c>
      <c r="AG156" s="148">
        <v>13672.1</v>
      </c>
      <c r="AH156" s="148">
        <v>13672.1</v>
      </c>
      <c r="AI156" s="148">
        <v>13672.1</v>
      </c>
      <c r="AJ156" s="148">
        <v>13672.1</v>
      </c>
      <c r="AK156" s="147"/>
      <c r="AL156" s="148">
        <v>0</v>
      </c>
      <c r="AM156" s="148">
        <v>0</v>
      </c>
      <c r="AN156" s="148">
        <v>0</v>
      </c>
      <c r="AO156" s="148">
        <v>0</v>
      </c>
      <c r="AP156" s="148">
        <v>2589.4065399999999</v>
      </c>
      <c r="AQ156" s="148">
        <v>2589.4065399999999</v>
      </c>
      <c r="AR156" s="148">
        <v>2589.4065399999999</v>
      </c>
      <c r="AS156" s="148">
        <v>2589.4065399999999</v>
      </c>
      <c r="AT156" s="148">
        <v>2589.4065399999999</v>
      </c>
      <c r="AU156" s="148">
        <v>2589.4065399999999</v>
      </c>
      <c r="AV156" s="148">
        <v>2589.4065399999999</v>
      </c>
      <c r="AW156" s="148">
        <v>2589.4065399999999</v>
      </c>
      <c r="AX156" s="147"/>
      <c r="AY156" s="148">
        <v>0</v>
      </c>
      <c r="AZ156" s="148">
        <v>0</v>
      </c>
      <c r="BA156" s="148">
        <v>0</v>
      </c>
      <c r="BB156" s="148">
        <v>0</v>
      </c>
      <c r="BC156" s="148">
        <v>951.63440000000014</v>
      </c>
      <c r="BD156" s="148">
        <v>951.63440000000014</v>
      </c>
      <c r="BE156" s="148">
        <v>951.63440000000014</v>
      </c>
      <c r="BF156" s="148">
        <v>951.63440000000014</v>
      </c>
      <c r="BG156" s="148">
        <v>951.63440000000014</v>
      </c>
      <c r="BH156" s="148">
        <v>951.63440000000014</v>
      </c>
      <c r="BI156" s="148">
        <v>951.63440000000014</v>
      </c>
      <c r="BJ156" s="148">
        <v>951.63440000000014</v>
      </c>
      <c r="BK156" s="147"/>
      <c r="BL156" s="148">
        <v>0</v>
      </c>
      <c r="BM156" s="148">
        <v>0</v>
      </c>
      <c r="BN156" s="148">
        <v>0</v>
      </c>
      <c r="BO156" s="148">
        <v>0</v>
      </c>
      <c r="BP156" s="148">
        <v>1526.7178333333334</v>
      </c>
      <c r="BQ156" s="148">
        <v>1526.7178333333334</v>
      </c>
      <c r="BR156" s="148">
        <v>1526.7178333333334</v>
      </c>
      <c r="BS156" s="148">
        <v>1526.7178333333334</v>
      </c>
      <c r="BT156" s="148">
        <v>1526.7178333333334</v>
      </c>
      <c r="BU156" s="148">
        <v>1526.7178333333334</v>
      </c>
      <c r="BV156" s="148">
        <v>1526.7178333333334</v>
      </c>
      <c r="BW156" s="148">
        <v>1526.7178333333334</v>
      </c>
      <c r="BX156" s="147"/>
      <c r="BY156" s="148">
        <v>0</v>
      </c>
      <c r="BZ156" s="148">
        <v>0</v>
      </c>
      <c r="CA156" s="148">
        <v>0</v>
      </c>
      <c r="CB156" s="148">
        <v>0</v>
      </c>
      <c r="CC156" s="148">
        <v>3122.8434866037915</v>
      </c>
      <c r="CD156" s="148">
        <v>3122.8434866037915</v>
      </c>
      <c r="CE156" s="148">
        <v>3122.8434866037915</v>
      </c>
      <c r="CF156" s="148">
        <v>3122.8434866037915</v>
      </c>
      <c r="CG156" s="148">
        <v>3122.8434866037915</v>
      </c>
      <c r="CH156" s="148">
        <v>3122.8434866037915</v>
      </c>
      <c r="CI156" s="148">
        <v>3122.8434866037915</v>
      </c>
      <c r="CJ156" s="148">
        <v>3122.8434866037915</v>
      </c>
      <c r="CK156" s="147"/>
      <c r="CL156" s="148">
        <v>0</v>
      </c>
      <c r="CM156" s="148">
        <v>0</v>
      </c>
      <c r="CN156" s="148">
        <v>0</v>
      </c>
      <c r="CO156" s="148">
        <v>0</v>
      </c>
      <c r="CP156" s="148">
        <v>2035.6237777777776</v>
      </c>
      <c r="CQ156" s="148">
        <v>2035.6237777777776</v>
      </c>
      <c r="CR156" s="148">
        <v>2035.6237777777776</v>
      </c>
      <c r="CS156" s="148">
        <v>2035.6237777777776</v>
      </c>
      <c r="CT156" s="148">
        <v>2035.6237777777776</v>
      </c>
      <c r="CU156" s="148">
        <v>2035.6237777777776</v>
      </c>
      <c r="CV156" s="148">
        <v>2035.6237777777776</v>
      </c>
      <c r="CW156" s="148">
        <v>2035.6237777777776</v>
      </c>
      <c r="CX156" s="147"/>
      <c r="CY156" s="148">
        <v>0</v>
      </c>
      <c r="CZ156" s="148">
        <v>0</v>
      </c>
      <c r="DA156" s="148">
        <v>0</v>
      </c>
      <c r="DB156" s="148">
        <v>0</v>
      </c>
      <c r="DC156" s="148">
        <v>4648.5140000000001</v>
      </c>
      <c r="DD156" s="148">
        <v>4648.5140000000001</v>
      </c>
      <c r="DE156" s="148">
        <v>4648.5140000000001</v>
      </c>
      <c r="DF156" s="148">
        <v>4648.5140000000001</v>
      </c>
      <c r="DG156" s="148">
        <v>4648.5140000000001</v>
      </c>
      <c r="DH156" s="148">
        <v>4648.5140000000001</v>
      </c>
      <c r="DI156" s="148">
        <v>4648.5140000000001</v>
      </c>
      <c r="DJ156" s="148">
        <v>4648.5140000000001</v>
      </c>
      <c r="DK156" s="147"/>
      <c r="DL156" s="148">
        <v>0</v>
      </c>
      <c r="DM156" s="148">
        <v>0</v>
      </c>
      <c r="DN156" s="148">
        <v>0</v>
      </c>
      <c r="DO156" s="148">
        <v>0</v>
      </c>
      <c r="DP156" s="148">
        <v>25005.799097714902</v>
      </c>
      <c r="DQ156" s="148">
        <v>25005.799097714902</v>
      </c>
      <c r="DR156" s="148">
        <v>25005.799097714902</v>
      </c>
      <c r="DS156" s="148">
        <v>25005.799097714902</v>
      </c>
      <c r="DT156" s="148">
        <v>25005.799097714902</v>
      </c>
      <c r="DU156" s="148">
        <v>25005.799097714902</v>
      </c>
      <c r="DV156" s="148">
        <v>25005.799097714902</v>
      </c>
      <c r="DW156" s="148">
        <v>25005.799097714902</v>
      </c>
      <c r="DY156" s="149">
        <f t="shared" si="121"/>
        <v>200046.39278171922</v>
      </c>
      <c r="EA156" s="19" t="b">
        <f t="shared" si="122"/>
        <v>1</v>
      </c>
      <c r="EH156" s="19"/>
    </row>
    <row r="157" spans="2:138" ht="14" customHeight="1" x14ac:dyDescent="0.4">
      <c r="B157" s="144"/>
      <c r="C157" s="19" t="s">
        <v>71</v>
      </c>
      <c r="D157" s="145">
        <v>505</v>
      </c>
      <c r="E157" s="19" t="s">
        <v>72</v>
      </c>
      <c r="F157" s="19" t="s">
        <v>57</v>
      </c>
      <c r="H157" s="145" t="s">
        <v>26</v>
      </c>
      <c r="I157" s="19" t="s">
        <v>115</v>
      </c>
      <c r="J157" s="19" t="s">
        <v>74</v>
      </c>
      <c r="L157" s="146">
        <v>9000</v>
      </c>
      <c r="M157" s="146">
        <v>9000</v>
      </c>
      <c r="N157" s="146">
        <v>9000</v>
      </c>
      <c r="O157" s="146">
        <v>0</v>
      </c>
      <c r="P157" s="146">
        <v>0</v>
      </c>
      <c r="Q157" s="146">
        <v>0</v>
      </c>
      <c r="R157" s="146">
        <v>0</v>
      </c>
      <c r="S157" s="146">
        <v>0</v>
      </c>
      <c r="T157" s="146">
        <v>0</v>
      </c>
      <c r="U157" s="146">
        <v>0</v>
      </c>
      <c r="V157" s="146">
        <v>0</v>
      </c>
      <c r="W157" s="146">
        <v>0</v>
      </c>
      <c r="X157" s="147"/>
      <c r="Y157" s="148">
        <v>9000</v>
      </c>
      <c r="Z157" s="148">
        <v>9000</v>
      </c>
      <c r="AA157" s="148">
        <v>9000</v>
      </c>
      <c r="AB157" s="148">
        <v>0</v>
      </c>
      <c r="AC157" s="148">
        <v>0</v>
      </c>
      <c r="AD157" s="148">
        <v>0</v>
      </c>
      <c r="AE157" s="148">
        <v>0</v>
      </c>
      <c r="AF157" s="148">
        <v>0</v>
      </c>
      <c r="AG157" s="148">
        <v>0</v>
      </c>
      <c r="AH157" s="148">
        <v>0</v>
      </c>
      <c r="AI157" s="148">
        <v>0</v>
      </c>
      <c r="AJ157" s="148">
        <v>0</v>
      </c>
      <c r="AK157" s="147"/>
      <c r="AL157" s="148">
        <v>1304.5790400000001</v>
      </c>
      <c r="AM157" s="148">
        <v>1304.5790400000001</v>
      </c>
      <c r="AN157" s="148">
        <v>1304.5790400000001</v>
      </c>
      <c r="AO157" s="148">
        <v>0</v>
      </c>
      <c r="AP157" s="148">
        <v>0</v>
      </c>
      <c r="AQ157" s="148">
        <v>0</v>
      </c>
      <c r="AR157" s="148">
        <v>0</v>
      </c>
      <c r="AS157" s="148">
        <v>0</v>
      </c>
      <c r="AT157" s="148">
        <v>0</v>
      </c>
      <c r="AU157" s="148">
        <v>0</v>
      </c>
      <c r="AV157" s="148">
        <v>0</v>
      </c>
      <c r="AW157" s="148">
        <v>0</v>
      </c>
      <c r="AX157" s="147"/>
      <c r="AY157" s="148">
        <v>951.63440000000014</v>
      </c>
      <c r="AZ157" s="148">
        <v>951.63440000000014</v>
      </c>
      <c r="BA157" s="148">
        <v>951.63440000000014</v>
      </c>
      <c r="BB157" s="148">
        <v>0</v>
      </c>
      <c r="BC157" s="148">
        <v>0</v>
      </c>
      <c r="BD157" s="148">
        <v>0</v>
      </c>
      <c r="BE157" s="148">
        <v>0</v>
      </c>
      <c r="BF157" s="148">
        <v>0</v>
      </c>
      <c r="BG157" s="148">
        <v>0</v>
      </c>
      <c r="BH157" s="148">
        <v>0</v>
      </c>
      <c r="BI157" s="148">
        <v>0</v>
      </c>
      <c r="BJ157" s="148">
        <v>0</v>
      </c>
      <c r="BK157" s="147"/>
      <c r="BL157" s="148">
        <v>1005</v>
      </c>
      <c r="BM157" s="148">
        <v>1005</v>
      </c>
      <c r="BN157" s="148">
        <v>1005</v>
      </c>
      <c r="BO157" s="148">
        <v>0</v>
      </c>
      <c r="BP157" s="148">
        <v>0</v>
      </c>
      <c r="BQ157" s="148">
        <v>0</v>
      </c>
      <c r="BR157" s="148">
        <v>0</v>
      </c>
      <c r="BS157" s="148">
        <v>0</v>
      </c>
      <c r="BT157" s="148">
        <v>0</v>
      </c>
      <c r="BU157" s="148">
        <v>0</v>
      </c>
      <c r="BV157" s="148">
        <v>0</v>
      </c>
      <c r="BW157" s="148">
        <v>0</v>
      </c>
      <c r="BX157" s="147"/>
      <c r="BY157" s="148">
        <v>2788.6491476557749</v>
      </c>
      <c r="BZ157" s="148">
        <v>2788.6491476557749</v>
      </c>
      <c r="CA157" s="148">
        <v>2788.6491476557749</v>
      </c>
      <c r="CB157" s="148">
        <v>0</v>
      </c>
      <c r="CC157" s="148">
        <v>0</v>
      </c>
      <c r="CD157" s="148">
        <v>0</v>
      </c>
      <c r="CE157" s="148">
        <v>0</v>
      </c>
      <c r="CF157" s="148">
        <v>0</v>
      </c>
      <c r="CG157" s="148">
        <v>0</v>
      </c>
      <c r="CH157" s="148">
        <v>0</v>
      </c>
      <c r="CI157" s="148">
        <v>0</v>
      </c>
      <c r="CJ157" s="148">
        <v>0</v>
      </c>
      <c r="CK157" s="147"/>
      <c r="CL157" s="148">
        <v>1339.9999999999998</v>
      </c>
      <c r="CM157" s="148">
        <v>1339.9999999999998</v>
      </c>
      <c r="CN157" s="148">
        <v>1339.9999999999998</v>
      </c>
      <c r="CO157" s="148">
        <v>0</v>
      </c>
      <c r="CP157" s="148">
        <v>0</v>
      </c>
      <c r="CQ157" s="148">
        <v>0</v>
      </c>
      <c r="CR157" s="148">
        <v>0</v>
      </c>
      <c r="CS157" s="148">
        <v>0</v>
      </c>
      <c r="CT157" s="148">
        <v>0</v>
      </c>
      <c r="CU157" s="148">
        <v>0</v>
      </c>
      <c r="CV157" s="148">
        <v>0</v>
      </c>
      <c r="CW157" s="148">
        <v>0</v>
      </c>
      <c r="CX157" s="147"/>
      <c r="CY157" s="148">
        <v>3060</v>
      </c>
      <c r="CZ157" s="148">
        <v>3060</v>
      </c>
      <c r="DA157" s="148">
        <v>3060</v>
      </c>
      <c r="DB157" s="148">
        <v>0</v>
      </c>
      <c r="DC157" s="148">
        <v>0</v>
      </c>
      <c r="DD157" s="148">
        <v>0</v>
      </c>
      <c r="DE157" s="148">
        <v>0</v>
      </c>
      <c r="DF157" s="148">
        <v>0</v>
      </c>
      <c r="DG157" s="148">
        <v>0</v>
      </c>
      <c r="DH157" s="148">
        <v>0</v>
      </c>
      <c r="DI157" s="148">
        <v>0</v>
      </c>
      <c r="DJ157" s="148">
        <v>0</v>
      </c>
      <c r="DK157" s="147"/>
      <c r="DL157" s="148">
        <v>17193.649147655775</v>
      </c>
      <c r="DM157" s="148">
        <v>17193.649147655775</v>
      </c>
      <c r="DN157" s="148">
        <v>17193.649147655775</v>
      </c>
      <c r="DO157" s="148">
        <v>0</v>
      </c>
      <c r="DP157" s="148">
        <v>0</v>
      </c>
      <c r="DQ157" s="148">
        <v>0</v>
      </c>
      <c r="DR157" s="148">
        <v>0</v>
      </c>
      <c r="DS157" s="148">
        <v>0</v>
      </c>
      <c r="DT157" s="148">
        <v>0</v>
      </c>
      <c r="DU157" s="148">
        <v>0</v>
      </c>
      <c r="DV157" s="148">
        <v>0</v>
      </c>
      <c r="DW157" s="148">
        <v>0</v>
      </c>
      <c r="DY157" s="149">
        <f t="shared" si="121"/>
        <v>51580.947442967328</v>
      </c>
      <c r="EA157" s="19" t="b">
        <f t="shared" si="122"/>
        <v>1</v>
      </c>
      <c r="EH157" s="19"/>
    </row>
    <row r="158" spans="2:138" ht="14" customHeight="1" x14ac:dyDescent="0.4">
      <c r="B158" s="144"/>
      <c r="C158" s="19" t="s">
        <v>71</v>
      </c>
      <c r="D158" s="145">
        <v>331</v>
      </c>
      <c r="E158" s="19" t="s">
        <v>72</v>
      </c>
      <c r="F158" s="19" t="s">
        <v>57</v>
      </c>
      <c r="H158" s="145" t="s">
        <v>26</v>
      </c>
      <c r="I158" s="19" t="s">
        <v>115</v>
      </c>
      <c r="J158" s="19" t="s">
        <v>74</v>
      </c>
      <c r="L158" s="146">
        <v>10500</v>
      </c>
      <c r="M158" s="146">
        <v>10500</v>
      </c>
      <c r="N158" s="146">
        <v>10500</v>
      </c>
      <c r="O158" s="146">
        <v>12500</v>
      </c>
      <c r="P158" s="146">
        <v>12500</v>
      </c>
      <c r="Q158" s="146">
        <v>12500</v>
      </c>
      <c r="R158" s="146">
        <v>12500</v>
      </c>
      <c r="S158" s="146">
        <v>12500</v>
      </c>
      <c r="T158" s="146">
        <v>12500</v>
      </c>
      <c r="U158" s="146">
        <v>12500</v>
      </c>
      <c r="V158" s="146">
        <v>12500</v>
      </c>
      <c r="W158" s="146">
        <v>12500</v>
      </c>
      <c r="X158" s="147"/>
      <c r="Y158" s="148">
        <v>10500</v>
      </c>
      <c r="Z158" s="148">
        <v>10500</v>
      </c>
      <c r="AA158" s="148">
        <v>10500</v>
      </c>
      <c r="AB158" s="148">
        <v>12500</v>
      </c>
      <c r="AC158" s="148">
        <v>13146.250000000002</v>
      </c>
      <c r="AD158" s="148">
        <v>13146.250000000002</v>
      </c>
      <c r="AE158" s="148">
        <v>13146.250000000002</v>
      </c>
      <c r="AF158" s="148">
        <v>13146.250000000002</v>
      </c>
      <c r="AG158" s="148">
        <v>13146.250000000002</v>
      </c>
      <c r="AH158" s="148">
        <v>13146.250000000002</v>
      </c>
      <c r="AI158" s="148">
        <v>13146.250000000002</v>
      </c>
      <c r="AJ158" s="148">
        <v>13146.250000000002</v>
      </c>
      <c r="AK158" s="147"/>
      <c r="AL158" s="148">
        <v>1717.0790400000001</v>
      </c>
      <c r="AM158" s="148">
        <v>1717.0790400000001</v>
      </c>
      <c r="AN158" s="148">
        <v>1717.0790400000001</v>
      </c>
      <c r="AO158" s="148">
        <v>2267.0790400000001</v>
      </c>
      <c r="AP158" s="148">
        <v>2444.7977900000005</v>
      </c>
      <c r="AQ158" s="148">
        <v>2444.7977900000005</v>
      </c>
      <c r="AR158" s="148">
        <v>2444.7977900000005</v>
      </c>
      <c r="AS158" s="148">
        <v>2444.7977900000005</v>
      </c>
      <c r="AT158" s="148">
        <v>2444.7977900000005</v>
      </c>
      <c r="AU158" s="148">
        <v>2444.7977900000005</v>
      </c>
      <c r="AV158" s="148">
        <v>2444.7977900000005</v>
      </c>
      <c r="AW158" s="148">
        <v>2444.7977900000005</v>
      </c>
      <c r="AX158" s="147"/>
      <c r="AY158" s="148">
        <v>951.63440000000014</v>
      </c>
      <c r="AZ158" s="148">
        <v>951.63440000000014</v>
      </c>
      <c r="BA158" s="148">
        <v>951.63440000000014</v>
      </c>
      <c r="BB158" s="148">
        <v>951.63440000000014</v>
      </c>
      <c r="BC158" s="148">
        <v>951.63440000000014</v>
      </c>
      <c r="BD158" s="148">
        <v>951.63440000000014</v>
      </c>
      <c r="BE158" s="148">
        <v>951.63440000000014</v>
      </c>
      <c r="BF158" s="148">
        <v>951.63440000000014</v>
      </c>
      <c r="BG158" s="148">
        <v>951.63440000000014</v>
      </c>
      <c r="BH158" s="148">
        <v>951.63440000000014</v>
      </c>
      <c r="BI158" s="148">
        <v>951.63440000000014</v>
      </c>
      <c r="BJ158" s="148">
        <v>951.63440000000014</v>
      </c>
      <c r="BK158" s="147"/>
      <c r="BL158" s="148">
        <v>1172.5</v>
      </c>
      <c r="BM158" s="148">
        <v>1172.5</v>
      </c>
      <c r="BN158" s="148">
        <v>1172.5</v>
      </c>
      <c r="BO158" s="148">
        <v>1395.8333333333333</v>
      </c>
      <c r="BP158" s="148">
        <v>1467.9979166666669</v>
      </c>
      <c r="BQ158" s="148">
        <v>1467.9979166666669</v>
      </c>
      <c r="BR158" s="148">
        <v>1467.9979166666669</v>
      </c>
      <c r="BS158" s="148">
        <v>1467.9979166666669</v>
      </c>
      <c r="BT158" s="148">
        <v>1467.9979166666669</v>
      </c>
      <c r="BU158" s="148">
        <v>1467.9979166666669</v>
      </c>
      <c r="BV158" s="148">
        <v>1467.9979166666669</v>
      </c>
      <c r="BW158" s="148">
        <v>1467.9979166666669</v>
      </c>
      <c r="BX158" s="147"/>
      <c r="BY158" s="148">
        <v>2895.9438349317375</v>
      </c>
      <c r="BZ158" s="148">
        <v>2895.9438349317375</v>
      </c>
      <c r="CA158" s="148">
        <v>2895.9438349317375</v>
      </c>
      <c r="CB158" s="148">
        <v>3039.0034179663544</v>
      </c>
      <c r="CC158" s="148">
        <v>3085.2295457344148</v>
      </c>
      <c r="CD158" s="148">
        <v>3085.2295457344148</v>
      </c>
      <c r="CE158" s="148">
        <v>3085.2295457344148</v>
      </c>
      <c r="CF158" s="148">
        <v>3085.2295457344148</v>
      </c>
      <c r="CG158" s="148">
        <v>3085.2295457344148</v>
      </c>
      <c r="CH158" s="148">
        <v>3085.2295457344148</v>
      </c>
      <c r="CI158" s="148">
        <v>3085.2295457344148</v>
      </c>
      <c r="CJ158" s="148">
        <v>3085.2295457344148</v>
      </c>
      <c r="CK158" s="147"/>
      <c r="CL158" s="148">
        <v>1563.3333333333333</v>
      </c>
      <c r="CM158" s="148">
        <v>1563.3333333333333</v>
      </c>
      <c r="CN158" s="148">
        <v>1563.3333333333333</v>
      </c>
      <c r="CO158" s="148">
        <v>1861.1111111111109</v>
      </c>
      <c r="CP158" s="148">
        <v>1957.3305555555557</v>
      </c>
      <c r="CQ158" s="148">
        <v>1957.3305555555557</v>
      </c>
      <c r="CR158" s="148">
        <v>1957.3305555555557</v>
      </c>
      <c r="CS158" s="148">
        <v>1957.3305555555557</v>
      </c>
      <c r="CT158" s="148">
        <v>1957.3305555555557</v>
      </c>
      <c r="CU158" s="148">
        <v>1957.3305555555557</v>
      </c>
      <c r="CV158" s="148">
        <v>1957.3305555555557</v>
      </c>
      <c r="CW158" s="148">
        <v>1957.3305555555557</v>
      </c>
      <c r="CX158" s="147"/>
      <c r="CY158" s="148">
        <v>3570.0000000000005</v>
      </c>
      <c r="CZ158" s="148">
        <v>3570.0000000000005</v>
      </c>
      <c r="DA158" s="148">
        <v>3570.0000000000005</v>
      </c>
      <c r="DB158" s="148">
        <v>4250</v>
      </c>
      <c r="DC158" s="148">
        <v>4469.7250000000013</v>
      </c>
      <c r="DD158" s="148">
        <v>4469.7250000000013</v>
      </c>
      <c r="DE158" s="148">
        <v>4469.7250000000013</v>
      </c>
      <c r="DF158" s="148">
        <v>4469.7250000000013</v>
      </c>
      <c r="DG158" s="148">
        <v>4469.7250000000013</v>
      </c>
      <c r="DH158" s="148">
        <v>4469.7250000000013</v>
      </c>
      <c r="DI158" s="148">
        <v>4469.7250000000013</v>
      </c>
      <c r="DJ158" s="148">
        <v>4469.7250000000013</v>
      </c>
      <c r="DK158" s="147"/>
      <c r="DL158" s="148">
        <v>19701.777168265071</v>
      </c>
      <c r="DM158" s="148">
        <v>19701.777168265071</v>
      </c>
      <c r="DN158" s="148">
        <v>19701.777168265071</v>
      </c>
      <c r="DO158" s="148">
        <v>23045.947862410801</v>
      </c>
      <c r="DP158" s="148">
        <v>24126.533017956637</v>
      </c>
      <c r="DQ158" s="148">
        <v>24126.533017956637</v>
      </c>
      <c r="DR158" s="148">
        <v>24126.533017956637</v>
      </c>
      <c r="DS158" s="148">
        <v>24126.533017956637</v>
      </c>
      <c r="DT158" s="148">
        <v>24126.533017956637</v>
      </c>
      <c r="DU158" s="148">
        <v>24126.533017956637</v>
      </c>
      <c r="DV158" s="148">
        <v>24126.533017956637</v>
      </c>
      <c r="DW158" s="148">
        <v>24126.533017956637</v>
      </c>
      <c r="DY158" s="149">
        <f t="shared" si="121"/>
        <v>275163.54351085919</v>
      </c>
      <c r="EA158" s="19" t="b">
        <f t="shared" si="122"/>
        <v>1</v>
      </c>
      <c r="EH158" s="19"/>
    </row>
    <row r="159" spans="2:138" ht="14" customHeight="1" x14ac:dyDescent="0.4">
      <c r="B159" s="144"/>
      <c r="C159" s="19" t="s">
        <v>71</v>
      </c>
      <c r="D159" s="145">
        <v>165</v>
      </c>
      <c r="E159" s="19" t="s">
        <v>72</v>
      </c>
      <c r="F159" s="19" t="s">
        <v>57</v>
      </c>
      <c r="H159" s="145" t="s">
        <v>26</v>
      </c>
      <c r="I159" s="19" t="s">
        <v>115</v>
      </c>
      <c r="J159" s="19" t="s">
        <v>74</v>
      </c>
      <c r="L159" s="146">
        <v>25000</v>
      </c>
      <c r="M159" s="146">
        <v>25000</v>
      </c>
      <c r="N159" s="146">
        <v>25000</v>
      </c>
      <c r="O159" s="146">
        <v>28000</v>
      </c>
      <c r="P159" s="146">
        <v>28000</v>
      </c>
      <c r="Q159" s="146">
        <v>28000</v>
      </c>
      <c r="R159" s="146">
        <v>28000</v>
      </c>
      <c r="S159" s="146">
        <v>28000</v>
      </c>
      <c r="T159" s="146">
        <v>28000</v>
      </c>
      <c r="U159" s="146">
        <v>28000</v>
      </c>
      <c r="V159" s="146">
        <v>28000</v>
      </c>
      <c r="W159" s="146">
        <v>28000</v>
      </c>
      <c r="X159" s="147"/>
      <c r="Y159" s="148">
        <v>25000</v>
      </c>
      <c r="Z159" s="148">
        <v>25000</v>
      </c>
      <c r="AA159" s="148">
        <v>25000</v>
      </c>
      <c r="AB159" s="148">
        <v>28000</v>
      </c>
      <c r="AC159" s="148">
        <v>28800</v>
      </c>
      <c r="AD159" s="148">
        <v>28800</v>
      </c>
      <c r="AE159" s="148">
        <v>28800</v>
      </c>
      <c r="AF159" s="148">
        <v>28800</v>
      </c>
      <c r="AG159" s="148">
        <v>28800</v>
      </c>
      <c r="AH159" s="148">
        <v>28800</v>
      </c>
      <c r="AI159" s="148">
        <v>28800</v>
      </c>
      <c r="AJ159" s="148">
        <v>28800</v>
      </c>
      <c r="AK159" s="147"/>
      <c r="AL159" s="148">
        <v>5704.5790400000005</v>
      </c>
      <c r="AM159" s="148">
        <v>5704.5790400000005</v>
      </c>
      <c r="AN159" s="148">
        <v>5704.5790400000005</v>
      </c>
      <c r="AO159" s="148">
        <v>6529.5790400000005</v>
      </c>
      <c r="AP159" s="148">
        <v>6749.5790400000005</v>
      </c>
      <c r="AQ159" s="148">
        <v>6749.5790400000005</v>
      </c>
      <c r="AR159" s="148">
        <v>6749.5790400000005</v>
      </c>
      <c r="AS159" s="148">
        <v>6749.5790400000005</v>
      </c>
      <c r="AT159" s="148">
        <v>6749.5790400000005</v>
      </c>
      <c r="AU159" s="148">
        <v>6749.5790400000005</v>
      </c>
      <c r="AV159" s="148">
        <v>6749.5790400000005</v>
      </c>
      <c r="AW159" s="148">
        <v>6749.5790400000005</v>
      </c>
      <c r="AX159" s="147"/>
      <c r="AY159" s="148">
        <v>951.63440000000014</v>
      </c>
      <c r="AZ159" s="148">
        <v>951.63440000000014</v>
      </c>
      <c r="BA159" s="148">
        <v>951.63440000000014</v>
      </c>
      <c r="BB159" s="148">
        <v>951.63440000000014</v>
      </c>
      <c r="BC159" s="148">
        <v>951.63440000000014</v>
      </c>
      <c r="BD159" s="148">
        <v>951.63440000000014</v>
      </c>
      <c r="BE159" s="148">
        <v>951.63440000000014</v>
      </c>
      <c r="BF159" s="148">
        <v>951.63440000000014</v>
      </c>
      <c r="BG159" s="148">
        <v>951.63440000000014</v>
      </c>
      <c r="BH159" s="148">
        <v>951.63440000000014</v>
      </c>
      <c r="BI159" s="148">
        <v>951.63440000000014</v>
      </c>
      <c r="BJ159" s="148">
        <v>951.63440000000014</v>
      </c>
      <c r="BK159" s="147"/>
      <c r="BL159" s="148">
        <v>2791.6666666666665</v>
      </c>
      <c r="BM159" s="148">
        <v>2791.6666666666665</v>
      </c>
      <c r="BN159" s="148">
        <v>2791.6666666666665</v>
      </c>
      <c r="BO159" s="148">
        <v>3126.6666666666665</v>
      </c>
      <c r="BP159" s="148">
        <v>3216</v>
      </c>
      <c r="BQ159" s="148">
        <v>3216</v>
      </c>
      <c r="BR159" s="148">
        <v>3216</v>
      </c>
      <c r="BS159" s="148">
        <v>3216</v>
      </c>
      <c r="BT159" s="148">
        <v>3216</v>
      </c>
      <c r="BU159" s="148">
        <v>3216</v>
      </c>
      <c r="BV159" s="148">
        <v>3216</v>
      </c>
      <c r="BW159" s="148">
        <v>3216</v>
      </c>
      <c r="BX159" s="147"/>
      <c r="BY159" s="148">
        <v>3933.1258119327081</v>
      </c>
      <c r="BZ159" s="148">
        <v>3933.1258119327081</v>
      </c>
      <c r="CA159" s="148">
        <v>3933.1258119327081</v>
      </c>
      <c r="CB159" s="148">
        <v>4147.7151864846328</v>
      </c>
      <c r="CC159" s="148">
        <v>4204.9390196984796</v>
      </c>
      <c r="CD159" s="148">
        <v>4204.9390196984796</v>
      </c>
      <c r="CE159" s="148">
        <v>4204.9390196984796</v>
      </c>
      <c r="CF159" s="148">
        <v>4204.9390196984796</v>
      </c>
      <c r="CG159" s="148">
        <v>4204.9390196984796</v>
      </c>
      <c r="CH159" s="148">
        <v>4204.9390196984796</v>
      </c>
      <c r="CI159" s="148">
        <v>4204.9390196984796</v>
      </c>
      <c r="CJ159" s="148">
        <v>4204.9390196984796</v>
      </c>
      <c r="CK159" s="147"/>
      <c r="CL159" s="148">
        <v>3722.2222222222217</v>
      </c>
      <c r="CM159" s="148">
        <v>3722.2222222222217</v>
      </c>
      <c r="CN159" s="148">
        <v>3722.2222222222217</v>
      </c>
      <c r="CO159" s="148">
        <v>4168.8888888888887</v>
      </c>
      <c r="CP159" s="148">
        <v>4288</v>
      </c>
      <c r="CQ159" s="148">
        <v>4288</v>
      </c>
      <c r="CR159" s="148">
        <v>4288</v>
      </c>
      <c r="CS159" s="148">
        <v>4288</v>
      </c>
      <c r="CT159" s="148">
        <v>4288</v>
      </c>
      <c r="CU159" s="148">
        <v>4288</v>
      </c>
      <c r="CV159" s="148">
        <v>4288</v>
      </c>
      <c r="CW159" s="148">
        <v>4288</v>
      </c>
      <c r="CX159" s="147"/>
      <c r="CY159" s="148">
        <v>8500</v>
      </c>
      <c r="CZ159" s="148">
        <v>8500</v>
      </c>
      <c r="DA159" s="148">
        <v>8500</v>
      </c>
      <c r="DB159" s="148">
        <v>9520</v>
      </c>
      <c r="DC159" s="148">
        <v>9792</v>
      </c>
      <c r="DD159" s="148">
        <v>9792</v>
      </c>
      <c r="DE159" s="148">
        <v>9792</v>
      </c>
      <c r="DF159" s="148">
        <v>9792</v>
      </c>
      <c r="DG159" s="148">
        <v>9792</v>
      </c>
      <c r="DH159" s="148">
        <v>9792</v>
      </c>
      <c r="DI159" s="148">
        <v>9792</v>
      </c>
      <c r="DJ159" s="148">
        <v>9792</v>
      </c>
      <c r="DK159" s="147"/>
      <c r="DL159" s="148">
        <v>43947.014700821601</v>
      </c>
      <c r="DM159" s="148">
        <v>43947.014700821601</v>
      </c>
      <c r="DN159" s="148">
        <v>43947.014700821601</v>
      </c>
      <c r="DO159" s="148">
        <v>48963.270742040186</v>
      </c>
      <c r="DP159" s="148">
        <v>50300.939019698482</v>
      </c>
      <c r="DQ159" s="148">
        <v>50300.939019698482</v>
      </c>
      <c r="DR159" s="148">
        <v>50300.939019698482</v>
      </c>
      <c r="DS159" s="148">
        <v>50300.939019698482</v>
      </c>
      <c r="DT159" s="148">
        <v>50300.939019698482</v>
      </c>
      <c r="DU159" s="148">
        <v>50300.939019698482</v>
      </c>
      <c r="DV159" s="148">
        <v>50300.939019698482</v>
      </c>
      <c r="DW159" s="148">
        <v>50300.939019698482</v>
      </c>
      <c r="DY159" s="149">
        <f t="shared" si="121"/>
        <v>583211.82700209285</v>
      </c>
      <c r="EA159" s="19" t="b">
        <f>ROUND(SUM(BL159:BW159,BY159:CJ159,CY159:DJ159,CL159:CW159),2)=ROUND(SUM(DL159:DW159),2)</f>
        <v>0</v>
      </c>
      <c r="EH159" s="19"/>
    </row>
    <row r="160" spans="2:138" ht="14" customHeight="1" x14ac:dyDescent="0.4">
      <c r="C160" s="19" t="s">
        <v>71</v>
      </c>
      <c r="D160" s="145" t="s">
        <v>330</v>
      </c>
      <c r="E160" s="19" t="s">
        <v>82</v>
      </c>
      <c r="F160" s="19" t="s">
        <v>57</v>
      </c>
      <c r="H160" s="145" t="s">
        <v>26</v>
      </c>
      <c r="I160" s="19" t="s">
        <v>115</v>
      </c>
      <c r="J160" s="19" t="s">
        <v>74</v>
      </c>
      <c r="L160" s="146"/>
      <c r="M160" s="146"/>
      <c r="N160" s="146"/>
      <c r="O160" s="146"/>
      <c r="P160" s="146"/>
      <c r="Q160" s="146">
        <v>2500</v>
      </c>
      <c r="R160" s="146">
        <v>2500</v>
      </c>
      <c r="S160" s="146">
        <v>4500</v>
      </c>
      <c r="T160" s="146">
        <v>4500</v>
      </c>
      <c r="U160" s="146">
        <v>4500</v>
      </c>
      <c r="V160" s="146">
        <v>4500</v>
      </c>
      <c r="W160" s="146">
        <v>4500</v>
      </c>
      <c r="Y160" s="148">
        <v>0</v>
      </c>
      <c r="Z160" s="148">
        <v>0</v>
      </c>
      <c r="AA160" s="148">
        <v>0</v>
      </c>
      <c r="AB160" s="148">
        <v>0</v>
      </c>
      <c r="AC160" s="148">
        <v>0</v>
      </c>
      <c r="AD160" s="148">
        <v>2500</v>
      </c>
      <c r="AE160" s="148">
        <v>2500</v>
      </c>
      <c r="AF160" s="148">
        <v>4500</v>
      </c>
      <c r="AG160" s="148">
        <v>4500</v>
      </c>
      <c r="AH160" s="148">
        <v>4500</v>
      </c>
      <c r="AI160" s="148">
        <v>4500</v>
      </c>
      <c r="AJ160" s="148">
        <v>4500</v>
      </c>
      <c r="AK160" s="147"/>
      <c r="AL160" s="148">
        <v>0</v>
      </c>
      <c r="AM160" s="148">
        <v>0</v>
      </c>
      <c r="AN160" s="148">
        <v>0</v>
      </c>
      <c r="AO160" s="148">
        <v>0</v>
      </c>
      <c r="AP160" s="148">
        <v>0</v>
      </c>
      <c r="AQ160" s="148">
        <v>0</v>
      </c>
      <c r="AR160" s="148">
        <v>0</v>
      </c>
      <c r="AS160" s="148">
        <v>0</v>
      </c>
      <c r="AT160" s="148">
        <v>0</v>
      </c>
      <c r="AU160" s="148">
        <v>0</v>
      </c>
      <c r="AV160" s="148">
        <v>0</v>
      </c>
      <c r="AW160" s="148">
        <v>0</v>
      </c>
      <c r="AX160" s="147"/>
      <c r="AY160" s="148">
        <v>0</v>
      </c>
      <c r="AZ160" s="148">
        <v>0</v>
      </c>
      <c r="BA160" s="148">
        <v>0</v>
      </c>
      <c r="BB160" s="148">
        <v>0</v>
      </c>
      <c r="BC160" s="148">
        <v>0</v>
      </c>
      <c r="BD160" s="148">
        <v>0</v>
      </c>
      <c r="BE160" s="148">
        <v>0</v>
      </c>
      <c r="BF160" s="148">
        <v>0</v>
      </c>
      <c r="BG160" s="148">
        <v>0</v>
      </c>
      <c r="BH160" s="148">
        <v>0</v>
      </c>
      <c r="BI160" s="148">
        <v>0</v>
      </c>
      <c r="BJ160" s="148">
        <v>0</v>
      </c>
      <c r="BK160" s="147"/>
      <c r="BL160" s="148">
        <v>0</v>
      </c>
      <c r="BM160" s="148">
        <v>0</v>
      </c>
      <c r="BN160" s="148">
        <v>0</v>
      </c>
      <c r="BO160" s="148">
        <v>0</v>
      </c>
      <c r="BP160" s="148">
        <v>0</v>
      </c>
      <c r="BQ160" s="148">
        <v>0</v>
      </c>
      <c r="BR160" s="148">
        <v>0</v>
      </c>
      <c r="BS160" s="148">
        <v>0</v>
      </c>
      <c r="BT160" s="148">
        <v>0</v>
      </c>
      <c r="BU160" s="148">
        <v>0</v>
      </c>
      <c r="BV160" s="148">
        <v>0</v>
      </c>
      <c r="BW160" s="148">
        <v>0</v>
      </c>
      <c r="BX160" s="147"/>
      <c r="BY160" s="148">
        <v>0</v>
      </c>
      <c r="BZ160" s="148">
        <v>0</v>
      </c>
      <c r="CA160" s="148">
        <v>0</v>
      </c>
      <c r="CB160" s="148">
        <v>0</v>
      </c>
      <c r="CC160" s="148">
        <v>0</v>
      </c>
      <c r="CD160" s="148">
        <v>1100</v>
      </c>
      <c r="CE160" s="148">
        <v>1100</v>
      </c>
      <c r="CF160" s="148">
        <v>1100</v>
      </c>
      <c r="CG160" s="148">
        <v>1100</v>
      </c>
      <c r="CH160" s="148">
        <v>1100</v>
      </c>
      <c r="CI160" s="148">
        <v>1100</v>
      </c>
      <c r="CJ160" s="148">
        <v>1100</v>
      </c>
      <c r="CK160" s="147"/>
      <c r="CL160" s="148">
        <v>0</v>
      </c>
      <c r="CM160" s="148">
        <v>0</v>
      </c>
      <c r="CN160" s="148">
        <v>0</v>
      </c>
      <c r="CO160" s="148">
        <v>0</v>
      </c>
      <c r="CP160" s="148">
        <v>0</v>
      </c>
      <c r="CQ160" s="148">
        <v>208.33333333333331</v>
      </c>
      <c r="CR160" s="148">
        <v>208.33333333333331</v>
      </c>
      <c r="CS160" s="148">
        <v>375</v>
      </c>
      <c r="CT160" s="148">
        <v>375</v>
      </c>
      <c r="CU160" s="148">
        <v>375</v>
      </c>
      <c r="CV160" s="148">
        <v>375</v>
      </c>
      <c r="CW160" s="148">
        <v>375</v>
      </c>
      <c r="CX160" s="147"/>
      <c r="CY160" s="148">
        <v>0</v>
      </c>
      <c r="CZ160" s="148">
        <v>0</v>
      </c>
      <c r="DA160" s="148">
        <v>0</v>
      </c>
      <c r="DB160" s="148">
        <v>0</v>
      </c>
      <c r="DC160" s="148">
        <v>0</v>
      </c>
      <c r="DD160" s="148">
        <v>0</v>
      </c>
      <c r="DE160" s="148">
        <v>0</v>
      </c>
      <c r="DF160" s="148">
        <v>0</v>
      </c>
      <c r="DG160" s="148">
        <v>0</v>
      </c>
      <c r="DH160" s="148">
        <v>0</v>
      </c>
      <c r="DI160" s="148">
        <v>0</v>
      </c>
      <c r="DJ160" s="148">
        <v>0</v>
      </c>
      <c r="DK160" s="147"/>
      <c r="DL160" s="148">
        <v>0</v>
      </c>
      <c r="DM160" s="148">
        <v>0</v>
      </c>
      <c r="DN160" s="148">
        <v>0</v>
      </c>
      <c r="DO160" s="148">
        <v>0</v>
      </c>
      <c r="DP160" s="148">
        <v>0</v>
      </c>
      <c r="DQ160" s="148">
        <v>3808.333333333333</v>
      </c>
      <c r="DR160" s="148">
        <v>3808.333333333333</v>
      </c>
      <c r="DS160" s="148">
        <v>5975</v>
      </c>
      <c r="DT160" s="148">
        <v>5975</v>
      </c>
      <c r="DU160" s="148">
        <v>5975</v>
      </c>
      <c r="DV160" s="148">
        <v>5975</v>
      </c>
      <c r="DW160" s="148">
        <v>5975</v>
      </c>
      <c r="DY160" s="149">
        <f t="shared" si="121"/>
        <v>37491.666666666664</v>
      </c>
      <c r="EA160" s="19" t="b">
        <f t="shared" si="122"/>
        <v>1</v>
      </c>
      <c r="EH160" s="19"/>
    </row>
    <row r="161" spans="2:138" ht="14" customHeight="1" x14ac:dyDescent="0.4">
      <c r="B161" s="144"/>
      <c r="C161" s="19" t="s">
        <v>71</v>
      </c>
      <c r="D161" s="145" t="s">
        <v>135</v>
      </c>
      <c r="E161" s="19" t="s">
        <v>72</v>
      </c>
      <c r="F161" s="19" t="s">
        <v>57</v>
      </c>
      <c r="H161" s="145" t="s">
        <v>26</v>
      </c>
      <c r="I161" s="19" t="s">
        <v>114</v>
      </c>
      <c r="J161" s="19" t="s">
        <v>83</v>
      </c>
      <c r="L161" s="146">
        <v>5260</v>
      </c>
      <c r="M161" s="146">
        <v>5260</v>
      </c>
      <c r="N161" s="146">
        <v>5260</v>
      </c>
      <c r="O161" s="146">
        <v>5260</v>
      </c>
      <c r="P161" s="146">
        <v>5260</v>
      </c>
      <c r="Q161" s="146">
        <v>5260</v>
      </c>
      <c r="R161" s="146">
        <v>5260</v>
      </c>
      <c r="S161" s="146">
        <v>5260</v>
      </c>
      <c r="T161" s="146">
        <v>5260</v>
      </c>
      <c r="U161" s="146">
        <v>5260</v>
      </c>
      <c r="V161" s="146">
        <v>5260</v>
      </c>
      <c r="W161" s="146">
        <v>5260</v>
      </c>
      <c r="X161" s="147"/>
      <c r="Y161" s="148">
        <v>5260</v>
      </c>
      <c r="Z161" s="148">
        <v>5260</v>
      </c>
      <c r="AA161" s="148">
        <v>5260</v>
      </c>
      <c r="AB161" s="148">
        <v>5260</v>
      </c>
      <c r="AC161" s="148">
        <v>5531.942</v>
      </c>
      <c r="AD161" s="148">
        <v>5531.942</v>
      </c>
      <c r="AE161" s="148">
        <v>5531.942</v>
      </c>
      <c r="AF161" s="148">
        <v>5531.942</v>
      </c>
      <c r="AG161" s="148">
        <v>5531.942</v>
      </c>
      <c r="AH161" s="148">
        <v>5531.942</v>
      </c>
      <c r="AI161" s="148">
        <v>5531.942</v>
      </c>
      <c r="AJ161" s="148">
        <v>5531.942</v>
      </c>
      <c r="AK161" s="147"/>
      <c r="AL161" s="148">
        <v>387.62932499999988</v>
      </c>
      <c r="AM161" s="148">
        <v>387.62932499999988</v>
      </c>
      <c r="AN161" s="148">
        <v>387.62932499999988</v>
      </c>
      <c r="AO161" s="148">
        <v>387.62932499999988</v>
      </c>
      <c r="AP161" s="148">
        <v>451.94360800000004</v>
      </c>
      <c r="AQ161" s="148">
        <v>451.94360800000004</v>
      </c>
      <c r="AR161" s="148">
        <v>451.94360800000004</v>
      </c>
      <c r="AS161" s="148">
        <v>451.94360800000004</v>
      </c>
      <c r="AT161" s="148">
        <v>451.94360800000004</v>
      </c>
      <c r="AU161" s="148">
        <v>451.94360800000004</v>
      </c>
      <c r="AV161" s="148">
        <v>451.94360800000004</v>
      </c>
      <c r="AW161" s="148">
        <v>451.94360800000004</v>
      </c>
      <c r="AX161" s="147"/>
      <c r="AY161" s="148">
        <v>545.99700000000007</v>
      </c>
      <c r="AZ161" s="148">
        <v>545.99700000000007</v>
      </c>
      <c r="BA161" s="148">
        <v>545.99700000000007</v>
      </c>
      <c r="BB161" s="148">
        <v>545.99700000000007</v>
      </c>
      <c r="BC161" s="148">
        <v>584.06888000000004</v>
      </c>
      <c r="BD161" s="148">
        <v>584.06888000000004</v>
      </c>
      <c r="BE161" s="148">
        <v>584.06888000000004</v>
      </c>
      <c r="BF161" s="148">
        <v>584.06888000000004</v>
      </c>
      <c r="BG161" s="148">
        <v>584.06888000000004</v>
      </c>
      <c r="BH161" s="148">
        <v>584.06888000000004</v>
      </c>
      <c r="BI161" s="148">
        <v>584.06888000000004</v>
      </c>
      <c r="BJ161" s="148">
        <v>584.06888000000004</v>
      </c>
      <c r="BK161" s="147"/>
      <c r="BL161" s="148">
        <v>587.36666666666667</v>
      </c>
      <c r="BM161" s="148">
        <v>587.36666666666667</v>
      </c>
      <c r="BN161" s="148">
        <v>587.36666666666667</v>
      </c>
      <c r="BO161" s="148">
        <v>587.36666666666667</v>
      </c>
      <c r="BP161" s="148">
        <v>617.73352333333332</v>
      </c>
      <c r="BQ161" s="148">
        <v>617.73352333333332</v>
      </c>
      <c r="BR161" s="148">
        <v>617.73352333333332</v>
      </c>
      <c r="BS161" s="148">
        <v>617.73352333333332</v>
      </c>
      <c r="BT161" s="148">
        <v>617.73352333333332</v>
      </c>
      <c r="BU161" s="148">
        <v>617.73352333333332</v>
      </c>
      <c r="BV161" s="148">
        <v>617.73352333333332</v>
      </c>
      <c r="BW161" s="148">
        <v>617.73352333333332</v>
      </c>
      <c r="BX161" s="147"/>
      <c r="BY161" s="148">
        <v>2521.127727381042</v>
      </c>
      <c r="BZ161" s="148">
        <v>2521.127727381042</v>
      </c>
      <c r="CA161" s="148">
        <v>2521.127727381042</v>
      </c>
      <c r="CB161" s="148">
        <v>2521.127727381042</v>
      </c>
      <c r="CC161" s="148">
        <v>2540.5796819458419</v>
      </c>
      <c r="CD161" s="148">
        <v>2540.5796819458419</v>
      </c>
      <c r="CE161" s="148">
        <v>2540.5796819458419</v>
      </c>
      <c r="CF161" s="148">
        <v>2540.5796819458419</v>
      </c>
      <c r="CG161" s="148">
        <v>2540.5796819458419</v>
      </c>
      <c r="CH161" s="148">
        <v>2540.5796819458419</v>
      </c>
      <c r="CI161" s="148">
        <v>2540.5796819458419</v>
      </c>
      <c r="CJ161" s="148">
        <v>2540.5796819458419</v>
      </c>
      <c r="CK161" s="147"/>
      <c r="CL161" s="148">
        <v>783.15555555555545</v>
      </c>
      <c r="CM161" s="148">
        <v>783.15555555555545</v>
      </c>
      <c r="CN161" s="148">
        <v>783.15555555555545</v>
      </c>
      <c r="CO161" s="148">
        <v>783.15555555555545</v>
      </c>
      <c r="CP161" s="148">
        <v>823.64469777777776</v>
      </c>
      <c r="CQ161" s="148">
        <v>823.64469777777776</v>
      </c>
      <c r="CR161" s="148">
        <v>823.64469777777776</v>
      </c>
      <c r="CS161" s="148">
        <v>823.64469777777776</v>
      </c>
      <c r="CT161" s="148">
        <v>823.64469777777776</v>
      </c>
      <c r="CU161" s="148">
        <v>823.64469777777776</v>
      </c>
      <c r="CV161" s="148">
        <v>823.64469777777776</v>
      </c>
      <c r="CW161" s="148">
        <v>823.64469777777776</v>
      </c>
      <c r="CX161" s="147"/>
      <c r="CY161" s="148">
        <v>1788.4</v>
      </c>
      <c r="CZ161" s="148">
        <v>1788.4</v>
      </c>
      <c r="DA161" s="148">
        <v>1788.4</v>
      </c>
      <c r="DB161" s="148">
        <v>1788.4</v>
      </c>
      <c r="DC161" s="148">
        <v>1880.8602800000001</v>
      </c>
      <c r="DD161" s="148">
        <v>1880.8602800000001</v>
      </c>
      <c r="DE161" s="148">
        <v>1880.8602800000001</v>
      </c>
      <c r="DF161" s="148">
        <v>1880.8602800000001</v>
      </c>
      <c r="DG161" s="148">
        <v>1880.8602800000001</v>
      </c>
      <c r="DH161" s="148">
        <v>1880.8602800000001</v>
      </c>
      <c r="DI161" s="148">
        <v>1880.8602800000001</v>
      </c>
      <c r="DJ161" s="148">
        <v>1880.8602800000001</v>
      </c>
      <c r="DK161" s="147"/>
      <c r="DL161" s="148">
        <v>10940.049949603264</v>
      </c>
      <c r="DM161" s="148">
        <v>10940.049949603264</v>
      </c>
      <c r="DN161" s="148">
        <v>10940.049949603264</v>
      </c>
      <c r="DO161" s="148">
        <v>10940.049949603264</v>
      </c>
      <c r="DP161" s="148">
        <v>11394.760183056953</v>
      </c>
      <c r="DQ161" s="148">
        <v>11394.760183056953</v>
      </c>
      <c r="DR161" s="148">
        <v>11394.760183056953</v>
      </c>
      <c r="DS161" s="148">
        <v>11394.760183056953</v>
      </c>
      <c r="DT161" s="148">
        <v>11394.760183056953</v>
      </c>
      <c r="DU161" s="148">
        <v>11394.760183056953</v>
      </c>
      <c r="DV161" s="148">
        <v>11394.760183056953</v>
      </c>
      <c r="DW161" s="148">
        <v>11394.760183056953</v>
      </c>
      <c r="DY161" s="149">
        <f t="shared" si="121"/>
        <v>134918.28126286867</v>
      </c>
      <c r="EA161" s="19" t="b">
        <f t="shared" si="122"/>
        <v>1</v>
      </c>
      <c r="EH161" s="19"/>
    </row>
    <row r="162" spans="2:138" ht="14" customHeight="1" x14ac:dyDescent="0.4">
      <c r="B162" s="144"/>
      <c r="C162" s="19" t="s">
        <v>71</v>
      </c>
      <c r="D162" s="145" t="s">
        <v>349</v>
      </c>
      <c r="E162" s="19" t="s">
        <v>72</v>
      </c>
      <c r="F162" s="19" t="s">
        <v>57</v>
      </c>
      <c r="H162" s="145" t="s">
        <v>26</v>
      </c>
      <c r="I162" s="19" t="s">
        <v>114</v>
      </c>
      <c r="J162" s="19" t="s">
        <v>83</v>
      </c>
      <c r="L162" s="146">
        <v>5260</v>
      </c>
      <c r="M162" s="146">
        <v>5260</v>
      </c>
      <c r="N162" s="146">
        <v>5260</v>
      </c>
      <c r="O162" s="146">
        <v>5260</v>
      </c>
      <c r="P162" s="146">
        <v>5260</v>
      </c>
      <c r="Q162" s="146">
        <v>5260</v>
      </c>
      <c r="R162" s="146">
        <v>5260</v>
      </c>
      <c r="S162" s="146">
        <v>5260</v>
      </c>
      <c r="T162" s="146">
        <v>5260</v>
      </c>
      <c r="U162" s="146">
        <v>5260</v>
      </c>
      <c r="V162" s="146">
        <v>5260</v>
      </c>
      <c r="W162" s="146">
        <v>5260</v>
      </c>
      <c r="X162" s="147"/>
      <c r="Y162" s="148">
        <v>5260</v>
      </c>
      <c r="Z162" s="148">
        <v>5260</v>
      </c>
      <c r="AA162" s="148">
        <v>5260</v>
      </c>
      <c r="AB162" s="148">
        <v>5260</v>
      </c>
      <c r="AC162" s="148">
        <v>5531.942</v>
      </c>
      <c r="AD162" s="148">
        <v>5531.942</v>
      </c>
      <c r="AE162" s="148">
        <v>5531.942</v>
      </c>
      <c r="AF162" s="148">
        <v>5531.942</v>
      </c>
      <c r="AG162" s="148">
        <v>5531.942</v>
      </c>
      <c r="AH162" s="148">
        <v>5531.942</v>
      </c>
      <c r="AI162" s="148">
        <v>5531.942</v>
      </c>
      <c r="AJ162" s="148">
        <v>5531.942</v>
      </c>
      <c r="AK162" s="147"/>
      <c r="AL162" s="148">
        <v>387.62932499999988</v>
      </c>
      <c r="AM162" s="148">
        <v>387.62932499999988</v>
      </c>
      <c r="AN162" s="148">
        <v>387.62932499999988</v>
      </c>
      <c r="AO162" s="148">
        <v>387.62932499999988</v>
      </c>
      <c r="AP162" s="148">
        <v>451.94360800000004</v>
      </c>
      <c r="AQ162" s="148">
        <v>451.94360800000004</v>
      </c>
      <c r="AR162" s="148">
        <v>451.94360800000004</v>
      </c>
      <c r="AS162" s="148">
        <v>451.94360800000004</v>
      </c>
      <c r="AT162" s="148">
        <v>451.94360800000004</v>
      </c>
      <c r="AU162" s="148">
        <v>451.94360800000004</v>
      </c>
      <c r="AV162" s="148">
        <v>451.94360800000004</v>
      </c>
      <c r="AW162" s="148">
        <v>451.94360800000004</v>
      </c>
      <c r="AX162" s="147"/>
      <c r="AY162" s="148">
        <v>545.99700000000007</v>
      </c>
      <c r="AZ162" s="148">
        <v>545.99700000000007</v>
      </c>
      <c r="BA162" s="148">
        <v>545.99700000000007</v>
      </c>
      <c r="BB162" s="148">
        <v>545.99700000000007</v>
      </c>
      <c r="BC162" s="148">
        <v>584.06888000000004</v>
      </c>
      <c r="BD162" s="148">
        <v>584.06888000000004</v>
      </c>
      <c r="BE162" s="148">
        <v>584.06888000000004</v>
      </c>
      <c r="BF162" s="148">
        <v>584.06888000000004</v>
      </c>
      <c r="BG162" s="148">
        <v>584.06888000000004</v>
      </c>
      <c r="BH162" s="148">
        <v>584.06888000000004</v>
      </c>
      <c r="BI162" s="148">
        <v>584.06888000000004</v>
      </c>
      <c r="BJ162" s="148">
        <v>584.06888000000004</v>
      </c>
      <c r="BK162" s="147"/>
      <c r="BL162" s="148">
        <v>587.36666666666667</v>
      </c>
      <c r="BM162" s="148">
        <v>587.36666666666667</v>
      </c>
      <c r="BN162" s="148">
        <v>587.36666666666667</v>
      </c>
      <c r="BO162" s="148">
        <v>587.36666666666667</v>
      </c>
      <c r="BP162" s="148">
        <v>617.73352333333332</v>
      </c>
      <c r="BQ162" s="148">
        <v>617.73352333333332</v>
      </c>
      <c r="BR162" s="148">
        <v>617.73352333333332</v>
      </c>
      <c r="BS162" s="148">
        <v>617.73352333333332</v>
      </c>
      <c r="BT162" s="148">
        <v>617.73352333333332</v>
      </c>
      <c r="BU162" s="148">
        <v>617.73352333333332</v>
      </c>
      <c r="BV162" s="148">
        <v>617.73352333333332</v>
      </c>
      <c r="BW162" s="148">
        <v>617.73352333333332</v>
      </c>
      <c r="BX162" s="147"/>
      <c r="BY162" s="148">
        <v>2521.127727381042</v>
      </c>
      <c r="BZ162" s="148">
        <v>2521.127727381042</v>
      </c>
      <c r="CA162" s="148">
        <v>2521.127727381042</v>
      </c>
      <c r="CB162" s="148">
        <v>2521.127727381042</v>
      </c>
      <c r="CC162" s="148">
        <v>2540.5796819458419</v>
      </c>
      <c r="CD162" s="148">
        <v>2540.5796819458419</v>
      </c>
      <c r="CE162" s="148">
        <v>2540.5796819458419</v>
      </c>
      <c r="CF162" s="148">
        <v>2540.5796819458419</v>
      </c>
      <c r="CG162" s="148">
        <v>2540.5796819458419</v>
      </c>
      <c r="CH162" s="148">
        <v>2540.5796819458419</v>
      </c>
      <c r="CI162" s="148">
        <v>2540.5796819458419</v>
      </c>
      <c r="CJ162" s="148">
        <v>2540.5796819458419</v>
      </c>
      <c r="CK162" s="147"/>
      <c r="CL162" s="148">
        <v>783.15555555555545</v>
      </c>
      <c r="CM162" s="148">
        <v>783.15555555555545</v>
      </c>
      <c r="CN162" s="148">
        <v>783.15555555555545</v>
      </c>
      <c r="CO162" s="148">
        <v>783.15555555555545</v>
      </c>
      <c r="CP162" s="148">
        <v>823.64469777777776</v>
      </c>
      <c r="CQ162" s="148">
        <v>823.64469777777776</v>
      </c>
      <c r="CR162" s="148">
        <v>823.64469777777776</v>
      </c>
      <c r="CS162" s="148">
        <v>823.64469777777776</v>
      </c>
      <c r="CT162" s="148">
        <v>823.64469777777776</v>
      </c>
      <c r="CU162" s="148">
        <v>823.64469777777776</v>
      </c>
      <c r="CV162" s="148">
        <v>823.64469777777776</v>
      </c>
      <c r="CW162" s="148">
        <v>823.64469777777776</v>
      </c>
      <c r="CX162" s="147"/>
      <c r="CY162" s="148">
        <v>1788.4</v>
      </c>
      <c r="CZ162" s="148">
        <v>1788.4</v>
      </c>
      <c r="DA162" s="148">
        <v>1788.4</v>
      </c>
      <c r="DB162" s="148">
        <v>1788.4</v>
      </c>
      <c r="DC162" s="148">
        <v>1880.8602800000001</v>
      </c>
      <c r="DD162" s="148">
        <v>1880.8602800000001</v>
      </c>
      <c r="DE162" s="148">
        <v>1880.8602800000001</v>
      </c>
      <c r="DF162" s="148">
        <v>1880.8602800000001</v>
      </c>
      <c r="DG162" s="148">
        <v>1880.8602800000001</v>
      </c>
      <c r="DH162" s="148">
        <v>1880.8602800000001</v>
      </c>
      <c r="DI162" s="148">
        <v>1880.8602800000001</v>
      </c>
      <c r="DJ162" s="148">
        <v>1880.8602800000001</v>
      </c>
      <c r="DK162" s="147"/>
      <c r="DL162" s="148">
        <v>10940.049949603264</v>
      </c>
      <c r="DM162" s="148">
        <v>10940.049949603264</v>
      </c>
      <c r="DN162" s="148">
        <v>10940.049949603264</v>
      </c>
      <c r="DO162" s="148">
        <v>10940.049949603264</v>
      </c>
      <c r="DP162" s="148">
        <v>11394.760183056953</v>
      </c>
      <c r="DQ162" s="148">
        <v>11394.760183056953</v>
      </c>
      <c r="DR162" s="148">
        <v>11394.760183056953</v>
      </c>
      <c r="DS162" s="148">
        <v>11394.760183056953</v>
      </c>
      <c r="DT162" s="148">
        <v>11394.760183056953</v>
      </c>
      <c r="DU162" s="148">
        <v>11394.760183056953</v>
      </c>
      <c r="DV162" s="148">
        <v>11394.760183056953</v>
      </c>
      <c r="DW162" s="148">
        <v>11394.760183056953</v>
      </c>
      <c r="DY162" s="149">
        <f t="shared" si="121"/>
        <v>134918.28126286867</v>
      </c>
      <c r="EA162" s="19" t="b">
        <f t="shared" si="122"/>
        <v>1</v>
      </c>
      <c r="EH162" s="19"/>
    </row>
    <row r="163" spans="2:138" ht="14" customHeight="1" x14ac:dyDescent="0.4">
      <c r="B163" s="144"/>
      <c r="C163" s="19" t="s">
        <v>71</v>
      </c>
      <c r="D163" s="145" t="s">
        <v>350</v>
      </c>
      <c r="E163" s="19" t="s">
        <v>72</v>
      </c>
      <c r="F163" s="19" t="s">
        <v>57</v>
      </c>
      <c r="H163" s="145" t="s">
        <v>26</v>
      </c>
      <c r="I163" s="19" t="s">
        <v>114</v>
      </c>
      <c r="J163" s="19" t="s">
        <v>83</v>
      </c>
      <c r="L163" s="146">
        <v>5260</v>
      </c>
      <c r="M163" s="146">
        <v>0</v>
      </c>
      <c r="N163" s="146">
        <v>0</v>
      </c>
      <c r="O163" s="146">
        <v>0</v>
      </c>
      <c r="P163" s="146">
        <v>0</v>
      </c>
      <c r="Q163" s="146">
        <v>0</v>
      </c>
      <c r="R163" s="146">
        <v>0</v>
      </c>
      <c r="S163" s="146">
        <v>0</v>
      </c>
      <c r="T163" s="146">
        <v>0</v>
      </c>
      <c r="U163" s="146">
        <v>0</v>
      </c>
      <c r="V163" s="146">
        <v>0</v>
      </c>
      <c r="W163" s="146">
        <v>0</v>
      </c>
      <c r="X163" s="147"/>
      <c r="Y163" s="148">
        <v>5260</v>
      </c>
      <c r="Z163" s="148">
        <v>0</v>
      </c>
      <c r="AA163" s="148">
        <v>0</v>
      </c>
      <c r="AB163" s="148">
        <v>0</v>
      </c>
      <c r="AC163" s="148">
        <v>0</v>
      </c>
      <c r="AD163" s="148">
        <v>0</v>
      </c>
      <c r="AE163" s="148">
        <v>0</v>
      </c>
      <c r="AF163" s="148">
        <v>0</v>
      </c>
      <c r="AG163" s="148">
        <v>0</v>
      </c>
      <c r="AH163" s="148">
        <v>0</v>
      </c>
      <c r="AI163" s="148">
        <v>0</v>
      </c>
      <c r="AJ163" s="148">
        <v>0</v>
      </c>
      <c r="AK163" s="147"/>
      <c r="AL163" s="148">
        <v>387.62932499999988</v>
      </c>
      <c r="AM163" s="148">
        <v>0</v>
      </c>
      <c r="AN163" s="148">
        <v>0</v>
      </c>
      <c r="AO163" s="148">
        <v>0</v>
      </c>
      <c r="AP163" s="148">
        <v>0</v>
      </c>
      <c r="AQ163" s="148">
        <v>0</v>
      </c>
      <c r="AR163" s="148">
        <v>0</v>
      </c>
      <c r="AS163" s="148">
        <v>0</v>
      </c>
      <c r="AT163" s="148">
        <v>0</v>
      </c>
      <c r="AU163" s="148">
        <v>0</v>
      </c>
      <c r="AV163" s="148">
        <v>0</v>
      </c>
      <c r="AW163" s="148">
        <v>0</v>
      </c>
      <c r="AX163" s="147"/>
      <c r="AY163" s="148">
        <v>545.99700000000007</v>
      </c>
      <c r="AZ163" s="148">
        <v>0</v>
      </c>
      <c r="BA163" s="148">
        <v>0</v>
      </c>
      <c r="BB163" s="148">
        <v>0</v>
      </c>
      <c r="BC163" s="148">
        <v>0</v>
      </c>
      <c r="BD163" s="148">
        <v>0</v>
      </c>
      <c r="BE163" s="148">
        <v>0</v>
      </c>
      <c r="BF163" s="148">
        <v>0</v>
      </c>
      <c r="BG163" s="148">
        <v>0</v>
      </c>
      <c r="BH163" s="148">
        <v>0</v>
      </c>
      <c r="BI163" s="148">
        <v>0</v>
      </c>
      <c r="BJ163" s="148">
        <v>0</v>
      </c>
      <c r="BK163" s="147"/>
      <c r="BL163" s="148">
        <v>587.36666666666667</v>
      </c>
      <c r="BM163" s="148">
        <v>0</v>
      </c>
      <c r="BN163" s="148">
        <v>0</v>
      </c>
      <c r="BO163" s="148">
        <v>0</v>
      </c>
      <c r="BP163" s="148">
        <v>0</v>
      </c>
      <c r="BQ163" s="148">
        <v>0</v>
      </c>
      <c r="BR163" s="148">
        <v>0</v>
      </c>
      <c r="BS163" s="148">
        <v>0</v>
      </c>
      <c r="BT163" s="148">
        <v>0</v>
      </c>
      <c r="BU163" s="148">
        <v>0</v>
      </c>
      <c r="BV163" s="148">
        <v>0</v>
      </c>
      <c r="BW163" s="148">
        <v>0</v>
      </c>
      <c r="BX163" s="147"/>
      <c r="BY163" s="148">
        <v>2521.127727381042</v>
      </c>
      <c r="BZ163" s="148">
        <v>0</v>
      </c>
      <c r="CA163" s="148">
        <v>0</v>
      </c>
      <c r="CB163" s="148">
        <v>0</v>
      </c>
      <c r="CC163" s="148">
        <v>0</v>
      </c>
      <c r="CD163" s="148">
        <v>0</v>
      </c>
      <c r="CE163" s="148">
        <v>0</v>
      </c>
      <c r="CF163" s="148">
        <v>0</v>
      </c>
      <c r="CG163" s="148">
        <v>0</v>
      </c>
      <c r="CH163" s="148">
        <v>0</v>
      </c>
      <c r="CI163" s="148">
        <v>0</v>
      </c>
      <c r="CJ163" s="148">
        <v>0</v>
      </c>
      <c r="CK163" s="147"/>
      <c r="CL163" s="148">
        <v>783.15555555555545</v>
      </c>
      <c r="CM163" s="148">
        <v>0</v>
      </c>
      <c r="CN163" s="148">
        <v>0</v>
      </c>
      <c r="CO163" s="148">
        <v>0</v>
      </c>
      <c r="CP163" s="148">
        <v>0</v>
      </c>
      <c r="CQ163" s="148">
        <v>0</v>
      </c>
      <c r="CR163" s="148">
        <v>0</v>
      </c>
      <c r="CS163" s="148">
        <v>0</v>
      </c>
      <c r="CT163" s="148">
        <v>0</v>
      </c>
      <c r="CU163" s="148">
        <v>0</v>
      </c>
      <c r="CV163" s="148">
        <v>0</v>
      </c>
      <c r="CW163" s="148">
        <v>0</v>
      </c>
      <c r="CX163" s="147"/>
      <c r="CY163" s="148">
        <v>1788.4</v>
      </c>
      <c r="CZ163" s="148">
        <v>0</v>
      </c>
      <c r="DA163" s="148">
        <v>0</v>
      </c>
      <c r="DB163" s="148">
        <v>0</v>
      </c>
      <c r="DC163" s="148">
        <v>0</v>
      </c>
      <c r="DD163" s="148">
        <v>0</v>
      </c>
      <c r="DE163" s="148">
        <v>0</v>
      </c>
      <c r="DF163" s="148">
        <v>0</v>
      </c>
      <c r="DG163" s="148">
        <v>0</v>
      </c>
      <c r="DH163" s="148">
        <v>0</v>
      </c>
      <c r="DI163" s="148">
        <v>0</v>
      </c>
      <c r="DJ163" s="148">
        <v>0</v>
      </c>
      <c r="DK163" s="147"/>
      <c r="DL163" s="148">
        <v>10940.049949603264</v>
      </c>
      <c r="DM163" s="148">
        <v>0</v>
      </c>
      <c r="DN163" s="148">
        <v>0</v>
      </c>
      <c r="DO163" s="148">
        <v>0</v>
      </c>
      <c r="DP163" s="148">
        <v>0</v>
      </c>
      <c r="DQ163" s="148">
        <v>0</v>
      </c>
      <c r="DR163" s="148">
        <v>0</v>
      </c>
      <c r="DS163" s="148">
        <v>0</v>
      </c>
      <c r="DT163" s="148">
        <v>0</v>
      </c>
      <c r="DU163" s="148">
        <v>0</v>
      </c>
      <c r="DV163" s="148">
        <v>0</v>
      </c>
      <c r="DW163" s="148">
        <v>0</v>
      </c>
      <c r="DY163" s="149">
        <f t="shared" si="121"/>
        <v>10940.049949603264</v>
      </c>
      <c r="EA163" s="19" t="b">
        <f t="shared" si="122"/>
        <v>1</v>
      </c>
      <c r="EH163" s="19"/>
    </row>
    <row r="164" spans="2:138" ht="14" customHeight="1" x14ac:dyDescent="0.4">
      <c r="B164" s="144"/>
      <c r="C164" s="19" t="s">
        <v>71</v>
      </c>
      <c r="D164" s="145">
        <v>509</v>
      </c>
      <c r="E164" s="19" t="s">
        <v>72</v>
      </c>
      <c r="F164" s="19" t="s">
        <v>57</v>
      </c>
      <c r="H164" s="145" t="s">
        <v>26</v>
      </c>
      <c r="I164" s="19" t="s">
        <v>114</v>
      </c>
      <c r="J164" s="19" t="s">
        <v>83</v>
      </c>
      <c r="L164" s="146">
        <v>5260</v>
      </c>
      <c r="M164" s="146">
        <v>0</v>
      </c>
      <c r="N164" s="146">
        <v>0</v>
      </c>
      <c r="O164" s="146">
        <v>0</v>
      </c>
      <c r="P164" s="146">
        <v>0</v>
      </c>
      <c r="Q164" s="146">
        <v>0</v>
      </c>
      <c r="R164" s="146">
        <v>0</v>
      </c>
      <c r="S164" s="146">
        <v>0</v>
      </c>
      <c r="T164" s="146">
        <v>0</v>
      </c>
      <c r="U164" s="146">
        <v>0</v>
      </c>
      <c r="V164" s="146">
        <v>0</v>
      </c>
      <c r="W164" s="146">
        <v>0</v>
      </c>
      <c r="X164" s="147"/>
      <c r="Y164" s="148">
        <v>5260</v>
      </c>
      <c r="Z164" s="148">
        <v>0</v>
      </c>
      <c r="AA164" s="148">
        <v>0</v>
      </c>
      <c r="AB164" s="148">
        <v>0</v>
      </c>
      <c r="AC164" s="148">
        <v>0</v>
      </c>
      <c r="AD164" s="148">
        <v>0</v>
      </c>
      <c r="AE164" s="148">
        <v>0</v>
      </c>
      <c r="AF164" s="148">
        <v>0</v>
      </c>
      <c r="AG164" s="148">
        <v>0</v>
      </c>
      <c r="AH164" s="148">
        <v>0</v>
      </c>
      <c r="AI164" s="148">
        <v>0</v>
      </c>
      <c r="AJ164" s="148">
        <v>0</v>
      </c>
      <c r="AK164" s="147"/>
      <c r="AL164" s="148">
        <v>387.62932499999988</v>
      </c>
      <c r="AM164" s="148">
        <v>0</v>
      </c>
      <c r="AN164" s="148">
        <v>0</v>
      </c>
      <c r="AO164" s="148">
        <v>0</v>
      </c>
      <c r="AP164" s="148">
        <v>0</v>
      </c>
      <c r="AQ164" s="148">
        <v>0</v>
      </c>
      <c r="AR164" s="148">
        <v>0</v>
      </c>
      <c r="AS164" s="148">
        <v>0</v>
      </c>
      <c r="AT164" s="148">
        <v>0</v>
      </c>
      <c r="AU164" s="148">
        <v>0</v>
      </c>
      <c r="AV164" s="148">
        <v>0</v>
      </c>
      <c r="AW164" s="148">
        <v>0</v>
      </c>
      <c r="AX164" s="147"/>
      <c r="AY164" s="148">
        <v>545.99700000000007</v>
      </c>
      <c r="AZ164" s="148">
        <v>0</v>
      </c>
      <c r="BA164" s="148">
        <v>0</v>
      </c>
      <c r="BB164" s="148">
        <v>0</v>
      </c>
      <c r="BC164" s="148">
        <v>0</v>
      </c>
      <c r="BD164" s="148">
        <v>0</v>
      </c>
      <c r="BE164" s="148">
        <v>0</v>
      </c>
      <c r="BF164" s="148">
        <v>0</v>
      </c>
      <c r="BG164" s="148">
        <v>0</v>
      </c>
      <c r="BH164" s="148">
        <v>0</v>
      </c>
      <c r="BI164" s="148">
        <v>0</v>
      </c>
      <c r="BJ164" s="148">
        <v>0</v>
      </c>
      <c r="BK164" s="147"/>
      <c r="BL164" s="148">
        <v>587.36666666666667</v>
      </c>
      <c r="BM164" s="148">
        <v>0</v>
      </c>
      <c r="BN164" s="148">
        <v>0</v>
      </c>
      <c r="BO164" s="148">
        <v>0</v>
      </c>
      <c r="BP164" s="148">
        <v>0</v>
      </c>
      <c r="BQ164" s="148">
        <v>0</v>
      </c>
      <c r="BR164" s="148">
        <v>0</v>
      </c>
      <c r="BS164" s="148">
        <v>0</v>
      </c>
      <c r="BT164" s="148">
        <v>0</v>
      </c>
      <c r="BU164" s="148">
        <v>0</v>
      </c>
      <c r="BV164" s="148">
        <v>0</v>
      </c>
      <c r="BW164" s="148">
        <v>0</v>
      </c>
      <c r="BX164" s="147"/>
      <c r="BY164" s="148">
        <v>2521.127727381042</v>
      </c>
      <c r="BZ164" s="148">
        <v>0</v>
      </c>
      <c r="CA164" s="148">
        <v>0</v>
      </c>
      <c r="CB164" s="148">
        <v>0</v>
      </c>
      <c r="CC164" s="148">
        <v>0</v>
      </c>
      <c r="CD164" s="148">
        <v>0</v>
      </c>
      <c r="CE164" s="148">
        <v>0</v>
      </c>
      <c r="CF164" s="148">
        <v>0</v>
      </c>
      <c r="CG164" s="148">
        <v>0</v>
      </c>
      <c r="CH164" s="148">
        <v>0</v>
      </c>
      <c r="CI164" s="148">
        <v>0</v>
      </c>
      <c r="CJ164" s="148">
        <v>0</v>
      </c>
      <c r="CK164" s="147"/>
      <c r="CL164" s="148">
        <v>783.15555555555545</v>
      </c>
      <c r="CM164" s="148">
        <v>0</v>
      </c>
      <c r="CN164" s="148">
        <v>0</v>
      </c>
      <c r="CO164" s="148">
        <v>0</v>
      </c>
      <c r="CP164" s="148">
        <v>0</v>
      </c>
      <c r="CQ164" s="148">
        <v>0</v>
      </c>
      <c r="CR164" s="148">
        <v>0</v>
      </c>
      <c r="CS164" s="148">
        <v>0</v>
      </c>
      <c r="CT164" s="148">
        <v>0</v>
      </c>
      <c r="CU164" s="148">
        <v>0</v>
      </c>
      <c r="CV164" s="148">
        <v>0</v>
      </c>
      <c r="CW164" s="148">
        <v>0</v>
      </c>
      <c r="CX164" s="147"/>
      <c r="CY164" s="148">
        <v>1788.4</v>
      </c>
      <c r="CZ164" s="148">
        <v>0</v>
      </c>
      <c r="DA164" s="148">
        <v>0</v>
      </c>
      <c r="DB164" s="148">
        <v>0</v>
      </c>
      <c r="DC164" s="148">
        <v>0</v>
      </c>
      <c r="DD164" s="148">
        <v>0</v>
      </c>
      <c r="DE164" s="148">
        <v>0</v>
      </c>
      <c r="DF164" s="148">
        <v>0</v>
      </c>
      <c r="DG164" s="148">
        <v>0</v>
      </c>
      <c r="DH164" s="148">
        <v>0</v>
      </c>
      <c r="DI164" s="148">
        <v>0</v>
      </c>
      <c r="DJ164" s="148">
        <v>0</v>
      </c>
      <c r="DK164" s="147"/>
      <c r="DL164" s="148">
        <v>10940.049949603264</v>
      </c>
      <c r="DM164" s="148">
        <v>0</v>
      </c>
      <c r="DN164" s="148">
        <v>0</v>
      </c>
      <c r="DO164" s="148">
        <v>0</v>
      </c>
      <c r="DP164" s="148">
        <v>0</v>
      </c>
      <c r="DQ164" s="148">
        <v>0</v>
      </c>
      <c r="DR164" s="148">
        <v>0</v>
      </c>
      <c r="DS164" s="148">
        <v>0</v>
      </c>
      <c r="DT164" s="148">
        <v>0</v>
      </c>
      <c r="DU164" s="148">
        <v>0</v>
      </c>
      <c r="DV164" s="148">
        <v>0</v>
      </c>
      <c r="DW164" s="148">
        <v>0</v>
      </c>
      <c r="DY164" s="149">
        <f t="shared" si="121"/>
        <v>10940.049949603264</v>
      </c>
      <c r="EA164" s="19" t="b">
        <f t="shared" si="122"/>
        <v>1</v>
      </c>
      <c r="EH164" s="19"/>
    </row>
    <row r="165" spans="2:138" ht="14" customHeight="1" x14ac:dyDescent="0.4">
      <c r="B165" s="144"/>
      <c r="C165" s="19" t="s">
        <v>71</v>
      </c>
      <c r="D165" s="145">
        <v>490</v>
      </c>
      <c r="E165" s="19" t="s">
        <v>82</v>
      </c>
      <c r="F165" s="19" t="s">
        <v>57</v>
      </c>
      <c r="H165" s="145" t="s">
        <v>26</v>
      </c>
      <c r="I165" s="19" t="s">
        <v>114</v>
      </c>
      <c r="J165" s="19" t="s">
        <v>83</v>
      </c>
      <c r="L165" s="146">
        <v>2500</v>
      </c>
      <c r="M165" s="146">
        <v>2500</v>
      </c>
      <c r="N165" s="146">
        <v>2500</v>
      </c>
      <c r="O165" s="146">
        <v>2500</v>
      </c>
      <c r="P165" s="146">
        <v>2500</v>
      </c>
      <c r="Q165" s="146">
        <v>2500</v>
      </c>
      <c r="R165" s="146">
        <v>2500</v>
      </c>
      <c r="S165" s="146">
        <v>2500</v>
      </c>
      <c r="T165" s="146">
        <v>2500</v>
      </c>
      <c r="U165" s="146">
        <v>2500</v>
      </c>
      <c r="V165" s="146">
        <v>2500</v>
      </c>
      <c r="W165" s="146">
        <v>2500</v>
      </c>
      <c r="X165" s="147"/>
      <c r="Y165" s="148">
        <v>2500</v>
      </c>
      <c r="Z165" s="148">
        <v>2500</v>
      </c>
      <c r="AA165" s="148">
        <v>2500</v>
      </c>
      <c r="AB165" s="148">
        <v>2500</v>
      </c>
      <c r="AC165" s="148">
        <v>2500</v>
      </c>
      <c r="AD165" s="148">
        <v>2500</v>
      </c>
      <c r="AE165" s="148">
        <v>2500</v>
      </c>
      <c r="AF165" s="148">
        <v>2500</v>
      </c>
      <c r="AG165" s="148">
        <v>2500</v>
      </c>
      <c r="AH165" s="148">
        <v>2500</v>
      </c>
      <c r="AI165" s="148">
        <v>2500</v>
      </c>
      <c r="AJ165" s="148">
        <v>2500</v>
      </c>
      <c r="AK165" s="147"/>
      <c r="AL165" s="148">
        <v>0</v>
      </c>
      <c r="AM165" s="148">
        <v>0</v>
      </c>
      <c r="AN165" s="148">
        <v>0</v>
      </c>
      <c r="AO165" s="148">
        <v>0</v>
      </c>
      <c r="AP165" s="148">
        <v>0</v>
      </c>
      <c r="AQ165" s="148">
        <v>0</v>
      </c>
      <c r="AR165" s="148">
        <v>0</v>
      </c>
      <c r="AS165" s="148">
        <v>0</v>
      </c>
      <c r="AT165" s="148">
        <v>0</v>
      </c>
      <c r="AU165" s="148">
        <v>0</v>
      </c>
      <c r="AV165" s="148">
        <v>0</v>
      </c>
      <c r="AW165" s="148">
        <v>0</v>
      </c>
      <c r="AX165" s="147"/>
      <c r="AY165" s="148">
        <v>0</v>
      </c>
      <c r="AZ165" s="148">
        <v>0</v>
      </c>
      <c r="BA165" s="148">
        <v>0</v>
      </c>
      <c r="BB165" s="148">
        <v>0</v>
      </c>
      <c r="BC165" s="148">
        <v>0</v>
      </c>
      <c r="BD165" s="148">
        <v>0</v>
      </c>
      <c r="BE165" s="148">
        <v>0</v>
      </c>
      <c r="BF165" s="148">
        <v>0</v>
      </c>
      <c r="BG165" s="148">
        <v>0</v>
      </c>
      <c r="BH165" s="148">
        <v>0</v>
      </c>
      <c r="BI165" s="148">
        <v>0</v>
      </c>
      <c r="BJ165" s="148">
        <v>0</v>
      </c>
      <c r="BK165" s="147"/>
      <c r="BL165" s="148">
        <v>0</v>
      </c>
      <c r="BM165" s="148">
        <v>0</v>
      </c>
      <c r="BN165" s="148">
        <v>0</v>
      </c>
      <c r="BO165" s="148">
        <v>0</v>
      </c>
      <c r="BP165" s="148">
        <v>0</v>
      </c>
      <c r="BQ165" s="148">
        <v>0</v>
      </c>
      <c r="BR165" s="148">
        <v>0</v>
      </c>
      <c r="BS165" s="148">
        <v>0</v>
      </c>
      <c r="BT165" s="148">
        <v>0</v>
      </c>
      <c r="BU165" s="148">
        <v>0</v>
      </c>
      <c r="BV165" s="148">
        <v>0</v>
      </c>
      <c r="BW165" s="148">
        <v>0</v>
      </c>
      <c r="BX165" s="147"/>
      <c r="BY165" s="148">
        <v>1100</v>
      </c>
      <c r="BZ165" s="148">
        <v>1100</v>
      </c>
      <c r="CA165" s="148">
        <v>1100</v>
      </c>
      <c r="CB165" s="148">
        <v>1100</v>
      </c>
      <c r="CC165" s="148">
        <v>1100</v>
      </c>
      <c r="CD165" s="148">
        <v>1100</v>
      </c>
      <c r="CE165" s="148">
        <v>1100</v>
      </c>
      <c r="CF165" s="148">
        <v>1100</v>
      </c>
      <c r="CG165" s="148">
        <v>1100</v>
      </c>
      <c r="CH165" s="148">
        <v>1100</v>
      </c>
      <c r="CI165" s="148">
        <v>1100</v>
      </c>
      <c r="CJ165" s="148">
        <v>1100</v>
      </c>
      <c r="CK165" s="147"/>
      <c r="CL165" s="148">
        <v>208.33333333333331</v>
      </c>
      <c r="CM165" s="148">
        <v>208.33333333333331</v>
      </c>
      <c r="CN165" s="148">
        <v>208.33333333333331</v>
      </c>
      <c r="CO165" s="148">
        <v>208.33333333333331</v>
      </c>
      <c r="CP165" s="148">
        <v>208.33333333333331</v>
      </c>
      <c r="CQ165" s="148">
        <v>208.33333333333331</v>
      </c>
      <c r="CR165" s="148">
        <v>208.33333333333331</v>
      </c>
      <c r="CS165" s="148">
        <v>208.33333333333331</v>
      </c>
      <c r="CT165" s="148">
        <v>208.33333333333331</v>
      </c>
      <c r="CU165" s="148">
        <v>208.33333333333331</v>
      </c>
      <c r="CV165" s="148">
        <v>208.33333333333331</v>
      </c>
      <c r="CW165" s="148">
        <v>208.33333333333331</v>
      </c>
      <c r="CX165" s="147"/>
      <c r="CY165" s="148">
        <v>0</v>
      </c>
      <c r="CZ165" s="148">
        <v>0</v>
      </c>
      <c r="DA165" s="148">
        <v>0</v>
      </c>
      <c r="DB165" s="148">
        <v>0</v>
      </c>
      <c r="DC165" s="148">
        <v>0</v>
      </c>
      <c r="DD165" s="148">
        <v>0</v>
      </c>
      <c r="DE165" s="148">
        <v>0</v>
      </c>
      <c r="DF165" s="148">
        <v>0</v>
      </c>
      <c r="DG165" s="148">
        <v>0</v>
      </c>
      <c r="DH165" s="148">
        <v>0</v>
      </c>
      <c r="DI165" s="148">
        <v>0</v>
      </c>
      <c r="DJ165" s="148">
        <v>0</v>
      </c>
      <c r="DK165" s="147"/>
      <c r="DL165" s="148">
        <v>3808.333333333333</v>
      </c>
      <c r="DM165" s="148">
        <v>3808.333333333333</v>
      </c>
      <c r="DN165" s="148">
        <v>3808.333333333333</v>
      </c>
      <c r="DO165" s="148">
        <v>3808.333333333333</v>
      </c>
      <c r="DP165" s="148">
        <v>3808.333333333333</v>
      </c>
      <c r="DQ165" s="148">
        <v>3808.333333333333</v>
      </c>
      <c r="DR165" s="148">
        <v>3808.333333333333</v>
      </c>
      <c r="DS165" s="148">
        <v>3808.333333333333</v>
      </c>
      <c r="DT165" s="148">
        <v>3808.333333333333</v>
      </c>
      <c r="DU165" s="148">
        <v>3808.333333333333</v>
      </c>
      <c r="DV165" s="148">
        <v>3808.333333333333</v>
      </c>
      <c r="DW165" s="148">
        <v>3808.333333333333</v>
      </c>
      <c r="DY165" s="149">
        <f t="shared" si="121"/>
        <v>45700</v>
      </c>
      <c r="EA165" s="19" t="b">
        <f t="shared" si="122"/>
        <v>1</v>
      </c>
      <c r="EH165" s="19"/>
    </row>
    <row r="166" spans="2:138" ht="14" customHeight="1" x14ac:dyDescent="0.4">
      <c r="B166" s="144"/>
      <c r="C166" s="19" t="s">
        <v>71</v>
      </c>
      <c r="D166" s="145">
        <v>486</v>
      </c>
      <c r="E166" s="19" t="s">
        <v>72</v>
      </c>
      <c r="F166" s="19" t="s">
        <v>57</v>
      </c>
      <c r="H166" s="145" t="s">
        <v>26</v>
      </c>
      <c r="I166" s="19" t="s">
        <v>114</v>
      </c>
      <c r="J166" s="19" t="s">
        <v>83</v>
      </c>
      <c r="L166" s="146">
        <v>5260</v>
      </c>
      <c r="M166" s="146">
        <v>0</v>
      </c>
      <c r="N166" s="146">
        <v>0</v>
      </c>
      <c r="O166" s="146">
        <v>0</v>
      </c>
      <c r="P166" s="146">
        <v>0</v>
      </c>
      <c r="Q166" s="146">
        <v>0</v>
      </c>
      <c r="R166" s="146">
        <v>0</v>
      </c>
      <c r="S166" s="146">
        <v>0</v>
      </c>
      <c r="T166" s="146">
        <v>0</v>
      </c>
      <c r="U166" s="146">
        <v>0</v>
      </c>
      <c r="V166" s="146">
        <v>0</v>
      </c>
      <c r="W166" s="146">
        <v>0</v>
      </c>
      <c r="X166" s="147"/>
      <c r="Y166" s="148">
        <v>5260</v>
      </c>
      <c r="Z166" s="148">
        <v>0</v>
      </c>
      <c r="AA166" s="148">
        <v>0</v>
      </c>
      <c r="AB166" s="148">
        <v>0</v>
      </c>
      <c r="AC166" s="148">
        <v>0</v>
      </c>
      <c r="AD166" s="148">
        <v>0</v>
      </c>
      <c r="AE166" s="148">
        <v>0</v>
      </c>
      <c r="AF166" s="148">
        <v>0</v>
      </c>
      <c r="AG166" s="148">
        <v>0</v>
      </c>
      <c r="AH166" s="148">
        <v>0</v>
      </c>
      <c r="AI166" s="148">
        <v>0</v>
      </c>
      <c r="AJ166" s="148">
        <v>0</v>
      </c>
      <c r="AK166" s="147"/>
      <c r="AL166" s="148">
        <v>387.62932499999988</v>
      </c>
      <c r="AM166" s="148">
        <v>0</v>
      </c>
      <c r="AN166" s="148">
        <v>0</v>
      </c>
      <c r="AO166" s="148">
        <v>0</v>
      </c>
      <c r="AP166" s="148">
        <v>0</v>
      </c>
      <c r="AQ166" s="148">
        <v>0</v>
      </c>
      <c r="AR166" s="148">
        <v>0</v>
      </c>
      <c r="AS166" s="148">
        <v>0</v>
      </c>
      <c r="AT166" s="148">
        <v>0</v>
      </c>
      <c r="AU166" s="148">
        <v>0</v>
      </c>
      <c r="AV166" s="148">
        <v>0</v>
      </c>
      <c r="AW166" s="148">
        <v>0</v>
      </c>
      <c r="AX166" s="147"/>
      <c r="AY166" s="148">
        <v>545.99700000000007</v>
      </c>
      <c r="AZ166" s="148">
        <v>0</v>
      </c>
      <c r="BA166" s="148">
        <v>0</v>
      </c>
      <c r="BB166" s="148">
        <v>0</v>
      </c>
      <c r="BC166" s="148">
        <v>0</v>
      </c>
      <c r="BD166" s="148">
        <v>0</v>
      </c>
      <c r="BE166" s="148">
        <v>0</v>
      </c>
      <c r="BF166" s="148">
        <v>0</v>
      </c>
      <c r="BG166" s="148">
        <v>0</v>
      </c>
      <c r="BH166" s="148">
        <v>0</v>
      </c>
      <c r="BI166" s="148">
        <v>0</v>
      </c>
      <c r="BJ166" s="148">
        <v>0</v>
      </c>
      <c r="BK166" s="147"/>
      <c r="BL166" s="148">
        <v>587.36666666666667</v>
      </c>
      <c r="BM166" s="148">
        <v>0</v>
      </c>
      <c r="BN166" s="148">
        <v>0</v>
      </c>
      <c r="BO166" s="148">
        <v>0</v>
      </c>
      <c r="BP166" s="148">
        <v>0</v>
      </c>
      <c r="BQ166" s="148">
        <v>0</v>
      </c>
      <c r="BR166" s="148">
        <v>0</v>
      </c>
      <c r="BS166" s="148">
        <v>0</v>
      </c>
      <c r="BT166" s="148">
        <v>0</v>
      </c>
      <c r="BU166" s="148">
        <v>0</v>
      </c>
      <c r="BV166" s="148">
        <v>0</v>
      </c>
      <c r="BW166" s="148">
        <v>0</v>
      </c>
      <c r="BX166" s="147"/>
      <c r="BY166" s="148">
        <v>2521.127727381042</v>
      </c>
      <c r="BZ166" s="148">
        <v>0</v>
      </c>
      <c r="CA166" s="148">
        <v>0</v>
      </c>
      <c r="CB166" s="148">
        <v>0</v>
      </c>
      <c r="CC166" s="148">
        <v>0</v>
      </c>
      <c r="CD166" s="148">
        <v>0</v>
      </c>
      <c r="CE166" s="148">
        <v>0</v>
      </c>
      <c r="CF166" s="148">
        <v>0</v>
      </c>
      <c r="CG166" s="148">
        <v>0</v>
      </c>
      <c r="CH166" s="148">
        <v>0</v>
      </c>
      <c r="CI166" s="148">
        <v>0</v>
      </c>
      <c r="CJ166" s="148">
        <v>0</v>
      </c>
      <c r="CK166" s="147"/>
      <c r="CL166" s="148">
        <v>783.15555555555545</v>
      </c>
      <c r="CM166" s="148">
        <v>0</v>
      </c>
      <c r="CN166" s="148">
        <v>0</v>
      </c>
      <c r="CO166" s="148">
        <v>0</v>
      </c>
      <c r="CP166" s="148">
        <v>0</v>
      </c>
      <c r="CQ166" s="148">
        <v>0</v>
      </c>
      <c r="CR166" s="148">
        <v>0</v>
      </c>
      <c r="CS166" s="148">
        <v>0</v>
      </c>
      <c r="CT166" s="148">
        <v>0</v>
      </c>
      <c r="CU166" s="148">
        <v>0</v>
      </c>
      <c r="CV166" s="148">
        <v>0</v>
      </c>
      <c r="CW166" s="148">
        <v>0</v>
      </c>
      <c r="CX166" s="147"/>
      <c r="CY166" s="148">
        <v>1788.4</v>
      </c>
      <c r="CZ166" s="148">
        <v>0</v>
      </c>
      <c r="DA166" s="148">
        <v>0</v>
      </c>
      <c r="DB166" s="148">
        <v>0</v>
      </c>
      <c r="DC166" s="148">
        <v>0</v>
      </c>
      <c r="DD166" s="148">
        <v>0</v>
      </c>
      <c r="DE166" s="148">
        <v>0</v>
      </c>
      <c r="DF166" s="148">
        <v>0</v>
      </c>
      <c r="DG166" s="148">
        <v>0</v>
      </c>
      <c r="DH166" s="148">
        <v>0</v>
      </c>
      <c r="DI166" s="148">
        <v>0</v>
      </c>
      <c r="DJ166" s="148">
        <v>0</v>
      </c>
      <c r="DK166" s="147"/>
      <c r="DL166" s="148">
        <v>10940.049949603264</v>
      </c>
      <c r="DM166" s="148">
        <v>0</v>
      </c>
      <c r="DN166" s="148">
        <v>0</v>
      </c>
      <c r="DO166" s="148">
        <v>0</v>
      </c>
      <c r="DP166" s="148">
        <v>0</v>
      </c>
      <c r="DQ166" s="148">
        <v>0</v>
      </c>
      <c r="DR166" s="148">
        <v>0</v>
      </c>
      <c r="DS166" s="148">
        <v>0</v>
      </c>
      <c r="DT166" s="148">
        <v>0</v>
      </c>
      <c r="DU166" s="148">
        <v>0</v>
      </c>
      <c r="DV166" s="148">
        <v>0</v>
      </c>
      <c r="DW166" s="148">
        <v>0</v>
      </c>
      <c r="DY166" s="149">
        <f t="shared" si="121"/>
        <v>10940.049949603264</v>
      </c>
      <c r="EA166" s="19" t="b">
        <f t="shared" si="122"/>
        <v>1</v>
      </c>
      <c r="EH166" s="19"/>
    </row>
    <row r="167" spans="2:138" ht="14" customHeight="1" x14ac:dyDescent="0.4">
      <c r="B167" s="144"/>
      <c r="C167" s="19" t="s">
        <v>71</v>
      </c>
      <c r="D167" s="145">
        <v>429</v>
      </c>
      <c r="E167" s="19" t="s">
        <v>72</v>
      </c>
      <c r="F167" s="19" t="s">
        <v>57</v>
      </c>
      <c r="H167" s="145" t="s">
        <v>26</v>
      </c>
      <c r="I167" s="19" t="s">
        <v>114</v>
      </c>
      <c r="J167" s="19" t="s">
        <v>83</v>
      </c>
      <c r="L167" s="146">
        <v>5260</v>
      </c>
      <c r="M167" s="146">
        <v>5260</v>
      </c>
      <c r="N167" s="146">
        <v>5260</v>
      </c>
      <c r="O167" s="146">
        <v>5260</v>
      </c>
      <c r="P167" s="146">
        <v>5260</v>
      </c>
      <c r="Q167" s="146">
        <v>5260</v>
      </c>
      <c r="R167" s="146">
        <v>5260</v>
      </c>
      <c r="S167" s="146">
        <v>5260</v>
      </c>
      <c r="T167" s="146">
        <v>5260</v>
      </c>
      <c r="U167" s="146">
        <v>5260</v>
      </c>
      <c r="V167" s="146">
        <v>5260</v>
      </c>
      <c r="W167" s="146">
        <v>5260</v>
      </c>
      <c r="X167" s="147"/>
      <c r="Y167" s="148">
        <v>5260</v>
      </c>
      <c r="Z167" s="148">
        <v>5260</v>
      </c>
      <c r="AA167" s="148">
        <v>5260</v>
      </c>
      <c r="AB167" s="148">
        <v>5260</v>
      </c>
      <c r="AC167" s="148">
        <v>5531.942</v>
      </c>
      <c r="AD167" s="148">
        <v>5531.942</v>
      </c>
      <c r="AE167" s="148">
        <v>5531.942</v>
      </c>
      <c r="AF167" s="148">
        <v>5531.942</v>
      </c>
      <c r="AG167" s="148">
        <v>5531.942</v>
      </c>
      <c r="AH167" s="148">
        <v>5531.942</v>
      </c>
      <c r="AI167" s="148">
        <v>5531.942</v>
      </c>
      <c r="AJ167" s="148">
        <v>5531.942</v>
      </c>
      <c r="AK167" s="147"/>
      <c r="AL167" s="148">
        <v>387.62932499999988</v>
      </c>
      <c r="AM167" s="148">
        <v>387.62932499999988</v>
      </c>
      <c r="AN167" s="148">
        <v>387.62932499999988</v>
      </c>
      <c r="AO167" s="148">
        <v>387.62932499999988</v>
      </c>
      <c r="AP167" s="148">
        <v>451.94360800000004</v>
      </c>
      <c r="AQ167" s="148">
        <v>451.94360800000004</v>
      </c>
      <c r="AR167" s="148">
        <v>451.94360800000004</v>
      </c>
      <c r="AS167" s="148">
        <v>451.94360800000004</v>
      </c>
      <c r="AT167" s="148">
        <v>451.94360800000004</v>
      </c>
      <c r="AU167" s="148">
        <v>451.94360800000004</v>
      </c>
      <c r="AV167" s="148">
        <v>451.94360800000004</v>
      </c>
      <c r="AW167" s="148">
        <v>451.94360800000004</v>
      </c>
      <c r="AX167" s="147"/>
      <c r="AY167" s="148">
        <v>545.99700000000007</v>
      </c>
      <c r="AZ167" s="148">
        <v>545.99700000000007</v>
      </c>
      <c r="BA167" s="148">
        <v>545.99700000000007</v>
      </c>
      <c r="BB167" s="148">
        <v>545.99700000000007</v>
      </c>
      <c r="BC167" s="148">
        <v>584.06888000000004</v>
      </c>
      <c r="BD167" s="148">
        <v>584.06888000000004</v>
      </c>
      <c r="BE167" s="148">
        <v>584.06888000000004</v>
      </c>
      <c r="BF167" s="148">
        <v>584.06888000000004</v>
      </c>
      <c r="BG167" s="148">
        <v>584.06888000000004</v>
      </c>
      <c r="BH167" s="148">
        <v>584.06888000000004</v>
      </c>
      <c r="BI167" s="148">
        <v>584.06888000000004</v>
      </c>
      <c r="BJ167" s="148">
        <v>584.06888000000004</v>
      </c>
      <c r="BK167" s="147"/>
      <c r="BL167" s="148">
        <v>587.36666666666667</v>
      </c>
      <c r="BM167" s="148">
        <v>587.36666666666667</v>
      </c>
      <c r="BN167" s="148">
        <v>587.36666666666667</v>
      </c>
      <c r="BO167" s="148">
        <v>587.36666666666667</v>
      </c>
      <c r="BP167" s="148">
        <v>617.73352333333332</v>
      </c>
      <c r="BQ167" s="148">
        <v>617.73352333333332</v>
      </c>
      <c r="BR167" s="148">
        <v>617.73352333333332</v>
      </c>
      <c r="BS167" s="148">
        <v>617.73352333333332</v>
      </c>
      <c r="BT167" s="148">
        <v>617.73352333333332</v>
      </c>
      <c r="BU167" s="148">
        <v>617.73352333333332</v>
      </c>
      <c r="BV167" s="148">
        <v>617.73352333333332</v>
      </c>
      <c r="BW167" s="148">
        <v>617.73352333333332</v>
      </c>
      <c r="BX167" s="147"/>
      <c r="BY167" s="148">
        <v>2521.127727381042</v>
      </c>
      <c r="BZ167" s="148">
        <v>2521.127727381042</v>
      </c>
      <c r="CA167" s="148">
        <v>2521.127727381042</v>
      </c>
      <c r="CB167" s="148">
        <v>2521.127727381042</v>
      </c>
      <c r="CC167" s="148">
        <v>2540.5796819458419</v>
      </c>
      <c r="CD167" s="148">
        <v>2540.5796819458419</v>
      </c>
      <c r="CE167" s="148">
        <v>2540.5796819458419</v>
      </c>
      <c r="CF167" s="148">
        <v>2540.5796819458419</v>
      </c>
      <c r="CG167" s="148">
        <v>2540.5796819458419</v>
      </c>
      <c r="CH167" s="148">
        <v>2540.5796819458419</v>
      </c>
      <c r="CI167" s="148">
        <v>2540.5796819458419</v>
      </c>
      <c r="CJ167" s="148">
        <v>2540.5796819458419</v>
      </c>
      <c r="CK167" s="147"/>
      <c r="CL167" s="148">
        <v>783.15555555555545</v>
      </c>
      <c r="CM167" s="148">
        <v>783.15555555555545</v>
      </c>
      <c r="CN167" s="148">
        <v>783.15555555555545</v>
      </c>
      <c r="CO167" s="148">
        <v>783.15555555555545</v>
      </c>
      <c r="CP167" s="148">
        <v>823.64469777777776</v>
      </c>
      <c r="CQ167" s="148">
        <v>823.64469777777776</v>
      </c>
      <c r="CR167" s="148">
        <v>823.64469777777776</v>
      </c>
      <c r="CS167" s="148">
        <v>823.64469777777776</v>
      </c>
      <c r="CT167" s="148">
        <v>823.64469777777776</v>
      </c>
      <c r="CU167" s="148">
        <v>823.64469777777776</v>
      </c>
      <c r="CV167" s="148">
        <v>823.64469777777776</v>
      </c>
      <c r="CW167" s="148">
        <v>823.64469777777776</v>
      </c>
      <c r="CX167" s="147"/>
      <c r="CY167" s="148">
        <v>1788.4</v>
      </c>
      <c r="CZ167" s="148">
        <v>1788.4</v>
      </c>
      <c r="DA167" s="148">
        <v>1788.4</v>
      </c>
      <c r="DB167" s="148">
        <v>1788.4</v>
      </c>
      <c r="DC167" s="148">
        <v>1880.8602800000001</v>
      </c>
      <c r="DD167" s="148">
        <v>1880.8602800000001</v>
      </c>
      <c r="DE167" s="148">
        <v>1880.8602800000001</v>
      </c>
      <c r="DF167" s="148">
        <v>1880.8602800000001</v>
      </c>
      <c r="DG167" s="148">
        <v>1880.8602800000001</v>
      </c>
      <c r="DH167" s="148">
        <v>1880.8602800000001</v>
      </c>
      <c r="DI167" s="148">
        <v>1880.8602800000001</v>
      </c>
      <c r="DJ167" s="148">
        <v>1880.8602800000001</v>
      </c>
      <c r="DK167" s="147"/>
      <c r="DL167" s="148">
        <v>10940.049949603264</v>
      </c>
      <c r="DM167" s="148">
        <v>10940.049949603264</v>
      </c>
      <c r="DN167" s="148">
        <v>10940.049949603264</v>
      </c>
      <c r="DO167" s="148">
        <v>10940.049949603264</v>
      </c>
      <c r="DP167" s="148">
        <v>11394.760183056953</v>
      </c>
      <c r="DQ167" s="148">
        <v>11394.760183056953</v>
      </c>
      <c r="DR167" s="148">
        <v>11394.760183056953</v>
      </c>
      <c r="DS167" s="148">
        <v>11394.760183056953</v>
      </c>
      <c r="DT167" s="148">
        <v>11394.760183056953</v>
      </c>
      <c r="DU167" s="148">
        <v>11394.760183056953</v>
      </c>
      <c r="DV167" s="148">
        <v>11394.760183056953</v>
      </c>
      <c r="DW167" s="148">
        <v>11394.760183056953</v>
      </c>
      <c r="DY167" s="149">
        <f t="shared" si="121"/>
        <v>134918.28126286867</v>
      </c>
      <c r="EA167" s="19" t="b">
        <f t="shared" si="122"/>
        <v>1</v>
      </c>
      <c r="EH167" s="19"/>
    </row>
    <row r="168" spans="2:138" ht="14" customHeight="1" x14ac:dyDescent="0.4">
      <c r="B168" s="144"/>
      <c r="C168" s="19" t="s">
        <v>71</v>
      </c>
      <c r="D168" s="145">
        <v>428</v>
      </c>
      <c r="E168" s="19" t="s">
        <v>72</v>
      </c>
      <c r="F168" s="19" t="s">
        <v>57</v>
      </c>
      <c r="H168" s="145" t="s">
        <v>26</v>
      </c>
      <c r="I168" s="19" t="s">
        <v>114</v>
      </c>
      <c r="J168" s="19" t="s">
        <v>83</v>
      </c>
      <c r="L168" s="146">
        <v>5260</v>
      </c>
      <c r="M168" s="146">
        <v>5260</v>
      </c>
      <c r="N168" s="146">
        <v>5260</v>
      </c>
      <c r="O168" s="146">
        <v>5260</v>
      </c>
      <c r="P168" s="146">
        <v>5260</v>
      </c>
      <c r="Q168" s="146">
        <v>5260</v>
      </c>
      <c r="R168" s="146">
        <v>5260</v>
      </c>
      <c r="S168" s="146">
        <v>5260</v>
      </c>
      <c r="T168" s="146">
        <v>5260</v>
      </c>
      <c r="U168" s="146">
        <v>5260</v>
      </c>
      <c r="V168" s="146">
        <v>5260</v>
      </c>
      <c r="W168" s="146">
        <v>5260</v>
      </c>
      <c r="Y168" s="148">
        <v>5260</v>
      </c>
      <c r="Z168" s="148">
        <v>5260</v>
      </c>
      <c r="AA168" s="148">
        <v>5260</v>
      </c>
      <c r="AB168" s="148">
        <v>5260</v>
      </c>
      <c r="AC168" s="148">
        <v>5531.942</v>
      </c>
      <c r="AD168" s="148">
        <v>5531.942</v>
      </c>
      <c r="AE168" s="148">
        <v>5531.942</v>
      </c>
      <c r="AF168" s="148">
        <v>5531.942</v>
      </c>
      <c r="AG168" s="148">
        <v>5531.942</v>
      </c>
      <c r="AH168" s="148">
        <v>5531.942</v>
      </c>
      <c r="AI168" s="148">
        <v>5531.942</v>
      </c>
      <c r="AJ168" s="148">
        <v>5531.942</v>
      </c>
      <c r="AK168" s="147"/>
      <c r="AL168" s="148">
        <v>387.62932499999988</v>
      </c>
      <c r="AM168" s="148">
        <v>387.62932499999988</v>
      </c>
      <c r="AN168" s="148">
        <v>387.62932499999988</v>
      </c>
      <c r="AO168" s="148">
        <v>387.62932499999988</v>
      </c>
      <c r="AP168" s="148">
        <v>451.94360800000004</v>
      </c>
      <c r="AQ168" s="148">
        <v>451.94360800000004</v>
      </c>
      <c r="AR168" s="148">
        <v>451.94360800000004</v>
      </c>
      <c r="AS168" s="148">
        <v>451.94360800000004</v>
      </c>
      <c r="AT168" s="148">
        <v>451.94360800000004</v>
      </c>
      <c r="AU168" s="148">
        <v>451.94360800000004</v>
      </c>
      <c r="AV168" s="148">
        <v>451.94360800000004</v>
      </c>
      <c r="AW168" s="148">
        <v>451.94360800000004</v>
      </c>
      <c r="AX168" s="147"/>
      <c r="AY168" s="148">
        <v>545.99700000000007</v>
      </c>
      <c r="AZ168" s="148">
        <v>545.99700000000007</v>
      </c>
      <c r="BA168" s="148">
        <v>545.99700000000007</v>
      </c>
      <c r="BB168" s="148">
        <v>545.99700000000007</v>
      </c>
      <c r="BC168" s="148">
        <v>584.06888000000004</v>
      </c>
      <c r="BD168" s="148">
        <v>584.06888000000004</v>
      </c>
      <c r="BE168" s="148">
        <v>584.06888000000004</v>
      </c>
      <c r="BF168" s="148">
        <v>584.06888000000004</v>
      </c>
      <c r="BG168" s="148">
        <v>584.06888000000004</v>
      </c>
      <c r="BH168" s="148">
        <v>584.06888000000004</v>
      </c>
      <c r="BI168" s="148">
        <v>584.06888000000004</v>
      </c>
      <c r="BJ168" s="148">
        <v>584.06888000000004</v>
      </c>
      <c r="BK168" s="147"/>
      <c r="BL168" s="148">
        <v>587.36666666666667</v>
      </c>
      <c r="BM168" s="148">
        <v>587.36666666666667</v>
      </c>
      <c r="BN168" s="148">
        <v>587.36666666666667</v>
      </c>
      <c r="BO168" s="148">
        <v>587.36666666666667</v>
      </c>
      <c r="BP168" s="148">
        <v>617.73352333333332</v>
      </c>
      <c r="BQ168" s="148">
        <v>617.73352333333332</v>
      </c>
      <c r="BR168" s="148">
        <v>617.73352333333332</v>
      </c>
      <c r="BS168" s="148">
        <v>617.73352333333332</v>
      </c>
      <c r="BT168" s="148">
        <v>617.73352333333332</v>
      </c>
      <c r="BU168" s="148">
        <v>617.73352333333332</v>
      </c>
      <c r="BV168" s="148">
        <v>617.73352333333332</v>
      </c>
      <c r="BW168" s="148">
        <v>617.73352333333332</v>
      </c>
      <c r="BX168" s="147"/>
      <c r="BY168" s="148">
        <v>2521.127727381042</v>
      </c>
      <c r="BZ168" s="148">
        <v>2521.127727381042</v>
      </c>
      <c r="CA168" s="148">
        <v>2521.127727381042</v>
      </c>
      <c r="CB168" s="148">
        <v>2521.127727381042</v>
      </c>
      <c r="CC168" s="148">
        <v>2540.5796819458419</v>
      </c>
      <c r="CD168" s="148">
        <v>2540.5796819458419</v>
      </c>
      <c r="CE168" s="148">
        <v>2540.5796819458419</v>
      </c>
      <c r="CF168" s="148">
        <v>2540.5796819458419</v>
      </c>
      <c r="CG168" s="148">
        <v>2540.5796819458419</v>
      </c>
      <c r="CH168" s="148">
        <v>2540.5796819458419</v>
      </c>
      <c r="CI168" s="148">
        <v>2540.5796819458419</v>
      </c>
      <c r="CJ168" s="148">
        <v>2540.5796819458419</v>
      </c>
      <c r="CK168" s="147"/>
      <c r="CL168" s="148">
        <v>783.15555555555545</v>
      </c>
      <c r="CM168" s="148">
        <v>783.15555555555545</v>
      </c>
      <c r="CN168" s="148">
        <v>783.15555555555545</v>
      </c>
      <c r="CO168" s="148">
        <v>783.15555555555545</v>
      </c>
      <c r="CP168" s="148">
        <v>823.64469777777776</v>
      </c>
      <c r="CQ168" s="148">
        <v>823.64469777777776</v>
      </c>
      <c r="CR168" s="148">
        <v>823.64469777777776</v>
      </c>
      <c r="CS168" s="148">
        <v>823.64469777777776</v>
      </c>
      <c r="CT168" s="148">
        <v>823.64469777777776</v>
      </c>
      <c r="CU168" s="148">
        <v>823.64469777777776</v>
      </c>
      <c r="CV168" s="148">
        <v>823.64469777777776</v>
      </c>
      <c r="CW168" s="148">
        <v>823.64469777777776</v>
      </c>
      <c r="CX168" s="147"/>
      <c r="CY168" s="148">
        <v>1788.4</v>
      </c>
      <c r="CZ168" s="148">
        <v>1788.4</v>
      </c>
      <c r="DA168" s="148">
        <v>1788.4</v>
      </c>
      <c r="DB168" s="148">
        <v>1788.4</v>
      </c>
      <c r="DC168" s="148">
        <v>1880.8602800000001</v>
      </c>
      <c r="DD168" s="148">
        <v>1880.8602800000001</v>
      </c>
      <c r="DE168" s="148">
        <v>1880.8602800000001</v>
      </c>
      <c r="DF168" s="148">
        <v>1880.8602800000001</v>
      </c>
      <c r="DG168" s="148">
        <v>1880.8602800000001</v>
      </c>
      <c r="DH168" s="148">
        <v>1880.8602800000001</v>
      </c>
      <c r="DI168" s="148">
        <v>1880.8602800000001</v>
      </c>
      <c r="DJ168" s="148">
        <v>1880.8602800000001</v>
      </c>
      <c r="DK168" s="147"/>
      <c r="DL168" s="148">
        <v>10940.049949603264</v>
      </c>
      <c r="DM168" s="148">
        <v>10940.049949603264</v>
      </c>
      <c r="DN168" s="148">
        <v>10940.049949603264</v>
      </c>
      <c r="DO168" s="148">
        <v>10940.049949603264</v>
      </c>
      <c r="DP168" s="148">
        <v>11394.760183056953</v>
      </c>
      <c r="DQ168" s="148">
        <v>11394.760183056953</v>
      </c>
      <c r="DR168" s="148">
        <v>11394.760183056953</v>
      </c>
      <c r="DS168" s="148">
        <v>11394.760183056953</v>
      </c>
      <c r="DT168" s="148">
        <v>11394.760183056953</v>
      </c>
      <c r="DU168" s="148">
        <v>11394.760183056953</v>
      </c>
      <c r="DV168" s="148">
        <v>11394.760183056953</v>
      </c>
      <c r="DW168" s="148">
        <v>11394.760183056953</v>
      </c>
      <c r="DY168" s="149">
        <f t="shared" si="121"/>
        <v>134918.28126286867</v>
      </c>
      <c r="EA168" s="19" t="b">
        <f t="shared" si="122"/>
        <v>1</v>
      </c>
      <c r="EH168" s="19"/>
    </row>
    <row r="169" spans="2:138" ht="14" customHeight="1" x14ac:dyDescent="0.4">
      <c r="B169" s="144"/>
      <c r="C169" s="19" t="s">
        <v>71</v>
      </c>
      <c r="D169" s="145">
        <v>425</v>
      </c>
      <c r="E169" s="19" t="s">
        <v>72</v>
      </c>
      <c r="F169" s="19" t="s">
        <v>57</v>
      </c>
      <c r="H169" s="145" t="s">
        <v>26</v>
      </c>
      <c r="I169" s="19" t="s">
        <v>114</v>
      </c>
      <c r="J169" s="19" t="s">
        <v>83</v>
      </c>
      <c r="L169" s="146">
        <v>7784</v>
      </c>
      <c r="M169" s="146">
        <v>7784</v>
      </c>
      <c r="N169" s="146">
        <v>7784</v>
      </c>
      <c r="O169" s="146">
        <v>7784</v>
      </c>
      <c r="P169" s="146">
        <v>7784</v>
      </c>
      <c r="Q169" s="146">
        <v>7784</v>
      </c>
      <c r="R169" s="146">
        <v>7784</v>
      </c>
      <c r="S169" s="146">
        <v>7784</v>
      </c>
      <c r="T169" s="146">
        <v>7784</v>
      </c>
      <c r="U169" s="146">
        <v>7784</v>
      </c>
      <c r="V169" s="146">
        <v>7784</v>
      </c>
      <c r="W169" s="146">
        <v>7784</v>
      </c>
      <c r="X169" s="147"/>
      <c r="Y169" s="148">
        <v>7784</v>
      </c>
      <c r="Z169" s="148">
        <v>7784</v>
      </c>
      <c r="AA169" s="148">
        <v>7784</v>
      </c>
      <c r="AB169" s="148">
        <v>7784</v>
      </c>
      <c r="AC169" s="148">
        <v>8186.4328000000005</v>
      </c>
      <c r="AD169" s="148">
        <v>8186.4328000000005</v>
      </c>
      <c r="AE169" s="148">
        <v>8186.4328000000005</v>
      </c>
      <c r="AF169" s="148">
        <v>8186.4328000000005</v>
      </c>
      <c r="AG169" s="148">
        <v>8186.4328000000005</v>
      </c>
      <c r="AH169" s="148">
        <v>8186.4328000000005</v>
      </c>
      <c r="AI169" s="148">
        <v>8186.4328000000005</v>
      </c>
      <c r="AJ169" s="148">
        <v>8186.4328000000005</v>
      </c>
      <c r="AK169" s="147"/>
      <c r="AL169" s="148">
        <v>984.55532500000004</v>
      </c>
      <c r="AM169" s="148">
        <v>984.55532500000004</v>
      </c>
      <c r="AN169" s="148">
        <v>984.55532500000004</v>
      </c>
      <c r="AO169" s="148">
        <v>984.55532500000004</v>
      </c>
      <c r="AP169" s="148">
        <v>1080.8480600000003</v>
      </c>
      <c r="AQ169" s="148">
        <v>1080.8480600000003</v>
      </c>
      <c r="AR169" s="148">
        <v>1080.8480600000003</v>
      </c>
      <c r="AS169" s="148">
        <v>1080.8480600000003</v>
      </c>
      <c r="AT169" s="148">
        <v>1080.8480600000003</v>
      </c>
      <c r="AU169" s="148">
        <v>1080.8480600000003</v>
      </c>
      <c r="AV169" s="148">
        <v>1080.8480600000003</v>
      </c>
      <c r="AW169" s="148">
        <v>1080.8480600000003</v>
      </c>
      <c r="AX169" s="147"/>
      <c r="AY169" s="148">
        <v>899.35699999999997</v>
      </c>
      <c r="AZ169" s="148">
        <v>899.35699999999997</v>
      </c>
      <c r="BA169" s="148">
        <v>899.35699999999997</v>
      </c>
      <c r="BB169" s="148">
        <v>899.35699999999997</v>
      </c>
      <c r="BC169" s="148">
        <v>951.63440000000014</v>
      </c>
      <c r="BD169" s="148">
        <v>951.63440000000014</v>
      </c>
      <c r="BE169" s="148">
        <v>951.63440000000014</v>
      </c>
      <c r="BF169" s="148">
        <v>951.63440000000014</v>
      </c>
      <c r="BG169" s="148">
        <v>951.63440000000014</v>
      </c>
      <c r="BH169" s="148">
        <v>951.63440000000014</v>
      </c>
      <c r="BI169" s="148">
        <v>951.63440000000014</v>
      </c>
      <c r="BJ169" s="148">
        <v>951.63440000000014</v>
      </c>
      <c r="BK169" s="147"/>
      <c r="BL169" s="148">
        <v>869.21333333333337</v>
      </c>
      <c r="BM169" s="148">
        <v>869.21333333333337</v>
      </c>
      <c r="BN169" s="148">
        <v>869.21333333333337</v>
      </c>
      <c r="BO169" s="148">
        <v>869.21333333333337</v>
      </c>
      <c r="BP169" s="148">
        <v>914.15166266666665</v>
      </c>
      <c r="BQ169" s="148">
        <v>914.15166266666665</v>
      </c>
      <c r="BR169" s="148">
        <v>914.15166266666665</v>
      </c>
      <c r="BS169" s="148">
        <v>914.15166266666665</v>
      </c>
      <c r="BT169" s="148">
        <v>914.15166266666665</v>
      </c>
      <c r="BU169" s="148">
        <v>914.15166266666665</v>
      </c>
      <c r="BV169" s="148">
        <v>914.15166266666665</v>
      </c>
      <c r="BW169" s="148">
        <v>914.15166266666665</v>
      </c>
      <c r="BX169" s="147"/>
      <c r="BY169" s="148">
        <v>2701.668921170728</v>
      </c>
      <c r="BZ169" s="148">
        <v>2701.668921170728</v>
      </c>
      <c r="CA169" s="148">
        <v>2701.668921170728</v>
      </c>
      <c r="CB169" s="148">
        <v>2701.668921170728</v>
      </c>
      <c r="CC169" s="148">
        <v>2730.4548554544549</v>
      </c>
      <c r="CD169" s="148">
        <v>2730.4548554544549</v>
      </c>
      <c r="CE169" s="148">
        <v>2730.4548554544549</v>
      </c>
      <c r="CF169" s="148">
        <v>2730.4548554544549</v>
      </c>
      <c r="CG169" s="148">
        <v>2730.4548554544549</v>
      </c>
      <c r="CH169" s="148">
        <v>2730.4548554544549</v>
      </c>
      <c r="CI169" s="148">
        <v>2730.4548554544549</v>
      </c>
      <c r="CJ169" s="148">
        <v>2730.4548554544549</v>
      </c>
      <c r="CK169" s="147"/>
      <c r="CL169" s="148">
        <v>1158.951111111111</v>
      </c>
      <c r="CM169" s="148">
        <v>1158.951111111111</v>
      </c>
      <c r="CN169" s="148">
        <v>1158.951111111111</v>
      </c>
      <c r="CO169" s="148">
        <v>1158.951111111111</v>
      </c>
      <c r="CP169" s="148">
        <v>1218.8688835555556</v>
      </c>
      <c r="CQ169" s="148">
        <v>1218.8688835555556</v>
      </c>
      <c r="CR169" s="148">
        <v>1218.8688835555556</v>
      </c>
      <c r="CS169" s="148">
        <v>1218.8688835555556</v>
      </c>
      <c r="CT169" s="148">
        <v>1218.8688835555556</v>
      </c>
      <c r="CU169" s="148">
        <v>1218.8688835555556</v>
      </c>
      <c r="CV169" s="148">
        <v>1218.8688835555556</v>
      </c>
      <c r="CW169" s="148">
        <v>1218.8688835555556</v>
      </c>
      <c r="CX169" s="147"/>
      <c r="CY169" s="148">
        <v>2646.5600000000004</v>
      </c>
      <c r="CZ169" s="148">
        <v>2646.5600000000004</v>
      </c>
      <c r="DA169" s="148">
        <v>2646.5600000000004</v>
      </c>
      <c r="DB169" s="148">
        <v>2646.5600000000004</v>
      </c>
      <c r="DC169" s="148">
        <v>2783.3871520000002</v>
      </c>
      <c r="DD169" s="148">
        <v>2783.3871520000002</v>
      </c>
      <c r="DE169" s="148">
        <v>2783.3871520000002</v>
      </c>
      <c r="DF169" s="148">
        <v>2783.3871520000002</v>
      </c>
      <c r="DG169" s="148">
        <v>2783.3871520000002</v>
      </c>
      <c r="DH169" s="148">
        <v>2783.3871520000002</v>
      </c>
      <c r="DI169" s="148">
        <v>2783.3871520000002</v>
      </c>
      <c r="DJ169" s="148">
        <v>2783.3871520000002</v>
      </c>
      <c r="DK169" s="147"/>
      <c r="DL169" s="148">
        <v>15160.393365615173</v>
      </c>
      <c r="DM169" s="148">
        <v>15160.393365615173</v>
      </c>
      <c r="DN169" s="148">
        <v>15160.393365615173</v>
      </c>
      <c r="DO169" s="148">
        <v>15160.393365615173</v>
      </c>
      <c r="DP169" s="148">
        <v>15833.295353676678</v>
      </c>
      <c r="DQ169" s="148">
        <v>15833.295353676678</v>
      </c>
      <c r="DR169" s="148">
        <v>15833.295353676678</v>
      </c>
      <c r="DS169" s="148">
        <v>15833.295353676678</v>
      </c>
      <c r="DT169" s="148">
        <v>15833.295353676678</v>
      </c>
      <c r="DU169" s="148">
        <v>15833.295353676678</v>
      </c>
      <c r="DV169" s="148">
        <v>15833.295353676678</v>
      </c>
      <c r="DW169" s="148">
        <v>15833.295353676678</v>
      </c>
      <c r="DY169" s="149">
        <f t="shared" si="121"/>
        <v>187307.93629187412</v>
      </c>
      <c r="EA169" s="19" t="b">
        <f t="shared" si="122"/>
        <v>1</v>
      </c>
      <c r="EH169" s="19"/>
    </row>
    <row r="170" spans="2:138" ht="14" customHeight="1" x14ac:dyDescent="0.4">
      <c r="B170" s="144"/>
      <c r="C170" s="19" t="s">
        <v>71</v>
      </c>
      <c r="D170" s="145">
        <v>413</v>
      </c>
      <c r="E170" s="19" t="s">
        <v>72</v>
      </c>
      <c r="F170" s="19" t="s">
        <v>57</v>
      </c>
      <c r="H170" s="145" t="s">
        <v>26</v>
      </c>
      <c r="I170" s="19" t="s">
        <v>114</v>
      </c>
      <c r="J170" s="19" t="s">
        <v>83</v>
      </c>
      <c r="L170" s="146">
        <v>7784</v>
      </c>
      <c r="M170" s="146">
        <v>7784</v>
      </c>
      <c r="N170" s="146">
        <v>7784</v>
      </c>
      <c r="O170" s="146">
        <v>7784</v>
      </c>
      <c r="P170" s="146">
        <v>7784</v>
      </c>
      <c r="Q170" s="146">
        <v>7784</v>
      </c>
      <c r="R170" s="146">
        <v>7784</v>
      </c>
      <c r="S170" s="146">
        <v>7784</v>
      </c>
      <c r="T170" s="146">
        <v>7784</v>
      </c>
      <c r="U170" s="146">
        <v>7784</v>
      </c>
      <c r="V170" s="146">
        <v>7784</v>
      </c>
      <c r="W170" s="146">
        <v>7784</v>
      </c>
      <c r="X170" s="147"/>
      <c r="Y170" s="148">
        <v>7784</v>
      </c>
      <c r="Z170" s="148">
        <v>7784</v>
      </c>
      <c r="AA170" s="148">
        <v>7784</v>
      </c>
      <c r="AB170" s="148">
        <v>7784</v>
      </c>
      <c r="AC170" s="148">
        <v>8186.4328000000005</v>
      </c>
      <c r="AD170" s="148">
        <v>8186.4328000000005</v>
      </c>
      <c r="AE170" s="148">
        <v>8186.4328000000005</v>
      </c>
      <c r="AF170" s="148">
        <v>8186.4328000000005</v>
      </c>
      <c r="AG170" s="148">
        <v>8186.4328000000005</v>
      </c>
      <c r="AH170" s="148">
        <v>8186.4328000000005</v>
      </c>
      <c r="AI170" s="148">
        <v>8186.4328000000005</v>
      </c>
      <c r="AJ170" s="148">
        <v>8186.4328000000005</v>
      </c>
      <c r="AK170" s="147"/>
      <c r="AL170" s="148">
        <v>984.55532500000004</v>
      </c>
      <c r="AM170" s="148">
        <v>984.55532500000004</v>
      </c>
      <c r="AN170" s="148">
        <v>984.55532500000004</v>
      </c>
      <c r="AO170" s="148">
        <v>984.55532500000004</v>
      </c>
      <c r="AP170" s="148">
        <v>1080.8480600000003</v>
      </c>
      <c r="AQ170" s="148">
        <v>1080.8480600000003</v>
      </c>
      <c r="AR170" s="148">
        <v>1080.8480600000003</v>
      </c>
      <c r="AS170" s="148">
        <v>1080.8480600000003</v>
      </c>
      <c r="AT170" s="148">
        <v>1080.8480600000003</v>
      </c>
      <c r="AU170" s="148">
        <v>1080.8480600000003</v>
      </c>
      <c r="AV170" s="148">
        <v>1080.8480600000003</v>
      </c>
      <c r="AW170" s="148">
        <v>1080.8480600000003</v>
      </c>
      <c r="AX170" s="147"/>
      <c r="AY170" s="148">
        <v>899.35699999999997</v>
      </c>
      <c r="AZ170" s="148">
        <v>899.35699999999997</v>
      </c>
      <c r="BA170" s="148">
        <v>899.35699999999997</v>
      </c>
      <c r="BB170" s="148">
        <v>899.35699999999997</v>
      </c>
      <c r="BC170" s="148">
        <v>951.63440000000014</v>
      </c>
      <c r="BD170" s="148">
        <v>951.63440000000014</v>
      </c>
      <c r="BE170" s="148">
        <v>951.63440000000014</v>
      </c>
      <c r="BF170" s="148">
        <v>951.63440000000014</v>
      </c>
      <c r="BG170" s="148">
        <v>951.63440000000014</v>
      </c>
      <c r="BH170" s="148">
        <v>951.63440000000014</v>
      </c>
      <c r="BI170" s="148">
        <v>951.63440000000014</v>
      </c>
      <c r="BJ170" s="148">
        <v>951.63440000000014</v>
      </c>
      <c r="BK170" s="147"/>
      <c r="BL170" s="148">
        <v>869.21333333333337</v>
      </c>
      <c r="BM170" s="148">
        <v>869.21333333333337</v>
      </c>
      <c r="BN170" s="148">
        <v>869.21333333333337</v>
      </c>
      <c r="BO170" s="148">
        <v>869.21333333333337</v>
      </c>
      <c r="BP170" s="148">
        <v>914.15166266666665</v>
      </c>
      <c r="BQ170" s="148">
        <v>914.15166266666665</v>
      </c>
      <c r="BR170" s="148">
        <v>914.15166266666665</v>
      </c>
      <c r="BS170" s="148">
        <v>914.15166266666665</v>
      </c>
      <c r="BT170" s="148">
        <v>914.15166266666665</v>
      </c>
      <c r="BU170" s="148">
        <v>914.15166266666665</v>
      </c>
      <c r="BV170" s="148">
        <v>914.15166266666665</v>
      </c>
      <c r="BW170" s="148">
        <v>914.15166266666665</v>
      </c>
      <c r="BX170" s="147"/>
      <c r="BY170" s="148">
        <v>2701.668921170728</v>
      </c>
      <c r="BZ170" s="148">
        <v>2701.668921170728</v>
      </c>
      <c r="CA170" s="148">
        <v>2701.668921170728</v>
      </c>
      <c r="CB170" s="148">
        <v>2701.668921170728</v>
      </c>
      <c r="CC170" s="148">
        <v>2730.4548554544549</v>
      </c>
      <c r="CD170" s="148">
        <v>2730.4548554544549</v>
      </c>
      <c r="CE170" s="148">
        <v>2730.4548554544549</v>
      </c>
      <c r="CF170" s="148">
        <v>2730.4548554544549</v>
      </c>
      <c r="CG170" s="148">
        <v>2730.4548554544549</v>
      </c>
      <c r="CH170" s="148">
        <v>2730.4548554544549</v>
      </c>
      <c r="CI170" s="148">
        <v>2730.4548554544549</v>
      </c>
      <c r="CJ170" s="148">
        <v>2730.4548554544549</v>
      </c>
      <c r="CK170" s="147"/>
      <c r="CL170" s="148">
        <v>1158.951111111111</v>
      </c>
      <c r="CM170" s="148">
        <v>1158.951111111111</v>
      </c>
      <c r="CN170" s="148">
        <v>1158.951111111111</v>
      </c>
      <c r="CO170" s="148">
        <v>1158.951111111111</v>
      </c>
      <c r="CP170" s="148">
        <v>1218.8688835555556</v>
      </c>
      <c r="CQ170" s="148">
        <v>1218.8688835555556</v>
      </c>
      <c r="CR170" s="148">
        <v>1218.8688835555556</v>
      </c>
      <c r="CS170" s="148">
        <v>1218.8688835555556</v>
      </c>
      <c r="CT170" s="148">
        <v>1218.8688835555556</v>
      </c>
      <c r="CU170" s="148">
        <v>1218.8688835555556</v>
      </c>
      <c r="CV170" s="148">
        <v>1218.8688835555556</v>
      </c>
      <c r="CW170" s="148">
        <v>1218.8688835555556</v>
      </c>
      <c r="CX170" s="147"/>
      <c r="CY170" s="148">
        <v>2646.5600000000004</v>
      </c>
      <c r="CZ170" s="148">
        <v>2646.5600000000004</v>
      </c>
      <c r="DA170" s="148">
        <v>2646.5600000000004</v>
      </c>
      <c r="DB170" s="148">
        <v>2646.5600000000004</v>
      </c>
      <c r="DC170" s="148">
        <v>2783.3871520000002</v>
      </c>
      <c r="DD170" s="148">
        <v>2783.3871520000002</v>
      </c>
      <c r="DE170" s="148">
        <v>2783.3871520000002</v>
      </c>
      <c r="DF170" s="148">
        <v>2783.3871520000002</v>
      </c>
      <c r="DG170" s="148">
        <v>2783.3871520000002</v>
      </c>
      <c r="DH170" s="148">
        <v>2783.3871520000002</v>
      </c>
      <c r="DI170" s="148">
        <v>2783.3871520000002</v>
      </c>
      <c r="DJ170" s="148">
        <v>2783.3871520000002</v>
      </c>
      <c r="DK170" s="147"/>
      <c r="DL170" s="148">
        <v>15160.393365615173</v>
      </c>
      <c r="DM170" s="148">
        <v>15160.393365615173</v>
      </c>
      <c r="DN170" s="148">
        <v>15160.393365615173</v>
      </c>
      <c r="DO170" s="148">
        <v>15160.393365615173</v>
      </c>
      <c r="DP170" s="148">
        <v>15833.295353676678</v>
      </c>
      <c r="DQ170" s="148">
        <v>15833.295353676678</v>
      </c>
      <c r="DR170" s="148">
        <v>15833.295353676678</v>
      </c>
      <c r="DS170" s="148">
        <v>15833.295353676678</v>
      </c>
      <c r="DT170" s="148">
        <v>15833.295353676678</v>
      </c>
      <c r="DU170" s="148">
        <v>15833.295353676678</v>
      </c>
      <c r="DV170" s="148">
        <v>15833.295353676678</v>
      </c>
      <c r="DW170" s="148">
        <v>15833.295353676678</v>
      </c>
      <c r="DY170" s="149">
        <f t="shared" si="121"/>
        <v>187307.93629187412</v>
      </c>
      <c r="EA170" s="19" t="b">
        <f t="shared" si="122"/>
        <v>1</v>
      </c>
      <c r="EH170" s="19"/>
    </row>
    <row r="171" spans="2:138" ht="14" customHeight="1" x14ac:dyDescent="0.4">
      <c r="B171" s="144"/>
      <c r="C171" s="19" t="s">
        <v>71</v>
      </c>
      <c r="D171" s="145">
        <v>408</v>
      </c>
      <c r="E171" s="19" t="s">
        <v>72</v>
      </c>
      <c r="F171" s="19" t="s">
        <v>57</v>
      </c>
      <c r="H171" s="145" t="s">
        <v>26</v>
      </c>
      <c r="I171" s="19" t="s">
        <v>114</v>
      </c>
      <c r="J171" s="19" t="s">
        <v>83</v>
      </c>
      <c r="L171" s="146">
        <v>7784</v>
      </c>
      <c r="M171" s="146">
        <v>7784</v>
      </c>
      <c r="N171" s="146">
        <v>7784</v>
      </c>
      <c r="O171" s="146">
        <v>7784</v>
      </c>
      <c r="P171" s="146">
        <v>7784</v>
      </c>
      <c r="Q171" s="146">
        <v>7784</v>
      </c>
      <c r="R171" s="146">
        <v>7784</v>
      </c>
      <c r="S171" s="146">
        <v>7784</v>
      </c>
      <c r="T171" s="146">
        <v>7784</v>
      </c>
      <c r="U171" s="146">
        <v>7784</v>
      </c>
      <c r="V171" s="146">
        <v>7784</v>
      </c>
      <c r="W171" s="146">
        <v>7784</v>
      </c>
      <c r="X171" s="147"/>
      <c r="Y171" s="148">
        <v>7784</v>
      </c>
      <c r="Z171" s="148">
        <v>7784</v>
      </c>
      <c r="AA171" s="148">
        <v>7784</v>
      </c>
      <c r="AB171" s="148">
        <v>7784</v>
      </c>
      <c r="AC171" s="148">
        <v>8186.4328000000005</v>
      </c>
      <c r="AD171" s="148">
        <v>8186.4328000000005</v>
      </c>
      <c r="AE171" s="148">
        <v>8186.4328000000005</v>
      </c>
      <c r="AF171" s="148">
        <v>8186.4328000000005</v>
      </c>
      <c r="AG171" s="148">
        <v>8186.4328000000005</v>
      </c>
      <c r="AH171" s="148">
        <v>8186.4328000000005</v>
      </c>
      <c r="AI171" s="148">
        <v>8186.4328000000005</v>
      </c>
      <c r="AJ171" s="148">
        <v>8186.4328000000005</v>
      </c>
      <c r="AK171" s="147"/>
      <c r="AL171" s="148">
        <v>984.55532500000004</v>
      </c>
      <c r="AM171" s="148">
        <v>984.55532500000004</v>
      </c>
      <c r="AN171" s="148">
        <v>984.55532500000004</v>
      </c>
      <c r="AO171" s="148">
        <v>984.55532500000004</v>
      </c>
      <c r="AP171" s="148">
        <v>1080.8480600000003</v>
      </c>
      <c r="AQ171" s="148">
        <v>1080.8480600000003</v>
      </c>
      <c r="AR171" s="148">
        <v>1080.8480600000003</v>
      </c>
      <c r="AS171" s="148">
        <v>1080.8480600000003</v>
      </c>
      <c r="AT171" s="148">
        <v>1080.8480600000003</v>
      </c>
      <c r="AU171" s="148">
        <v>1080.8480600000003</v>
      </c>
      <c r="AV171" s="148">
        <v>1080.8480600000003</v>
      </c>
      <c r="AW171" s="148">
        <v>1080.8480600000003</v>
      </c>
      <c r="AX171" s="147"/>
      <c r="AY171" s="148">
        <v>899.35699999999997</v>
      </c>
      <c r="AZ171" s="148">
        <v>899.35699999999997</v>
      </c>
      <c r="BA171" s="148">
        <v>899.35699999999997</v>
      </c>
      <c r="BB171" s="148">
        <v>899.35699999999997</v>
      </c>
      <c r="BC171" s="148">
        <v>951.63440000000014</v>
      </c>
      <c r="BD171" s="148">
        <v>951.63440000000014</v>
      </c>
      <c r="BE171" s="148">
        <v>951.63440000000014</v>
      </c>
      <c r="BF171" s="148">
        <v>951.63440000000014</v>
      </c>
      <c r="BG171" s="148">
        <v>951.63440000000014</v>
      </c>
      <c r="BH171" s="148">
        <v>951.63440000000014</v>
      </c>
      <c r="BI171" s="148">
        <v>951.63440000000014</v>
      </c>
      <c r="BJ171" s="148">
        <v>951.63440000000014</v>
      </c>
      <c r="BK171" s="147"/>
      <c r="BL171" s="148">
        <v>869.21333333333337</v>
      </c>
      <c r="BM171" s="148">
        <v>869.21333333333337</v>
      </c>
      <c r="BN171" s="148">
        <v>869.21333333333337</v>
      </c>
      <c r="BO171" s="148">
        <v>869.21333333333337</v>
      </c>
      <c r="BP171" s="148">
        <v>914.15166266666665</v>
      </c>
      <c r="BQ171" s="148">
        <v>914.15166266666665</v>
      </c>
      <c r="BR171" s="148">
        <v>914.15166266666665</v>
      </c>
      <c r="BS171" s="148">
        <v>914.15166266666665</v>
      </c>
      <c r="BT171" s="148">
        <v>914.15166266666665</v>
      </c>
      <c r="BU171" s="148">
        <v>914.15166266666665</v>
      </c>
      <c r="BV171" s="148">
        <v>914.15166266666665</v>
      </c>
      <c r="BW171" s="148">
        <v>914.15166266666665</v>
      </c>
      <c r="BX171" s="147"/>
      <c r="BY171" s="148">
        <v>2701.668921170728</v>
      </c>
      <c r="BZ171" s="148">
        <v>2701.668921170728</v>
      </c>
      <c r="CA171" s="148">
        <v>2701.668921170728</v>
      </c>
      <c r="CB171" s="148">
        <v>2701.668921170728</v>
      </c>
      <c r="CC171" s="148">
        <v>2730.4548554544549</v>
      </c>
      <c r="CD171" s="148">
        <v>2730.4548554544549</v>
      </c>
      <c r="CE171" s="148">
        <v>2730.4548554544549</v>
      </c>
      <c r="CF171" s="148">
        <v>2730.4548554544549</v>
      </c>
      <c r="CG171" s="148">
        <v>2730.4548554544549</v>
      </c>
      <c r="CH171" s="148">
        <v>2730.4548554544549</v>
      </c>
      <c r="CI171" s="148">
        <v>2730.4548554544549</v>
      </c>
      <c r="CJ171" s="148">
        <v>2730.4548554544549</v>
      </c>
      <c r="CK171" s="147"/>
      <c r="CL171" s="148">
        <v>1158.951111111111</v>
      </c>
      <c r="CM171" s="148">
        <v>1158.951111111111</v>
      </c>
      <c r="CN171" s="148">
        <v>1158.951111111111</v>
      </c>
      <c r="CO171" s="148">
        <v>1158.951111111111</v>
      </c>
      <c r="CP171" s="148">
        <v>1218.8688835555556</v>
      </c>
      <c r="CQ171" s="148">
        <v>1218.8688835555556</v>
      </c>
      <c r="CR171" s="148">
        <v>1218.8688835555556</v>
      </c>
      <c r="CS171" s="148">
        <v>1218.8688835555556</v>
      </c>
      <c r="CT171" s="148">
        <v>1218.8688835555556</v>
      </c>
      <c r="CU171" s="148">
        <v>1218.8688835555556</v>
      </c>
      <c r="CV171" s="148">
        <v>1218.8688835555556</v>
      </c>
      <c r="CW171" s="148">
        <v>1218.8688835555556</v>
      </c>
      <c r="CX171" s="147"/>
      <c r="CY171" s="148">
        <v>2646.5600000000004</v>
      </c>
      <c r="CZ171" s="148">
        <v>2646.5600000000004</v>
      </c>
      <c r="DA171" s="148">
        <v>2646.5600000000004</v>
      </c>
      <c r="DB171" s="148">
        <v>2646.5600000000004</v>
      </c>
      <c r="DC171" s="148">
        <v>2783.3871520000002</v>
      </c>
      <c r="DD171" s="148">
        <v>2783.3871520000002</v>
      </c>
      <c r="DE171" s="148">
        <v>2783.3871520000002</v>
      </c>
      <c r="DF171" s="148">
        <v>2783.3871520000002</v>
      </c>
      <c r="DG171" s="148">
        <v>2783.3871520000002</v>
      </c>
      <c r="DH171" s="148">
        <v>2783.3871520000002</v>
      </c>
      <c r="DI171" s="148">
        <v>2783.3871520000002</v>
      </c>
      <c r="DJ171" s="148">
        <v>2783.3871520000002</v>
      </c>
      <c r="DK171" s="147"/>
      <c r="DL171" s="148">
        <v>15160.393365615173</v>
      </c>
      <c r="DM171" s="148">
        <v>15160.393365615173</v>
      </c>
      <c r="DN171" s="148">
        <v>15160.393365615173</v>
      </c>
      <c r="DO171" s="148">
        <v>15160.393365615173</v>
      </c>
      <c r="DP171" s="148">
        <v>15833.295353676678</v>
      </c>
      <c r="DQ171" s="148">
        <v>15833.295353676678</v>
      </c>
      <c r="DR171" s="148">
        <v>15833.295353676678</v>
      </c>
      <c r="DS171" s="148">
        <v>15833.295353676678</v>
      </c>
      <c r="DT171" s="148">
        <v>15833.295353676678</v>
      </c>
      <c r="DU171" s="148">
        <v>15833.295353676678</v>
      </c>
      <c r="DV171" s="148">
        <v>15833.295353676678</v>
      </c>
      <c r="DW171" s="148">
        <v>15833.295353676678</v>
      </c>
      <c r="DY171" s="149">
        <f t="shared" si="121"/>
        <v>187307.93629187412</v>
      </c>
      <c r="EA171" s="19" t="b">
        <f t="shared" si="122"/>
        <v>1</v>
      </c>
      <c r="EH171" s="19"/>
    </row>
    <row r="172" spans="2:138" ht="14" customHeight="1" x14ac:dyDescent="0.4">
      <c r="B172" s="144"/>
      <c r="C172" s="19" t="s">
        <v>71</v>
      </c>
      <c r="D172" s="145">
        <v>407</v>
      </c>
      <c r="E172" s="19" t="s">
        <v>72</v>
      </c>
      <c r="F172" s="19" t="s">
        <v>57</v>
      </c>
      <c r="H172" s="145" t="s">
        <v>26</v>
      </c>
      <c r="I172" s="19" t="s">
        <v>114</v>
      </c>
      <c r="J172" s="19" t="s">
        <v>83</v>
      </c>
      <c r="L172" s="146">
        <v>8744</v>
      </c>
      <c r="M172" s="146">
        <v>8744</v>
      </c>
      <c r="N172" s="146">
        <v>8744</v>
      </c>
      <c r="O172" s="146">
        <v>8744</v>
      </c>
      <c r="P172" s="146">
        <v>8744</v>
      </c>
      <c r="Q172" s="146">
        <v>8744</v>
      </c>
      <c r="R172" s="146">
        <v>8744</v>
      </c>
      <c r="S172" s="146">
        <v>8744</v>
      </c>
      <c r="T172" s="146">
        <v>8744</v>
      </c>
      <c r="U172" s="146">
        <v>8744</v>
      </c>
      <c r="V172" s="146">
        <v>8744</v>
      </c>
      <c r="W172" s="146">
        <v>8744</v>
      </c>
      <c r="X172" s="147"/>
      <c r="Y172" s="148">
        <v>8744</v>
      </c>
      <c r="Z172" s="148">
        <v>8744</v>
      </c>
      <c r="AA172" s="148">
        <v>8744</v>
      </c>
      <c r="AB172" s="148">
        <v>8744</v>
      </c>
      <c r="AC172" s="148">
        <v>9196.0648000000001</v>
      </c>
      <c r="AD172" s="148">
        <v>9196.0648000000001</v>
      </c>
      <c r="AE172" s="148">
        <v>9196.0648000000001</v>
      </c>
      <c r="AF172" s="148">
        <v>9196.0648000000001</v>
      </c>
      <c r="AG172" s="148">
        <v>9196.0648000000001</v>
      </c>
      <c r="AH172" s="148">
        <v>9196.0648000000001</v>
      </c>
      <c r="AI172" s="148">
        <v>9196.0648000000001</v>
      </c>
      <c r="AJ172" s="148">
        <v>9196.0648000000001</v>
      </c>
      <c r="AK172" s="147"/>
      <c r="AL172" s="148">
        <v>1234.17904</v>
      </c>
      <c r="AM172" s="148">
        <v>1234.17904</v>
      </c>
      <c r="AN172" s="148">
        <v>1234.17904</v>
      </c>
      <c r="AO172" s="148">
        <v>1234.17904</v>
      </c>
      <c r="AP172" s="148">
        <v>1358.4968599999997</v>
      </c>
      <c r="AQ172" s="148">
        <v>1358.4968599999997</v>
      </c>
      <c r="AR172" s="148">
        <v>1358.4968599999997</v>
      </c>
      <c r="AS172" s="148">
        <v>1358.4968599999997</v>
      </c>
      <c r="AT172" s="148">
        <v>1358.4968599999997</v>
      </c>
      <c r="AU172" s="148">
        <v>1358.4968599999997</v>
      </c>
      <c r="AV172" s="148">
        <v>1358.4968599999997</v>
      </c>
      <c r="AW172" s="148">
        <v>1358.4968599999997</v>
      </c>
      <c r="AX172" s="147"/>
      <c r="AY172" s="148">
        <v>951.63440000000014</v>
      </c>
      <c r="AZ172" s="148">
        <v>951.63440000000014</v>
      </c>
      <c r="BA172" s="148">
        <v>951.63440000000014</v>
      </c>
      <c r="BB172" s="148">
        <v>951.63440000000014</v>
      </c>
      <c r="BC172" s="148">
        <v>951.63440000000014</v>
      </c>
      <c r="BD172" s="148">
        <v>951.63440000000014</v>
      </c>
      <c r="BE172" s="148">
        <v>951.63440000000014</v>
      </c>
      <c r="BF172" s="148">
        <v>951.63440000000014</v>
      </c>
      <c r="BG172" s="148">
        <v>951.63440000000014</v>
      </c>
      <c r="BH172" s="148">
        <v>951.63440000000014</v>
      </c>
      <c r="BI172" s="148">
        <v>951.63440000000014</v>
      </c>
      <c r="BJ172" s="148">
        <v>951.63440000000014</v>
      </c>
      <c r="BK172" s="147"/>
      <c r="BL172" s="148">
        <v>976.4133333333333</v>
      </c>
      <c r="BM172" s="148">
        <v>976.4133333333333</v>
      </c>
      <c r="BN172" s="148">
        <v>976.4133333333333</v>
      </c>
      <c r="BO172" s="148">
        <v>976.4133333333333</v>
      </c>
      <c r="BP172" s="148">
        <v>1026.8939026666667</v>
      </c>
      <c r="BQ172" s="148">
        <v>1026.8939026666667</v>
      </c>
      <c r="BR172" s="148">
        <v>1026.8939026666667</v>
      </c>
      <c r="BS172" s="148">
        <v>1026.8939026666667</v>
      </c>
      <c r="BT172" s="148">
        <v>1026.8939026666667</v>
      </c>
      <c r="BU172" s="148">
        <v>1026.8939026666667</v>
      </c>
      <c r="BV172" s="148">
        <v>1026.8939026666667</v>
      </c>
      <c r="BW172" s="148">
        <v>1026.8939026666667</v>
      </c>
      <c r="BX172" s="147"/>
      <c r="BY172" s="148">
        <v>2770.3375210273443</v>
      </c>
      <c r="BZ172" s="148">
        <v>2770.3375210273443</v>
      </c>
      <c r="CA172" s="148">
        <v>2770.3375210273443</v>
      </c>
      <c r="CB172" s="148">
        <v>2770.3375210273443</v>
      </c>
      <c r="CC172" s="148">
        <v>2802.6736219236577</v>
      </c>
      <c r="CD172" s="148">
        <v>2802.6736219236577</v>
      </c>
      <c r="CE172" s="148">
        <v>2802.6736219236577</v>
      </c>
      <c r="CF172" s="148">
        <v>2802.6736219236577</v>
      </c>
      <c r="CG172" s="148">
        <v>2802.6736219236577</v>
      </c>
      <c r="CH172" s="148">
        <v>2802.6736219236577</v>
      </c>
      <c r="CI172" s="148">
        <v>2802.6736219236577</v>
      </c>
      <c r="CJ172" s="148">
        <v>2802.6736219236577</v>
      </c>
      <c r="CK172" s="147"/>
      <c r="CL172" s="148">
        <v>1301.8844444444444</v>
      </c>
      <c r="CM172" s="148">
        <v>1301.8844444444444</v>
      </c>
      <c r="CN172" s="148">
        <v>1301.8844444444444</v>
      </c>
      <c r="CO172" s="148">
        <v>1301.8844444444444</v>
      </c>
      <c r="CP172" s="148">
        <v>1369.1918702222222</v>
      </c>
      <c r="CQ172" s="148">
        <v>1369.1918702222222</v>
      </c>
      <c r="CR172" s="148">
        <v>1369.1918702222222</v>
      </c>
      <c r="CS172" s="148">
        <v>1369.1918702222222</v>
      </c>
      <c r="CT172" s="148">
        <v>1369.1918702222222</v>
      </c>
      <c r="CU172" s="148">
        <v>1369.1918702222222</v>
      </c>
      <c r="CV172" s="148">
        <v>1369.1918702222222</v>
      </c>
      <c r="CW172" s="148">
        <v>1369.1918702222222</v>
      </c>
      <c r="CX172" s="147"/>
      <c r="CY172" s="148">
        <v>2972.96</v>
      </c>
      <c r="CZ172" s="148">
        <v>2972.96</v>
      </c>
      <c r="DA172" s="148">
        <v>2972.96</v>
      </c>
      <c r="DB172" s="148">
        <v>2972.96</v>
      </c>
      <c r="DC172" s="148">
        <v>3126.6620320000002</v>
      </c>
      <c r="DD172" s="148">
        <v>3126.6620320000002</v>
      </c>
      <c r="DE172" s="148">
        <v>3126.6620320000002</v>
      </c>
      <c r="DF172" s="148">
        <v>3126.6620320000002</v>
      </c>
      <c r="DG172" s="148">
        <v>3126.6620320000002</v>
      </c>
      <c r="DH172" s="148">
        <v>3126.6620320000002</v>
      </c>
      <c r="DI172" s="148">
        <v>3126.6620320000002</v>
      </c>
      <c r="DJ172" s="148">
        <v>3126.6620320000002</v>
      </c>
      <c r="DK172" s="147"/>
      <c r="DL172" s="148">
        <v>16765.595298805121</v>
      </c>
      <c r="DM172" s="148">
        <v>16765.595298805121</v>
      </c>
      <c r="DN172" s="148">
        <v>16765.595298805121</v>
      </c>
      <c r="DO172" s="148">
        <v>16765.595298805121</v>
      </c>
      <c r="DP172" s="148">
        <v>17521.486226812547</v>
      </c>
      <c r="DQ172" s="148">
        <v>17521.486226812547</v>
      </c>
      <c r="DR172" s="148">
        <v>17521.486226812547</v>
      </c>
      <c r="DS172" s="148">
        <v>17521.486226812547</v>
      </c>
      <c r="DT172" s="148">
        <v>17521.486226812547</v>
      </c>
      <c r="DU172" s="148">
        <v>17521.486226812547</v>
      </c>
      <c r="DV172" s="148">
        <v>17521.486226812547</v>
      </c>
      <c r="DW172" s="148">
        <v>17521.486226812547</v>
      </c>
      <c r="DY172" s="149">
        <f t="shared" si="121"/>
        <v>207234.27100972089</v>
      </c>
      <c r="EA172" s="19" t="b">
        <f t="shared" si="122"/>
        <v>1</v>
      </c>
      <c r="EH172" s="19"/>
    </row>
    <row r="173" spans="2:138" ht="14" customHeight="1" x14ac:dyDescent="0.4">
      <c r="B173" s="144"/>
      <c r="C173" s="19" t="s">
        <v>71</v>
      </c>
      <c r="D173" s="145">
        <v>403</v>
      </c>
      <c r="E173" s="19" t="s">
        <v>72</v>
      </c>
      <c r="F173" s="19" t="s">
        <v>57</v>
      </c>
      <c r="H173" s="145" t="s">
        <v>26</v>
      </c>
      <c r="I173" s="19" t="s">
        <v>114</v>
      </c>
      <c r="J173" s="19" t="s">
        <v>83</v>
      </c>
      <c r="L173" s="146">
        <v>7784</v>
      </c>
      <c r="M173" s="146">
        <v>7784</v>
      </c>
      <c r="N173" s="146">
        <v>7784</v>
      </c>
      <c r="O173" s="146">
        <v>7784</v>
      </c>
      <c r="P173" s="146">
        <v>7784</v>
      </c>
      <c r="Q173" s="146">
        <v>7784</v>
      </c>
      <c r="R173" s="146">
        <v>7784</v>
      </c>
      <c r="S173" s="146">
        <v>7784</v>
      </c>
      <c r="T173" s="146">
        <v>7784</v>
      </c>
      <c r="U173" s="146">
        <v>7784</v>
      </c>
      <c r="V173" s="146">
        <v>7784</v>
      </c>
      <c r="W173" s="146">
        <v>7784</v>
      </c>
      <c r="X173" s="147"/>
      <c r="Y173" s="148">
        <v>7784</v>
      </c>
      <c r="Z173" s="148">
        <v>7784</v>
      </c>
      <c r="AA173" s="148">
        <v>7784</v>
      </c>
      <c r="AB173" s="148">
        <v>7784</v>
      </c>
      <c r="AC173" s="148">
        <v>8186.4328000000005</v>
      </c>
      <c r="AD173" s="148">
        <v>8186.4328000000005</v>
      </c>
      <c r="AE173" s="148">
        <v>8186.4328000000005</v>
      </c>
      <c r="AF173" s="148">
        <v>8186.4328000000005</v>
      </c>
      <c r="AG173" s="148">
        <v>8186.4328000000005</v>
      </c>
      <c r="AH173" s="148">
        <v>8186.4328000000005</v>
      </c>
      <c r="AI173" s="148">
        <v>8186.4328000000005</v>
      </c>
      <c r="AJ173" s="148">
        <v>8186.4328000000005</v>
      </c>
      <c r="AK173" s="147"/>
      <c r="AL173" s="148">
        <v>984.55532500000004</v>
      </c>
      <c r="AM173" s="148">
        <v>984.55532500000004</v>
      </c>
      <c r="AN173" s="148">
        <v>984.55532500000004</v>
      </c>
      <c r="AO173" s="148">
        <v>984.55532500000004</v>
      </c>
      <c r="AP173" s="148">
        <v>1080.8480600000003</v>
      </c>
      <c r="AQ173" s="148">
        <v>1080.8480600000003</v>
      </c>
      <c r="AR173" s="148">
        <v>1080.8480600000003</v>
      </c>
      <c r="AS173" s="148">
        <v>1080.8480600000003</v>
      </c>
      <c r="AT173" s="148">
        <v>1080.8480600000003</v>
      </c>
      <c r="AU173" s="148">
        <v>1080.8480600000003</v>
      </c>
      <c r="AV173" s="148">
        <v>1080.8480600000003</v>
      </c>
      <c r="AW173" s="148">
        <v>1080.8480600000003</v>
      </c>
      <c r="AX173" s="147"/>
      <c r="AY173" s="148">
        <v>899.35699999999997</v>
      </c>
      <c r="AZ173" s="148">
        <v>899.35699999999997</v>
      </c>
      <c r="BA173" s="148">
        <v>899.35699999999997</v>
      </c>
      <c r="BB173" s="148">
        <v>899.35699999999997</v>
      </c>
      <c r="BC173" s="148">
        <v>951.63440000000014</v>
      </c>
      <c r="BD173" s="148">
        <v>951.63440000000014</v>
      </c>
      <c r="BE173" s="148">
        <v>951.63440000000014</v>
      </c>
      <c r="BF173" s="148">
        <v>951.63440000000014</v>
      </c>
      <c r="BG173" s="148">
        <v>951.63440000000014</v>
      </c>
      <c r="BH173" s="148">
        <v>951.63440000000014</v>
      </c>
      <c r="BI173" s="148">
        <v>951.63440000000014</v>
      </c>
      <c r="BJ173" s="148">
        <v>951.63440000000014</v>
      </c>
      <c r="BK173" s="147"/>
      <c r="BL173" s="148">
        <v>869.21333333333337</v>
      </c>
      <c r="BM173" s="148">
        <v>869.21333333333337</v>
      </c>
      <c r="BN173" s="148">
        <v>869.21333333333337</v>
      </c>
      <c r="BO173" s="148">
        <v>869.21333333333337</v>
      </c>
      <c r="BP173" s="148">
        <v>914.15166266666665</v>
      </c>
      <c r="BQ173" s="148">
        <v>914.15166266666665</v>
      </c>
      <c r="BR173" s="148">
        <v>914.15166266666665</v>
      </c>
      <c r="BS173" s="148">
        <v>914.15166266666665</v>
      </c>
      <c r="BT173" s="148">
        <v>914.15166266666665</v>
      </c>
      <c r="BU173" s="148">
        <v>914.15166266666665</v>
      </c>
      <c r="BV173" s="148">
        <v>914.15166266666665</v>
      </c>
      <c r="BW173" s="148">
        <v>914.15166266666665</v>
      </c>
      <c r="BX173" s="147"/>
      <c r="BY173" s="148">
        <v>2701.668921170728</v>
      </c>
      <c r="BZ173" s="148">
        <v>2701.668921170728</v>
      </c>
      <c r="CA173" s="148">
        <v>2701.668921170728</v>
      </c>
      <c r="CB173" s="148">
        <v>2701.668921170728</v>
      </c>
      <c r="CC173" s="148">
        <v>2730.4548554544549</v>
      </c>
      <c r="CD173" s="148">
        <v>2730.4548554544549</v>
      </c>
      <c r="CE173" s="148">
        <v>2730.4548554544549</v>
      </c>
      <c r="CF173" s="148">
        <v>2730.4548554544549</v>
      </c>
      <c r="CG173" s="148">
        <v>2730.4548554544549</v>
      </c>
      <c r="CH173" s="148">
        <v>2730.4548554544549</v>
      </c>
      <c r="CI173" s="148">
        <v>2730.4548554544549</v>
      </c>
      <c r="CJ173" s="148">
        <v>2730.4548554544549</v>
      </c>
      <c r="CK173" s="147"/>
      <c r="CL173" s="148">
        <v>1158.951111111111</v>
      </c>
      <c r="CM173" s="148">
        <v>1158.951111111111</v>
      </c>
      <c r="CN173" s="148">
        <v>1158.951111111111</v>
      </c>
      <c r="CO173" s="148">
        <v>1158.951111111111</v>
      </c>
      <c r="CP173" s="148">
        <v>1218.8688835555556</v>
      </c>
      <c r="CQ173" s="148">
        <v>1218.8688835555556</v>
      </c>
      <c r="CR173" s="148">
        <v>1218.8688835555556</v>
      </c>
      <c r="CS173" s="148">
        <v>1218.8688835555556</v>
      </c>
      <c r="CT173" s="148">
        <v>1218.8688835555556</v>
      </c>
      <c r="CU173" s="148">
        <v>1218.8688835555556</v>
      </c>
      <c r="CV173" s="148">
        <v>1218.8688835555556</v>
      </c>
      <c r="CW173" s="148">
        <v>1218.8688835555556</v>
      </c>
      <c r="CX173" s="147"/>
      <c r="CY173" s="148">
        <v>2646.5600000000004</v>
      </c>
      <c r="CZ173" s="148">
        <v>2646.5600000000004</v>
      </c>
      <c r="DA173" s="148">
        <v>2646.5600000000004</v>
      </c>
      <c r="DB173" s="148">
        <v>2646.5600000000004</v>
      </c>
      <c r="DC173" s="148">
        <v>2783.3871520000002</v>
      </c>
      <c r="DD173" s="148">
        <v>2783.3871520000002</v>
      </c>
      <c r="DE173" s="148">
        <v>2783.3871520000002</v>
      </c>
      <c r="DF173" s="148">
        <v>2783.3871520000002</v>
      </c>
      <c r="DG173" s="148">
        <v>2783.3871520000002</v>
      </c>
      <c r="DH173" s="148">
        <v>2783.3871520000002</v>
      </c>
      <c r="DI173" s="148">
        <v>2783.3871520000002</v>
      </c>
      <c r="DJ173" s="148">
        <v>2783.3871520000002</v>
      </c>
      <c r="DK173" s="147"/>
      <c r="DL173" s="148">
        <v>15160.393365615173</v>
      </c>
      <c r="DM173" s="148">
        <v>15160.393365615173</v>
      </c>
      <c r="DN173" s="148">
        <v>15160.393365615173</v>
      </c>
      <c r="DO173" s="148">
        <v>15160.393365615173</v>
      </c>
      <c r="DP173" s="148">
        <v>15833.295353676678</v>
      </c>
      <c r="DQ173" s="148">
        <v>15833.295353676678</v>
      </c>
      <c r="DR173" s="148">
        <v>15833.295353676678</v>
      </c>
      <c r="DS173" s="148">
        <v>15833.295353676678</v>
      </c>
      <c r="DT173" s="148">
        <v>15833.295353676678</v>
      </c>
      <c r="DU173" s="148">
        <v>15833.295353676678</v>
      </c>
      <c r="DV173" s="148">
        <v>15833.295353676678</v>
      </c>
      <c r="DW173" s="148">
        <v>15833.295353676678</v>
      </c>
      <c r="DY173" s="149">
        <f t="shared" si="121"/>
        <v>187307.93629187412</v>
      </c>
      <c r="EA173" s="19" t="b">
        <f t="shared" si="122"/>
        <v>1</v>
      </c>
      <c r="EH173" s="19"/>
    </row>
    <row r="174" spans="2:138" ht="14" customHeight="1" x14ac:dyDescent="0.4">
      <c r="B174" s="144"/>
      <c r="C174" s="19" t="s">
        <v>71</v>
      </c>
      <c r="D174" s="145">
        <v>395</v>
      </c>
      <c r="E174" s="19" t="s">
        <v>72</v>
      </c>
      <c r="F174" s="19" t="s">
        <v>57</v>
      </c>
      <c r="H174" s="145" t="s">
        <v>26</v>
      </c>
      <c r="I174" s="19" t="s">
        <v>114</v>
      </c>
      <c r="J174" s="19" t="s">
        <v>83</v>
      </c>
      <c r="L174" s="146">
        <v>7784</v>
      </c>
      <c r="M174" s="146">
        <v>7784</v>
      </c>
      <c r="N174" s="146">
        <v>7784</v>
      </c>
      <c r="O174" s="146">
        <v>7784</v>
      </c>
      <c r="P174" s="146">
        <v>7784</v>
      </c>
      <c r="Q174" s="146">
        <v>7784</v>
      </c>
      <c r="R174" s="146">
        <v>7784</v>
      </c>
      <c r="S174" s="146">
        <v>7784</v>
      </c>
      <c r="T174" s="146">
        <v>7784</v>
      </c>
      <c r="U174" s="146">
        <v>7784</v>
      </c>
      <c r="V174" s="146">
        <v>7784</v>
      </c>
      <c r="W174" s="146">
        <v>7784</v>
      </c>
      <c r="X174" s="147"/>
      <c r="Y174" s="148">
        <v>7784</v>
      </c>
      <c r="Z174" s="148">
        <v>7784</v>
      </c>
      <c r="AA174" s="148">
        <v>7784</v>
      </c>
      <c r="AB174" s="148">
        <v>7784</v>
      </c>
      <c r="AC174" s="148">
        <v>8186.4328000000005</v>
      </c>
      <c r="AD174" s="148">
        <v>8186.4328000000005</v>
      </c>
      <c r="AE174" s="148">
        <v>8186.4328000000005</v>
      </c>
      <c r="AF174" s="148">
        <v>8186.4328000000005</v>
      </c>
      <c r="AG174" s="148">
        <v>8186.4328000000005</v>
      </c>
      <c r="AH174" s="148">
        <v>8186.4328000000005</v>
      </c>
      <c r="AI174" s="148">
        <v>8186.4328000000005</v>
      </c>
      <c r="AJ174" s="148">
        <v>8186.4328000000005</v>
      </c>
      <c r="AK174" s="147"/>
      <c r="AL174" s="148">
        <v>984.55532500000004</v>
      </c>
      <c r="AM174" s="148">
        <v>984.55532500000004</v>
      </c>
      <c r="AN174" s="148">
        <v>984.55532500000004</v>
      </c>
      <c r="AO174" s="148">
        <v>984.55532500000004</v>
      </c>
      <c r="AP174" s="148">
        <v>1080.8480600000003</v>
      </c>
      <c r="AQ174" s="148">
        <v>1080.8480600000003</v>
      </c>
      <c r="AR174" s="148">
        <v>1080.8480600000003</v>
      </c>
      <c r="AS174" s="148">
        <v>1080.8480600000003</v>
      </c>
      <c r="AT174" s="148">
        <v>1080.8480600000003</v>
      </c>
      <c r="AU174" s="148">
        <v>1080.8480600000003</v>
      </c>
      <c r="AV174" s="148">
        <v>1080.8480600000003</v>
      </c>
      <c r="AW174" s="148">
        <v>1080.8480600000003</v>
      </c>
      <c r="AX174" s="147"/>
      <c r="AY174" s="148">
        <v>899.35699999999997</v>
      </c>
      <c r="AZ174" s="148">
        <v>899.35699999999997</v>
      </c>
      <c r="BA174" s="148">
        <v>899.35699999999997</v>
      </c>
      <c r="BB174" s="148">
        <v>899.35699999999997</v>
      </c>
      <c r="BC174" s="148">
        <v>951.63440000000014</v>
      </c>
      <c r="BD174" s="148">
        <v>951.63440000000014</v>
      </c>
      <c r="BE174" s="148">
        <v>951.63440000000014</v>
      </c>
      <c r="BF174" s="148">
        <v>951.63440000000014</v>
      </c>
      <c r="BG174" s="148">
        <v>951.63440000000014</v>
      </c>
      <c r="BH174" s="148">
        <v>951.63440000000014</v>
      </c>
      <c r="BI174" s="148">
        <v>951.63440000000014</v>
      </c>
      <c r="BJ174" s="148">
        <v>951.63440000000014</v>
      </c>
      <c r="BK174" s="147"/>
      <c r="BL174" s="148">
        <v>869.21333333333337</v>
      </c>
      <c r="BM174" s="148">
        <v>869.21333333333337</v>
      </c>
      <c r="BN174" s="148">
        <v>869.21333333333337</v>
      </c>
      <c r="BO174" s="148">
        <v>869.21333333333337</v>
      </c>
      <c r="BP174" s="148">
        <v>914.15166266666665</v>
      </c>
      <c r="BQ174" s="148">
        <v>914.15166266666665</v>
      </c>
      <c r="BR174" s="148">
        <v>914.15166266666665</v>
      </c>
      <c r="BS174" s="148">
        <v>914.15166266666665</v>
      </c>
      <c r="BT174" s="148">
        <v>914.15166266666665</v>
      </c>
      <c r="BU174" s="148">
        <v>914.15166266666665</v>
      </c>
      <c r="BV174" s="148">
        <v>914.15166266666665</v>
      </c>
      <c r="BW174" s="148">
        <v>914.15166266666665</v>
      </c>
      <c r="BX174" s="147"/>
      <c r="BY174" s="148">
        <v>2701.668921170728</v>
      </c>
      <c r="BZ174" s="148">
        <v>2701.668921170728</v>
      </c>
      <c r="CA174" s="148">
        <v>2701.668921170728</v>
      </c>
      <c r="CB174" s="148">
        <v>2701.668921170728</v>
      </c>
      <c r="CC174" s="148">
        <v>2730.4548554544549</v>
      </c>
      <c r="CD174" s="148">
        <v>2730.4548554544549</v>
      </c>
      <c r="CE174" s="148">
        <v>2730.4548554544549</v>
      </c>
      <c r="CF174" s="148">
        <v>2730.4548554544549</v>
      </c>
      <c r="CG174" s="148">
        <v>2730.4548554544549</v>
      </c>
      <c r="CH174" s="148">
        <v>2730.4548554544549</v>
      </c>
      <c r="CI174" s="148">
        <v>2730.4548554544549</v>
      </c>
      <c r="CJ174" s="148">
        <v>2730.4548554544549</v>
      </c>
      <c r="CK174" s="147"/>
      <c r="CL174" s="148">
        <v>1158.951111111111</v>
      </c>
      <c r="CM174" s="148">
        <v>1158.951111111111</v>
      </c>
      <c r="CN174" s="148">
        <v>1158.951111111111</v>
      </c>
      <c r="CO174" s="148">
        <v>1158.951111111111</v>
      </c>
      <c r="CP174" s="148">
        <v>1218.8688835555556</v>
      </c>
      <c r="CQ174" s="148">
        <v>1218.8688835555556</v>
      </c>
      <c r="CR174" s="148">
        <v>1218.8688835555556</v>
      </c>
      <c r="CS174" s="148">
        <v>1218.8688835555556</v>
      </c>
      <c r="CT174" s="148">
        <v>1218.8688835555556</v>
      </c>
      <c r="CU174" s="148">
        <v>1218.8688835555556</v>
      </c>
      <c r="CV174" s="148">
        <v>1218.8688835555556</v>
      </c>
      <c r="CW174" s="148">
        <v>1218.8688835555556</v>
      </c>
      <c r="CX174" s="147"/>
      <c r="CY174" s="148">
        <v>2646.5600000000004</v>
      </c>
      <c r="CZ174" s="148">
        <v>2646.5600000000004</v>
      </c>
      <c r="DA174" s="148">
        <v>2646.5600000000004</v>
      </c>
      <c r="DB174" s="148">
        <v>2646.5600000000004</v>
      </c>
      <c r="DC174" s="148">
        <v>2783.3871520000002</v>
      </c>
      <c r="DD174" s="148">
        <v>2783.3871520000002</v>
      </c>
      <c r="DE174" s="148">
        <v>2783.3871520000002</v>
      </c>
      <c r="DF174" s="148">
        <v>2783.3871520000002</v>
      </c>
      <c r="DG174" s="148">
        <v>2783.3871520000002</v>
      </c>
      <c r="DH174" s="148">
        <v>2783.3871520000002</v>
      </c>
      <c r="DI174" s="148">
        <v>2783.3871520000002</v>
      </c>
      <c r="DJ174" s="148">
        <v>2783.3871520000002</v>
      </c>
      <c r="DK174" s="147"/>
      <c r="DL174" s="148">
        <v>15160.393365615173</v>
      </c>
      <c r="DM174" s="148">
        <v>15160.393365615173</v>
      </c>
      <c r="DN174" s="148">
        <v>15160.393365615173</v>
      </c>
      <c r="DO174" s="148">
        <v>15160.393365615173</v>
      </c>
      <c r="DP174" s="148">
        <v>15833.295353676678</v>
      </c>
      <c r="DQ174" s="148">
        <v>15833.295353676678</v>
      </c>
      <c r="DR174" s="148">
        <v>15833.295353676678</v>
      </c>
      <c r="DS174" s="148">
        <v>15833.295353676678</v>
      </c>
      <c r="DT174" s="148">
        <v>15833.295353676678</v>
      </c>
      <c r="DU174" s="148">
        <v>15833.295353676678</v>
      </c>
      <c r="DV174" s="148">
        <v>15833.295353676678</v>
      </c>
      <c r="DW174" s="148">
        <v>15833.295353676678</v>
      </c>
      <c r="DY174" s="149">
        <f t="shared" si="121"/>
        <v>187307.93629187412</v>
      </c>
      <c r="EA174" s="19" t="b">
        <f t="shared" si="122"/>
        <v>1</v>
      </c>
      <c r="EH174" s="19"/>
    </row>
    <row r="175" spans="2:138" ht="14" customHeight="1" x14ac:dyDescent="0.4">
      <c r="C175" s="19" t="s">
        <v>71</v>
      </c>
      <c r="D175" s="145">
        <v>394</v>
      </c>
      <c r="E175" s="19" t="s">
        <v>72</v>
      </c>
      <c r="F175" s="19" t="s">
        <v>57</v>
      </c>
      <c r="H175" s="145" t="s">
        <v>26</v>
      </c>
      <c r="I175" s="19" t="s">
        <v>114</v>
      </c>
      <c r="J175" s="19" t="s">
        <v>83</v>
      </c>
      <c r="L175" s="146">
        <v>10300</v>
      </c>
      <c r="M175" s="146">
        <v>10300</v>
      </c>
      <c r="N175" s="146">
        <v>10300</v>
      </c>
      <c r="O175" s="146">
        <v>10300</v>
      </c>
      <c r="P175" s="146">
        <v>10300</v>
      </c>
      <c r="Q175" s="146">
        <v>10300</v>
      </c>
      <c r="R175" s="146">
        <v>10300</v>
      </c>
      <c r="S175" s="146">
        <v>10300</v>
      </c>
      <c r="T175" s="146">
        <v>10300</v>
      </c>
      <c r="U175" s="146">
        <v>10300</v>
      </c>
      <c r="V175" s="146">
        <v>10300</v>
      </c>
      <c r="W175" s="146">
        <v>10300</v>
      </c>
      <c r="X175" s="147"/>
      <c r="Y175" s="148">
        <v>10300</v>
      </c>
      <c r="Z175" s="148">
        <v>10300</v>
      </c>
      <c r="AA175" s="148">
        <v>10300</v>
      </c>
      <c r="AB175" s="148">
        <v>10300</v>
      </c>
      <c r="AC175" s="148">
        <v>10832.51</v>
      </c>
      <c r="AD175" s="148">
        <v>10832.51</v>
      </c>
      <c r="AE175" s="148">
        <v>10832.51</v>
      </c>
      <c r="AF175" s="148">
        <v>10832.51</v>
      </c>
      <c r="AG175" s="148">
        <v>10832.51</v>
      </c>
      <c r="AH175" s="148">
        <v>10832.51</v>
      </c>
      <c r="AI175" s="148">
        <v>10832.51</v>
      </c>
      <c r="AJ175" s="148">
        <v>10832.51</v>
      </c>
      <c r="AK175" s="147"/>
      <c r="AL175" s="148">
        <v>1662.0790400000001</v>
      </c>
      <c r="AM175" s="148">
        <v>1662.0790400000001</v>
      </c>
      <c r="AN175" s="148">
        <v>1662.0790400000001</v>
      </c>
      <c r="AO175" s="148">
        <v>1662.0790400000001</v>
      </c>
      <c r="AP175" s="148">
        <v>1808.5192899999997</v>
      </c>
      <c r="AQ175" s="148">
        <v>1808.5192899999997</v>
      </c>
      <c r="AR175" s="148">
        <v>1808.5192899999997</v>
      </c>
      <c r="AS175" s="148">
        <v>1808.5192899999997</v>
      </c>
      <c r="AT175" s="148">
        <v>1808.5192899999997</v>
      </c>
      <c r="AU175" s="148">
        <v>1808.5192899999997</v>
      </c>
      <c r="AV175" s="148">
        <v>1808.5192899999997</v>
      </c>
      <c r="AW175" s="148">
        <v>1808.5192899999997</v>
      </c>
      <c r="AX175" s="147"/>
      <c r="AY175" s="148">
        <v>951.63440000000014</v>
      </c>
      <c r="AZ175" s="148">
        <v>951.63440000000014</v>
      </c>
      <c r="BA175" s="148">
        <v>951.63440000000014</v>
      </c>
      <c r="BB175" s="148">
        <v>951.63440000000014</v>
      </c>
      <c r="BC175" s="148">
        <v>951.63440000000014</v>
      </c>
      <c r="BD175" s="148">
        <v>951.63440000000014</v>
      </c>
      <c r="BE175" s="148">
        <v>951.63440000000014</v>
      </c>
      <c r="BF175" s="148">
        <v>951.63440000000014</v>
      </c>
      <c r="BG175" s="148">
        <v>951.63440000000014</v>
      </c>
      <c r="BH175" s="148">
        <v>951.63440000000014</v>
      </c>
      <c r="BI175" s="148">
        <v>951.63440000000014</v>
      </c>
      <c r="BJ175" s="148">
        <v>951.63440000000014</v>
      </c>
      <c r="BK175" s="147"/>
      <c r="BL175" s="148">
        <v>1150.1666666666667</v>
      </c>
      <c r="BM175" s="148">
        <v>1150.1666666666667</v>
      </c>
      <c r="BN175" s="148">
        <v>1150.1666666666667</v>
      </c>
      <c r="BO175" s="148">
        <v>1150.1666666666667</v>
      </c>
      <c r="BP175" s="148">
        <v>1209.6302833333334</v>
      </c>
      <c r="BQ175" s="148">
        <v>1209.6302833333334</v>
      </c>
      <c r="BR175" s="148">
        <v>1209.6302833333334</v>
      </c>
      <c r="BS175" s="148">
        <v>1209.6302833333334</v>
      </c>
      <c r="BT175" s="148">
        <v>1209.6302833333334</v>
      </c>
      <c r="BU175" s="148">
        <v>1209.6302833333334</v>
      </c>
      <c r="BV175" s="148">
        <v>1209.6302833333334</v>
      </c>
      <c r="BW175" s="148">
        <v>1209.6302833333334</v>
      </c>
      <c r="BX175" s="147"/>
      <c r="BY175" s="148">
        <v>2881.637876628276</v>
      </c>
      <c r="BZ175" s="148">
        <v>2881.637876628276</v>
      </c>
      <c r="CA175" s="148">
        <v>2881.637876628276</v>
      </c>
      <c r="CB175" s="148">
        <v>2881.637876628276</v>
      </c>
      <c r="CC175" s="148">
        <v>2919.7282059091576</v>
      </c>
      <c r="CD175" s="148">
        <v>2919.7282059091576</v>
      </c>
      <c r="CE175" s="148">
        <v>2919.7282059091576</v>
      </c>
      <c r="CF175" s="148">
        <v>2919.7282059091576</v>
      </c>
      <c r="CG175" s="148">
        <v>2919.7282059091576</v>
      </c>
      <c r="CH175" s="148">
        <v>2919.7282059091576</v>
      </c>
      <c r="CI175" s="148">
        <v>2919.7282059091576</v>
      </c>
      <c r="CJ175" s="148">
        <v>2919.7282059091576</v>
      </c>
      <c r="CK175" s="147"/>
      <c r="CL175" s="148">
        <v>1533.5555555555554</v>
      </c>
      <c r="CM175" s="148">
        <v>1533.5555555555554</v>
      </c>
      <c r="CN175" s="148">
        <v>1533.5555555555554</v>
      </c>
      <c r="CO175" s="148">
        <v>1533.5555555555554</v>
      </c>
      <c r="CP175" s="148">
        <v>1612.8403777777776</v>
      </c>
      <c r="CQ175" s="148">
        <v>1612.8403777777776</v>
      </c>
      <c r="CR175" s="148">
        <v>1612.8403777777776</v>
      </c>
      <c r="CS175" s="148">
        <v>1612.8403777777776</v>
      </c>
      <c r="CT175" s="148">
        <v>1612.8403777777776</v>
      </c>
      <c r="CU175" s="148">
        <v>1612.8403777777776</v>
      </c>
      <c r="CV175" s="148">
        <v>1612.8403777777776</v>
      </c>
      <c r="CW175" s="148">
        <v>1612.8403777777776</v>
      </c>
      <c r="CX175" s="147"/>
      <c r="CY175" s="148">
        <v>3502.0000000000005</v>
      </c>
      <c r="CZ175" s="148">
        <v>3502.0000000000005</v>
      </c>
      <c r="DA175" s="148">
        <v>3502.0000000000005</v>
      </c>
      <c r="DB175" s="148">
        <v>3502.0000000000005</v>
      </c>
      <c r="DC175" s="148">
        <v>3683.0534000000002</v>
      </c>
      <c r="DD175" s="148">
        <v>3683.0534000000002</v>
      </c>
      <c r="DE175" s="148">
        <v>3683.0534000000002</v>
      </c>
      <c r="DF175" s="148">
        <v>3683.0534000000002</v>
      </c>
      <c r="DG175" s="148">
        <v>3683.0534000000002</v>
      </c>
      <c r="DH175" s="148">
        <v>3683.0534000000002</v>
      </c>
      <c r="DI175" s="148">
        <v>3683.0534000000002</v>
      </c>
      <c r="DJ175" s="148">
        <v>3683.0534000000002</v>
      </c>
      <c r="DK175" s="147"/>
      <c r="DL175" s="148">
        <v>19367.360098850499</v>
      </c>
      <c r="DM175" s="148">
        <v>19367.360098850499</v>
      </c>
      <c r="DN175" s="148">
        <v>19367.360098850499</v>
      </c>
      <c r="DO175" s="148">
        <v>19367.360098850499</v>
      </c>
      <c r="DP175" s="148">
        <v>20257.762267020269</v>
      </c>
      <c r="DQ175" s="148">
        <v>20257.762267020269</v>
      </c>
      <c r="DR175" s="148">
        <v>20257.762267020269</v>
      </c>
      <c r="DS175" s="148">
        <v>20257.762267020269</v>
      </c>
      <c r="DT175" s="148">
        <v>20257.762267020269</v>
      </c>
      <c r="DU175" s="148">
        <v>20257.762267020269</v>
      </c>
      <c r="DV175" s="148">
        <v>20257.762267020269</v>
      </c>
      <c r="DW175" s="148">
        <v>20257.762267020269</v>
      </c>
      <c r="DY175" s="149">
        <f t="shared" si="121"/>
        <v>239531.53853156415</v>
      </c>
      <c r="EA175" s="19" t="b">
        <f t="shared" si="122"/>
        <v>1</v>
      </c>
      <c r="EH175" s="19"/>
    </row>
    <row r="176" spans="2:138" ht="14" customHeight="1" x14ac:dyDescent="0.4">
      <c r="B176" s="144"/>
      <c r="C176" s="19" t="s">
        <v>71</v>
      </c>
      <c r="D176" s="145">
        <v>393</v>
      </c>
      <c r="E176" s="19" t="s">
        <v>72</v>
      </c>
      <c r="F176" s="19" t="s">
        <v>57</v>
      </c>
      <c r="H176" s="145" t="s">
        <v>26</v>
      </c>
      <c r="I176" s="19" t="s">
        <v>114</v>
      </c>
      <c r="J176" s="19" t="s">
        <v>83</v>
      </c>
      <c r="L176" s="146">
        <v>15900</v>
      </c>
      <c r="M176" s="146">
        <v>15900</v>
      </c>
      <c r="N176" s="146">
        <v>15900</v>
      </c>
      <c r="O176" s="146">
        <v>18000</v>
      </c>
      <c r="P176" s="146">
        <v>18000</v>
      </c>
      <c r="Q176" s="146">
        <v>18000</v>
      </c>
      <c r="R176" s="146">
        <v>18000</v>
      </c>
      <c r="S176" s="146">
        <v>18000</v>
      </c>
      <c r="T176" s="146">
        <v>18000</v>
      </c>
      <c r="U176" s="146">
        <v>18000</v>
      </c>
      <c r="V176" s="146">
        <v>18000</v>
      </c>
      <c r="W176" s="146">
        <v>18000</v>
      </c>
      <c r="X176" s="147"/>
      <c r="Y176" s="148">
        <v>15900</v>
      </c>
      <c r="Z176" s="148">
        <v>15900</v>
      </c>
      <c r="AA176" s="148">
        <v>15900</v>
      </c>
      <c r="AB176" s="148">
        <v>18000</v>
      </c>
      <c r="AC176" s="148">
        <v>18800</v>
      </c>
      <c r="AD176" s="148">
        <v>18800</v>
      </c>
      <c r="AE176" s="148">
        <v>18800</v>
      </c>
      <c r="AF176" s="148">
        <v>18800</v>
      </c>
      <c r="AG176" s="148">
        <v>18800</v>
      </c>
      <c r="AH176" s="148">
        <v>18800</v>
      </c>
      <c r="AI176" s="148">
        <v>18800</v>
      </c>
      <c r="AJ176" s="148">
        <v>18800</v>
      </c>
      <c r="AK176" s="147"/>
      <c r="AL176" s="148">
        <v>3202.0790400000001</v>
      </c>
      <c r="AM176" s="148">
        <v>3202.0790400000001</v>
      </c>
      <c r="AN176" s="148">
        <v>3202.0790400000001</v>
      </c>
      <c r="AO176" s="148">
        <v>3779.579040000001</v>
      </c>
      <c r="AP176" s="148">
        <v>3999.579040000001</v>
      </c>
      <c r="AQ176" s="148">
        <v>3999.579040000001</v>
      </c>
      <c r="AR176" s="148">
        <v>3999.579040000001</v>
      </c>
      <c r="AS176" s="148">
        <v>3999.579040000001</v>
      </c>
      <c r="AT176" s="148">
        <v>3999.579040000001</v>
      </c>
      <c r="AU176" s="148">
        <v>3999.579040000001</v>
      </c>
      <c r="AV176" s="148">
        <v>3999.579040000001</v>
      </c>
      <c r="AW176" s="148">
        <v>3999.579040000001</v>
      </c>
      <c r="AX176" s="147"/>
      <c r="AY176" s="148">
        <v>951.63440000000014</v>
      </c>
      <c r="AZ176" s="148">
        <v>951.63440000000014</v>
      </c>
      <c r="BA176" s="148">
        <v>951.63440000000014</v>
      </c>
      <c r="BB176" s="148">
        <v>951.63440000000014</v>
      </c>
      <c r="BC176" s="148">
        <v>951.63440000000014</v>
      </c>
      <c r="BD176" s="148">
        <v>951.63440000000014</v>
      </c>
      <c r="BE176" s="148">
        <v>951.63440000000014</v>
      </c>
      <c r="BF176" s="148">
        <v>951.63440000000014</v>
      </c>
      <c r="BG176" s="148">
        <v>951.63440000000014</v>
      </c>
      <c r="BH176" s="148">
        <v>951.63440000000014</v>
      </c>
      <c r="BI176" s="148">
        <v>951.63440000000014</v>
      </c>
      <c r="BJ176" s="148">
        <v>951.63440000000014</v>
      </c>
      <c r="BK176" s="147"/>
      <c r="BL176" s="148">
        <v>1775.5</v>
      </c>
      <c r="BM176" s="148">
        <v>1775.5</v>
      </c>
      <c r="BN176" s="148">
        <v>1775.5</v>
      </c>
      <c r="BO176" s="148">
        <v>2010</v>
      </c>
      <c r="BP176" s="148">
        <v>2099.3333333333335</v>
      </c>
      <c r="BQ176" s="148">
        <v>2099.3333333333335</v>
      </c>
      <c r="BR176" s="148">
        <v>2099.3333333333335</v>
      </c>
      <c r="BS176" s="148">
        <v>2099.3333333333335</v>
      </c>
      <c r="BT176" s="148">
        <v>2099.3333333333335</v>
      </c>
      <c r="BU176" s="148">
        <v>2099.3333333333335</v>
      </c>
      <c r="BV176" s="148">
        <v>2099.3333333333335</v>
      </c>
      <c r="BW176" s="148">
        <v>2099.3333333333335</v>
      </c>
      <c r="BX176" s="147"/>
      <c r="BY176" s="148">
        <v>3282.2047091252025</v>
      </c>
      <c r="BZ176" s="148">
        <v>3282.2047091252025</v>
      </c>
      <c r="CA176" s="148">
        <v>3282.2047091252025</v>
      </c>
      <c r="CB176" s="148">
        <v>3432.4172713115499</v>
      </c>
      <c r="CC176" s="148">
        <v>3489.6411045253967</v>
      </c>
      <c r="CD176" s="148">
        <v>3489.6411045253967</v>
      </c>
      <c r="CE176" s="148">
        <v>3489.6411045253967</v>
      </c>
      <c r="CF176" s="148">
        <v>3489.6411045253967</v>
      </c>
      <c r="CG176" s="148">
        <v>3489.6411045253967</v>
      </c>
      <c r="CH176" s="148">
        <v>3489.6411045253967</v>
      </c>
      <c r="CI176" s="148">
        <v>3489.6411045253967</v>
      </c>
      <c r="CJ176" s="148">
        <v>3489.6411045253967</v>
      </c>
      <c r="CK176" s="147"/>
      <c r="CL176" s="148">
        <v>2367.333333333333</v>
      </c>
      <c r="CM176" s="148">
        <v>2367.333333333333</v>
      </c>
      <c r="CN176" s="148">
        <v>2367.333333333333</v>
      </c>
      <c r="CO176" s="148">
        <v>2679.9999999999995</v>
      </c>
      <c r="CP176" s="148">
        <v>2799.1111111111109</v>
      </c>
      <c r="CQ176" s="148">
        <v>2799.1111111111109</v>
      </c>
      <c r="CR176" s="148">
        <v>2799.1111111111109</v>
      </c>
      <c r="CS176" s="148">
        <v>2799.1111111111109</v>
      </c>
      <c r="CT176" s="148">
        <v>2799.1111111111109</v>
      </c>
      <c r="CU176" s="148">
        <v>2799.1111111111109</v>
      </c>
      <c r="CV176" s="148">
        <v>2799.1111111111109</v>
      </c>
      <c r="CW176" s="148">
        <v>2799.1111111111109</v>
      </c>
      <c r="CX176" s="147"/>
      <c r="CY176" s="148">
        <v>5406</v>
      </c>
      <c r="CZ176" s="148">
        <v>5406</v>
      </c>
      <c r="DA176" s="148">
        <v>5406</v>
      </c>
      <c r="DB176" s="148">
        <v>6120</v>
      </c>
      <c r="DC176" s="148">
        <v>6392.0000000000009</v>
      </c>
      <c r="DD176" s="148">
        <v>6392.0000000000009</v>
      </c>
      <c r="DE176" s="148">
        <v>6392.0000000000009</v>
      </c>
      <c r="DF176" s="148">
        <v>6392.0000000000009</v>
      </c>
      <c r="DG176" s="148">
        <v>6392.0000000000009</v>
      </c>
      <c r="DH176" s="148">
        <v>6392.0000000000009</v>
      </c>
      <c r="DI176" s="148">
        <v>6392.0000000000009</v>
      </c>
      <c r="DJ176" s="148">
        <v>6392.0000000000009</v>
      </c>
      <c r="DK176" s="147"/>
      <c r="DL176" s="148">
        <v>28731.038042458538</v>
      </c>
      <c r="DM176" s="148">
        <v>28731.038042458538</v>
      </c>
      <c r="DN176" s="148">
        <v>28731.038042458538</v>
      </c>
      <c r="DO176" s="148">
        <v>32242.417271311548</v>
      </c>
      <c r="DP176" s="148">
        <v>33580.085548969837</v>
      </c>
      <c r="DQ176" s="148">
        <v>33580.085548969837</v>
      </c>
      <c r="DR176" s="148">
        <v>33580.085548969837</v>
      </c>
      <c r="DS176" s="148">
        <v>33580.085548969837</v>
      </c>
      <c r="DT176" s="148">
        <v>33580.085548969837</v>
      </c>
      <c r="DU176" s="148">
        <v>33580.085548969837</v>
      </c>
      <c r="DV176" s="148">
        <v>33580.085548969837</v>
      </c>
      <c r="DW176" s="148">
        <v>33580.085548969837</v>
      </c>
      <c r="DY176" s="149">
        <f t="shared" si="121"/>
        <v>387076.21579044592</v>
      </c>
      <c r="EA176" s="19" t="b">
        <f t="shared" si="122"/>
        <v>1</v>
      </c>
      <c r="EH176" s="19"/>
    </row>
    <row r="177" spans="2:138" ht="14" customHeight="1" x14ac:dyDescent="0.4">
      <c r="B177" s="144"/>
      <c r="C177" s="19" t="s">
        <v>71</v>
      </c>
      <c r="D177" s="145">
        <v>238</v>
      </c>
      <c r="E177" s="19" t="s">
        <v>72</v>
      </c>
      <c r="F177" s="19" t="s">
        <v>57</v>
      </c>
      <c r="H177" s="145" t="s">
        <v>26</v>
      </c>
      <c r="I177" s="19" t="s">
        <v>114</v>
      </c>
      <c r="J177" s="19" t="s">
        <v>83</v>
      </c>
      <c r="L177" s="146">
        <v>30851</v>
      </c>
      <c r="M177" s="146">
        <v>0</v>
      </c>
      <c r="N177" s="146">
        <v>0</v>
      </c>
      <c r="O177" s="146">
        <v>0</v>
      </c>
      <c r="P177" s="146">
        <v>0</v>
      </c>
      <c r="Q177" s="146">
        <v>0</v>
      </c>
      <c r="R177" s="146">
        <v>0</v>
      </c>
      <c r="S177" s="146">
        <v>0</v>
      </c>
      <c r="T177" s="146">
        <v>0</v>
      </c>
      <c r="U177" s="146">
        <v>0</v>
      </c>
      <c r="V177" s="146">
        <v>0</v>
      </c>
      <c r="W177" s="146">
        <v>0</v>
      </c>
      <c r="X177" s="147"/>
      <c r="Y177" s="148">
        <v>30851</v>
      </c>
      <c r="Z177" s="148">
        <v>0</v>
      </c>
      <c r="AA177" s="148">
        <v>0</v>
      </c>
      <c r="AB177" s="148">
        <v>0</v>
      </c>
      <c r="AC177" s="148">
        <v>0</v>
      </c>
      <c r="AD177" s="148">
        <v>0</v>
      </c>
      <c r="AE177" s="148">
        <v>0</v>
      </c>
      <c r="AF177" s="148">
        <v>0</v>
      </c>
      <c r="AG177" s="148">
        <v>0</v>
      </c>
      <c r="AH177" s="148">
        <v>0</v>
      </c>
      <c r="AI177" s="148">
        <v>0</v>
      </c>
      <c r="AJ177" s="148">
        <v>0</v>
      </c>
      <c r="AK177" s="147"/>
      <c r="AL177" s="148">
        <v>7313.604040000002</v>
      </c>
      <c r="AM177" s="148">
        <v>0</v>
      </c>
      <c r="AN177" s="148">
        <v>0</v>
      </c>
      <c r="AO177" s="148">
        <v>0</v>
      </c>
      <c r="AP177" s="148">
        <v>0</v>
      </c>
      <c r="AQ177" s="148">
        <v>0</v>
      </c>
      <c r="AR177" s="148">
        <v>0</v>
      </c>
      <c r="AS177" s="148">
        <v>0</v>
      </c>
      <c r="AT177" s="148">
        <v>0</v>
      </c>
      <c r="AU177" s="148">
        <v>0</v>
      </c>
      <c r="AV177" s="148">
        <v>0</v>
      </c>
      <c r="AW177" s="148">
        <v>0</v>
      </c>
      <c r="AX177" s="147"/>
      <c r="AY177" s="148">
        <v>951.63440000000014</v>
      </c>
      <c r="AZ177" s="148">
        <v>0</v>
      </c>
      <c r="BA177" s="148">
        <v>0</v>
      </c>
      <c r="BB177" s="148">
        <v>0</v>
      </c>
      <c r="BC177" s="148">
        <v>0</v>
      </c>
      <c r="BD177" s="148">
        <v>0</v>
      </c>
      <c r="BE177" s="148">
        <v>0</v>
      </c>
      <c r="BF177" s="148">
        <v>0</v>
      </c>
      <c r="BG177" s="148">
        <v>0</v>
      </c>
      <c r="BH177" s="148">
        <v>0</v>
      </c>
      <c r="BI177" s="148">
        <v>0</v>
      </c>
      <c r="BJ177" s="148">
        <v>0</v>
      </c>
      <c r="BK177" s="147"/>
      <c r="BL177" s="148">
        <v>3445.0283333333332</v>
      </c>
      <c r="BM177" s="148">
        <v>0</v>
      </c>
      <c r="BN177" s="148">
        <v>0</v>
      </c>
      <c r="BO177" s="148">
        <v>0</v>
      </c>
      <c r="BP177" s="148">
        <v>0</v>
      </c>
      <c r="BQ177" s="148">
        <v>0</v>
      </c>
      <c r="BR177" s="148">
        <v>0</v>
      </c>
      <c r="BS177" s="148">
        <v>0</v>
      </c>
      <c r="BT177" s="148">
        <v>0</v>
      </c>
      <c r="BU177" s="148">
        <v>0</v>
      </c>
      <c r="BV177" s="148">
        <v>0</v>
      </c>
      <c r="BW177" s="148">
        <v>0</v>
      </c>
      <c r="BX177" s="147"/>
      <c r="BY177" s="148">
        <v>4351.6466221004794</v>
      </c>
      <c r="BZ177" s="148">
        <v>0</v>
      </c>
      <c r="CA177" s="148">
        <v>0</v>
      </c>
      <c r="CB177" s="148">
        <v>0</v>
      </c>
      <c r="CC177" s="148">
        <v>0</v>
      </c>
      <c r="CD177" s="148">
        <v>0</v>
      </c>
      <c r="CE177" s="148">
        <v>0</v>
      </c>
      <c r="CF177" s="148">
        <v>0</v>
      </c>
      <c r="CG177" s="148">
        <v>0</v>
      </c>
      <c r="CH177" s="148">
        <v>0</v>
      </c>
      <c r="CI177" s="148">
        <v>0</v>
      </c>
      <c r="CJ177" s="148">
        <v>0</v>
      </c>
      <c r="CK177" s="147"/>
      <c r="CL177" s="148">
        <v>4593.3711111111106</v>
      </c>
      <c r="CM177" s="148">
        <v>0</v>
      </c>
      <c r="CN177" s="148">
        <v>0</v>
      </c>
      <c r="CO177" s="148">
        <v>0</v>
      </c>
      <c r="CP177" s="148">
        <v>0</v>
      </c>
      <c r="CQ177" s="148">
        <v>0</v>
      </c>
      <c r="CR177" s="148">
        <v>0</v>
      </c>
      <c r="CS177" s="148">
        <v>0</v>
      </c>
      <c r="CT177" s="148">
        <v>0</v>
      </c>
      <c r="CU177" s="148">
        <v>0</v>
      </c>
      <c r="CV177" s="148">
        <v>0</v>
      </c>
      <c r="CW177" s="148">
        <v>0</v>
      </c>
      <c r="CX177" s="147"/>
      <c r="CY177" s="148">
        <v>10489.34</v>
      </c>
      <c r="CZ177" s="148">
        <v>0</v>
      </c>
      <c r="DA177" s="148">
        <v>0</v>
      </c>
      <c r="DB177" s="148">
        <v>0</v>
      </c>
      <c r="DC177" s="148">
        <v>0</v>
      </c>
      <c r="DD177" s="148">
        <v>0</v>
      </c>
      <c r="DE177" s="148">
        <v>0</v>
      </c>
      <c r="DF177" s="148">
        <v>0</v>
      </c>
      <c r="DG177" s="148">
        <v>0</v>
      </c>
      <c r="DH177" s="148">
        <v>0</v>
      </c>
      <c r="DI177" s="148">
        <v>0</v>
      </c>
      <c r="DJ177" s="148">
        <v>0</v>
      </c>
      <c r="DK177" s="147"/>
      <c r="DL177" s="148">
        <v>53730.386066544925</v>
      </c>
      <c r="DM177" s="148">
        <v>0</v>
      </c>
      <c r="DN177" s="148">
        <v>0</v>
      </c>
      <c r="DO177" s="148">
        <v>0</v>
      </c>
      <c r="DP177" s="148">
        <v>0</v>
      </c>
      <c r="DQ177" s="148">
        <v>0</v>
      </c>
      <c r="DR177" s="148">
        <v>0</v>
      </c>
      <c r="DS177" s="148">
        <v>0</v>
      </c>
      <c r="DT177" s="148">
        <v>0</v>
      </c>
      <c r="DU177" s="148">
        <v>0</v>
      </c>
      <c r="DV177" s="148">
        <v>0</v>
      </c>
      <c r="DW177" s="148">
        <v>0</v>
      </c>
      <c r="DY177" s="149">
        <f t="shared" si="121"/>
        <v>53730.386066544925</v>
      </c>
      <c r="EA177" s="19" t="b">
        <f t="shared" si="122"/>
        <v>1</v>
      </c>
      <c r="EH177" s="19"/>
    </row>
    <row r="178" spans="2:138" ht="14" customHeight="1" x14ac:dyDescent="0.4">
      <c r="B178" s="144"/>
      <c r="C178" s="19" t="s">
        <v>71</v>
      </c>
      <c r="D178" s="145">
        <v>52</v>
      </c>
      <c r="E178" s="19" t="s">
        <v>72</v>
      </c>
      <c r="F178" s="19" t="s">
        <v>57</v>
      </c>
      <c r="H178" s="145" t="s">
        <v>26</v>
      </c>
      <c r="I178" s="19" t="s">
        <v>114</v>
      </c>
      <c r="J178" s="19" t="s">
        <v>83</v>
      </c>
      <c r="L178" s="146">
        <v>15000</v>
      </c>
      <c r="M178" s="146">
        <v>15000</v>
      </c>
      <c r="N178" s="146">
        <v>15000</v>
      </c>
      <c r="O178" s="146">
        <v>16000</v>
      </c>
      <c r="P178" s="146">
        <v>16000</v>
      </c>
      <c r="Q178" s="146">
        <v>16000</v>
      </c>
      <c r="R178" s="146">
        <v>16000</v>
      </c>
      <c r="S178" s="146">
        <v>16000</v>
      </c>
      <c r="T178" s="146">
        <v>16000</v>
      </c>
      <c r="U178" s="146">
        <v>16000</v>
      </c>
      <c r="V178" s="146">
        <v>16000</v>
      </c>
      <c r="W178" s="146">
        <v>16000</v>
      </c>
      <c r="X178" s="147"/>
      <c r="Y178" s="148">
        <v>15000</v>
      </c>
      <c r="Z178" s="148">
        <v>15000</v>
      </c>
      <c r="AA178" s="148">
        <v>15000</v>
      </c>
      <c r="AB178" s="148">
        <v>16000</v>
      </c>
      <c r="AC178" s="148">
        <v>16800</v>
      </c>
      <c r="AD178" s="148">
        <v>16800</v>
      </c>
      <c r="AE178" s="148">
        <v>16800</v>
      </c>
      <c r="AF178" s="148">
        <v>16800</v>
      </c>
      <c r="AG178" s="148">
        <v>16800</v>
      </c>
      <c r="AH178" s="148">
        <v>16800</v>
      </c>
      <c r="AI178" s="148">
        <v>16800</v>
      </c>
      <c r="AJ178" s="148">
        <v>16800</v>
      </c>
      <c r="AK178" s="147"/>
      <c r="AL178" s="148">
        <v>2954.5790400000001</v>
      </c>
      <c r="AM178" s="148">
        <v>2954.5790400000001</v>
      </c>
      <c r="AN178" s="148">
        <v>2954.5790400000001</v>
      </c>
      <c r="AO178" s="148">
        <v>3229.5790400000001</v>
      </c>
      <c r="AP178" s="148">
        <v>3449.5790400000001</v>
      </c>
      <c r="AQ178" s="148">
        <v>3449.5790400000001</v>
      </c>
      <c r="AR178" s="148">
        <v>3449.5790400000001</v>
      </c>
      <c r="AS178" s="148">
        <v>3449.5790400000001</v>
      </c>
      <c r="AT178" s="148">
        <v>3449.5790400000001</v>
      </c>
      <c r="AU178" s="148">
        <v>3449.5790400000001</v>
      </c>
      <c r="AV178" s="148">
        <v>3449.5790400000001</v>
      </c>
      <c r="AW178" s="148">
        <v>3449.5790400000001</v>
      </c>
      <c r="AX178" s="147"/>
      <c r="AY178" s="148">
        <v>951.63440000000014</v>
      </c>
      <c r="AZ178" s="148">
        <v>951.63440000000014</v>
      </c>
      <c r="BA178" s="148">
        <v>951.63440000000014</v>
      </c>
      <c r="BB178" s="148">
        <v>951.63440000000014</v>
      </c>
      <c r="BC178" s="148">
        <v>951.63440000000014</v>
      </c>
      <c r="BD178" s="148">
        <v>951.63440000000014</v>
      </c>
      <c r="BE178" s="148">
        <v>951.63440000000014</v>
      </c>
      <c r="BF178" s="148">
        <v>951.63440000000014</v>
      </c>
      <c r="BG178" s="148">
        <v>951.63440000000014</v>
      </c>
      <c r="BH178" s="148">
        <v>951.63440000000014</v>
      </c>
      <c r="BI178" s="148">
        <v>951.63440000000014</v>
      </c>
      <c r="BJ178" s="148">
        <v>951.63440000000014</v>
      </c>
      <c r="BK178" s="147"/>
      <c r="BL178" s="148">
        <v>1675</v>
      </c>
      <c r="BM178" s="148">
        <v>1675</v>
      </c>
      <c r="BN178" s="148">
        <v>1675</v>
      </c>
      <c r="BO178" s="148">
        <v>1786.6666666666665</v>
      </c>
      <c r="BP178" s="148">
        <v>1876</v>
      </c>
      <c r="BQ178" s="148">
        <v>1876</v>
      </c>
      <c r="BR178" s="148">
        <v>1876</v>
      </c>
      <c r="BS178" s="148">
        <v>1876</v>
      </c>
      <c r="BT178" s="148">
        <v>1876</v>
      </c>
      <c r="BU178" s="148">
        <v>1876</v>
      </c>
      <c r="BV178" s="148">
        <v>1876</v>
      </c>
      <c r="BW178" s="148">
        <v>1876</v>
      </c>
      <c r="BX178" s="147"/>
      <c r="BY178" s="148">
        <v>3217.8278967596252</v>
      </c>
      <c r="BZ178" s="148">
        <v>3217.8278967596252</v>
      </c>
      <c r="CA178" s="148">
        <v>3217.8278967596252</v>
      </c>
      <c r="CB178" s="148">
        <v>3289.357688276933</v>
      </c>
      <c r="CC178" s="148">
        <v>3346.5815214907798</v>
      </c>
      <c r="CD178" s="148">
        <v>3346.5815214907798</v>
      </c>
      <c r="CE178" s="148">
        <v>3346.5815214907798</v>
      </c>
      <c r="CF178" s="148">
        <v>3346.5815214907798</v>
      </c>
      <c r="CG178" s="148">
        <v>3346.5815214907798</v>
      </c>
      <c r="CH178" s="148">
        <v>3346.5815214907798</v>
      </c>
      <c r="CI178" s="148">
        <v>3346.5815214907798</v>
      </c>
      <c r="CJ178" s="148">
        <v>3346.5815214907798</v>
      </c>
      <c r="CK178" s="147"/>
      <c r="CL178" s="148">
        <v>2233.333333333333</v>
      </c>
      <c r="CM178" s="148">
        <v>2233.333333333333</v>
      </c>
      <c r="CN178" s="148">
        <v>2233.333333333333</v>
      </c>
      <c r="CO178" s="148">
        <v>2382.2222222222222</v>
      </c>
      <c r="CP178" s="148">
        <v>2501.333333333333</v>
      </c>
      <c r="CQ178" s="148">
        <v>2501.333333333333</v>
      </c>
      <c r="CR178" s="148">
        <v>2501.333333333333</v>
      </c>
      <c r="CS178" s="148">
        <v>2501.333333333333</v>
      </c>
      <c r="CT178" s="148">
        <v>2501.333333333333</v>
      </c>
      <c r="CU178" s="148">
        <v>2501.333333333333</v>
      </c>
      <c r="CV178" s="148">
        <v>2501.333333333333</v>
      </c>
      <c r="CW178" s="148">
        <v>2501.333333333333</v>
      </c>
      <c r="CX178" s="147"/>
      <c r="CY178" s="148">
        <v>5100</v>
      </c>
      <c r="CZ178" s="148">
        <v>5100</v>
      </c>
      <c r="DA178" s="148">
        <v>5100</v>
      </c>
      <c r="DB178" s="148">
        <v>5440</v>
      </c>
      <c r="DC178" s="148">
        <v>5712</v>
      </c>
      <c r="DD178" s="148">
        <v>5712</v>
      </c>
      <c r="DE178" s="148">
        <v>5712</v>
      </c>
      <c r="DF178" s="148">
        <v>5712</v>
      </c>
      <c r="DG178" s="148">
        <v>5712</v>
      </c>
      <c r="DH178" s="148">
        <v>5712</v>
      </c>
      <c r="DI178" s="148">
        <v>5712</v>
      </c>
      <c r="DJ178" s="148">
        <v>5712</v>
      </c>
      <c r="DK178" s="147"/>
      <c r="DL178" s="148">
        <v>27226.161230092956</v>
      </c>
      <c r="DM178" s="148">
        <v>27226.161230092956</v>
      </c>
      <c r="DN178" s="148">
        <v>27226.161230092956</v>
      </c>
      <c r="DO178" s="148">
        <v>28898.246577165824</v>
      </c>
      <c r="DP178" s="148">
        <v>30235.914854824114</v>
      </c>
      <c r="DQ178" s="148">
        <v>30235.914854824114</v>
      </c>
      <c r="DR178" s="148">
        <v>30235.914854824114</v>
      </c>
      <c r="DS178" s="148">
        <v>30235.914854824114</v>
      </c>
      <c r="DT178" s="148">
        <v>30235.914854824114</v>
      </c>
      <c r="DU178" s="148">
        <v>30235.914854824114</v>
      </c>
      <c r="DV178" s="148">
        <v>30235.914854824114</v>
      </c>
      <c r="DW178" s="148">
        <v>30235.914854824114</v>
      </c>
      <c r="DY178" s="149">
        <f t="shared" si="121"/>
        <v>352464.04910603759</v>
      </c>
      <c r="EA178" s="19" t="b">
        <f t="shared" si="122"/>
        <v>1</v>
      </c>
      <c r="EH178" s="19"/>
    </row>
    <row r="179" spans="2:138" ht="14" customHeight="1" x14ac:dyDescent="0.4">
      <c r="B179" s="144"/>
      <c r="C179" s="19" t="s">
        <v>71</v>
      </c>
      <c r="D179" s="145">
        <v>47</v>
      </c>
      <c r="E179" s="19" t="s">
        <v>72</v>
      </c>
      <c r="F179" s="19" t="s">
        <v>57</v>
      </c>
      <c r="H179" s="145" t="s">
        <v>26</v>
      </c>
      <c r="I179" s="19" t="s">
        <v>114</v>
      </c>
      <c r="J179" s="19" t="s">
        <v>83</v>
      </c>
      <c r="L179" s="146">
        <v>8312</v>
      </c>
      <c r="M179" s="146">
        <v>8312</v>
      </c>
      <c r="N179" s="146">
        <v>8312</v>
      </c>
      <c r="O179" s="146">
        <v>8312</v>
      </c>
      <c r="P179" s="146">
        <v>8312</v>
      </c>
      <c r="Q179" s="146">
        <v>8312</v>
      </c>
      <c r="R179" s="146">
        <v>8312</v>
      </c>
      <c r="S179" s="146">
        <v>8312</v>
      </c>
      <c r="T179" s="146">
        <v>8312</v>
      </c>
      <c r="U179" s="146">
        <v>8312</v>
      </c>
      <c r="V179" s="146">
        <v>8312</v>
      </c>
      <c r="W179" s="146">
        <v>8312</v>
      </c>
      <c r="X179" s="147"/>
      <c r="Y179" s="148">
        <v>8312</v>
      </c>
      <c r="Z179" s="148">
        <v>8312</v>
      </c>
      <c r="AA179" s="148">
        <v>8312</v>
      </c>
      <c r="AB179" s="148">
        <v>8312</v>
      </c>
      <c r="AC179" s="148">
        <v>8741.7304000000004</v>
      </c>
      <c r="AD179" s="148">
        <v>8741.7304000000004</v>
      </c>
      <c r="AE179" s="148">
        <v>8741.7304000000004</v>
      </c>
      <c r="AF179" s="148">
        <v>8741.7304000000004</v>
      </c>
      <c r="AG179" s="148">
        <v>8741.7304000000004</v>
      </c>
      <c r="AH179" s="148">
        <v>8741.7304000000004</v>
      </c>
      <c r="AI179" s="148">
        <v>8741.7304000000004</v>
      </c>
      <c r="AJ179" s="148">
        <v>8741.7304000000004</v>
      </c>
      <c r="AK179" s="147"/>
      <c r="AL179" s="148">
        <v>1115.37904</v>
      </c>
      <c r="AM179" s="148">
        <v>1115.37904</v>
      </c>
      <c r="AN179" s="148">
        <v>1115.37904</v>
      </c>
      <c r="AO179" s="148">
        <v>1115.37904</v>
      </c>
      <c r="AP179" s="148">
        <v>1233.5549000000001</v>
      </c>
      <c r="AQ179" s="148">
        <v>1233.5549000000001</v>
      </c>
      <c r="AR179" s="148">
        <v>1233.5549000000001</v>
      </c>
      <c r="AS179" s="148">
        <v>1233.5549000000001</v>
      </c>
      <c r="AT179" s="148">
        <v>1233.5549000000001</v>
      </c>
      <c r="AU179" s="148">
        <v>1233.5549000000001</v>
      </c>
      <c r="AV179" s="148">
        <v>1233.5549000000001</v>
      </c>
      <c r="AW179" s="148">
        <v>1233.5549000000001</v>
      </c>
      <c r="AX179" s="147"/>
      <c r="AY179" s="148">
        <v>951.63440000000014</v>
      </c>
      <c r="AZ179" s="148">
        <v>951.63440000000014</v>
      </c>
      <c r="BA179" s="148">
        <v>951.63440000000014</v>
      </c>
      <c r="BB179" s="148">
        <v>951.63440000000014</v>
      </c>
      <c r="BC179" s="148">
        <v>951.63440000000014</v>
      </c>
      <c r="BD179" s="148">
        <v>951.63440000000014</v>
      </c>
      <c r="BE179" s="148">
        <v>951.63440000000014</v>
      </c>
      <c r="BF179" s="148">
        <v>951.63440000000014</v>
      </c>
      <c r="BG179" s="148">
        <v>951.63440000000014</v>
      </c>
      <c r="BH179" s="148">
        <v>951.63440000000014</v>
      </c>
      <c r="BI179" s="148">
        <v>951.63440000000014</v>
      </c>
      <c r="BJ179" s="148">
        <v>951.63440000000014</v>
      </c>
      <c r="BK179" s="147"/>
      <c r="BL179" s="148">
        <v>928.17333333333329</v>
      </c>
      <c r="BM179" s="148">
        <v>928.17333333333329</v>
      </c>
      <c r="BN179" s="148">
        <v>928.17333333333329</v>
      </c>
      <c r="BO179" s="148">
        <v>928.17333333333329</v>
      </c>
      <c r="BP179" s="148">
        <v>976.15989466666667</v>
      </c>
      <c r="BQ179" s="148">
        <v>976.15989466666667</v>
      </c>
      <c r="BR179" s="148">
        <v>976.15989466666667</v>
      </c>
      <c r="BS179" s="148">
        <v>976.15989466666667</v>
      </c>
      <c r="BT179" s="148">
        <v>976.15989466666667</v>
      </c>
      <c r="BU179" s="148">
        <v>976.15989466666667</v>
      </c>
      <c r="BV179" s="148">
        <v>976.15989466666667</v>
      </c>
      <c r="BW179" s="148">
        <v>976.15989466666667</v>
      </c>
      <c r="BX179" s="147"/>
      <c r="BY179" s="148">
        <v>2739.4366510918671</v>
      </c>
      <c r="BZ179" s="148">
        <v>2739.4366510918671</v>
      </c>
      <c r="CA179" s="148">
        <v>2739.4366510918671</v>
      </c>
      <c r="CB179" s="148">
        <v>2739.4366510918671</v>
      </c>
      <c r="CC179" s="148">
        <v>2770.1751770125165</v>
      </c>
      <c r="CD179" s="148">
        <v>2770.1751770125165</v>
      </c>
      <c r="CE179" s="148">
        <v>2770.1751770125165</v>
      </c>
      <c r="CF179" s="148">
        <v>2770.1751770125165</v>
      </c>
      <c r="CG179" s="148">
        <v>2770.1751770125165</v>
      </c>
      <c r="CH179" s="148">
        <v>2770.1751770125165</v>
      </c>
      <c r="CI179" s="148">
        <v>2770.1751770125165</v>
      </c>
      <c r="CJ179" s="148">
        <v>2770.1751770125165</v>
      </c>
      <c r="CK179" s="147"/>
      <c r="CL179" s="148">
        <v>1237.5644444444442</v>
      </c>
      <c r="CM179" s="148">
        <v>1237.5644444444442</v>
      </c>
      <c r="CN179" s="148">
        <v>1237.5644444444442</v>
      </c>
      <c r="CO179" s="148">
        <v>1237.5644444444442</v>
      </c>
      <c r="CP179" s="148">
        <v>1301.5465262222222</v>
      </c>
      <c r="CQ179" s="148">
        <v>1301.5465262222222</v>
      </c>
      <c r="CR179" s="148">
        <v>1301.5465262222222</v>
      </c>
      <c r="CS179" s="148">
        <v>1301.5465262222222</v>
      </c>
      <c r="CT179" s="148">
        <v>1301.5465262222222</v>
      </c>
      <c r="CU179" s="148">
        <v>1301.5465262222222</v>
      </c>
      <c r="CV179" s="148">
        <v>1301.5465262222222</v>
      </c>
      <c r="CW179" s="148">
        <v>1301.5465262222222</v>
      </c>
      <c r="CX179" s="147"/>
      <c r="CY179" s="148">
        <v>2826.0800000000004</v>
      </c>
      <c r="CZ179" s="148">
        <v>2826.0800000000004</v>
      </c>
      <c r="DA179" s="148">
        <v>2826.0800000000004</v>
      </c>
      <c r="DB179" s="148">
        <v>2826.0800000000004</v>
      </c>
      <c r="DC179" s="148">
        <v>2972.1883360000002</v>
      </c>
      <c r="DD179" s="148">
        <v>2972.1883360000002</v>
      </c>
      <c r="DE179" s="148">
        <v>2972.1883360000002</v>
      </c>
      <c r="DF179" s="148">
        <v>2972.1883360000002</v>
      </c>
      <c r="DG179" s="148">
        <v>2972.1883360000002</v>
      </c>
      <c r="DH179" s="148">
        <v>2972.1883360000002</v>
      </c>
      <c r="DI179" s="148">
        <v>2972.1883360000002</v>
      </c>
      <c r="DJ179" s="148">
        <v>2972.1883360000002</v>
      </c>
      <c r="DK179" s="147"/>
      <c r="DL179" s="148">
        <v>16043.254428869644</v>
      </c>
      <c r="DM179" s="148">
        <v>16043.254428869644</v>
      </c>
      <c r="DN179" s="148">
        <v>16043.254428869644</v>
      </c>
      <c r="DO179" s="148">
        <v>16043.254428869644</v>
      </c>
      <c r="DP179" s="148">
        <v>16761.800333901403</v>
      </c>
      <c r="DQ179" s="148">
        <v>16761.800333901403</v>
      </c>
      <c r="DR179" s="148">
        <v>16761.800333901403</v>
      </c>
      <c r="DS179" s="148">
        <v>16761.800333901403</v>
      </c>
      <c r="DT179" s="148">
        <v>16761.800333901403</v>
      </c>
      <c r="DU179" s="148">
        <v>16761.800333901403</v>
      </c>
      <c r="DV179" s="148">
        <v>16761.800333901403</v>
      </c>
      <c r="DW179" s="148">
        <v>16761.800333901403</v>
      </c>
      <c r="DY179" s="149">
        <f t="shared" si="121"/>
        <v>198267.42038668974</v>
      </c>
      <c r="EA179" s="19" t="b">
        <f t="shared" si="122"/>
        <v>1</v>
      </c>
      <c r="EH179" s="19"/>
    </row>
    <row r="180" spans="2:138" ht="14" customHeight="1" x14ac:dyDescent="0.4">
      <c r="C180" s="19" t="s">
        <v>71</v>
      </c>
      <c r="D180" s="145" t="s">
        <v>330</v>
      </c>
      <c r="E180" s="19" t="s">
        <v>82</v>
      </c>
      <c r="F180" s="19" t="s">
        <v>57</v>
      </c>
      <c r="H180" s="145" t="s">
        <v>26</v>
      </c>
      <c r="I180" s="19" t="s">
        <v>34</v>
      </c>
      <c r="J180" s="19" t="s">
        <v>83</v>
      </c>
      <c r="L180" s="146"/>
      <c r="M180" s="146"/>
      <c r="N180" s="146"/>
      <c r="O180" s="146"/>
      <c r="P180" s="146"/>
      <c r="Q180" s="146">
        <v>2500</v>
      </c>
      <c r="R180" s="146">
        <v>2500</v>
      </c>
      <c r="S180" s="146">
        <v>2500</v>
      </c>
      <c r="T180" s="146">
        <v>2500</v>
      </c>
      <c r="U180" s="146">
        <v>2500</v>
      </c>
      <c r="V180" s="146">
        <v>2500</v>
      </c>
      <c r="W180" s="146">
        <v>2500</v>
      </c>
      <c r="Y180" s="148">
        <v>0</v>
      </c>
      <c r="Z180" s="148">
        <v>0</v>
      </c>
      <c r="AA180" s="148">
        <v>0</v>
      </c>
      <c r="AB180" s="148">
        <v>0</v>
      </c>
      <c r="AC180" s="148">
        <v>0</v>
      </c>
      <c r="AD180" s="148">
        <v>2500</v>
      </c>
      <c r="AE180" s="148">
        <v>2500</v>
      </c>
      <c r="AF180" s="148">
        <v>2500</v>
      </c>
      <c r="AG180" s="148">
        <v>2500</v>
      </c>
      <c r="AH180" s="148">
        <v>2500</v>
      </c>
      <c r="AI180" s="148">
        <v>2500</v>
      </c>
      <c r="AJ180" s="148">
        <v>2500</v>
      </c>
      <c r="AK180" s="147"/>
      <c r="AL180" s="148">
        <v>0</v>
      </c>
      <c r="AM180" s="148">
        <v>0</v>
      </c>
      <c r="AN180" s="148">
        <v>0</v>
      </c>
      <c r="AO180" s="148">
        <v>0</v>
      </c>
      <c r="AP180" s="148">
        <v>0</v>
      </c>
      <c r="AQ180" s="148">
        <v>0</v>
      </c>
      <c r="AR180" s="148">
        <v>0</v>
      </c>
      <c r="AS180" s="148">
        <v>0</v>
      </c>
      <c r="AT180" s="148">
        <v>0</v>
      </c>
      <c r="AU180" s="148">
        <v>0</v>
      </c>
      <c r="AV180" s="148">
        <v>0</v>
      </c>
      <c r="AW180" s="148">
        <v>0</v>
      </c>
      <c r="AX180" s="147"/>
      <c r="AY180" s="148">
        <v>0</v>
      </c>
      <c r="AZ180" s="148">
        <v>0</v>
      </c>
      <c r="BA180" s="148">
        <v>0</v>
      </c>
      <c r="BB180" s="148">
        <v>0</v>
      </c>
      <c r="BC180" s="148">
        <v>0</v>
      </c>
      <c r="BD180" s="148">
        <v>0</v>
      </c>
      <c r="BE180" s="148">
        <v>0</v>
      </c>
      <c r="BF180" s="148">
        <v>0</v>
      </c>
      <c r="BG180" s="148">
        <v>0</v>
      </c>
      <c r="BH180" s="148">
        <v>0</v>
      </c>
      <c r="BI180" s="148">
        <v>0</v>
      </c>
      <c r="BJ180" s="148">
        <v>0</v>
      </c>
      <c r="BK180" s="147"/>
      <c r="BL180" s="148">
        <v>0</v>
      </c>
      <c r="BM180" s="148">
        <v>0</v>
      </c>
      <c r="BN180" s="148">
        <v>0</v>
      </c>
      <c r="BO180" s="148">
        <v>0</v>
      </c>
      <c r="BP180" s="148">
        <v>0</v>
      </c>
      <c r="BQ180" s="148">
        <v>0</v>
      </c>
      <c r="BR180" s="148">
        <v>0</v>
      </c>
      <c r="BS180" s="148">
        <v>0</v>
      </c>
      <c r="BT180" s="148">
        <v>0</v>
      </c>
      <c r="BU180" s="148">
        <v>0</v>
      </c>
      <c r="BV180" s="148">
        <v>0</v>
      </c>
      <c r="BW180" s="148">
        <v>0</v>
      </c>
      <c r="BX180" s="147"/>
      <c r="BY180" s="148">
        <v>0</v>
      </c>
      <c r="BZ180" s="148">
        <v>0</v>
      </c>
      <c r="CA180" s="148">
        <v>0</v>
      </c>
      <c r="CB180" s="148">
        <v>0</v>
      </c>
      <c r="CC180" s="148">
        <v>0</v>
      </c>
      <c r="CD180" s="148">
        <v>1100</v>
      </c>
      <c r="CE180" s="148">
        <v>1100</v>
      </c>
      <c r="CF180" s="148">
        <v>1100</v>
      </c>
      <c r="CG180" s="148">
        <v>1100</v>
      </c>
      <c r="CH180" s="148">
        <v>1100</v>
      </c>
      <c r="CI180" s="148">
        <v>1100</v>
      </c>
      <c r="CJ180" s="148">
        <v>1100</v>
      </c>
      <c r="CK180" s="147"/>
      <c r="CL180" s="148">
        <v>0</v>
      </c>
      <c r="CM180" s="148">
        <v>0</v>
      </c>
      <c r="CN180" s="148">
        <v>0</v>
      </c>
      <c r="CO180" s="148">
        <v>0</v>
      </c>
      <c r="CP180" s="148">
        <v>0</v>
      </c>
      <c r="CQ180" s="148">
        <v>208.33333333333331</v>
      </c>
      <c r="CR180" s="148">
        <v>208.33333333333331</v>
      </c>
      <c r="CS180" s="148">
        <v>208.33333333333331</v>
      </c>
      <c r="CT180" s="148">
        <v>208.33333333333331</v>
      </c>
      <c r="CU180" s="148">
        <v>208.33333333333331</v>
      </c>
      <c r="CV180" s="148">
        <v>208.33333333333331</v>
      </c>
      <c r="CW180" s="148">
        <v>208.33333333333331</v>
      </c>
      <c r="CX180" s="147"/>
      <c r="CY180" s="148">
        <v>0</v>
      </c>
      <c r="CZ180" s="148">
        <v>0</v>
      </c>
      <c r="DA180" s="148">
        <v>0</v>
      </c>
      <c r="DB180" s="148">
        <v>0</v>
      </c>
      <c r="DC180" s="148">
        <v>0</v>
      </c>
      <c r="DD180" s="148">
        <v>0</v>
      </c>
      <c r="DE180" s="148">
        <v>0</v>
      </c>
      <c r="DF180" s="148">
        <v>0</v>
      </c>
      <c r="DG180" s="148">
        <v>0</v>
      </c>
      <c r="DH180" s="148">
        <v>0</v>
      </c>
      <c r="DI180" s="148">
        <v>0</v>
      </c>
      <c r="DJ180" s="148">
        <v>0</v>
      </c>
      <c r="DK180" s="147"/>
      <c r="DL180" s="148">
        <v>0</v>
      </c>
      <c r="DM180" s="148">
        <v>0</v>
      </c>
      <c r="DN180" s="148">
        <v>0</v>
      </c>
      <c r="DO180" s="148">
        <v>0</v>
      </c>
      <c r="DP180" s="148">
        <v>0</v>
      </c>
      <c r="DQ180" s="148">
        <v>3808.333333333333</v>
      </c>
      <c r="DR180" s="148">
        <v>3808.333333333333</v>
      </c>
      <c r="DS180" s="148">
        <v>3808.333333333333</v>
      </c>
      <c r="DT180" s="148">
        <v>3808.333333333333</v>
      </c>
      <c r="DU180" s="148">
        <v>3808.333333333333</v>
      </c>
      <c r="DV180" s="148">
        <v>3808.333333333333</v>
      </c>
      <c r="DW180" s="148">
        <v>3808.333333333333</v>
      </c>
      <c r="DY180" s="149">
        <f t="shared" si="121"/>
        <v>26658.333333333328</v>
      </c>
      <c r="EA180" s="19" t="b">
        <f t="shared" si="122"/>
        <v>1</v>
      </c>
      <c r="EH180" s="19"/>
    </row>
    <row r="181" spans="2:138" ht="14" customHeight="1" x14ac:dyDescent="0.4">
      <c r="C181" s="19" t="s">
        <v>71</v>
      </c>
      <c r="D181" s="145" t="s">
        <v>330</v>
      </c>
      <c r="E181" s="19" t="s">
        <v>72</v>
      </c>
      <c r="F181" s="19" t="s">
        <v>57</v>
      </c>
      <c r="H181" s="145" t="s">
        <v>26</v>
      </c>
      <c r="I181" s="19" t="s">
        <v>34</v>
      </c>
      <c r="J181" s="19" t="s">
        <v>83</v>
      </c>
      <c r="L181" s="146"/>
      <c r="M181" s="146"/>
      <c r="N181" s="146"/>
      <c r="O181" s="146"/>
      <c r="P181" s="146"/>
      <c r="Q181" s="146"/>
      <c r="R181" s="146">
        <v>0</v>
      </c>
      <c r="S181" s="146">
        <v>7000</v>
      </c>
      <c r="T181" s="146">
        <v>7000</v>
      </c>
      <c r="U181" s="146">
        <v>7000</v>
      </c>
      <c r="V181" s="146">
        <v>7000</v>
      </c>
      <c r="W181" s="146">
        <v>7000</v>
      </c>
      <c r="Y181" s="148">
        <v>0</v>
      </c>
      <c r="Z181" s="148">
        <v>0</v>
      </c>
      <c r="AA181" s="148">
        <v>0</v>
      </c>
      <c r="AB181" s="148">
        <v>0</v>
      </c>
      <c r="AC181" s="148">
        <v>0</v>
      </c>
      <c r="AD181" s="148">
        <v>0</v>
      </c>
      <c r="AE181" s="148">
        <v>0</v>
      </c>
      <c r="AF181" s="148">
        <v>7361.9000000000005</v>
      </c>
      <c r="AG181" s="148">
        <v>7361.9000000000005</v>
      </c>
      <c r="AH181" s="148">
        <v>7361.9000000000005</v>
      </c>
      <c r="AI181" s="148">
        <v>7361.9000000000005</v>
      </c>
      <c r="AJ181" s="148">
        <v>7361.9000000000005</v>
      </c>
      <c r="AK181" s="147"/>
      <c r="AL181" s="148">
        <v>0</v>
      </c>
      <c r="AM181" s="148">
        <v>0</v>
      </c>
      <c r="AN181" s="148">
        <v>0</v>
      </c>
      <c r="AO181" s="148">
        <v>0</v>
      </c>
      <c r="AP181" s="148">
        <v>0</v>
      </c>
      <c r="AQ181" s="148">
        <v>0</v>
      </c>
      <c r="AR181" s="148">
        <v>0</v>
      </c>
      <c r="AS181" s="148">
        <v>884.72867500000029</v>
      </c>
      <c r="AT181" s="148">
        <v>884.72867500000029</v>
      </c>
      <c r="AU181" s="148">
        <v>884.72867500000029</v>
      </c>
      <c r="AV181" s="148">
        <v>884.72867500000029</v>
      </c>
      <c r="AW181" s="148">
        <v>884.72867500000029</v>
      </c>
      <c r="AX181" s="147"/>
      <c r="AY181" s="148">
        <v>0</v>
      </c>
      <c r="AZ181" s="148">
        <v>0</v>
      </c>
      <c r="BA181" s="148">
        <v>0</v>
      </c>
      <c r="BB181" s="148">
        <v>0</v>
      </c>
      <c r="BC181" s="148">
        <v>0</v>
      </c>
      <c r="BD181" s="148">
        <v>0</v>
      </c>
      <c r="BE181" s="148">
        <v>0</v>
      </c>
      <c r="BF181" s="148">
        <v>840.26300000000015</v>
      </c>
      <c r="BG181" s="148">
        <v>840.26300000000015</v>
      </c>
      <c r="BH181" s="148">
        <v>840.26300000000015</v>
      </c>
      <c r="BI181" s="148">
        <v>840.26300000000015</v>
      </c>
      <c r="BJ181" s="148">
        <v>840.26300000000015</v>
      </c>
      <c r="BK181" s="147"/>
      <c r="BL181" s="148">
        <v>0</v>
      </c>
      <c r="BM181" s="148">
        <v>0</v>
      </c>
      <c r="BN181" s="148">
        <v>0</v>
      </c>
      <c r="BO181" s="148">
        <v>0</v>
      </c>
      <c r="BP181" s="148">
        <v>0</v>
      </c>
      <c r="BQ181" s="148">
        <v>0</v>
      </c>
      <c r="BR181" s="148">
        <v>0</v>
      </c>
      <c r="BS181" s="148">
        <v>822.07883333333336</v>
      </c>
      <c r="BT181" s="148">
        <v>822.07883333333336</v>
      </c>
      <c r="BU181" s="148">
        <v>822.07883333333336</v>
      </c>
      <c r="BV181" s="148">
        <v>822.07883333333336</v>
      </c>
      <c r="BW181" s="148">
        <v>822.07883333333336</v>
      </c>
      <c r="BX181" s="147"/>
      <c r="BY181" s="148">
        <v>0</v>
      </c>
      <c r="BZ181" s="148">
        <v>0</v>
      </c>
      <c r="CA181" s="148">
        <v>0</v>
      </c>
      <c r="CB181" s="148">
        <v>0</v>
      </c>
      <c r="CC181" s="148">
        <v>0</v>
      </c>
      <c r="CD181" s="148">
        <v>0</v>
      </c>
      <c r="CE181" s="148">
        <v>0</v>
      </c>
      <c r="CF181" s="148">
        <v>2671.4761961712725</v>
      </c>
      <c r="CG181" s="148">
        <v>2671.4761961712725</v>
      </c>
      <c r="CH181" s="148">
        <v>2671.4761961712725</v>
      </c>
      <c r="CI181" s="148">
        <v>2671.4761961712725</v>
      </c>
      <c r="CJ181" s="148">
        <v>2671.4761961712725</v>
      </c>
      <c r="CK181" s="147"/>
      <c r="CL181" s="148">
        <v>0</v>
      </c>
      <c r="CM181" s="148">
        <v>0</v>
      </c>
      <c r="CN181" s="148">
        <v>0</v>
      </c>
      <c r="CO181" s="148">
        <v>0</v>
      </c>
      <c r="CP181" s="148">
        <v>0</v>
      </c>
      <c r="CQ181" s="148">
        <v>0</v>
      </c>
      <c r="CR181" s="148">
        <v>0</v>
      </c>
      <c r="CS181" s="148">
        <v>1096.105111111111</v>
      </c>
      <c r="CT181" s="148">
        <v>1096.105111111111</v>
      </c>
      <c r="CU181" s="148">
        <v>1096.105111111111</v>
      </c>
      <c r="CV181" s="148">
        <v>1096.105111111111</v>
      </c>
      <c r="CW181" s="148">
        <v>1096.105111111111</v>
      </c>
      <c r="CX181" s="147"/>
      <c r="CY181" s="148">
        <v>0</v>
      </c>
      <c r="CZ181" s="148">
        <v>0</v>
      </c>
      <c r="DA181" s="148">
        <v>0</v>
      </c>
      <c r="DB181" s="148">
        <v>0</v>
      </c>
      <c r="DC181" s="148">
        <v>0</v>
      </c>
      <c r="DD181" s="148">
        <v>0</v>
      </c>
      <c r="DE181" s="148">
        <v>0</v>
      </c>
      <c r="DF181" s="148">
        <v>2503.0460000000003</v>
      </c>
      <c r="DG181" s="148">
        <v>2503.0460000000003</v>
      </c>
      <c r="DH181" s="148">
        <v>2503.0460000000003</v>
      </c>
      <c r="DI181" s="148">
        <v>2503.0460000000003</v>
      </c>
      <c r="DJ181" s="148">
        <v>2503.0460000000003</v>
      </c>
      <c r="DK181" s="147"/>
      <c r="DL181" s="148">
        <v>0</v>
      </c>
      <c r="DM181" s="148">
        <v>0</v>
      </c>
      <c r="DN181" s="148">
        <v>0</v>
      </c>
      <c r="DO181" s="148">
        <v>0</v>
      </c>
      <c r="DP181" s="148">
        <v>0</v>
      </c>
      <c r="DQ181" s="148">
        <v>0</v>
      </c>
      <c r="DR181" s="148">
        <v>0</v>
      </c>
      <c r="DS181" s="148">
        <v>14454.606140615717</v>
      </c>
      <c r="DT181" s="148">
        <v>14454.606140615717</v>
      </c>
      <c r="DU181" s="148">
        <v>14454.606140615717</v>
      </c>
      <c r="DV181" s="148">
        <v>14454.606140615717</v>
      </c>
      <c r="DW181" s="148">
        <v>14454.606140615717</v>
      </c>
      <c r="DY181" s="149">
        <f t="shared" si="121"/>
        <v>72273.030703078577</v>
      </c>
      <c r="EA181" s="19" t="b">
        <f t="shared" si="122"/>
        <v>1</v>
      </c>
      <c r="EH181" s="19"/>
    </row>
    <row r="182" spans="2:138" ht="14" customHeight="1" x14ac:dyDescent="0.4">
      <c r="C182" s="19" t="s">
        <v>71</v>
      </c>
      <c r="D182" s="145" t="s">
        <v>330</v>
      </c>
      <c r="E182" s="19" t="s">
        <v>72</v>
      </c>
      <c r="F182" s="19" t="s">
        <v>57</v>
      </c>
      <c r="H182" s="145" t="s">
        <v>26</v>
      </c>
      <c r="I182" s="19" t="s">
        <v>34</v>
      </c>
      <c r="J182" s="19" t="s">
        <v>83</v>
      </c>
      <c r="L182" s="146"/>
      <c r="M182" s="146"/>
      <c r="N182" s="146"/>
      <c r="O182" s="146"/>
      <c r="P182" s="146"/>
      <c r="Q182" s="146">
        <v>0</v>
      </c>
      <c r="R182" s="146">
        <v>9000</v>
      </c>
      <c r="S182" s="146">
        <v>9000</v>
      </c>
      <c r="T182" s="146">
        <v>9000</v>
      </c>
      <c r="U182" s="146">
        <v>9000</v>
      </c>
      <c r="V182" s="146">
        <v>9000</v>
      </c>
      <c r="W182" s="146">
        <v>9000</v>
      </c>
      <c r="Y182" s="148">
        <v>0</v>
      </c>
      <c r="Z182" s="148">
        <v>0</v>
      </c>
      <c r="AA182" s="148">
        <v>0</v>
      </c>
      <c r="AB182" s="148">
        <v>0</v>
      </c>
      <c r="AC182" s="148">
        <v>0</v>
      </c>
      <c r="AD182" s="148">
        <v>0</v>
      </c>
      <c r="AE182" s="148">
        <v>9465.3000000000011</v>
      </c>
      <c r="AF182" s="148">
        <v>9465.3000000000011</v>
      </c>
      <c r="AG182" s="148">
        <v>9465.3000000000011</v>
      </c>
      <c r="AH182" s="148">
        <v>9465.3000000000011</v>
      </c>
      <c r="AI182" s="148">
        <v>9465.3000000000011</v>
      </c>
      <c r="AJ182" s="148">
        <v>9465.3000000000011</v>
      </c>
      <c r="AK182" s="147"/>
      <c r="AL182" s="148">
        <v>0</v>
      </c>
      <c r="AM182" s="148">
        <v>0</v>
      </c>
      <c r="AN182" s="148">
        <v>0</v>
      </c>
      <c r="AO182" s="148">
        <v>0</v>
      </c>
      <c r="AP182" s="148">
        <v>0</v>
      </c>
      <c r="AQ182" s="148">
        <v>0</v>
      </c>
      <c r="AR182" s="148">
        <v>1432.5365400000001</v>
      </c>
      <c r="AS182" s="148">
        <v>1432.5365400000001</v>
      </c>
      <c r="AT182" s="148">
        <v>1432.5365400000001</v>
      </c>
      <c r="AU182" s="148">
        <v>1432.5365400000001</v>
      </c>
      <c r="AV182" s="148">
        <v>1432.5365400000001</v>
      </c>
      <c r="AW182" s="148">
        <v>1432.5365400000001</v>
      </c>
      <c r="AX182" s="147"/>
      <c r="AY182" s="148">
        <v>0</v>
      </c>
      <c r="AZ182" s="148">
        <v>0</v>
      </c>
      <c r="BA182" s="148">
        <v>0</v>
      </c>
      <c r="BB182" s="148">
        <v>0</v>
      </c>
      <c r="BC182" s="148">
        <v>0</v>
      </c>
      <c r="BD182" s="148">
        <v>0</v>
      </c>
      <c r="BE182" s="148">
        <v>951.63440000000014</v>
      </c>
      <c r="BF182" s="148">
        <v>951.63440000000014</v>
      </c>
      <c r="BG182" s="148">
        <v>951.63440000000014</v>
      </c>
      <c r="BH182" s="148">
        <v>951.63440000000014</v>
      </c>
      <c r="BI182" s="148">
        <v>951.63440000000014</v>
      </c>
      <c r="BJ182" s="148">
        <v>951.63440000000014</v>
      </c>
      <c r="BK182" s="147"/>
      <c r="BL182" s="148">
        <v>0</v>
      </c>
      <c r="BM182" s="148">
        <v>0</v>
      </c>
      <c r="BN182" s="148">
        <v>0</v>
      </c>
      <c r="BO182" s="148">
        <v>0</v>
      </c>
      <c r="BP182" s="148">
        <v>0</v>
      </c>
      <c r="BQ182" s="148">
        <v>0</v>
      </c>
      <c r="BR182" s="148">
        <v>1056.9585000000002</v>
      </c>
      <c r="BS182" s="148">
        <v>1056.9585000000002</v>
      </c>
      <c r="BT182" s="148">
        <v>1056.9585000000002</v>
      </c>
      <c r="BU182" s="148">
        <v>1056.9585000000002</v>
      </c>
      <c r="BV182" s="148">
        <v>1056.9585000000002</v>
      </c>
      <c r="BW182" s="148">
        <v>1056.9585000000002</v>
      </c>
      <c r="BX182" s="147"/>
      <c r="BY182" s="148">
        <v>0</v>
      </c>
      <c r="BZ182" s="148">
        <v>0</v>
      </c>
      <c r="CA182" s="148">
        <v>0</v>
      </c>
      <c r="CB182" s="148">
        <v>0</v>
      </c>
      <c r="CC182" s="148">
        <v>0</v>
      </c>
      <c r="CD182" s="148">
        <v>0</v>
      </c>
      <c r="CE182" s="148">
        <v>2821.9319596487785</v>
      </c>
      <c r="CF182" s="148">
        <v>2821.9319596487785</v>
      </c>
      <c r="CG182" s="148">
        <v>2821.9319596487785</v>
      </c>
      <c r="CH182" s="148">
        <v>2821.9319596487785</v>
      </c>
      <c r="CI182" s="148">
        <v>2821.9319596487785</v>
      </c>
      <c r="CJ182" s="148">
        <v>2821.9319596487785</v>
      </c>
      <c r="CK182" s="147"/>
      <c r="CL182" s="148">
        <v>0</v>
      </c>
      <c r="CM182" s="148">
        <v>0</v>
      </c>
      <c r="CN182" s="148">
        <v>0</v>
      </c>
      <c r="CO182" s="148">
        <v>0</v>
      </c>
      <c r="CP182" s="148">
        <v>0</v>
      </c>
      <c r="CQ182" s="148">
        <v>0</v>
      </c>
      <c r="CR182" s="148">
        <v>1409.278</v>
      </c>
      <c r="CS182" s="148">
        <v>1409.278</v>
      </c>
      <c r="CT182" s="148">
        <v>1409.278</v>
      </c>
      <c r="CU182" s="148">
        <v>1409.278</v>
      </c>
      <c r="CV182" s="148">
        <v>1409.278</v>
      </c>
      <c r="CW182" s="148">
        <v>1409.278</v>
      </c>
      <c r="CX182" s="147"/>
      <c r="CY182" s="148">
        <v>0</v>
      </c>
      <c r="CZ182" s="148">
        <v>0</v>
      </c>
      <c r="DA182" s="148">
        <v>0</v>
      </c>
      <c r="DB182" s="148">
        <v>0</v>
      </c>
      <c r="DC182" s="148">
        <v>0</v>
      </c>
      <c r="DD182" s="148">
        <v>0</v>
      </c>
      <c r="DE182" s="148">
        <v>3218.2020000000007</v>
      </c>
      <c r="DF182" s="148">
        <v>3218.2020000000007</v>
      </c>
      <c r="DG182" s="148">
        <v>3218.2020000000007</v>
      </c>
      <c r="DH182" s="148">
        <v>3218.2020000000007</v>
      </c>
      <c r="DI182" s="148">
        <v>3218.2020000000007</v>
      </c>
      <c r="DJ182" s="148">
        <v>3218.2020000000007</v>
      </c>
      <c r="DK182" s="147"/>
      <c r="DL182" s="148">
        <v>0</v>
      </c>
      <c r="DM182" s="148">
        <v>0</v>
      </c>
      <c r="DN182" s="148">
        <v>0</v>
      </c>
      <c r="DO182" s="148">
        <v>0</v>
      </c>
      <c r="DP182" s="148">
        <v>0</v>
      </c>
      <c r="DQ182" s="148">
        <v>0</v>
      </c>
      <c r="DR182" s="148">
        <v>17971.67045964878</v>
      </c>
      <c r="DS182" s="148">
        <v>17971.67045964878</v>
      </c>
      <c r="DT182" s="148">
        <v>17971.67045964878</v>
      </c>
      <c r="DU182" s="148">
        <v>17971.67045964878</v>
      </c>
      <c r="DV182" s="148">
        <v>17971.67045964878</v>
      </c>
      <c r="DW182" s="148">
        <v>17971.67045964878</v>
      </c>
      <c r="DY182" s="149">
        <f t="shared" si="121"/>
        <v>107830.02275789269</v>
      </c>
      <c r="EA182" s="19" t="b">
        <f t="shared" si="122"/>
        <v>1</v>
      </c>
      <c r="EH182" s="19"/>
    </row>
    <row r="183" spans="2:138" ht="14" customHeight="1" x14ac:dyDescent="0.4">
      <c r="C183" s="19" t="s">
        <v>71</v>
      </c>
      <c r="D183" s="145" t="s">
        <v>330</v>
      </c>
      <c r="E183" s="19" t="s">
        <v>72</v>
      </c>
      <c r="F183" s="19" t="s">
        <v>57</v>
      </c>
      <c r="H183" s="145" t="s">
        <v>26</v>
      </c>
      <c r="I183" s="19" t="s">
        <v>34</v>
      </c>
      <c r="J183" s="19" t="s">
        <v>83</v>
      </c>
      <c r="L183" s="146"/>
      <c r="M183" s="146"/>
      <c r="N183" s="146"/>
      <c r="O183" s="146"/>
      <c r="P183" s="146"/>
      <c r="Q183" s="146"/>
      <c r="R183" s="146">
        <v>8000</v>
      </c>
      <c r="S183" s="146">
        <v>8000</v>
      </c>
      <c r="T183" s="146">
        <v>8000</v>
      </c>
      <c r="U183" s="146">
        <v>8000</v>
      </c>
      <c r="V183" s="146">
        <v>8000</v>
      </c>
      <c r="W183" s="146">
        <v>8000</v>
      </c>
      <c r="Y183" s="148">
        <v>0</v>
      </c>
      <c r="Z183" s="148">
        <v>0</v>
      </c>
      <c r="AA183" s="148">
        <v>0</v>
      </c>
      <c r="AB183" s="148">
        <v>0</v>
      </c>
      <c r="AC183" s="148">
        <v>0</v>
      </c>
      <c r="AD183" s="148">
        <v>0</v>
      </c>
      <c r="AE183" s="148">
        <v>8413.6</v>
      </c>
      <c r="AF183" s="148">
        <v>8413.6</v>
      </c>
      <c r="AG183" s="148">
        <v>8413.6</v>
      </c>
      <c r="AH183" s="148">
        <v>8413.6</v>
      </c>
      <c r="AI183" s="148">
        <v>8413.6</v>
      </c>
      <c r="AJ183" s="148">
        <v>8413.6</v>
      </c>
      <c r="AK183" s="147"/>
      <c r="AL183" s="148">
        <v>0</v>
      </c>
      <c r="AM183" s="148">
        <v>0</v>
      </c>
      <c r="AN183" s="148">
        <v>0</v>
      </c>
      <c r="AO183" s="148">
        <v>0</v>
      </c>
      <c r="AP183" s="148">
        <v>0</v>
      </c>
      <c r="AQ183" s="148">
        <v>0</v>
      </c>
      <c r="AR183" s="148">
        <v>1143.3190400000003</v>
      </c>
      <c r="AS183" s="148">
        <v>1143.3190400000003</v>
      </c>
      <c r="AT183" s="148">
        <v>1143.3190400000003</v>
      </c>
      <c r="AU183" s="148">
        <v>1143.3190400000003</v>
      </c>
      <c r="AV183" s="148">
        <v>1143.3190400000003</v>
      </c>
      <c r="AW183" s="148">
        <v>1143.3190400000003</v>
      </c>
      <c r="AX183" s="147"/>
      <c r="AY183" s="148">
        <v>0</v>
      </c>
      <c r="AZ183" s="148">
        <v>0</v>
      </c>
      <c r="BA183" s="148">
        <v>0</v>
      </c>
      <c r="BB183" s="148">
        <v>0</v>
      </c>
      <c r="BC183" s="148">
        <v>0</v>
      </c>
      <c r="BD183" s="148">
        <v>0</v>
      </c>
      <c r="BE183" s="148">
        <v>951.63440000000014</v>
      </c>
      <c r="BF183" s="148">
        <v>951.63440000000014</v>
      </c>
      <c r="BG183" s="148">
        <v>951.63440000000014</v>
      </c>
      <c r="BH183" s="148">
        <v>951.63440000000014</v>
      </c>
      <c r="BI183" s="148">
        <v>951.63440000000014</v>
      </c>
      <c r="BJ183" s="148">
        <v>951.63440000000014</v>
      </c>
      <c r="BK183" s="147"/>
      <c r="BL183" s="148">
        <v>0</v>
      </c>
      <c r="BM183" s="148">
        <v>0</v>
      </c>
      <c r="BN183" s="148">
        <v>0</v>
      </c>
      <c r="BO183" s="148">
        <v>0</v>
      </c>
      <c r="BP183" s="148">
        <v>0</v>
      </c>
      <c r="BQ183" s="148">
        <v>0</v>
      </c>
      <c r="BR183" s="148">
        <v>939.51866666666672</v>
      </c>
      <c r="BS183" s="148">
        <v>939.51866666666672</v>
      </c>
      <c r="BT183" s="148">
        <v>939.51866666666672</v>
      </c>
      <c r="BU183" s="148">
        <v>939.51866666666672</v>
      </c>
      <c r="BV183" s="148">
        <v>939.51866666666672</v>
      </c>
      <c r="BW183" s="148">
        <v>939.51866666666672</v>
      </c>
      <c r="BX183" s="147"/>
      <c r="BY183" s="148">
        <v>0</v>
      </c>
      <c r="BZ183" s="148">
        <v>0</v>
      </c>
      <c r="CA183" s="148">
        <v>0</v>
      </c>
      <c r="CB183" s="148">
        <v>0</v>
      </c>
      <c r="CC183" s="148">
        <v>0</v>
      </c>
      <c r="CD183" s="148">
        <v>0</v>
      </c>
      <c r="CE183" s="148">
        <v>2746.7040779100253</v>
      </c>
      <c r="CF183" s="148">
        <v>2746.7040779100253</v>
      </c>
      <c r="CG183" s="148">
        <v>2746.7040779100253</v>
      </c>
      <c r="CH183" s="148">
        <v>2746.7040779100253</v>
      </c>
      <c r="CI183" s="148">
        <v>2746.7040779100253</v>
      </c>
      <c r="CJ183" s="148">
        <v>2746.7040779100253</v>
      </c>
      <c r="CK183" s="147"/>
      <c r="CL183" s="148">
        <v>0</v>
      </c>
      <c r="CM183" s="148">
        <v>0</v>
      </c>
      <c r="CN183" s="148">
        <v>0</v>
      </c>
      <c r="CO183" s="148">
        <v>0</v>
      </c>
      <c r="CP183" s="148">
        <v>0</v>
      </c>
      <c r="CQ183" s="148">
        <v>0</v>
      </c>
      <c r="CR183" s="148">
        <v>1252.6915555555554</v>
      </c>
      <c r="CS183" s="148">
        <v>1252.6915555555554</v>
      </c>
      <c r="CT183" s="148">
        <v>1252.6915555555554</v>
      </c>
      <c r="CU183" s="148">
        <v>1252.6915555555554</v>
      </c>
      <c r="CV183" s="148">
        <v>1252.6915555555554</v>
      </c>
      <c r="CW183" s="148">
        <v>1252.6915555555554</v>
      </c>
      <c r="CX183" s="147"/>
      <c r="CY183" s="148">
        <v>0</v>
      </c>
      <c r="CZ183" s="148">
        <v>0</v>
      </c>
      <c r="DA183" s="148">
        <v>0</v>
      </c>
      <c r="DB183" s="148">
        <v>0</v>
      </c>
      <c r="DC183" s="148">
        <v>0</v>
      </c>
      <c r="DD183" s="148">
        <v>0</v>
      </c>
      <c r="DE183" s="148">
        <v>2860.6240000000003</v>
      </c>
      <c r="DF183" s="148">
        <v>2860.6240000000003</v>
      </c>
      <c r="DG183" s="148">
        <v>2860.6240000000003</v>
      </c>
      <c r="DH183" s="148">
        <v>2860.6240000000003</v>
      </c>
      <c r="DI183" s="148">
        <v>2860.6240000000003</v>
      </c>
      <c r="DJ183" s="148">
        <v>2860.6240000000003</v>
      </c>
      <c r="DK183" s="147"/>
      <c r="DL183" s="148">
        <v>0</v>
      </c>
      <c r="DM183" s="148">
        <v>0</v>
      </c>
      <c r="DN183" s="148">
        <v>0</v>
      </c>
      <c r="DO183" s="148">
        <v>0</v>
      </c>
      <c r="DP183" s="148">
        <v>0</v>
      </c>
      <c r="DQ183" s="148">
        <v>0</v>
      </c>
      <c r="DR183" s="148">
        <v>16213.138300132248</v>
      </c>
      <c r="DS183" s="148">
        <v>16213.138300132248</v>
      </c>
      <c r="DT183" s="148">
        <v>16213.138300132248</v>
      </c>
      <c r="DU183" s="148">
        <v>16213.138300132248</v>
      </c>
      <c r="DV183" s="148">
        <v>16213.138300132248</v>
      </c>
      <c r="DW183" s="148">
        <v>16213.138300132248</v>
      </c>
      <c r="DY183" s="149">
        <f t="shared" si="121"/>
        <v>97278.829800793494</v>
      </c>
      <c r="EA183" s="19" t="b">
        <f t="shared" si="122"/>
        <v>1</v>
      </c>
      <c r="EH183" s="19"/>
    </row>
    <row r="184" spans="2:138" ht="14" customHeight="1" x14ac:dyDescent="0.4">
      <c r="B184" s="144"/>
      <c r="C184" s="19" t="s">
        <v>71</v>
      </c>
      <c r="D184" s="145">
        <v>402</v>
      </c>
      <c r="E184" s="19" t="s">
        <v>72</v>
      </c>
      <c r="F184" s="19" t="s">
        <v>57</v>
      </c>
      <c r="H184" s="145" t="s">
        <v>17</v>
      </c>
      <c r="I184" s="19" t="s">
        <v>141</v>
      </c>
      <c r="J184" s="19" t="s">
        <v>83</v>
      </c>
      <c r="L184" s="146">
        <v>10900</v>
      </c>
      <c r="M184" s="146">
        <v>10900</v>
      </c>
      <c r="N184" s="146">
        <v>10900</v>
      </c>
      <c r="O184" s="146">
        <v>13000</v>
      </c>
      <c r="P184" s="146">
        <v>13000</v>
      </c>
      <c r="Q184" s="146">
        <v>13000</v>
      </c>
      <c r="R184" s="146">
        <v>13000</v>
      </c>
      <c r="S184" s="146">
        <v>13000</v>
      </c>
      <c r="T184" s="146">
        <v>13000</v>
      </c>
      <c r="U184" s="146">
        <v>13000</v>
      </c>
      <c r="V184" s="146">
        <v>13000</v>
      </c>
      <c r="W184" s="146">
        <v>13000</v>
      </c>
      <c r="X184" s="147"/>
      <c r="Y184" s="148">
        <v>10900</v>
      </c>
      <c r="Z184" s="148">
        <v>10900</v>
      </c>
      <c r="AA184" s="148">
        <v>10900</v>
      </c>
      <c r="AB184" s="148">
        <v>13000</v>
      </c>
      <c r="AC184" s="148">
        <v>13672.1</v>
      </c>
      <c r="AD184" s="148">
        <v>13672.1</v>
      </c>
      <c r="AE184" s="148">
        <v>13672.1</v>
      </c>
      <c r="AF184" s="148">
        <v>13672.1</v>
      </c>
      <c r="AG184" s="148">
        <v>13672.1</v>
      </c>
      <c r="AH184" s="148">
        <v>13672.1</v>
      </c>
      <c r="AI184" s="148">
        <v>13672.1</v>
      </c>
      <c r="AJ184" s="148">
        <v>13672.1</v>
      </c>
      <c r="AK184" s="147"/>
      <c r="AL184" s="148">
        <v>1827.0790400000001</v>
      </c>
      <c r="AM184" s="148">
        <v>1827.0790400000001</v>
      </c>
      <c r="AN184" s="148">
        <v>1827.0790400000001</v>
      </c>
      <c r="AO184" s="148">
        <v>2404.5790400000001</v>
      </c>
      <c r="AP184" s="148">
        <v>2589.4065399999999</v>
      </c>
      <c r="AQ184" s="148">
        <v>2589.4065399999999</v>
      </c>
      <c r="AR184" s="148">
        <v>2589.4065399999999</v>
      </c>
      <c r="AS184" s="148">
        <v>2589.4065399999999</v>
      </c>
      <c r="AT184" s="148">
        <v>2589.4065399999999</v>
      </c>
      <c r="AU184" s="148">
        <v>2589.4065399999999</v>
      </c>
      <c r="AV184" s="148">
        <v>2589.4065399999999</v>
      </c>
      <c r="AW184" s="148">
        <v>2589.4065399999999</v>
      </c>
      <c r="AX184" s="147"/>
      <c r="AY184" s="148">
        <v>951.63440000000014</v>
      </c>
      <c r="AZ184" s="148">
        <v>951.63440000000014</v>
      </c>
      <c r="BA184" s="148">
        <v>951.63440000000014</v>
      </c>
      <c r="BB184" s="148">
        <v>951.63440000000014</v>
      </c>
      <c r="BC184" s="148">
        <v>951.63440000000014</v>
      </c>
      <c r="BD184" s="148">
        <v>951.63440000000014</v>
      </c>
      <c r="BE184" s="148">
        <v>951.63440000000014</v>
      </c>
      <c r="BF184" s="148">
        <v>951.63440000000014</v>
      </c>
      <c r="BG184" s="148">
        <v>951.63440000000014</v>
      </c>
      <c r="BH184" s="148">
        <v>951.63440000000014</v>
      </c>
      <c r="BI184" s="148">
        <v>951.63440000000014</v>
      </c>
      <c r="BJ184" s="148">
        <v>951.63440000000014</v>
      </c>
      <c r="BK184" s="147"/>
      <c r="BL184" s="148">
        <v>1217.1666666666667</v>
      </c>
      <c r="BM184" s="148">
        <v>1217.1666666666667</v>
      </c>
      <c r="BN184" s="148">
        <v>1217.1666666666667</v>
      </c>
      <c r="BO184" s="148">
        <v>1451.6666666666667</v>
      </c>
      <c r="BP184" s="148">
        <v>1526.7178333333334</v>
      </c>
      <c r="BQ184" s="148">
        <v>1526.7178333333334</v>
      </c>
      <c r="BR184" s="148">
        <v>1526.7178333333334</v>
      </c>
      <c r="BS184" s="148">
        <v>1526.7178333333334</v>
      </c>
      <c r="BT184" s="148">
        <v>1526.7178333333334</v>
      </c>
      <c r="BU184" s="148">
        <v>1526.7178333333334</v>
      </c>
      <c r="BV184" s="148">
        <v>1526.7178333333334</v>
      </c>
      <c r="BW184" s="148">
        <v>1526.7178333333334</v>
      </c>
      <c r="BX184" s="147"/>
      <c r="BY184" s="148">
        <v>2924.5557515386608</v>
      </c>
      <c r="BZ184" s="148">
        <v>2924.5557515386608</v>
      </c>
      <c r="CA184" s="148">
        <v>2924.5557515386608</v>
      </c>
      <c r="CB184" s="148">
        <v>3074.7683137250083</v>
      </c>
      <c r="CC184" s="148">
        <v>3122.8434866037915</v>
      </c>
      <c r="CD184" s="148">
        <v>3122.8434866037915</v>
      </c>
      <c r="CE184" s="148">
        <v>3122.8434866037915</v>
      </c>
      <c r="CF184" s="148">
        <v>3122.8434866037915</v>
      </c>
      <c r="CG184" s="148">
        <v>3122.8434866037915</v>
      </c>
      <c r="CH184" s="148">
        <v>3122.8434866037915</v>
      </c>
      <c r="CI184" s="148">
        <v>3122.8434866037915</v>
      </c>
      <c r="CJ184" s="148">
        <v>3122.8434866037915</v>
      </c>
      <c r="CK184" s="147"/>
      <c r="CL184" s="148">
        <v>1622.8888888888887</v>
      </c>
      <c r="CM184" s="148">
        <v>1622.8888888888887</v>
      </c>
      <c r="CN184" s="148">
        <v>1622.8888888888887</v>
      </c>
      <c r="CO184" s="148">
        <v>1935.5555555555554</v>
      </c>
      <c r="CP184" s="148">
        <v>2035.6237777777776</v>
      </c>
      <c r="CQ184" s="148">
        <v>2035.6237777777776</v>
      </c>
      <c r="CR184" s="148">
        <v>2035.6237777777776</v>
      </c>
      <c r="CS184" s="148">
        <v>2035.6237777777776</v>
      </c>
      <c r="CT184" s="148">
        <v>2035.6237777777776</v>
      </c>
      <c r="CU184" s="148">
        <v>2035.6237777777776</v>
      </c>
      <c r="CV184" s="148">
        <v>2035.6237777777776</v>
      </c>
      <c r="CW184" s="148">
        <v>2035.6237777777776</v>
      </c>
      <c r="CX184" s="147"/>
      <c r="CY184" s="148">
        <v>3706.0000000000005</v>
      </c>
      <c r="CZ184" s="148">
        <v>3706.0000000000005</v>
      </c>
      <c r="DA184" s="148">
        <v>3706.0000000000005</v>
      </c>
      <c r="DB184" s="148">
        <v>4420</v>
      </c>
      <c r="DC184" s="148">
        <v>4648.5140000000001</v>
      </c>
      <c r="DD184" s="148">
        <v>4648.5140000000001</v>
      </c>
      <c r="DE184" s="148">
        <v>4648.5140000000001</v>
      </c>
      <c r="DF184" s="148">
        <v>4648.5140000000001</v>
      </c>
      <c r="DG184" s="148">
        <v>4648.5140000000001</v>
      </c>
      <c r="DH184" s="148">
        <v>4648.5140000000001</v>
      </c>
      <c r="DI184" s="148">
        <v>4648.5140000000001</v>
      </c>
      <c r="DJ184" s="148">
        <v>4648.5140000000001</v>
      </c>
      <c r="DK184" s="147"/>
      <c r="DL184" s="148">
        <v>20370.611307094216</v>
      </c>
      <c r="DM184" s="148">
        <v>20370.611307094216</v>
      </c>
      <c r="DN184" s="148">
        <v>20370.611307094216</v>
      </c>
      <c r="DO184" s="148">
        <v>23881.990535947232</v>
      </c>
      <c r="DP184" s="148">
        <v>25005.799097714902</v>
      </c>
      <c r="DQ184" s="148">
        <v>25005.799097714902</v>
      </c>
      <c r="DR184" s="148">
        <v>25005.799097714902</v>
      </c>
      <c r="DS184" s="148">
        <v>25005.799097714902</v>
      </c>
      <c r="DT184" s="148">
        <v>25005.799097714902</v>
      </c>
      <c r="DU184" s="148">
        <v>25005.799097714902</v>
      </c>
      <c r="DV184" s="148">
        <v>25005.799097714902</v>
      </c>
      <c r="DW184" s="148">
        <v>25005.799097714902</v>
      </c>
      <c r="DY184" s="149">
        <f t="shared" si="121"/>
        <v>285040.21723894903</v>
      </c>
      <c r="EA184" s="19" t="b">
        <f t="shared" si="122"/>
        <v>1</v>
      </c>
      <c r="EH184" s="19"/>
    </row>
    <row r="185" spans="2:138" ht="14" customHeight="1" x14ac:dyDescent="0.4">
      <c r="B185" s="144"/>
      <c r="C185" s="19" t="s">
        <v>71</v>
      </c>
      <c r="D185" s="145">
        <v>391</v>
      </c>
      <c r="E185" s="19" t="s">
        <v>72</v>
      </c>
      <c r="F185" s="19" t="s">
        <v>57</v>
      </c>
      <c r="H185" s="145" t="s">
        <v>17</v>
      </c>
      <c r="I185" s="19" t="s">
        <v>141</v>
      </c>
      <c r="J185" s="19" t="s">
        <v>83</v>
      </c>
      <c r="L185" s="146">
        <v>23500</v>
      </c>
      <c r="M185" s="146">
        <v>23500</v>
      </c>
      <c r="N185" s="146">
        <v>23500</v>
      </c>
      <c r="O185" s="146">
        <v>26000</v>
      </c>
      <c r="P185" s="146">
        <v>26000</v>
      </c>
      <c r="Q185" s="146">
        <v>26000</v>
      </c>
      <c r="R185" s="146">
        <v>26000</v>
      </c>
      <c r="S185" s="146">
        <v>26000</v>
      </c>
      <c r="T185" s="146">
        <v>26000</v>
      </c>
      <c r="U185" s="146">
        <v>26000</v>
      </c>
      <c r="V185" s="146">
        <v>26000</v>
      </c>
      <c r="W185" s="146">
        <v>26000</v>
      </c>
      <c r="X185" s="147"/>
      <c r="Y185" s="148">
        <v>23500</v>
      </c>
      <c r="Z185" s="148">
        <v>23500</v>
      </c>
      <c r="AA185" s="148">
        <v>23500</v>
      </c>
      <c r="AB185" s="148">
        <v>26000</v>
      </c>
      <c r="AC185" s="148">
        <v>26800</v>
      </c>
      <c r="AD185" s="148">
        <v>26800</v>
      </c>
      <c r="AE185" s="148">
        <v>26800</v>
      </c>
      <c r="AF185" s="148">
        <v>26800</v>
      </c>
      <c r="AG185" s="148">
        <v>26800</v>
      </c>
      <c r="AH185" s="148">
        <v>26800</v>
      </c>
      <c r="AI185" s="148">
        <v>26800</v>
      </c>
      <c r="AJ185" s="148">
        <v>26800</v>
      </c>
      <c r="AK185" s="147"/>
      <c r="AL185" s="148">
        <v>5292.0790400000005</v>
      </c>
      <c r="AM185" s="148">
        <v>5292.0790400000005</v>
      </c>
      <c r="AN185" s="148">
        <v>5292.0790400000005</v>
      </c>
      <c r="AO185" s="148">
        <v>5979.5790400000005</v>
      </c>
      <c r="AP185" s="148">
        <v>6199.5790400000005</v>
      </c>
      <c r="AQ185" s="148">
        <v>6199.5790400000005</v>
      </c>
      <c r="AR185" s="148">
        <v>6199.5790400000005</v>
      </c>
      <c r="AS185" s="148">
        <v>6199.5790400000005</v>
      </c>
      <c r="AT185" s="148">
        <v>6199.5790400000005</v>
      </c>
      <c r="AU185" s="148">
        <v>6199.5790400000005</v>
      </c>
      <c r="AV185" s="148">
        <v>6199.5790400000005</v>
      </c>
      <c r="AW185" s="148">
        <v>6199.5790400000005</v>
      </c>
      <c r="AX185" s="147"/>
      <c r="AY185" s="148">
        <v>951.63440000000014</v>
      </c>
      <c r="AZ185" s="148">
        <v>951.63440000000014</v>
      </c>
      <c r="BA185" s="148">
        <v>951.63440000000014</v>
      </c>
      <c r="BB185" s="148">
        <v>951.63440000000014</v>
      </c>
      <c r="BC185" s="148">
        <v>951.63440000000014</v>
      </c>
      <c r="BD185" s="148">
        <v>951.63440000000014</v>
      </c>
      <c r="BE185" s="148">
        <v>951.63440000000014</v>
      </c>
      <c r="BF185" s="148">
        <v>951.63440000000014</v>
      </c>
      <c r="BG185" s="148">
        <v>951.63440000000014</v>
      </c>
      <c r="BH185" s="148">
        <v>951.63440000000014</v>
      </c>
      <c r="BI185" s="148">
        <v>951.63440000000014</v>
      </c>
      <c r="BJ185" s="148">
        <v>951.63440000000014</v>
      </c>
      <c r="BK185" s="147"/>
      <c r="BL185" s="148">
        <v>2624.1666666666665</v>
      </c>
      <c r="BM185" s="148">
        <v>2624.1666666666665</v>
      </c>
      <c r="BN185" s="148">
        <v>2624.1666666666665</v>
      </c>
      <c r="BO185" s="148">
        <v>2903.3333333333335</v>
      </c>
      <c r="BP185" s="148">
        <v>2992.6666666666665</v>
      </c>
      <c r="BQ185" s="148">
        <v>2992.6666666666665</v>
      </c>
      <c r="BR185" s="148">
        <v>2992.6666666666665</v>
      </c>
      <c r="BS185" s="148">
        <v>2992.6666666666665</v>
      </c>
      <c r="BT185" s="148">
        <v>2992.6666666666665</v>
      </c>
      <c r="BU185" s="148">
        <v>2992.6666666666665</v>
      </c>
      <c r="BV185" s="148">
        <v>2992.6666666666665</v>
      </c>
      <c r="BW185" s="148">
        <v>2992.6666666666665</v>
      </c>
      <c r="BX185" s="147"/>
      <c r="BY185" s="148">
        <v>3825.8311246567455</v>
      </c>
      <c r="BZ185" s="148">
        <v>3825.8311246567455</v>
      </c>
      <c r="CA185" s="148">
        <v>3825.8311246567455</v>
      </c>
      <c r="CB185" s="148">
        <v>4004.6556034500163</v>
      </c>
      <c r="CC185" s="148">
        <v>4061.8794366638631</v>
      </c>
      <c r="CD185" s="148">
        <v>4061.8794366638631</v>
      </c>
      <c r="CE185" s="148">
        <v>4061.8794366638631</v>
      </c>
      <c r="CF185" s="148">
        <v>4061.8794366638631</v>
      </c>
      <c r="CG185" s="148">
        <v>4061.8794366638631</v>
      </c>
      <c r="CH185" s="148">
        <v>4061.8794366638631</v>
      </c>
      <c r="CI185" s="148">
        <v>4061.8794366638631</v>
      </c>
      <c r="CJ185" s="148">
        <v>4061.8794366638631</v>
      </c>
      <c r="CK185" s="147"/>
      <c r="CL185" s="148">
        <v>3498.8888888888887</v>
      </c>
      <c r="CM185" s="148">
        <v>3498.8888888888887</v>
      </c>
      <c r="CN185" s="148">
        <v>3498.8888888888887</v>
      </c>
      <c r="CO185" s="148">
        <v>3871.1111111111109</v>
      </c>
      <c r="CP185" s="148">
        <v>3990.2222222222217</v>
      </c>
      <c r="CQ185" s="148">
        <v>3990.2222222222217</v>
      </c>
      <c r="CR185" s="148">
        <v>3990.2222222222217</v>
      </c>
      <c r="CS185" s="148">
        <v>3990.2222222222217</v>
      </c>
      <c r="CT185" s="148">
        <v>3990.2222222222217</v>
      </c>
      <c r="CU185" s="148">
        <v>3990.2222222222217</v>
      </c>
      <c r="CV185" s="148">
        <v>3990.2222222222217</v>
      </c>
      <c r="CW185" s="148">
        <v>3990.2222222222217</v>
      </c>
      <c r="CX185" s="147"/>
      <c r="CY185" s="148">
        <v>7990.0000000000009</v>
      </c>
      <c r="CZ185" s="148">
        <v>7990.0000000000009</v>
      </c>
      <c r="DA185" s="148">
        <v>7990.0000000000009</v>
      </c>
      <c r="DB185" s="148">
        <v>8840</v>
      </c>
      <c r="DC185" s="148">
        <v>9112</v>
      </c>
      <c r="DD185" s="148">
        <v>9112</v>
      </c>
      <c r="DE185" s="148">
        <v>9112</v>
      </c>
      <c r="DF185" s="148">
        <v>9112</v>
      </c>
      <c r="DG185" s="148">
        <v>9112</v>
      </c>
      <c r="DH185" s="148">
        <v>9112</v>
      </c>
      <c r="DI185" s="148">
        <v>9112</v>
      </c>
      <c r="DJ185" s="148">
        <v>9112</v>
      </c>
      <c r="DK185" s="147"/>
      <c r="DL185" s="148">
        <v>41438.886680212301</v>
      </c>
      <c r="DM185" s="148">
        <v>41438.886680212301</v>
      </c>
      <c r="DN185" s="148">
        <v>41438.886680212301</v>
      </c>
      <c r="DO185" s="148">
        <v>45619.100047894462</v>
      </c>
      <c r="DP185" s="148">
        <v>46956.768325552752</v>
      </c>
      <c r="DQ185" s="148">
        <v>46956.768325552752</v>
      </c>
      <c r="DR185" s="148">
        <v>46956.768325552752</v>
      </c>
      <c r="DS185" s="148">
        <v>46956.768325552752</v>
      </c>
      <c r="DT185" s="148">
        <v>46956.768325552752</v>
      </c>
      <c r="DU185" s="148">
        <v>46956.768325552752</v>
      </c>
      <c r="DV185" s="148">
        <v>46956.768325552752</v>
      </c>
      <c r="DW185" s="148">
        <v>46956.768325552752</v>
      </c>
      <c r="DY185" s="149">
        <f t="shared" si="121"/>
        <v>545589.90669295331</v>
      </c>
      <c r="EA185" s="19" t="b">
        <f t="shared" si="122"/>
        <v>1</v>
      </c>
      <c r="EH185" s="19"/>
    </row>
    <row r="186" spans="2:138" ht="14" customHeight="1" x14ac:dyDescent="0.4">
      <c r="B186" s="144"/>
      <c r="C186" s="19" t="s">
        <v>71</v>
      </c>
      <c r="D186" s="145">
        <v>390</v>
      </c>
      <c r="E186" s="19" t="s">
        <v>72</v>
      </c>
      <c r="F186" s="19" t="s">
        <v>57</v>
      </c>
      <c r="H186" s="145" t="s">
        <v>17</v>
      </c>
      <c r="I186" s="19" t="s">
        <v>141</v>
      </c>
      <c r="J186" s="19" t="s">
        <v>83</v>
      </c>
      <c r="L186" s="146">
        <v>21500</v>
      </c>
      <c r="M186" s="146">
        <v>21500</v>
      </c>
      <c r="N186" s="146">
        <v>21500</v>
      </c>
      <c r="O186" s="146">
        <v>25000</v>
      </c>
      <c r="P186" s="146">
        <v>25000</v>
      </c>
      <c r="Q186" s="146">
        <v>25000</v>
      </c>
      <c r="R186" s="146">
        <v>25000</v>
      </c>
      <c r="S186" s="146">
        <v>25000</v>
      </c>
      <c r="T186" s="146">
        <v>25000</v>
      </c>
      <c r="U186" s="146">
        <v>25000</v>
      </c>
      <c r="V186" s="146">
        <v>25000</v>
      </c>
      <c r="W186" s="146">
        <v>25000</v>
      </c>
      <c r="X186" s="147"/>
      <c r="Y186" s="148">
        <v>21500</v>
      </c>
      <c r="Z186" s="148">
        <v>21500</v>
      </c>
      <c r="AA186" s="148">
        <v>21500</v>
      </c>
      <c r="AB186" s="148">
        <v>25000</v>
      </c>
      <c r="AC186" s="148">
        <v>25800</v>
      </c>
      <c r="AD186" s="148">
        <v>25800</v>
      </c>
      <c r="AE186" s="148">
        <v>25800</v>
      </c>
      <c r="AF186" s="148">
        <v>25800</v>
      </c>
      <c r="AG186" s="148">
        <v>25800</v>
      </c>
      <c r="AH186" s="148">
        <v>25800</v>
      </c>
      <c r="AI186" s="148">
        <v>25800</v>
      </c>
      <c r="AJ186" s="148">
        <v>25800</v>
      </c>
      <c r="AK186" s="147"/>
      <c r="AL186" s="148">
        <v>4742.0790400000005</v>
      </c>
      <c r="AM186" s="148">
        <v>4742.0790400000005</v>
      </c>
      <c r="AN186" s="148">
        <v>4742.0790400000005</v>
      </c>
      <c r="AO186" s="148">
        <v>5704.5790400000005</v>
      </c>
      <c r="AP186" s="148">
        <v>5924.5790400000005</v>
      </c>
      <c r="AQ186" s="148">
        <v>5924.5790400000005</v>
      </c>
      <c r="AR186" s="148">
        <v>5924.5790400000005</v>
      </c>
      <c r="AS186" s="148">
        <v>5924.5790400000005</v>
      </c>
      <c r="AT186" s="148">
        <v>5924.5790400000005</v>
      </c>
      <c r="AU186" s="148">
        <v>5924.5790400000005</v>
      </c>
      <c r="AV186" s="148">
        <v>5924.5790400000005</v>
      </c>
      <c r="AW186" s="148">
        <v>5924.5790400000005</v>
      </c>
      <c r="AX186" s="147"/>
      <c r="AY186" s="148">
        <v>951.63440000000014</v>
      </c>
      <c r="AZ186" s="148">
        <v>951.63440000000014</v>
      </c>
      <c r="BA186" s="148">
        <v>951.63440000000014</v>
      </c>
      <c r="BB186" s="148">
        <v>951.63440000000014</v>
      </c>
      <c r="BC186" s="148">
        <v>951.63440000000014</v>
      </c>
      <c r="BD186" s="148">
        <v>951.63440000000014</v>
      </c>
      <c r="BE186" s="148">
        <v>951.63440000000014</v>
      </c>
      <c r="BF186" s="148">
        <v>951.63440000000014</v>
      </c>
      <c r="BG186" s="148">
        <v>951.63440000000014</v>
      </c>
      <c r="BH186" s="148">
        <v>951.63440000000014</v>
      </c>
      <c r="BI186" s="148">
        <v>951.63440000000014</v>
      </c>
      <c r="BJ186" s="148">
        <v>951.63440000000014</v>
      </c>
      <c r="BK186" s="147"/>
      <c r="BL186" s="148">
        <v>2400.8333333333335</v>
      </c>
      <c r="BM186" s="148">
        <v>2400.8333333333335</v>
      </c>
      <c r="BN186" s="148">
        <v>2400.8333333333335</v>
      </c>
      <c r="BO186" s="148">
        <v>2791.6666666666665</v>
      </c>
      <c r="BP186" s="148">
        <v>2881</v>
      </c>
      <c r="BQ186" s="148">
        <v>2881</v>
      </c>
      <c r="BR186" s="148">
        <v>2881</v>
      </c>
      <c r="BS186" s="148">
        <v>2881</v>
      </c>
      <c r="BT186" s="148">
        <v>2881</v>
      </c>
      <c r="BU186" s="148">
        <v>2881</v>
      </c>
      <c r="BV186" s="148">
        <v>2881</v>
      </c>
      <c r="BW186" s="148">
        <v>2881</v>
      </c>
      <c r="BX186" s="147"/>
      <c r="BY186" s="148">
        <v>3682.771541622129</v>
      </c>
      <c r="BZ186" s="148">
        <v>3682.771541622129</v>
      </c>
      <c r="CA186" s="148">
        <v>3682.771541622129</v>
      </c>
      <c r="CB186" s="148">
        <v>3933.1258119327081</v>
      </c>
      <c r="CC186" s="148">
        <v>3990.3496451465548</v>
      </c>
      <c r="CD186" s="148">
        <v>3990.3496451465548</v>
      </c>
      <c r="CE186" s="148">
        <v>3990.3496451465548</v>
      </c>
      <c r="CF186" s="148">
        <v>3990.3496451465548</v>
      </c>
      <c r="CG186" s="148">
        <v>3990.3496451465548</v>
      </c>
      <c r="CH186" s="148">
        <v>3990.3496451465548</v>
      </c>
      <c r="CI186" s="148">
        <v>3990.3496451465548</v>
      </c>
      <c r="CJ186" s="148">
        <v>3990.3496451465548</v>
      </c>
      <c r="CK186" s="147"/>
      <c r="CL186" s="148">
        <v>3201.1111111111109</v>
      </c>
      <c r="CM186" s="148">
        <v>3201.1111111111109</v>
      </c>
      <c r="CN186" s="148">
        <v>3201.1111111111109</v>
      </c>
      <c r="CO186" s="148">
        <v>3722.2222222222217</v>
      </c>
      <c r="CP186" s="148">
        <v>3841.333333333333</v>
      </c>
      <c r="CQ186" s="148">
        <v>3841.333333333333</v>
      </c>
      <c r="CR186" s="148">
        <v>3841.333333333333</v>
      </c>
      <c r="CS186" s="148">
        <v>3841.333333333333</v>
      </c>
      <c r="CT186" s="148">
        <v>3841.333333333333</v>
      </c>
      <c r="CU186" s="148">
        <v>3841.333333333333</v>
      </c>
      <c r="CV186" s="148">
        <v>3841.333333333333</v>
      </c>
      <c r="CW186" s="148">
        <v>3841.333333333333</v>
      </c>
      <c r="CX186" s="147"/>
      <c r="CY186" s="148">
        <v>7310.0000000000009</v>
      </c>
      <c r="CZ186" s="148">
        <v>7310.0000000000009</v>
      </c>
      <c r="DA186" s="148">
        <v>7310.0000000000009</v>
      </c>
      <c r="DB186" s="148">
        <v>8500</v>
      </c>
      <c r="DC186" s="148">
        <v>8772</v>
      </c>
      <c r="DD186" s="148">
        <v>8772</v>
      </c>
      <c r="DE186" s="148">
        <v>8772</v>
      </c>
      <c r="DF186" s="148">
        <v>8772</v>
      </c>
      <c r="DG186" s="148">
        <v>8772</v>
      </c>
      <c r="DH186" s="148">
        <v>8772</v>
      </c>
      <c r="DI186" s="148">
        <v>8772</v>
      </c>
      <c r="DJ186" s="148">
        <v>8772</v>
      </c>
      <c r="DK186" s="147"/>
      <c r="DL186" s="148">
        <v>38094.715986066578</v>
      </c>
      <c r="DM186" s="148">
        <v>38094.715986066578</v>
      </c>
      <c r="DN186" s="148">
        <v>38094.715986066578</v>
      </c>
      <c r="DO186" s="148">
        <v>43947.014700821601</v>
      </c>
      <c r="DP186" s="148">
        <v>45284.68297847989</v>
      </c>
      <c r="DQ186" s="148">
        <v>45284.68297847989</v>
      </c>
      <c r="DR186" s="148">
        <v>45284.68297847989</v>
      </c>
      <c r="DS186" s="148">
        <v>45284.68297847989</v>
      </c>
      <c r="DT186" s="148">
        <v>45284.68297847989</v>
      </c>
      <c r="DU186" s="148">
        <v>45284.68297847989</v>
      </c>
      <c r="DV186" s="148">
        <v>45284.68297847989</v>
      </c>
      <c r="DW186" s="148">
        <v>45284.68297847989</v>
      </c>
      <c r="DY186" s="149">
        <f t="shared" si="121"/>
        <v>520508.62648686045</v>
      </c>
      <c r="EA186" s="19" t="b">
        <f t="shared" si="122"/>
        <v>1</v>
      </c>
      <c r="EH186" s="19"/>
    </row>
    <row r="187" spans="2:138" ht="14" customHeight="1" x14ac:dyDescent="0.4">
      <c r="B187" s="144"/>
      <c r="C187" s="19" t="s">
        <v>71</v>
      </c>
      <c r="D187" s="145">
        <v>296</v>
      </c>
      <c r="E187" s="19" t="s">
        <v>72</v>
      </c>
      <c r="F187" s="19" t="s">
        <v>57</v>
      </c>
      <c r="H187" s="145" t="s">
        <v>17</v>
      </c>
      <c r="I187" s="19" t="s">
        <v>141</v>
      </c>
      <c r="J187" s="19" t="s">
        <v>74</v>
      </c>
      <c r="L187" s="146">
        <v>7784</v>
      </c>
      <c r="M187" s="146">
        <v>7784</v>
      </c>
      <c r="N187" s="146">
        <v>7784</v>
      </c>
      <c r="O187" s="146">
        <v>7784</v>
      </c>
      <c r="P187" s="146">
        <v>7784</v>
      </c>
      <c r="Q187" s="146">
        <v>7784</v>
      </c>
      <c r="R187" s="146">
        <v>7784</v>
      </c>
      <c r="S187" s="146">
        <v>7784</v>
      </c>
      <c r="T187" s="146">
        <v>7784</v>
      </c>
      <c r="U187" s="146">
        <v>7784</v>
      </c>
      <c r="V187" s="146">
        <v>7784</v>
      </c>
      <c r="W187" s="146">
        <v>7784</v>
      </c>
      <c r="Y187" s="148">
        <v>7784</v>
      </c>
      <c r="Z187" s="148">
        <v>7784</v>
      </c>
      <c r="AA187" s="148">
        <v>7784</v>
      </c>
      <c r="AB187" s="148">
        <v>7784</v>
      </c>
      <c r="AC187" s="148">
        <v>8186.4328000000005</v>
      </c>
      <c r="AD187" s="148">
        <v>8186.4328000000005</v>
      </c>
      <c r="AE187" s="148">
        <v>8186.4328000000005</v>
      </c>
      <c r="AF187" s="148">
        <v>8186.4328000000005</v>
      </c>
      <c r="AG187" s="148">
        <v>8186.4328000000005</v>
      </c>
      <c r="AH187" s="148">
        <v>8186.4328000000005</v>
      </c>
      <c r="AI187" s="148">
        <v>8186.4328000000005</v>
      </c>
      <c r="AJ187" s="148">
        <v>8186.4328000000005</v>
      </c>
      <c r="AK187" s="147"/>
      <c r="AL187" s="148">
        <v>984.55532500000004</v>
      </c>
      <c r="AM187" s="148">
        <v>984.55532500000004</v>
      </c>
      <c r="AN187" s="148">
        <v>984.55532500000004</v>
      </c>
      <c r="AO187" s="148">
        <v>984.55532500000004</v>
      </c>
      <c r="AP187" s="148">
        <v>1080.8480600000003</v>
      </c>
      <c r="AQ187" s="148">
        <v>1080.8480600000003</v>
      </c>
      <c r="AR187" s="148">
        <v>1080.8480600000003</v>
      </c>
      <c r="AS187" s="148">
        <v>1080.8480600000003</v>
      </c>
      <c r="AT187" s="148">
        <v>1080.8480600000003</v>
      </c>
      <c r="AU187" s="148">
        <v>1080.8480600000003</v>
      </c>
      <c r="AV187" s="148">
        <v>1080.8480600000003</v>
      </c>
      <c r="AW187" s="148">
        <v>1080.8480600000003</v>
      </c>
      <c r="AX187" s="147"/>
      <c r="AY187" s="148">
        <v>899.35699999999997</v>
      </c>
      <c r="AZ187" s="148">
        <v>899.35699999999997</v>
      </c>
      <c r="BA187" s="148">
        <v>899.35699999999997</v>
      </c>
      <c r="BB187" s="148">
        <v>899.35699999999997</v>
      </c>
      <c r="BC187" s="148">
        <v>951.63440000000014</v>
      </c>
      <c r="BD187" s="148">
        <v>951.63440000000014</v>
      </c>
      <c r="BE187" s="148">
        <v>951.63440000000014</v>
      </c>
      <c r="BF187" s="148">
        <v>951.63440000000014</v>
      </c>
      <c r="BG187" s="148">
        <v>951.63440000000014</v>
      </c>
      <c r="BH187" s="148">
        <v>951.63440000000014</v>
      </c>
      <c r="BI187" s="148">
        <v>951.63440000000014</v>
      </c>
      <c r="BJ187" s="148">
        <v>951.63440000000014</v>
      </c>
      <c r="BK187" s="147"/>
      <c r="BL187" s="148">
        <v>869.21333333333337</v>
      </c>
      <c r="BM187" s="148">
        <v>869.21333333333337</v>
      </c>
      <c r="BN187" s="148">
        <v>869.21333333333337</v>
      </c>
      <c r="BO187" s="148">
        <v>869.21333333333337</v>
      </c>
      <c r="BP187" s="148">
        <v>914.15166266666665</v>
      </c>
      <c r="BQ187" s="148">
        <v>914.15166266666665</v>
      </c>
      <c r="BR187" s="148">
        <v>914.15166266666665</v>
      </c>
      <c r="BS187" s="148">
        <v>914.15166266666665</v>
      </c>
      <c r="BT187" s="148">
        <v>914.15166266666665</v>
      </c>
      <c r="BU187" s="148">
        <v>914.15166266666665</v>
      </c>
      <c r="BV187" s="148">
        <v>914.15166266666665</v>
      </c>
      <c r="BW187" s="148">
        <v>914.15166266666665</v>
      </c>
      <c r="BX187" s="147"/>
      <c r="BY187" s="148">
        <v>2701.668921170728</v>
      </c>
      <c r="BZ187" s="148">
        <v>2701.668921170728</v>
      </c>
      <c r="CA187" s="148">
        <v>2701.668921170728</v>
      </c>
      <c r="CB187" s="148">
        <v>2701.668921170728</v>
      </c>
      <c r="CC187" s="148">
        <v>2730.4548554544549</v>
      </c>
      <c r="CD187" s="148">
        <v>2730.4548554544549</v>
      </c>
      <c r="CE187" s="148">
        <v>2730.4548554544549</v>
      </c>
      <c r="CF187" s="148">
        <v>2730.4548554544549</v>
      </c>
      <c r="CG187" s="148">
        <v>2730.4548554544549</v>
      </c>
      <c r="CH187" s="148">
        <v>2730.4548554544549</v>
      </c>
      <c r="CI187" s="148">
        <v>2730.4548554544549</v>
      </c>
      <c r="CJ187" s="148">
        <v>2730.4548554544549</v>
      </c>
      <c r="CK187" s="147"/>
      <c r="CL187" s="148">
        <v>1158.951111111111</v>
      </c>
      <c r="CM187" s="148">
        <v>1158.951111111111</v>
      </c>
      <c r="CN187" s="148">
        <v>1158.951111111111</v>
      </c>
      <c r="CO187" s="148">
        <v>1158.951111111111</v>
      </c>
      <c r="CP187" s="148">
        <v>1218.8688835555556</v>
      </c>
      <c r="CQ187" s="148">
        <v>1218.8688835555556</v>
      </c>
      <c r="CR187" s="148">
        <v>1218.8688835555556</v>
      </c>
      <c r="CS187" s="148">
        <v>1218.8688835555556</v>
      </c>
      <c r="CT187" s="148">
        <v>1218.8688835555556</v>
      </c>
      <c r="CU187" s="148">
        <v>1218.8688835555556</v>
      </c>
      <c r="CV187" s="148">
        <v>1218.8688835555556</v>
      </c>
      <c r="CW187" s="148">
        <v>1218.8688835555556</v>
      </c>
      <c r="CX187" s="147"/>
      <c r="CY187" s="148">
        <v>2646.5600000000004</v>
      </c>
      <c r="CZ187" s="148">
        <v>2646.5600000000004</v>
      </c>
      <c r="DA187" s="148">
        <v>2646.5600000000004</v>
      </c>
      <c r="DB187" s="148">
        <v>2646.5600000000004</v>
      </c>
      <c r="DC187" s="148">
        <v>2783.3871520000002</v>
      </c>
      <c r="DD187" s="148">
        <v>2783.3871520000002</v>
      </c>
      <c r="DE187" s="148">
        <v>2783.3871520000002</v>
      </c>
      <c r="DF187" s="148">
        <v>2783.3871520000002</v>
      </c>
      <c r="DG187" s="148">
        <v>2783.3871520000002</v>
      </c>
      <c r="DH187" s="148">
        <v>2783.3871520000002</v>
      </c>
      <c r="DI187" s="148">
        <v>2783.3871520000002</v>
      </c>
      <c r="DJ187" s="148">
        <v>2783.3871520000002</v>
      </c>
      <c r="DK187" s="147"/>
      <c r="DL187" s="148">
        <v>15160.393365615173</v>
      </c>
      <c r="DM187" s="148">
        <v>15160.393365615173</v>
      </c>
      <c r="DN187" s="148">
        <v>15160.393365615173</v>
      </c>
      <c r="DO187" s="148">
        <v>15160.393365615173</v>
      </c>
      <c r="DP187" s="148">
        <v>15833.295353676678</v>
      </c>
      <c r="DQ187" s="148">
        <v>15833.295353676678</v>
      </c>
      <c r="DR187" s="148">
        <v>15833.295353676678</v>
      </c>
      <c r="DS187" s="148">
        <v>15833.295353676678</v>
      </c>
      <c r="DT187" s="148">
        <v>15833.295353676678</v>
      </c>
      <c r="DU187" s="148">
        <v>15833.295353676678</v>
      </c>
      <c r="DV187" s="148">
        <v>15833.295353676678</v>
      </c>
      <c r="DW187" s="148">
        <v>15833.295353676678</v>
      </c>
      <c r="DY187" s="149">
        <f t="shared" si="121"/>
        <v>187307.93629187412</v>
      </c>
      <c r="EA187" s="19" t="b">
        <f t="shared" si="122"/>
        <v>1</v>
      </c>
      <c r="EH187" s="19"/>
    </row>
    <row r="188" spans="2:138" ht="14" customHeight="1" x14ac:dyDescent="0.4">
      <c r="B188" s="144"/>
      <c r="C188" s="19" t="s">
        <v>71</v>
      </c>
      <c r="D188" s="145" t="s">
        <v>130</v>
      </c>
      <c r="E188" s="19" t="s">
        <v>72</v>
      </c>
      <c r="F188" s="19" t="s">
        <v>57</v>
      </c>
      <c r="H188" s="145" t="s">
        <v>13</v>
      </c>
      <c r="I188" s="19" t="s">
        <v>16</v>
      </c>
      <c r="J188" s="19" t="s">
        <v>74</v>
      </c>
      <c r="L188" s="146">
        <v>0</v>
      </c>
      <c r="M188" s="146">
        <v>0</v>
      </c>
      <c r="N188" s="146"/>
      <c r="O188" s="146">
        <v>0</v>
      </c>
      <c r="P188" s="146">
        <v>0</v>
      </c>
      <c r="Q188" s="146">
        <v>20000</v>
      </c>
      <c r="R188" s="146">
        <v>20000</v>
      </c>
      <c r="S188" s="146">
        <v>20000</v>
      </c>
      <c r="T188" s="146">
        <v>20000</v>
      </c>
      <c r="U188" s="146">
        <v>20000</v>
      </c>
      <c r="V188" s="146">
        <v>20000</v>
      </c>
      <c r="W188" s="146">
        <v>20000</v>
      </c>
      <c r="X188" s="147"/>
      <c r="Y188" s="148">
        <v>0</v>
      </c>
      <c r="Z188" s="148">
        <v>0</v>
      </c>
      <c r="AA188" s="148">
        <v>0</v>
      </c>
      <c r="AB188" s="148">
        <v>0</v>
      </c>
      <c r="AC188" s="148">
        <v>0</v>
      </c>
      <c r="AD188" s="148">
        <v>20800</v>
      </c>
      <c r="AE188" s="148">
        <v>20800</v>
      </c>
      <c r="AF188" s="148">
        <v>20800</v>
      </c>
      <c r="AG188" s="148">
        <v>20800</v>
      </c>
      <c r="AH188" s="148">
        <v>20800</v>
      </c>
      <c r="AI188" s="148">
        <v>20800</v>
      </c>
      <c r="AJ188" s="148">
        <v>20800</v>
      </c>
      <c r="AK188" s="147"/>
      <c r="AL188" s="148">
        <v>0</v>
      </c>
      <c r="AM188" s="148">
        <v>0</v>
      </c>
      <c r="AN188" s="148">
        <v>0</v>
      </c>
      <c r="AO188" s="148">
        <v>0</v>
      </c>
      <c r="AP188" s="148">
        <v>0</v>
      </c>
      <c r="AQ188" s="148">
        <v>4549.5790400000005</v>
      </c>
      <c r="AR188" s="148">
        <v>4549.5790400000005</v>
      </c>
      <c r="AS188" s="148">
        <v>4549.5790400000005</v>
      </c>
      <c r="AT188" s="148">
        <v>4549.5790400000005</v>
      </c>
      <c r="AU188" s="148">
        <v>4549.5790400000005</v>
      </c>
      <c r="AV188" s="148">
        <v>4549.5790400000005</v>
      </c>
      <c r="AW188" s="148">
        <v>4549.5790400000005</v>
      </c>
      <c r="AX188" s="147"/>
      <c r="AY188" s="148">
        <v>0</v>
      </c>
      <c r="AZ188" s="148">
        <v>0</v>
      </c>
      <c r="BA188" s="148">
        <v>0</v>
      </c>
      <c r="BB188" s="148">
        <v>0</v>
      </c>
      <c r="BC188" s="148">
        <v>0</v>
      </c>
      <c r="BD188" s="148">
        <v>951.63440000000014</v>
      </c>
      <c r="BE188" s="148">
        <v>951.63440000000014</v>
      </c>
      <c r="BF188" s="148">
        <v>951.63440000000014</v>
      </c>
      <c r="BG188" s="148">
        <v>951.63440000000014</v>
      </c>
      <c r="BH188" s="148">
        <v>951.63440000000014</v>
      </c>
      <c r="BI188" s="148">
        <v>951.63440000000014</v>
      </c>
      <c r="BJ188" s="148">
        <v>951.63440000000014</v>
      </c>
      <c r="BK188" s="147"/>
      <c r="BL188" s="148">
        <v>0</v>
      </c>
      <c r="BM188" s="148">
        <v>0</v>
      </c>
      <c r="BN188" s="148">
        <v>0</v>
      </c>
      <c r="BO188" s="148">
        <v>0</v>
      </c>
      <c r="BP188" s="148">
        <v>0</v>
      </c>
      <c r="BQ188" s="148">
        <v>2322.6666666666665</v>
      </c>
      <c r="BR188" s="148">
        <v>2322.6666666666665</v>
      </c>
      <c r="BS188" s="148">
        <v>2322.6666666666665</v>
      </c>
      <c r="BT188" s="148">
        <v>2322.6666666666665</v>
      </c>
      <c r="BU188" s="148">
        <v>2322.6666666666665</v>
      </c>
      <c r="BV188" s="148">
        <v>2322.6666666666665</v>
      </c>
      <c r="BW188" s="148">
        <v>2322.6666666666665</v>
      </c>
      <c r="BX188" s="147"/>
      <c r="BY188" s="148">
        <v>0</v>
      </c>
      <c r="BZ188" s="148">
        <v>0</v>
      </c>
      <c r="CA188" s="148">
        <v>0</v>
      </c>
      <c r="CB188" s="148">
        <v>0</v>
      </c>
      <c r="CC188" s="148">
        <v>0</v>
      </c>
      <c r="CD188" s="148">
        <v>3632.7006875600132</v>
      </c>
      <c r="CE188" s="148">
        <v>3632.7006875600132</v>
      </c>
      <c r="CF188" s="148">
        <v>3632.7006875600132</v>
      </c>
      <c r="CG188" s="148">
        <v>3632.7006875600132</v>
      </c>
      <c r="CH188" s="148">
        <v>3632.7006875600132</v>
      </c>
      <c r="CI188" s="148">
        <v>3632.7006875600132</v>
      </c>
      <c r="CJ188" s="148">
        <v>3632.7006875600132</v>
      </c>
      <c r="CK188" s="147"/>
      <c r="CL188" s="148">
        <v>0</v>
      </c>
      <c r="CM188" s="148">
        <v>0</v>
      </c>
      <c r="CN188" s="148">
        <v>0</v>
      </c>
      <c r="CO188" s="148">
        <v>0</v>
      </c>
      <c r="CP188" s="148">
        <v>0</v>
      </c>
      <c r="CQ188" s="148">
        <v>3096.8888888888887</v>
      </c>
      <c r="CR188" s="148">
        <v>3096.8888888888887</v>
      </c>
      <c r="CS188" s="148">
        <v>3096.8888888888887</v>
      </c>
      <c r="CT188" s="148">
        <v>3096.8888888888887</v>
      </c>
      <c r="CU188" s="148">
        <v>3096.8888888888887</v>
      </c>
      <c r="CV188" s="148">
        <v>3096.8888888888887</v>
      </c>
      <c r="CW188" s="148">
        <v>3096.8888888888887</v>
      </c>
      <c r="CX188" s="147"/>
      <c r="CY188" s="148">
        <v>0</v>
      </c>
      <c r="CZ188" s="148">
        <v>0</v>
      </c>
      <c r="DA188" s="148">
        <v>0</v>
      </c>
      <c r="DB188" s="148">
        <v>0</v>
      </c>
      <c r="DC188" s="148">
        <v>0</v>
      </c>
      <c r="DD188" s="148">
        <v>7072.0000000000009</v>
      </c>
      <c r="DE188" s="148">
        <v>7072.0000000000009</v>
      </c>
      <c r="DF188" s="148">
        <v>7072.0000000000009</v>
      </c>
      <c r="DG188" s="148">
        <v>7072.0000000000009</v>
      </c>
      <c r="DH188" s="148">
        <v>7072.0000000000009</v>
      </c>
      <c r="DI188" s="148">
        <v>7072.0000000000009</v>
      </c>
      <c r="DJ188" s="148">
        <v>7072.0000000000009</v>
      </c>
      <c r="DK188" s="147"/>
      <c r="DL188" s="148">
        <v>0</v>
      </c>
      <c r="DM188" s="148">
        <v>0</v>
      </c>
      <c r="DN188" s="148">
        <v>0</v>
      </c>
      <c r="DO188" s="148">
        <v>0</v>
      </c>
      <c r="DP188" s="148">
        <v>0</v>
      </c>
      <c r="DQ188" s="148">
        <v>36924.256243115567</v>
      </c>
      <c r="DR188" s="148">
        <v>36924.256243115567</v>
      </c>
      <c r="DS188" s="148">
        <v>36924.256243115567</v>
      </c>
      <c r="DT188" s="148">
        <v>36924.256243115567</v>
      </c>
      <c r="DU188" s="148">
        <v>36924.256243115567</v>
      </c>
      <c r="DV188" s="148">
        <v>36924.256243115567</v>
      </c>
      <c r="DW188" s="148">
        <v>36924.256243115567</v>
      </c>
      <c r="DY188" s="149">
        <f t="shared" si="121"/>
        <v>258469.79370180902</v>
      </c>
      <c r="EA188" s="19" t="b">
        <f t="shared" si="122"/>
        <v>1</v>
      </c>
      <c r="EH188" s="19"/>
    </row>
    <row r="189" spans="2:138" ht="14" customHeight="1" x14ac:dyDescent="0.4">
      <c r="B189" s="144" t="s">
        <v>351</v>
      </c>
      <c r="C189" s="19" t="s">
        <v>71</v>
      </c>
      <c r="D189" s="145" t="s">
        <v>129</v>
      </c>
      <c r="E189" s="19" t="s">
        <v>72</v>
      </c>
      <c r="F189" s="19" t="s">
        <v>57</v>
      </c>
      <c r="H189" s="145" t="s">
        <v>13</v>
      </c>
      <c r="I189" s="19" t="s">
        <v>16</v>
      </c>
      <c r="J189" s="19" t="s">
        <v>74</v>
      </c>
      <c r="L189" s="146">
        <v>0</v>
      </c>
      <c r="M189" s="146">
        <v>0</v>
      </c>
      <c r="N189" s="146">
        <v>0</v>
      </c>
      <c r="O189" s="146">
        <v>0</v>
      </c>
      <c r="P189" s="146">
        <v>14000</v>
      </c>
      <c r="Q189" s="146">
        <v>14000</v>
      </c>
      <c r="R189" s="146">
        <v>14000</v>
      </c>
      <c r="S189" s="146">
        <v>14000</v>
      </c>
      <c r="T189" s="146">
        <v>14000</v>
      </c>
      <c r="U189" s="146">
        <v>14000</v>
      </c>
      <c r="V189" s="146">
        <v>14000</v>
      </c>
      <c r="W189" s="146">
        <v>14000</v>
      </c>
      <c r="X189" s="147"/>
      <c r="Y189" s="148">
        <v>0</v>
      </c>
      <c r="Z189" s="148">
        <v>0</v>
      </c>
      <c r="AA189" s="148">
        <v>0</v>
      </c>
      <c r="AB189" s="148">
        <v>0</v>
      </c>
      <c r="AC189" s="148">
        <v>14723.800000000001</v>
      </c>
      <c r="AD189" s="148">
        <v>14723.800000000001</v>
      </c>
      <c r="AE189" s="148">
        <v>14723.800000000001</v>
      </c>
      <c r="AF189" s="148">
        <v>14723.800000000001</v>
      </c>
      <c r="AG189" s="148">
        <v>14723.800000000001</v>
      </c>
      <c r="AH189" s="148">
        <v>14723.800000000001</v>
      </c>
      <c r="AI189" s="148">
        <v>14723.800000000001</v>
      </c>
      <c r="AJ189" s="148">
        <v>14723.800000000001</v>
      </c>
      <c r="AK189" s="147"/>
      <c r="AL189" s="148">
        <v>0</v>
      </c>
      <c r="AM189" s="148">
        <v>0</v>
      </c>
      <c r="AN189" s="148">
        <v>0</v>
      </c>
      <c r="AO189" s="148">
        <v>0</v>
      </c>
      <c r="AP189" s="148">
        <v>2878.6240400000002</v>
      </c>
      <c r="AQ189" s="148">
        <v>2878.6240400000002</v>
      </c>
      <c r="AR189" s="148">
        <v>2878.6240400000002</v>
      </c>
      <c r="AS189" s="148">
        <v>2878.6240400000002</v>
      </c>
      <c r="AT189" s="148">
        <v>2878.6240400000002</v>
      </c>
      <c r="AU189" s="148">
        <v>2878.6240400000002</v>
      </c>
      <c r="AV189" s="148">
        <v>2878.6240400000002</v>
      </c>
      <c r="AW189" s="148">
        <v>2878.6240400000002</v>
      </c>
      <c r="AX189" s="147"/>
      <c r="AY189" s="148">
        <v>0</v>
      </c>
      <c r="AZ189" s="148">
        <v>0</v>
      </c>
      <c r="BA189" s="148">
        <v>0</v>
      </c>
      <c r="BB189" s="148">
        <v>0</v>
      </c>
      <c r="BC189" s="148">
        <v>951.63440000000014</v>
      </c>
      <c r="BD189" s="148">
        <v>951.63440000000014</v>
      </c>
      <c r="BE189" s="148">
        <v>951.63440000000014</v>
      </c>
      <c r="BF189" s="148">
        <v>951.63440000000014</v>
      </c>
      <c r="BG189" s="148">
        <v>951.63440000000014</v>
      </c>
      <c r="BH189" s="148">
        <v>951.63440000000014</v>
      </c>
      <c r="BI189" s="148">
        <v>951.63440000000014</v>
      </c>
      <c r="BJ189" s="148">
        <v>951.63440000000014</v>
      </c>
      <c r="BK189" s="147"/>
      <c r="BL189" s="148">
        <v>0</v>
      </c>
      <c r="BM189" s="148">
        <v>0</v>
      </c>
      <c r="BN189" s="148">
        <v>0</v>
      </c>
      <c r="BO189" s="148">
        <v>0</v>
      </c>
      <c r="BP189" s="148">
        <v>1644.1576666666667</v>
      </c>
      <c r="BQ189" s="148">
        <v>1644.1576666666667</v>
      </c>
      <c r="BR189" s="148">
        <v>1644.1576666666667</v>
      </c>
      <c r="BS189" s="148">
        <v>1644.1576666666667</v>
      </c>
      <c r="BT189" s="148">
        <v>1644.1576666666667</v>
      </c>
      <c r="BU189" s="148">
        <v>1644.1576666666667</v>
      </c>
      <c r="BV189" s="148">
        <v>1644.1576666666667</v>
      </c>
      <c r="BW189" s="148">
        <v>1644.1576666666667</v>
      </c>
      <c r="BX189" s="147"/>
      <c r="BY189" s="148">
        <v>0</v>
      </c>
      <c r="BZ189" s="148">
        <v>0</v>
      </c>
      <c r="CA189" s="148">
        <v>0</v>
      </c>
      <c r="CB189" s="148">
        <v>0</v>
      </c>
      <c r="CC189" s="148">
        <v>3198.0713683425447</v>
      </c>
      <c r="CD189" s="148">
        <v>3198.0713683425447</v>
      </c>
      <c r="CE189" s="148">
        <v>3198.0713683425447</v>
      </c>
      <c r="CF189" s="148">
        <v>3198.0713683425447</v>
      </c>
      <c r="CG189" s="148">
        <v>3198.0713683425447</v>
      </c>
      <c r="CH189" s="148">
        <v>3198.0713683425447</v>
      </c>
      <c r="CI189" s="148">
        <v>3198.0713683425447</v>
      </c>
      <c r="CJ189" s="148">
        <v>3198.0713683425447</v>
      </c>
      <c r="CK189" s="147"/>
      <c r="CL189" s="148">
        <v>0</v>
      </c>
      <c r="CM189" s="148">
        <v>0</v>
      </c>
      <c r="CN189" s="148">
        <v>0</v>
      </c>
      <c r="CO189" s="148">
        <v>0</v>
      </c>
      <c r="CP189" s="148">
        <v>2192.210222222222</v>
      </c>
      <c r="CQ189" s="148">
        <v>2192.210222222222</v>
      </c>
      <c r="CR189" s="148">
        <v>2192.210222222222</v>
      </c>
      <c r="CS189" s="148">
        <v>2192.210222222222</v>
      </c>
      <c r="CT189" s="148">
        <v>2192.210222222222</v>
      </c>
      <c r="CU189" s="148">
        <v>2192.210222222222</v>
      </c>
      <c r="CV189" s="148">
        <v>2192.210222222222</v>
      </c>
      <c r="CW189" s="148">
        <v>2192.210222222222</v>
      </c>
      <c r="CX189" s="147"/>
      <c r="CY189" s="148">
        <v>0</v>
      </c>
      <c r="CZ189" s="148">
        <v>0</v>
      </c>
      <c r="DA189" s="148">
        <v>0</v>
      </c>
      <c r="DB189" s="148">
        <v>0</v>
      </c>
      <c r="DC189" s="148">
        <v>5006.0920000000006</v>
      </c>
      <c r="DD189" s="148">
        <v>5006.0920000000006</v>
      </c>
      <c r="DE189" s="148">
        <v>5006.0920000000006</v>
      </c>
      <c r="DF189" s="148">
        <v>5006.0920000000006</v>
      </c>
      <c r="DG189" s="148">
        <v>5006.0920000000006</v>
      </c>
      <c r="DH189" s="148">
        <v>5006.0920000000006</v>
      </c>
      <c r="DI189" s="148">
        <v>5006.0920000000006</v>
      </c>
      <c r="DJ189" s="148">
        <v>5006.0920000000006</v>
      </c>
      <c r="DK189" s="147"/>
      <c r="DL189" s="148">
        <v>0</v>
      </c>
      <c r="DM189" s="148">
        <v>0</v>
      </c>
      <c r="DN189" s="148">
        <v>0</v>
      </c>
      <c r="DO189" s="148">
        <v>0</v>
      </c>
      <c r="DP189" s="148">
        <v>26764.331257231432</v>
      </c>
      <c r="DQ189" s="148">
        <v>26764.331257231432</v>
      </c>
      <c r="DR189" s="148">
        <v>26764.331257231432</v>
      </c>
      <c r="DS189" s="148">
        <v>26764.331257231432</v>
      </c>
      <c r="DT189" s="148">
        <v>26764.331257231432</v>
      </c>
      <c r="DU189" s="148">
        <v>26764.331257231432</v>
      </c>
      <c r="DV189" s="148">
        <v>26764.331257231432</v>
      </c>
      <c r="DW189" s="148">
        <v>26764.331257231432</v>
      </c>
      <c r="DY189" s="149">
        <f t="shared" si="121"/>
        <v>214114.6500578514</v>
      </c>
      <c r="EA189" s="19" t="b">
        <f t="shared" si="122"/>
        <v>1</v>
      </c>
      <c r="EH189" s="19"/>
    </row>
    <row r="190" spans="2:138" ht="14" customHeight="1" x14ac:dyDescent="0.4">
      <c r="B190" s="144"/>
      <c r="C190" s="19" t="s">
        <v>71</v>
      </c>
      <c r="D190" s="145" t="s">
        <v>330</v>
      </c>
      <c r="E190" s="19" t="s">
        <v>59</v>
      </c>
      <c r="F190" s="19" t="s">
        <v>146</v>
      </c>
      <c r="H190" s="145" t="s">
        <v>8</v>
      </c>
      <c r="I190" s="19" t="s">
        <v>10</v>
      </c>
      <c r="J190" s="19" t="s">
        <v>74</v>
      </c>
      <c r="L190" s="146"/>
      <c r="M190" s="146"/>
      <c r="N190" s="146"/>
      <c r="O190" s="146"/>
      <c r="P190" s="146">
        <v>6000</v>
      </c>
      <c r="Q190" s="146">
        <v>6000</v>
      </c>
      <c r="R190" s="146">
        <v>6000</v>
      </c>
      <c r="S190" s="146">
        <v>6000</v>
      </c>
      <c r="T190" s="146">
        <v>6000</v>
      </c>
      <c r="U190" s="146">
        <v>6000</v>
      </c>
      <c r="V190" s="146">
        <v>6000</v>
      </c>
      <c r="W190" s="146">
        <v>6000</v>
      </c>
      <c r="X190" s="147"/>
      <c r="Y190" s="148">
        <v>0</v>
      </c>
      <c r="Z190" s="148">
        <v>0</v>
      </c>
      <c r="AA190" s="148">
        <v>0</v>
      </c>
      <c r="AB190" s="148">
        <v>0</v>
      </c>
      <c r="AC190" s="148">
        <v>6000</v>
      </c>
      <c r="AD190" s="148">
        <v>6000</v>
      </c>
      <c r="AE190" s="148">
        <v>6000</v>
      </c>
      <c r="AF190" s="148">
        <v>6000</v>
      </c>
      <c r="AG190" s="148">
        <v>6000</v>
      </c>
      <c r="AH190" s="148">
        <v>6000</v>
      </c>
      <c r="AI190" s="148">
        <v>6000</v>
      </c>
      <c r="AJ190" s="148">
        <v>6000</v>
      </c>
      <c r="AK190" s="147"/>
      <c r="AL190" s="148">
        <v>0</v>
      </c>
      <c r="AM190" s="148">
        <v>0</v>
      </c>
      <c r="AN190" s="148">
        <v>0</v>
      </c>
      <c r="AO190" s="148">
        <v>0</v>
      </c>
      <c r="AP190" s="148">
        <v>0</v>
      </c>
      <c r="AQ190" s="148">
        <v>0</v>
      </c>
      <c r="AR190" s="148">
        <v>0</v>
      </c>
      <c r="AS190" s="148">
        <v>0</v>
      </c>
      <c r="AT190" s="148">
        <v>0</v>
      </c>
      <c r="AU190" s="148">
        <v>0</v>
      </c>
      <c r="AV190" s="148">
        <v>0</v>
      </c>
      <c r="AW190" s="148">
        <v>0</v>
      </c>
      <c r="AX190" s="147"/>
      <c r="AY190" s="148">
        <v>0</v>
      </c>
      <c r="AZ190" s="148">
        <v>0</v>
      </c>
      <c r="BA190" s="148">
        <v>0</v>
      </c>
      <c r="BB190" s="148">
        <v>0</v>
      </c>
      <c r="BC190" s="148">
        <v>0</v>
      </c>
      <c r="BD190" s="148">
        <v>0</v>
      </c>
      <c r="BE190" s="148">
        <v>0</v>
      </c>
      <c r="BF190" s="148">
        <v>0</v>
      </c>
      <c r="BG190" s="148">
        <v>0</v>
      </c>
      <c r="BH190" s="148">
        <v>0</v>
      </c>
      <c r="BI190" s="148">
        <v>0</v>
      </c>
      <c r="BJ190" s="148">
        <v>0</v>
      </c>
      <c r="BK190" s="147"/>
      <c r="BL190" s="148">
        <v>0</v>
      </c>
      <c r="BM190" s="148">
        <v>0</v>
      </c>
      <c r="BN190" s="148">
        <v>0</v>
      </c>
      <c r="BO190" s="148">
        <v>0</v>
      </c>
      <c r="BP190" s="148">
        <v>0</v>
      </c>
      <c r="BQ190" s="148">
        <v>0</v>
      </c>
      <c r="BR190" s="148">
        <v>0</v>
      </c>
      <c r="BS190" s="148">
        <v>0</v>
      </c>
      <c r="BT190" s="148">
        <v>0</v>
      </c>
      <c r="BU190" s="148">
        <v>0</v>
      </c>
      <c r="BV190" s="148">
        <v>0</v>
      </c>
      <c r="BW190" s="148">
        <v>0</v>
      </c>
      <c r="BX190" s="147"/>
      <c r="BY190" s="148">
        <v>0</v>
      </c>
      <c r="BZ190" s="148">
        <v>0</v>
      </c>
      <c r="CA190" s="148">
        <v>0</v>
      </c>
      <c r="CB190" s="148">
        <v>0</v>
      </c>
      <c r="CC190" s="148">
        <v>0</v>
      </c>
      <c r="CD190" s="148">
        <v>0</v>
      </c>
      <c r="CE190" s="148">
        <v>0</v>
      </c>
      <c r="CF190" s="148">
        <v>0</v>
      </c>
      <c r="CG190" s="148">
        <v>0</v>
      </c>
      <c r="CH190" s="148">
        <v>0</v>
      </c>
      <c r="CI190" s="148">
        <v>0</v>
      </c>
      <c r="CJ190" s="148">
        <v>0</v>
      </c>
      <c r="CK190" s="147"/>
      <c r="CL190" s="148">
        <v>0</v>
      </c>
      <c r="CM190" s="148">
        <v>0</v>
      </c>
      <c r="CN190" s="148">
        <v>0</v>
      </c>
      <c r="CO190" s="148">
        <v>0</v>
      </c>
      <c r="CP190" s="148">
        <v>0</v>
      </c>
      <c r="CQ190" s="148">
        <v>0</v>
      </c>
      <c r="CR190" s="148">
        <v>0</v>
      </c>
      <c r="CS190" s="148">
        <v>0</v>
      </c>
      <c r="CT190" s="148">
        <v>0</v>
      </c>
      <c r="CU190" s="148">
        <v>0</v>
      </c>
      <c r="CV190" s="148">
        <v>0</v>
      </c>
      <c r="CW190" s="148">
        <v>0</v>
      </c>
      <c r="CX190" s="147"/>
      <c r="CY190" s="148">
        <v>0</v>
      </c>
      <c r="CZ190" s="148">
        <v>0</v>
      </c>
      <c r="DA190" s="148">
        <v>0</v>
      </c>
      <c r="DB190" s="148">
        <v>0</v>
      </c>
      <c r="DC190" s="148">
        <v>0</v>
      </c>
      <c r="DD190" s="148">
        <v>0</v>
      </c>
      <c r="DE190" s="148">
        <v>0</v>
      </c>
      <c r="DF190" s="148">
        <v>0</v>
      </c>
      <c r="DG190" s="148">
        <v>0</v>
      </c>
      <c r="DH190" s="148">
        <v>0</v>
      </c>
      <c r="DI190" s="148">
        <v>0</v>
      </c>
      <c r="DJ190" s="148">
        <v>0</v>
      </c>
      <c r="DK190" s="147"/>
      <c r="DL190" s="148">
        <v>0</v>
      </c>
      <c r="DM190" s="148">
        <v>0</v>
      </c>
      <c r="DN190" s="148">
        <v>0</v>
      </c>
      <c r="DO190" s="148">
        <v>0</v>
      </c>
      <c r="DP190" s="148">
        <v>6000</v>
      </c>
      <c r="DQ190" s="148">
        <v>6000</v>
      </c>
      <c r="DR190" s="148">
        <v>6000</v>
      </c>
      <c r="DS190" s="148">
        <v>6000</v>
      </c>
      <c r="DT190" s="148">
        <v>6000</v>
      </c>
      <c r="DU190" s="148">
        <v>6000</v>
      </c>
      <c r="DV190" s="148">
        <v>6000</v>
      </c>
      <c r="DW190" s="148">
        <v>6000</v>
      </c>
      <c r="DY190" s="149">
        <f t="shared" si="121"/>
        <v>48000</v>
      </c>
      <c r="EA190" s="19" t="b">
        <f t="shared" si="122"/>
        <v>1</v>
      </c>
      <c r="EH190" s="19"/>
    </row>
    <row r="191" spans="2:138" ht="14" customHeight="1" x14ac:dyDescent="0.4">
      <c r="C191" s="19" t="s">
        <v>71</v>
      </c>
      <c r="D191" s="145" t="s">
        <v>330</v>
      </c>
      <c r="E191" s="19" t="s">
        <v>59</v>
      </c>
      <c r="F191" s="19" t="s">
        <v>146</v>
      </c>
      <c r="H191" s="145" t="s">
        <v>17</v>
      </c>
      <c r="I191" s="19" t="s">
        <v>138</v>
      </c>
      <c r="J191" s="19" t="s">
        <v>74</v>
      </c>
      <c r="L191" s="146"/>
      <c r="M191" s="146"/>
      <c r="N191" s="146"/>
      <c r="O191" s="146"/>
      <c r="P191" s="146">
        <v>9360</v>
      </c>
      <c r="Q191" s="146"/>
      <c r="R191" s="146">
        <v>60000</v>
      </c>
      <c r="S191" s="146">
        <v>60000</v>
      </c>
      <c r="T191" s="146">
        <v>60000</v>
      </c>
      <c r="U191" s="146">
        <v>60000</v>
      </c>
      <c r="V191" s="146">
        <v>60000</v>
      </c>
      <c r="W191" s="146">
        <v>60000</v>
      </c>
      <c r="X191" s="147"/>
      <c r="Y191" s="148">
        <v>0</v>
      </c>
      <c r="Z191" s="148">
        <v>0</v>
      </c>
      <c r="AA191" s="148">
        <v>0</v>
      </c>
      <c r="AB191" s="148">
        <v>0</v>
      </c>
      <c r="AC191" s="148">
        <v>9360</v>
      </c>
      <c r="AD191" s="148">
        <v>0</v>
      </c>
      <c r="AE191" s="148">
        <v>60000</v>
      </c>
      <c r="AF191" s="148">
        <v>60000</v>
      </c>
      <c r="AG191" s="148">
        <v>60000</v>
      </c>
      <c r="AH191" s="148">
        <v>60000</v>
      </c>
      <c r="AI191" s="148">
        <v>60000</v>
      </c>
      <c r="AJ191" s="148">
        <v>60000</v>
      </c>
      <c r="AK191" s="147"/>
      <c r="AL191" s="148">
        <v>0</v>
      </c>
      <c r="AM191" s="148">
        <v>0</v>
      </c>
      <c r="AN191" s="148">
        <v>0</v>
      </c>
      <c r="AO191" s="148">
        <v>0</v>
      </c>
      <c r="AP191" s="148">
        <v>0</v>
      </c>
      <c r="AQ191" s="148">
        <v>0</v>
      </c>
      <c r="AR191" s="148">
        <v>0</v>
      </c>
      <c r="AS191" s="148">
        <v>0</v>
      </c>
      <c r="AT191" s="148">
        <v>0</v>
      </c>
      <c r="AU191" s="148">
        <v>0</v>
      </c>
      <c r="AV191" s="148">
        <v>0</v>
      </c>
      <c r="AW191" s="148">
        <v>0</v>
      </c>
      <c r="AX191" s="147"/>
      <c r="AY191" s="148">
        <v>0</v>
      </c>
      <c r="AZ191" s="148">
        <v>0</v>
      </c>
      <c r="BA191" s="148">
        <v>0</v>
      </c>
      <c r="BB191" s="148">
        <v>0</v>
      </c>
      <c r="BC191" s="148">
        <v>0</v>
      </c>
      <c r="BD191" s="148">
        <v>0</v>
      </c>
      <c r="BE191" s="148">
        <v>0</v>
      </c>
      <c r="BF191" s="148">
        <v>0</v>
      </c>
      <c r="BG191" s="148">
        <v>0</v>
      </c>
      <c r="BH191" s="148">
        <v>0</v>
      </c>
      <c r="BI191" s="148">
        <v>0</v>
      </c>
      <c r="BJ191" s="148">
        <v>0</v>
      </c>
      <c r="BK191" s="147"/>
      <c r="BL191" s="148">
        <v>0</v>
      </c>
      <c r="BM191" s="148">
        <v>0</v>
      </c>
      <c r="BN191" s="148">
        <v>0</v>
      </c>
      <c r="BO191" s="148">
        <v>0</v>
      </c>
      <c r="BP191" s="148">
        <v>0</v>
      </c>
      <c r="BQ191" s="148">
        <v>0</v>
      </c>
      <c r="BR191" s="148">
        <v>0</v>
      </c>
      <c r="BS191" s="148">
        <v>0</v>
      </c>
      <c r="BT191" s="148">
        <v>0</v>
      </c>
      <c r="BU191" s="148">
        <v>0</v>
      </c>
      <c r="BV191" s="148">
        <v>0</v>
      </c>
      <c r="BW191" s="148">
        <v>0</v>
      </c>
      <c r="BX191" s="147"/>
      <c r="BY191" s="148">
        <v>0</v>
      </c>
      <c r="BZ191" s="148">
        <v>0</v>
      </c>
      <c r="CA191" s="148">
        <v>0</v>
      </c>
      <c r="CB191" s="148">
        <v>0</v>
      </c>
      <c r="CC191" s="148">
        <v>0</v>
      </c>
      <c r="CD191" s="148">
        <v>0</v>
      </c>
      <c r="CE191" s="148">
        <v>0</v>
      </c>
      <c r="CF191" s="148">
        <v>0</v>
      </c>
      <c r="CG191" s="148">
        <v>0</v>
      </c>
      <c r="CH191" s="148">
        <v>0</v>
      </c>
      <c r="CI191" s="148">
        <v>0</v>
      </c>
      <c r="CJ191" s="148">
        <v>0</v>
      </c>
      <c r="CK191" s="147"/>
      <c r="CL191" s="148">
        <v>0</v>
      </c>
      <c r="CM191" s="148">
        <v>0</v>
      </c>
      <c r="CN191" s="148">
        <v>0</v>
      </c>
      <c r="CO191" s="148">
        <v>0</v>
      </c>
      <c r="CP191" s="148">
        <v>0</v>
      </c>
      <c r="CQ191" s="148">
        <v>0</v>
      </c>
      <c r="CR191" s="148">
        <v>0</v>
      </c>
      <c r="CS191" s="148">
        <v>0</v>
      </c>
      <c r="CT191" s="148">
        <v>0</v>
      </c>
      <c r="CU191" s="148">
        <v>0</v>
      </c>
      <c r="CV191" s="148">
        <v>0</v>
      </c>
      <c r="CW191" s="148">
        <v>0</v>
      </c>
      <c r="CX191" s="147"/>
      <c r="CY191" s="148">
        <v>0</v>
      </c>
      <c r="CZ191" s="148">
        <v>0</v>
      </c>
      <c r="DA191" s="148">
        <v>0</v>
      </c>
      <c r="DB191" s="148">
        <v>0</v>
      </c>
      <c r="DC191" s="148">
        <v>0</v>
      </c>
      <c r="DD191" s="148">
        <v>0</v>
      </c>
      <c r="DE191" s="148">
        <v>0</v>
      </c>
      <c r="DF191" s="148">
        <v>0</v>
      </c>
      <c r="DG191" s="148">
        <v>0</v>
      </c>
      <c r="DH191" s="148">
        <v>0</v>
      </c>
      <c r="DI191" s="148">
        <v>0</v>
      </c>
      <c r="DJ191" s="148">
        <v>0</v>
      </c>
      <c r="DK191" s="147"/>
      <c r="DL191" s="148">
        <v>0</v>
      </c>
      <c r="DM191" s="148">
        <v>0</v>
      </c>
      <c r="DN191" s="148">
        <v>0</v>
      </c>
      <c r="DO191" s="148">
        <v>0</v>
      </c>
      <c r="DP191" s="148">
        <v>9360</v>
      </c>
      <c r="DQ191" s="148">
        <v>0</v>
      </c>
      <c r="DR191" s="148">
        <v>60000</v>
      </c>
      <c r="DS191" s="148">
        <v>60000</v>
      </c>
      <c r="DT191" s="148">
        <v>60000</v>
      </c>
      <c r="DU191" s="148">
        <v>60000</v>
      </c>
      <c r="DV191" s="148">
        <v>60000</v>
      </c>
      <c r="DW191" s="148">
        <v>60000</v>
      </c>
      <c r="DY191" s="149">
        <f t="shared" si="121"/>
        <v>369360</v>
      </c>
      <c r="EA191" s="19" t="b">
        <f t="shared" si="122"/>
        <v>1</v>
      </c>
      <c r="EH191" s="19"/>
    </row>
    <row r="192" spans="2:138" ht="14" customHeight="1" x14ac:dyDescent="0.4">
      <c r="B192" s="144"/>
      <c r="C192" s="19" t="s">
        <v>71</v>
      </c>
      <c r="D192" s="145">
        <v>558</v>
      </c>
      <c r="E192" s="19" t="s">
        <v>72</v>
      </c>
      <c r="F192" s="19" t="s">
        <v>57</v>
      </c>
      <c r="H192" s="145" t="s">
        <v>13</v>
      </c>
      <c r="I192" s="19" t="s">
        <v>142</v>
      </c>
      <c r="J192" s="19" t="s">
        <v>74</v>
      </c>
      <c r="L192" s="146">
        <v>10500</v>
      </c>
      <c r="M192" s="146">
        <v>10500</v>
      </c>
      <c r="N192" s="146">
        <v>10500</v>
      </c>
      <c r="O192" s="146">
        <v>10500</v>
      </c>
      <c r="P192" s="146">
        <v>10500</v>
      </c>
      <c r="Q192" s="146">
        <v>10500</v>
      </c>
      <c r="R192" s="146">
        <v>10500</v>
      </c>
      <c r="S192" s="146">
        <v>10500</v>
      </c>
      <c r="T192" s="146">
        <v>10500</v>
      </c>
      <c r="U192" s="146">
        <v>10500</v>
      </c>
      <c r="V192" s="146">
        <v>10500</v>
      </c>
      <c r="W192" s="146">
        <v>10500</v>
      </c>
      <c r="X192" s="147"/>
      <c r="Y192" s="148">
        <v>10500</v>
      </c>
      <c r="Z192" s="148">
        <v>10500</v>
      </c>
      <c r="AA192" s="148">
        <v>10500</v>
      </c>
      <c r="AB192" s="148">
        <v>10500</v>
      </c>
      <c r="AC192" s="148">
        <v>11042.85</v>
      </c>
      <c r="AD192" s="148">
        <v>11042.85</v>
      </c>
      <c r="AE192" s="148">
        <v>11042.85</v>
      </c>
      <c r="AF192" s="148">
        <v>11042.85</v>
      </c>
      <c r="AG192" s="148">
        <v>11042.85</v>
      </c>
      <c r="AH192" s="148">
        <v>11042.85</v>
      </c>
      <c r="AI192" s="148">
        <v>11042.85</v>
      </c>
      <c r="AJ192" s="148">
        <v>11042.85</v>
      </c>
      <c r="AK192" s="147"/>
      <c r="AL192" s="148">
        <v>1717.0790400000001</v>
      </c>
      <c r="AM192" s="148">
        <v>1717.0790400000001</v>
      </c>
      <c r="AN192" s="148">
        <v>1717.0790400000001</v>
      </c>
      <c r="AO192" s="148">
        <v>1717.0790400000001</v>
      </c>
      <c r="AP192" s="148">
        <v>1866.3627900000001</v>
      </c>
      <c r="AQ192" s="148">
        <v>1866.3627900000001</v>
      </c>
      <c r="AR192" s="148">
        <v>1866.3627900000001</v>
      </c>
      <c r="AS192" s="148">
        <v>1866.3627900000001</v>
      </c>
      <c r="AT192" s="148">
        <v>1866.3627900000001</v>
      </c>
      <c r="AU192" s="148">
        <v>1866.3627900000001</v>
      </c>
      <c r="AV192" s="148">
        <v>1866.3627900000001</v>
      </c>
      <c r="AW192" s="148">
        <v>1866.3627900000001</v>
      </c>
      <c r="AX192" s="147"/>
      <c r="AY192" s="148">
        <v>951.63440000000014</v>
      </c>
      <c r="AZ192" s="148">
        <v>951.63440000000014</v>
      </c>
      <c r="BA192" s="148">
        <v>951.63440000000014</v>
      </c>
      <c r="BB192" s="148">
        <v>951.63440000000014</v>
      </c>
      <c r="BC192" s="148">
        <v>951.63440000000014</v>
      </c>
      <c r="BD192" s="148">
        <v>951.63440000000014</v>
      </c>
      <c r="BE192" s="148">
        <v>951.63440000000014</v>
      </c>
      <c r="BF192" s="148">
        <v>951.63440000000014</v>
      </c>
      <c r="BG192" s="148">
        <v>951.63440000000014</v>
      </c>
      <c r="BH192" s="148">
        <v>951.63440000000014</v>
      </c>
      <c r="BI192" s="148">
        <v>951.63440000000014</v>
      </c>
      <c r="BJ192" s="148">
        <v>951.63440000000014</v>
      </c>
      <c r="BK192" s="147"/>
      <c r="BL192" s="148">
        <v>1172.5</v>
      </c>
      <c r="BM192" s="148">
        <v>1172.5</v>
      </c>
      <c r="BN192" s="148">
        <v>1172.5</v>
      </c>
      <c r="BO192" s="148">
        <v>1172.5</v>
      </c>
      <c r="BP192" s="148">
        <v>1233.11825</v>
      </c>
      <c r="BQ192" s="148">
        <v>1233.11825</v>
      </c>
      <c r="BR192" s="148">
        <v>1233.11825</v>
      </c>
      <c r="BS192" s="148">
        <v>1233.11825</v>
      </c>
      <c r="BT192" s="148">
        <v>1233.11825</v>
      </c>
      <c r="BU192" s="148">
        <v>1233.11825</v>
      </c>
      <c r="BV192" s="148">
        <v>1233.11825</v>
      </c>
      <c r="BW192" s="148">
        <v>1233.11825</v>
      </c>
      <c r="BX192" s="147"/>
      <c r="BY192" s="148">
        <v>2895.9438349317375</v>
      </c>
      <c r="BZ192" s="148">
        <v>2895.9438349317375</v>
      </c>
      <c r="CA192" s="148">
        <v>2895.9438349317375</v>
      </c>
      <c r="CB192" s="148">
        <v>2895.9438349317375</v>
      </c>
      <c r="CC192" s="148">
        <v>2934.7737822569084</v>
      </c>
      <c r="CD192" s="148">
        <v>2934.7737822569084</v>
      </c>
      <c r="CE192" s="148">
        <v>2934.7737822569084</v>
      </c>
      <c r="CF192" s="148">
        <v>2934.7737822569084</v>
      </c>
      <c r="CG192" s="148">
        <v>2934.7737822569084</v>
      </c>
      <c r="CH192" s="148">
        <v>2934.7737822569084</v>
      </c>
      <c r="CI192" s="148">
        <v>2934.7737822569084</v>
      </c>
      <c r="CJ192" s="148">
        <v>2934.7737822569084</v>
      </c>
      <c r="CK192" s="147"/>
      <c r="CL192" s="148">
        <v>1563.3333333333333</v>
      </c>
      <c r="CM192" s="148">
        <v>1563.3333333333333</v>
      </c>
      <c r="CN192" s="148">
        <v>1563.3333333333333</v>
      </c>
      <c r="CO192" s="148">
        <v>1563.3333333333333</v>
      </c>
      <c r="CP192" s="148">
        <v>1644.1576666666665</v>
      </c>
      <c r="CQ192" s="148">
        <v>1644.1576666666665</v>
      </c>
      <c r="CR192" s="148">
        <v>1644.1576666666665</v>
      </c>
      <c r="CS192" s="148">
        <v>1644.1576666666665</v>
      </c>
      <c r="CT192" s="148">
        <v>1644.1576666666665</v>
      </c>
      <c r="CU192" s="148">
        <v>1644.1576666666665</v>
      </c>
      <c r="CV192" s="148">
        <v>1644.1576666666665</v>
      </c>
      <c r="CW192" s="148">
        <v>1644.1576666666665</v>
      </c>
      <c r="CX192" s="147"/>
      <c r="CY192" s="148">
        <v>3570.0000000000005</v>
      </c>
      <c r="CZ192" s="148">
        <v>3570.0000000000005</v>
      </c>
      <c r="DA192" s="148">
        <v>3570.0000000000005</v>
      </c>
      <c r="DB192" s="148">
        <v>3570.0000000000005</v>
      </c>
      <c r="DC192" s="148">
        <v>3754.5690000000004</v>
      </c>
      <c r="DD192" s="148">
        <v>3754.5690000000004</v>
      </c>
      <c r="DE192" s="148">
        <v>3754.5690000000004</v>
      </c>
      <c r="DF192" s="148">
        <v>3754.5690000000004</v>
      </c>
      <c r="DG192" s="148">
        <v>3754.5690000000004</v>
      </c>
      <c r="DH192" s="148">
        <v>3754.5690000000004</v>
      </c>
      <c r="DI192" s="148">
        <v>3754.5690000000004</v>
      </c>
      <c r="DJ192" s="148">
        <v>3754.5690000000004</v>
      </c>
      <c r="DK192" s="147"/>
      <c r="DL192" s="148">
        <v>19701.777168265071</v>
      </c>
      <c r="DM192" s="148">
        <v>19701.777168265071</v>
      </c>
      <c r="DN192" s="148">
        <v>19701.777168265071</v>
      </c>
      <c r="DO192" s="148">
        <v>19701.777168265071</v>
      </c>
      <c r="DP192" s="148">
        <v>20609.468698923578</v>
      </c>
      <c r="DQ192" s="148">
        <v>20609.468698923578</v>
      </c>
      <c r="DR192" s="148">
        <v>20609.468698923578</v>
      </c>
      <c r="DS192" s="148">
        <v>20609.468698923578</v>
      </c>
      <c r="DT192" s="148">
        <v>20609.468698923578</v>
      </c>
      <c r="DU192" s="148">
        <v>20609.468698923578</v>
      </c>
      <c r="DV192" s="148">
        <v>20609.468698923578</v>
      </c>
      <c r="DW192" s="148">
        <v>20609.468698923578</v>
      </c>
      <c r="DY192" s="149">
        <f t="shared" si="121"/>
        <v>243682.85826444899</v>
      </c>
      <c r="EA192" s="19" t="b">
        <f t="shared" si="122"/>
        <v>1</v>
      </c>
      <c r="EH192" s="19"/>
    </row>
    <row r="193" spans="2:138" ht="14" customHeight="1" x14ac:dyDescent="0.4">
      <c r="B193" s="144"/>
      <c r="C193" s="19" t="s">
        <v>71</v>
      </c>
      <c r="D193" s="145">
        <v>548</v>
      </c>
      <c r="E193" s="19" t="s">
        <v>72</v>
      </c>
      <c r="F193" s="19" t="s">
        <v>57</v>
      </c>
      <c r="H193" s="145" t="s">
        <v>13</v>
      </c>
      <c r="I193" s="19" t="s">
        <v>142</v>
      </c>
      <c r="J193" s="19" t="s">
        <v>74</v>
      </c>
      <c r="L193" s="146">
        <v>14800</v>
      </c>
      <c r="M193" s="146">
        <v>14800</v>
      </c>
      <c r="N193" s="146">
        <v>14800</v>
      </c>
      <c r="O193" s="146">
        <v>14800</v>
      </c>
      <c r="P193" s="146">
        <v>14800</v>
      </c>
      <c r="Q193" s="146">
        <v>14800</v>
      </c>
      <c r="R193" s="146">
        <v>14800</v>
      </c>
      <c r="S193" s="146">
        <v>14800</v>
      </c>
      <c r="T193" s="146">
        <v>14800</v>
      </c>
      <c r="U193" s="146">
        <v>14800</v>
      </c>
      <c r="V193" s="146">
        <v>14800</v>
      </c>
      <c r="W193" s="146">
        <v>14800</v>
      </c>
      <c r="X193" s="147"/>
      <c r="Y193" s="148">
        <v>14800</v>
      </c>
      <c r="Z193" s="148">
        <v>14800</v>
      </c>
      <c r="AA193" s="148">
        <v>14800</v>
      </c>
      <c r="AB193" s="148">
        <v>14800</v>
      </c>
      <c r="AC193" s="148">
        <v>15565.160000000002</v>
      </c>
      <c r="AD193" s="148">
        <v>15565.160000000002</v>
      </c>
      <c r="AE193" s="148">
        <v>15565.160000000002</v>
      </c>
      <c r="AF193" s="148">
        <v>15565.160000000002</v>
      </c>
      <c r="AG193" s="148">
        <v>15565.160000000002</v>
      </c>
      <c r="AH193" s="148">
        <v>15565.160000000002</v>
      </c>
      <c r="AI193" s="148">
        <v>15565.160000000002</v>
      </c>
      <c r="AJ193" s="148">
        <v>15565.160000000002</v>
      </c>
      <c r="AK193" s="147"/>
      <c r="AL193" s="148">
        <v>2899.5790400000001</v>
      </c>
      <c r="AM193" s="148">
        <v>2899.5790400000001</v>
      </c>
      <c r="AN193" s="148">
        <v>2899.5790400000001</v>
      </c>
      <c r="AO193" s="148">
        <v>2899.5790400000001</v>
      </c>
      <c r="AP193" s="148">
        <v>3109.9980400000004</v>
      </c>
      <c r="AQ193" s="148">
        <v>3109.9980400000004</v>
      </c>
      <c r="AR193" s="148">
        <v>3109.9980400000004</v>
      </c>
      <c r="AS193" s="148">
        <v>3109.9980400000004</v>
      </c>
      <c r="AT193" s="148">
        <v>3109.9980400000004</v>
      </c>
      <c r="AU193" s="148">
        <v>3109.9980400000004</v>
      </c>
      <c r="AV193" s="148">
        <v>3109.9980400000004</v>
      </c>
      <c r="AW193" s="148">
        <v>3109.9980400000004</v>
      </c>
      <c r="AX193" s="147"/>
      <c r="AY193" s="148">
        <v>951.63440000000014</v>
      </c>
      <c r="AZ193" s="148">
        <v>951.63440000000014</v>
      </c>
      <c r="BA193" s="148">
        <v>951.63440000000014</v>
      </c>
      <c r="BB193" s="148">
        <v>951.63440000000014</v>
      </c>
      <c r="BC193" s="148">
        <v>951.63440000000014</v>
      </c>
      <c r="BD193" s="148">
        <v>951.63440000000014</v>
      </c>
      <c r="BE193" s="148">
        <v>951.63440000000014</v>
      </c>
      <c r="BF193" s="148">
        <v>951.63440000000014</v>
      </c>
      <c r="BG193" s="148">
        <v>951.63440000000014</v>
      </c>
      <c r="BH193" s="148">
        <v>951.63440000000014</v>
      </c>
      <c r="BI193" s="148">
        <v>951.63440000000014</v>
      </c>
      <c r="BJ193" s="148">
        <v>951.63440000000014</v>
      </c>
      <c r="BK193" s="147"/>
      <c r="BL193" s="148">
        <v>1652.6666666666665</v>
      </c>
      <c r="BM193" s="148">
        <v>1652.6666666666665</v>
      </c>
      <c r="BN193" s="148">
        <v>1652.6666666666665</v>
      </c>
      <c r="BO193" s="148">
        <v>1652.6666666666665</v>
      </c>
      <c r="BP193" s="148">
        <v>1738.1095333333335</v>
      </c>
      <c r="BQ193" s="148">
        <v>1738.1095333333335</v>
      </c>
      <c r="BR193" s="148">
        <v>1738.1095333333335</v>
      </c>
      <c r="BS193" s="148">
        <v>1738.1095333333335</v>
      </c>
      <c r="BT193" s="148">
        <v>1738.1095333333335</v>
      </c>
      <c r="BU193" s="148">
        <v>1738.1095333333335</v>
      </c>
      <c r="BV193" s="148">
        <v>1738.1095333333335</v>
      </c>
      <c r="BW193" s="148">
        <v>1738.1095333333335</v>
      </c>
      <c r="BX193" s="147"/>
      <c r="BY193" s="148">
        <v>3203.5219384561633</v>
      </c>
      <c r="BZ193" s="148">
        <v>3203.5219384561633</v>
      </c>
      <c r="CA193" s="148">
        <v>3203.5219384561633</v>
      </c>
      <c r="CB193" s="148">
        <v>3203.5219384561633</v>
      </c>
      <c r="CC193" s="148">
        <v>3258.2536737335467</v>
      </c>
      <c r="CD193" s="148">
        <v>3258.2536737335467</v>
      </c>
      <c r="CE193" s="148">
        <v>3258.2536737335467</v>
      </c>
      <c r="CF193" s="148">
        <v>3258.2536737335467</v>
      </c>
      <c r="CG193" s="148">
        <v>3258.2536737335467</v>
      </c>
      <c r="CH193" s="148">
        <v>3258.2536737335467</v>
      </c>
      <c r="CI193" s="148">
        <v>3258.2536737335467</v>
      </c>
      <c r="CJ193" s="148">
        <v>3258.2536737335467</v>
      </c>
      <c r="CK193" s="147"/>
      <c r="CL193" s="148">
        <v>2203.5555555555552</v>
      </c>
      <c r="CM193" s="148">
        <v>2203.5555555555552</v>
      </c>
      <c r="CN193" s="148">
        <v>2203.5555555555552</v>
      </c>
      <c r="CO193" s="148">
        <v>2203.5555555555552</v>
      </c>
      <c r="CP193" s="148">
        <v>2317.4793777777777</v>
      </c>
      <c r="CQ193" s="148">
        <v>2317.4793777777777</v>
      </c>
      <c r="CR193" s="148">
        <v>2317.4793777777777</v>
      </c>
      <c r="CS193" s="148">
        <v>2317.4793777777777</v>
      </c>
      <c r="CT193" s="148">
        <v>2317.4793777777777</v>
      </c>
      <c r="CU193" s="148">
        <v>2317.4793777777777</v>
      </c>
      <c r="CV193" s="148">
        <v>2317.4793777777777</v>
      </c>
      <c r="CW193" s="148">
        <v>2317.4793777777777</v>
      </c>
      <c r="CX193" s="147"/>
      <c r="CY193" s="148">
        <v>5032</v>
      </c>
      <c r="CZ193" s="148">
        <v>5032</v>
      </c>
      <c r="DA193" s="148">
        <v>5032</v>
      </c>
      <c r="DB193" s="148">
        <v>5032</v>
      </c>
      <c r="DC193" s="148">
        <v>5292.1544000000013</v>
      </c>
      <c r="DD193" s="148">
        <v>5292.1544000000013</v>
      </c>
      <c r="DE193" s="148">
        <v>5292.1544000000013</v>
      </c>
      <c r="DF193" s="148">
        <v>5292.1544000000013</v>
      </c>
      <c r="DG193" s="148">
        <v>5292.1544000000013</v>
      </c>
      <c r="DH193" s="148">
        <v>5292.1544000000013</v>
      </c>
      <c r="DI193" s="148">
        <v>5292.1544000000013</v>
      </c>
      <c r="DJ193" s="148">
        <v>5292.1544000000013</v>
      </c>
      <c r="DK193" s="147"/>
      <c r="DL193" s="148">
        <v>26891.744160678383</v>
      </c>
      <c r="DM193" s="148">
        <v>26891.744160678383</v>
      </c>
      <c r="DN193" s="148">
        <v>26891.744160678383</v>
      </c>
      <c r="DO193" s="148">
        <v>26891.744160678383</v>
      </c>
      <c r="DP193" s="148">
        <v>28171.15698484466</v>
      </c>
      <c r="DQ193" s="148">
        <v>28171.15698484466</v>
      </c>
      <c r="DR193" s="148">
        <v>28171.15698484466</v>
      </c>
      <c r="DS193" s="148">
        <v>28171.15698484466</v>
      </c>
      <c r="DT193" s="148">
        <v>28171.15698484466</v>
      </c>
      <c r="DU193" s="148">
        <v>28171.15698484466</v>
      </c>
      <c r="DV193" s="148">
        <v>28171.15698484466</v>
      </c>
      <c r="DW193" s="148">
        <v>28171.15698484466</v>
      </c>
      <c r="DY193" s="149">
        <f t="shared" si="121"/>
        <v>332936.23252147075</v>
      </c>
      <c r="EA193" s="19" t="b">
        <f t="shared" si="122"/>
        <v>1</v>
      </c>
      <c r="EH193" s="19"/>
    </row>
    <row r="194" spans="2:138" ht="14" customHeight="1" x14ac:dyDescent="0.4">
      <c r="B194" s="144"/>
      <c r="C194" s="19" t="s">
        <v>71</v>
      </c>
      <c r="D194" s="145">
        <v>542</v>
      </c>
      <c r="E194" s="19" t="s">
        <v>72</v>
      </c>
      <c r="F194" s="19" t="s">
        <v>57</v>
      </c>
      <c r="H194" s="145" t="s">
        <v>13</v>
      </c>
      <c r="I194" s="19" t="s">
        <v>142</v>
      </c>
      <c r="J194" s="19" t="s">
        <v>74</v>
      </c>
      <c r="L194" s="146">
        <v>16000</v>
      </c>
      <c r="M194" s="146">
        <v>16000</v>
      </c>
      <c r="N194" s="146">
        <v>16000</v>
      </c>
      <c r="O194" s="146">
        <v>16000</v>
      </c>
      <c r="P194" s="146">
        <v>16000</v>
      </c>
      <c r="Q194" s="146">
        <v>16000</v>
      </c>
      <c r="R194" s="146">
        <v>16000</v>
      </c>
      <c r="S194" s="146">
        <v>16000</v>
      </c>
      <c r="T194" s="146">
        <v>16000</v>
      </c>
      <c r="U194" s="146">
        <v>16000</v>
      </c>
      <c r="V194" s="146">
        <v>16000</v>
      </c>
      <c r="W194" s="146">
        <v>16000</v>
      </c>
      <c r="X194" s="147"/>
      <c r="Y194" s="148">
        <v>16000</v>
      </c>
      <c r="Z194" s="148">
        <v>16000</v>
      </c>
      <c r="AA194" s="148">
        <v>16000</v>
      </c>
      <c r="AB194" s="148">
        <v>16000</v>
      </c>
      <c r="AC194" s="148">
        <v>16800</v>
      </c>
      <c r="AD194" s="148">
        <v>16800</v>
      </c>
      <c r="AE194" s="148">
        <v>16800</v>
      </c>
      <c r="AF194" s="148">
        <v>16800</v>
      </c>
      <c r="AG194" s="148">
        <v>16800</v>
      </c>
      <c r="AH194" s="148">
        <v>16800</v>
      </c>
      <c r="AI194" s="148">
        <v>16800</v>
      </c>
      <c r="AJ194" s="148">
        <v>16800</v>
      </c>
      <c r="AK194" s="147"/>
      <c r="AL194" s="148">
        <v>3229.5790400000001</v>
      </c>
      <c r="AM194" s="148">
        <v>3229.5790400000001</v>
      </c>
      <c r="AN194" s="148">
        <v>3229.5790400000001</v>
      </c>
      <c r="AO194" s="148">
        <v>3229.5790400000001</v>
      </c>
      <c r="AP194" s="148">
        <v>3449.5790400000001</v>
      </c>
      <c r="AQ194" s="148">
        <v>3449.5790400000001</v>
      </c>
      <c r="AR194" s="148">
        <v>3449.5790400000001</v>
      </c>
      <c r="AS194" s="148">
        <v>3449.5790400000001</v>
      </c>
      <c r="AT194" s="148">
        <v>3449.5790400000001</v>
      </c>
      <c r="AU194" s="148">
        <v>3449.5790400000001</v>
      </c>
      <c r="AV194" s="148">
        <v>3449.5790400000001</v>
      </c>
      <c r="AW194" s="148">
        <v>3449.5790400000001</v>
      </c>
      <c r="AX194" s="147"/>
      <c r="AY194" s="148">
        <v>951.63440000000014</v>
      </c>
      <c r="AZ194" s="148">
        <v>951.63440000000014</v>
      </c>
      <c r="BA194" s="148">
        <v>951.63440000000014</v>
      </c>
      <c r="BB194" s="148">
        <v>951.63440000000014</v>
      </c>
      <c r="BC194" s="148">
        <v>951.63440000000014</v>
      </c>
      <c r="BD194" s="148">
        <v>951.63440000000014</v>
      </c>
      <c r="BE194" s="148">
        <v>951.63440000000014</v>
      </c>
      <c r="BF194" s="148">
        <v>951.63440000000014</v>
      </c>
      <c r="BG194" s="148">
        <v>951.63440000000014</v>
      </c>
      <c r="BH194" s="148">
        <v>951.63440000000014</v>
      </c>
      <c r="BI194" s="148">
        <v>951.63440000000014</v>
      </c>
      <c r="BJ194" s="148">
        <v>951.63440000000014</v>
      </c>
      <c r="BK194" s="147"/>
      <c r="BL194" s="148">
        <v>1786.6666666666665</v>
      </c>
      <c r="BM194" s="148">
        <v>1786.6666666666665</v>
      </c>
      <c r="BN194" s="148">
        <v>1786.6666666666665</v>
      </c>
      <c r="BO194" s="148">
        <v>1786.6666666666665</v>
      </c>
      <c r="BP194" s="148">
        <v>1876</v>
      </c>
      <c r="BQ194" s="148">
        <v>1876</v>
      </c>
      <c r="BR194" s="148">
        <v>1876</v>
      </c>
      <c r="BS194" s="148">
        <v>1876</v>
      </c>
      <c r="BT194" s="148">
        <v>1876</v>
      </c>
      <c r="BU194" s="148">
        <v>1876</v>
      </c>
      <c r="BV194" s="148">
        <v>1876</v>
      </c>
      <c r="BW194" s="148">
        <v>1876</v>
      </c>
      <c r="BX194" s="147"/>
      <c r="BY194" s="148">
        <v>3289.357688276933</v>
      </c>
      <c r="BZ194" s="148">
        <v>3289.357688276933</v>
      </c>
      <c r="CA194" s="148">
        <v>3289.357688276933</v>
      </c>
      <c r="CB194" s="148">
        <v>3289.357688276933</v>
      </c>
      <c r="CC194" s="148">
        <v>3346.5815214907798</v>
      </c>
      <c r="CD194" s="148">
        <v>3346.5815214907798</v>
      </c>
      <c r="CE194" s="148">
        <v>3346.5815214907798</v>
      </c>
      <c r="CF194" s="148">
        <v>3346.5815214907798</v>
      </c>
      <c r="CG194" s="148">
        <v>3346.5815214907798</v>
      </c>
      <c r="CH194" s="148">
        <v>3346.5815214907798</v>
      </c>
      <c r="CI194" s="148">
        <v>3346.5815214907798</v>
      </c>
      <c r="CJ194" s="148">
        <v>3346.5815214907798</v>
      </c>
      <c r="CK194" s="147"/>
      <c r="CL194" s="148">
        <v>2382.2222222222222</v>
      </c>
      <c r="CM194" s="148">
        <v>2382.2222222222222</v>
      </c>
      <c r="CN194" s="148">
        <v>2382.2222222222222</v>
      </c>
      <c r="CO194" s="148">
        <v>2382.2222222222222</v>
      </c>
      <c r="CP194" s="148">
        <v>2501.333333333333</v>
      </c>
      <c r="CQ194" s="148">
        <v>2501.333333333333</v>
      </c>
      <c r="CR194" s="148">
        <v>2501.333333333333</v>
      </c>
      <c r="CS194" s="148">
        <v>2501.333333333333</v>
      </c>
      <c r="CT194" s="148">
        <v>2501.333333333333</v>
      </c>
      <c r="CU194" s="148">
        <v>2501.333333333333</v>
      </c>
      <c r="CV194" s="148">
        <v>2501.333333333333</v>
      </c>
      <c r="CW194" s="148">
        <v>2501.333333333333</v>
      </c>
      <c r="CX194" s="147"/>
      <c r="CY194" s="148">
        <v>5440</v>
      </c>
      <c r="CZ194" s="148">
        <v>5440</v>
      </c>
      <c r="DA194" s="148">
        <v>5440</v>
      </c>
      <c r="DB194" s="148">
        <v>5440</v>
      </c>
      <c r="DC194" s="148">
        <v>5712</v>
      </c>
      <c r="DD194" s="148">
        <v>5712</v>
      </c>
      <c r="DE194" s="148">
        <v>5712</v>
      </c>
      <c r="DF194" s="148">
        <v>5712</v>
      </c>
      <c r="DG194" s="148">
        <v>5712</v>
      </c>
      <c r="DH194" s="148">
        <v>5712</v>
      </c>
      <c r="DI194" s="148">
        <v>5712</v>
      </c>
      <c r="DJ194" s="148">
        <v>5712</v>
      </c>
      <c r="DK194" s="147"/>
      <c r="DL194" s="148">
        <v>28898.246577165824</v>
      </c>
      <c r="DM194" s="148">
        <v>28898.246577165824</v>
      </c>
      <c r="DN194" s="148">
        <v>28898.246577165824</v>
      </c>
      <c r="DO194" s="148">
        <v>28898.246577165824</v>
      </c>
      <c r="DP194" s="148">
        <v>30235.914854824114</v>
      </c>
      <c r="DQ194" s="148">
        <v>30235.914854824114</v>
      </c>
      <c r="DR194" s="148">
        <v>30235.914854824114</v>
      </c>
      <c r="DS194" s="148">
        <v>30235.914854824114</v>
      </c>
      <c r="DT194" s="148">
        <v>30235.914854824114</v>
      </c>
      <c r="DU194" s="148">
        <v>30235.914854824114</v>
      </c>
      <c r="DV194" s="148">
        <v>30235.914854824114</v>
      </c>
      <c r="DW194" s="148">
        <v>30235.914854824114</v>
      </c>
      <c r="DY194" s="149">
        <f t="shared" si="121"/>
        <v>357480.30514725624</v>
      </c>
      <c r="EA194" s="19" t="b">
        <f t="shared" si="122"/>
        <v>1</v>
      </c>
      <c r="EH194" s="19"/>
    </row>
    <row r="195" spans="2:138" ht="14" customHeight="1" x14ac:dyDescent="0.4">
      <c r="B195" s="144"/>
      <c r="C195" s="19" t="s">
        <v>71</v>
      </c>
      <c r="D195" s="145">
        <v>541</v>
      </c>
      <c r="E195" s="19" t="s">
        <v>72</v>
      </c>
      <c r="F195" s="19" t="s">
        <v>57</v>
      </c>
      <c r="H195" s="145" t="s">
        <v>13</v>
      </c>
      <c r="I195" s="19" t="s">
        <v>142</v>
      </c>
      <c r="J195" s="19" t="s">
        <v>74</v>
      </c>
      <c r="L195" s="146">
        <v>13338</v>
      </c>
      <c r="M195" s="146">
        <v>13338</v>
      </c>
      <c r="N195" s="146">
        <v>13338</v>
      </c>
      <c r="O195" s="146">
        <v>13338</v>
      </c>
      <c r="P195" s="146">
        <v>13338</v>
      </c>
      <c r="Q195" s="146">
        <v>13338</v>
      </c>
      <c r="R195" s="146">
        <v>13338</v>
      </c>
      <c r="S195" s="146">
        <v>13338</v>
      </c>
      <c r="T195" s="146">
        <v>13338</v>
      </c>
      <c r="U195" s="146">
        <v>13338</v>
      </c>
      <c r="V195" s="146">
        <v>13338</v>
      </c>
      <c r="W195" s="146">
        <v>13338</v>
      </c>
      <c r="X195" s="147"/>
      <c r="Y195" s="148">
        <v>13338</v>
      </c>
      <c r="Z195" s="148">
        <v>13338</v>
      </c>
      <c r="AA195" s="148">
        <v>13338</v>
      </c>
      <c r="AB195" s="148">
        <v>13338</v>
      </c>
      <c r="AC195" s="148">
        <v>14027.574600000002</v>
      </c>
      <c r="AD195" s="148">
        <v>14027.574600000002</v>
      </c>
      <c r="AE195" s="148">
        <v>14027.574600000002</v>
      </c>
      <c r="AF195" s="148">
        <v>14027.574600000002</v>
      </c>
      <c r="AG195" s="148">
        <v>14027.574600000002</v>
      </c>
      <c r="AH195" s="148">
        <v>14027.574600000002</v>
      </c>
      <c r="AI195" s="148">
        <v>14027.574600000002</v>
      </c>
      <c r="AJ195" s="148">
        <v>14027.574600000002</v>
      </c>
      <c r="AK195" s="147"/>
      <c r="AL195" s="148">
        <v>2497.5290399999999</v>
      </c>
      <c r="AM195" s="148">
        <v>2497.5290399999999</v>
      </c>
      <c r="AN195" s="148">
        <v>2497.5290399999999</v>
      </c>
      <c r="AO195" s="148">
        <v>2497.5290399999999</v>
      </c>
      <c r="AP195" s="148">
        <v>2687.1620550000002</v>
      </c>
      <c r="AQ195" s="148">
        <v>2687.1620550000002</v>
      </c>
      <c r="AR195" s="148">
        <v>2687.1620550000002</v>
      </c>
      <c r="AS195" s="148">
        <v>2687.1620550000002</v>
      </c>
      <c r="AT195" s="148">
        <v>2687.1620550000002</v>
      </c>
      <c r="AU195" s="148">
        <v>2687.1620550000002</v>
      </c>
      <c r="AV195" s="148">
        <v>2687.1620550000002</v>
      </c>
      <c r="AW195" s="148">
        <v>2687.1620550000002</v>
      </c>
      <c r="AX195" s="147"/>
      <c r="AY195" s="148">
        <v>951.63440000000014</v>
      </c>
      <c r="AZ195" s="148">
        <v>951.63440000000014</v>
      </c>
      <c r="BA195" s="148">
        <v>951.63440000000014</v>
      </c>
      <c r="BB195" s="148">
        <v>951.63440000000014</v>
      </c>
      <c r="BC195" s="148">
        <v>951.63440000000014</v>
      </c>
      <c r="BD195" s="148">
        <v>951.63440000000014</v>
      </c>
      <c r="BE195" s="148">
        <v>951.63440000000014</v>
      </c>
      <c r="BF195" s="148">
        <v>951.63440000000014</v>
      </c>
      <c r="BG195" s="148">
        <v>951.63440000000014</v>
      </c>
      <c r="BH195" s="148">
        <v>951.63440000000014</v>
      </c>
      <c r="BI195" s="148">
        <v>951.63440000000014</v>
      </c>
      <c r="BJ195" s="148">
        <v>951.63440000000014</v>
      </c>
      <c r="BK195" s="147"/>
      <c r="BL195" s="148">
        <v>1489.4099999999999</v>
      </c>
      <c r="BM195" s="148">
        <v>1489.4099999999999</v>
      </c>
      <c r="BN195" s="148">
        <v>1489.4099999999999</v>
      </c>
      <c r="BO195" s="148">
        <v>1489.4099999999999</v>
      </c>
      <c r="BP195" s="148">
        <v>1566.4124970000003</v>
      </c>
      <c r="BQ195" s="148">
        <v>1566.4124970000003</v>
      </c>
      <c r="BR195" s="148">
        <v>1566.4124970000003</v>
      </c>
      <c r="BS195" s="148">
        <v>1566.4124970000003</v>
      </c>
      <c r="BT195" s="148">
        <v>1566.4124970000003</v>
      </c>
      <c r="BU195" s="148">
        <v>1566.4124970000003</v>
      </c>
      <c r="BV195" s="148">
        <v>1566.4124970000003</v>
      </c>
      <c r="BW195" s="148">
        <v>1566.4124970000003</v>
      </c>
      <c r="BX195" s="147"/>
      <c r="BY195" s="148">
        <v>3098.9453832578583</v>
      </c>
      <c r="BZ195" s="148">
        <v>3098.9453832578583</v>
      </c>
      <c r="CA195" s="148">
        <v>3098.9453832578583</v>
      </c>
      <c r="CB195" s="148">
        <v>3098.9453832578583</v>
      </c>
      <c r="CC195" s="148">
        <v>3148.2705106314897</v>
      </c>
      <c r="CD195" s="148">
        <v>3148.2705106314897</v>
      </c>
      <c r="CE195" s="148">
        <v>3148.2705106314897</v>
      </c>
      <c r="CF195" s="148">
        <v>3148.2705106314897</v>
      </c>
      <c r="CG195" s="148">
        <v>3148.2705106314897</v>
      </c>
      <c r="CH195" s="148">
        <v>3148.2705106314897</v>
      </c>
      <c r="CI195" s="148">
        <v>3148.2705106314897</v>
      </c>
      <c r="CJ195" s="148">
        <v>3148.2705106314897</v>
      </c>
      <c r="CK195" s="147"/>
      <c r="CL195" s="148">
        <v>1985.8799999999999</v>
      </c>
      <c r="CM195" s="148">
        <v>1985.8799999999999</v>
      </c>
      <c r="CN195" s="148">
        <v>1985.8799999999999</v>
      </c>
      <c r="CO195" s="148">
        <v>1985.8799999999999</v>
      </c>
      <c r="CP195" s="148">
        <v>2088.5499960000002</v>
      </c>
      <c r="CQ195" s="148">
        <v>2088.5499960000002</v>
      </c>
      <c r="CR195" s="148">
        <v>2088.5499960000002</v>
      </c>
      <c r="CS195" s="148">
        <v>2088.5499960000002</v>
      </c>
      <c r="CT195" s="148">
        <v>2088.5499960000002</v>
      </c>
      <c r="CU195" s="148">
        <v>2088.5499960000002</v>
      </c>
      <c r="CV195" s="148">
        <v>2088.5499960000002</v>
      </c>
      <c r="CW195" s="148">
        <v>2088.5499960000002</v>
      </c>
      <c r="CX195" s="147"/>
      <c r="CY195" s="148">
        <v>4534.92</v>
      </c>
      <c r="CZ195" s="148">
        <v>4534.92</v>
      </c>
      <c r="DA195" s="148">
        <v>4534.92</v>
      </c>
      <c r="DB195" s="148">
        <v>4534.92</v>
      </c>
      <c r="DC195" s="148">
        <v>4769.3753640000014</v>
      </c>
      <c r="DD195" s="148">
        <v>4769.3753640000014</v>
      </c>
      <c r="DE195" s="148">
        <v>4769.3753640000014</v>
      </c>
      <c r="DF195" s="148">
        <v>4769.3753640000014</v>
      </c>
      <c r="DG195" s="148">
        <v>4769.3753640000014</v>
      </c>
      <c r="DH195" s="148">
        <v>4769.3753640000014</v>
      </c>
      <c r="DI195" s="148">
        <v>4769.3753640000014</v>
      </c>
      <c r="DJ195" s="148">
        <v>4769.3753640000014</v>
      </c>
      <c r="DK195" s="147"/>
      <c r="DL195" s="148">
        <v>24447.155383257857</v>
      </c>
      <c r="DM195" s="148">
        <v>24447.155383257857</v>
      </c>
      <c r="DN195" s="148">
        <v>24447.155383257857</v>
      </c>
      <c r="DO195" s="148">
        <v>24447.155383257857</v>
      </c>
      <c r="DP195" s="148">
        <v>25600.182967631496</v>
      </c>
      <c r="DQ195" s="148">
        <v>25600.182967631496</v>
      </c>
      <c r="DR195" s="148">
        <v>25600.182967631496</v>
      </c>
      <c r="DS195" s="148">
        <v>25600.182967631496</v>
      </c>
      <c r="DT195" s="148">
        <v>25600.182967631496</v>
      </c>
      <c r="DU195" s="148">
        <v>25600.182967631496</v>
      </c>
      <c r="DV195" s="148">
        <v>25600.182967631496</v>
      </c>
      <c r="DW195" s="148">
        <v>25600.182967631496</v>
      </c>
      <c r="DY195" s="149">
        <f t="shared" si="121"/>
        <v>302590.08527408342</v>
      </c>
      <c r="EA195" s="19" t="b">
        <f t="shared" si="122"/>
        <v>1</v>
      </c>
      <c r="EH195" s="19"/>
    </row>
    <row r="196" spans="2:138" ht="14" customHeight="1" x14ac:dyDescent="0.4">
      <c r="B196" s="144"/>
      <c r="C196" s="19" t="s">
        <v>71</v>
      </c>
      <c r="D196" s="145">
        <v>525</v>
      </c>
      <c r="E196" s="19" t="s">
        <v>72</v>
      </c>
      <c r="F196" s="19" t="s">
        <v>57</v>
      </c>
      <c r="H196" s="145" t="s">
        <v>13</v>
      </c>
      <c r="I196" s="19" t="s">
        <v>142</v>
      </c>
      <c r="J196" s="19" t="s">
        <v>74</v>
      </c>
      <c r="L196" s="146">
        <v>13338</v>
      </c>
      <c r="M196" s="146">
        <v>13338</v>
      </c>
      <c r="N196" s="146">
        <v>13338</v>
      </c>
      <c r="O196" s="146">
        <v>13338</v>
      </c>
      <c r="P196" s="146">
        <v>13338</v>
      </c>
      <c r="Q196" s="146">
        <v>13338</v>
      </c>
      <c r="R196" s="146">
        <v>13338</v>
      </c>
      <c r="S196" s="146">
        <v>13338</v>
      </c>
      <c r="T196" s="146">
        <v>13338</v>
      </c>
      <c r="U196" s="146">
        <v>13338</v>
      </c>
      <c r="V196" s="146">
        <v>13338</v>
      </c>
      <c r="W196" s="146">
        <v>13338</v>
      </c>
      <c r="X196" s="147"/>
      <c r="Y196" s="148">
        <v>13338</v>
      </c>
      <c r="Z196" s="148">
        <v>13338</v>
      </c>
      <c r="AA196" s="148">
        <v>13338</v>
      </c>
      <c r="AB196" s="148">
        <v>13338</v>
      </c>
      <c r="AC196" s="148">
        <v>14027.574600000002</v>
      </c>
      <c r="AD196" s="148">
        <v>14027.574600000002</v>
      </c>
      <c r="AE196" s="148">
        <v>14027.574600000002</v>
      </c>
      <c r="AF196" s="148">
        <v>14027.574600000002</v>
      </c>
      <c r="AG196" s="148">
        <v>14027.574600000002</v>
      </c>
      <c r="AH196" s="148">
        <v>14027.574600000002</v>
      </c>
      <c r="AI196" s="148">
        <v>14027.574600000002</v>
      </c>
      <c r="AJ196" s="148">
        <v>14027.574600000002</v>
      </c>
      <c r="AK196" s="147"/>
      <c r="AL196" s="148">
        <v>2497.5290399999999</v>
      </c>
      <c r="AM196" s="148">
        <v>2497.5290399999999</v>
      </c>
      <c r="AN196" s="148">
        <v>2497.5290399999999</v>
      </c>
      <c r="AO196" s="148">
        <v>2497.5290399999999</v>
      </c>
      <c r="AP196" s="148">
        <v>2687.1620550000002</v>
      </c>
      <c r="AQ196" s="148">
        <v>2687.1620550000002</v>
      </c>
      <c r="AR196" s="148">
        <v>2687.1620550000002</v>
      </c>
      <c r="AS196" s="148">
        <v>2687.1620550000002</v>
      </c>
      <c r="AT196" s="148">
        <v>2687.1620550000002</v>
      </c>
      <c r="AU196" s="148">
        <v>2687.1620550000002</v>
      </c>
      <c r="AV196" s="148">
        <v>2687.1620550000002</v>
      </c>
      <c r="AW196" s="148">
        <v>2687.1620550000002</v>
      </c>
      <c r="AX196" s="147"/>
      <c r="AY196" s="148">
        <v>951.63440000000014</v>
      </c>
      <c r="AZ196" s="148">
        <v>951.63440000000014</v>
      </c>
      <c r="BA196" s="148">
        <v>951.63440000000014</v>
      </c>
      <c r="BB196" s="148">
        <v>951.63440000000014</v>
      </c>
      <c r="BC196" s="148">
        <v>951.63440000000014</v>
      </c>
      <c r="BD196" s="148">
        <v>951.63440000000014</v>
      </c>
      <c r="BE196" s="148">
        <v>951.63440000000014</v>
      </c>
      <c r="BF196" s="148">
        <v>951.63440000000014</v>
      </c>
      <c r="BG196" s="148">
        <v>951.63440000000014</v>
      </c>
      <c r="BH196" s="148">
        <v>951.63440000000014</v>
      </c>
      <c r="BI196" s="148">
        <v>951.63440000000014</v>
      </c>
      <c r="BJ196" s="148">
        <v>951.63440000000014</v>
      </c>
      <c r="BK196" s="147"/>
      <c r="BL196" s="148">
        <v>1489.4099999999999</v>
      </c>
      <c r="BM196" s="148">
        <v>1489.4099999999999</v>
      </c>
      <c r="BN196" s="148">
        <v>1489.4099999999999</v>
      </c>
      <c r="BO196" s="148">
        <v>1489.4099999999999</v>
      </c>
      <c r="BP196" s="148">
        <v>1566.4124970000003</v>
      </c>
      <c r="BQ196" s="148">
        <v>1566.4124970000003</v>
      </c>
      <c r="BR196" s="148">
        <v>1566.4124970000003</v>
      </c>
      <c r="BS196" s="148">
        <v>1566.4124970000003</v>
      </c>
      <c r="BT196" s="148">
        <v>1566.4124970000003</v>
      </c>
      <c r="BU196" s="148">
        <v>1566.4124970000003</v>
      </c>
      <c r="BV196" s="148">
        <v>1566.4124970000003</v>
      </c>
      <c r="BW196" s="148">
        <v>1566.4124970000003</v>
      </c>
      <c r="BX196" s="147"/>
      <c r="BY196" s="148">
        <v>3098.9453832578583</v>
      </c>
      <c r="BZ196" s="148">
        <v>3098.9453832578583</v>
      </c>
      <c r="CA196" s="148">
        <v>3098.9453832578583</v>
      </c>
      <c r="CB196" s="148">
        <v>3098.9453832578583</v>
      </c>
      <c r="CC196" s="148">
        <v>3148.2705106314897</v>
      </c>
      <c r="CD196" s="148">
        <v>3148.2705106314897</v>
      </c>
      <c r="CE196" s="148">
        <v>3148.2705106314897</v>
      </c>
      <c r="CF196" s="148">
        <v>3148.2705106314897</v>
      </c>
      <c r="CG196" s="148">
        <v>3148.2705106314897</v>
      </c>
      <c r="CH196" s="148">
        <v>3148.2705106314897</v>
      </c>
      <c r="CI196" s="148">
        <v>3148.2705106314897</v>
      </c>
      <c r="CJ196" s="148">
        <v>3148.2705106314897</v>
      </c>
      <c r="CK196" s="147"/>
      <c r="CL196" s="148">
        <v>1985.8799999999999</v>
      </c>
      <c r="CM196" s="148">
        <v>1985.8799999999999</v>
      </c>
      <c r="CN196" s="148">
        <v>1985.8799999999999</v>
      </c>
      <c r="CO196" s="148">
        <v>1985.8799999999999</v>
      </c>
      <c r="CP196" s="148">
        <v>2088.5499960000002</v>
      </c>
      <c r="CQ196" s="148">
        <v>2088.5499960000002</v>
      </c>
      <c r="CR196" s="148">
        <v>2088.5499960000002</v>
      </c>
      <c r="CS196" s="148">
        <v>2088.5499960000002</v>
      </c>
      <c r="CT196" s="148">
        <v>2088.5499960000002</v>
      </c>
      <c r="CU196" s="148">
        <v>2088.5499960000002</v>
      </c>
      <c r="CV196" s="148">
        <v>2088.5499960000002</v>
      </c>
      <c r="CW196" s="148">
        <v>2088.5499960000002</v>
      </c>
      <c r="CX196" s="147"/>
      <c r="CY196" s="148">
        <v>4534.92</v>
      </c>
      <c r="CZ196" s="148">
        <v>4534.92</v>
      </c>
      <c r="DA196" s="148">
        <v>4534.92</v>
      </c>
      <c r="DB196" s="148">
        <v>4534.92</v>
      </c>
      <c r="DC196" s="148">
        <v>4769.3753640000014</v>
      </c>
      <c r="DD196" s="148">
        <v>4769.3753640000014</v>
      </c>
      <c r="DE196" s="148">
        <v>4769.3753640000014</v>
      </c>
      <c r="DF196" s="148">
        <v>4769.3753640000014</v>
      </c>
      <c r="DG196" s="148">
        <v>4769.3753640000014</v>
      </c>
      <c r="DH196" s="148">
        <v>4769.3753640000014</v>
      </c>
      <c r="DI196" s="148">
        <v>4769.3753640000014</v>
      </c>
      <c r="DJ196" s="148">
        <v>4769.3753640000014</v>
      </c>
      <c r="DK196" s="147"/>
      <c r="DL196" s="148">
        <v>24447.155383257857</v>
      </c>
      <c r="DM196" s="148">
        <v>24447.155383257857</v>
      </c>
      <c r="DN196" s="148">
        <v>24447.155383257857</v>
      </c>
      <c r="DO196" s="148">
        <v>24447.155383257857</v>
      </c>
      <c r="DP196" s="148">
        <v>25600.182967631496</v>
      </c>
      <c r="DQ196" s="148">
        <v>25600.182967631496</v>
      </c>
      <c r="DR196" s="148">
        <v>25600.182967631496</v>
      </c>
      <c r="DS196" s="148">
        <v>25600.182967631496</v>
      </c>
      <c r="DT196" s="148">
        <v>25600.182967631496</v>
      </c>
      <c r="DU196" s="148">
        <v>25600.182967631496</v>
      </c>
      <c r="DV196" s="148">
        <v>25600.182967631496</v>
      </c>
      <c r="DW196" s="148">
        <v>25600.182967631496</v>
      </c>
      <c r="DY196" s="149">
        <f t="shared" si="121"/>
        <v>302590.08527408342</v>
      </c>
      <c r="EA196" s="19" t="b">
        <f t="shared" si="122"/>
        <v>1</v>
      </c>
      <c r="EH196" s="19"/>
    </row>
    <row r="197" spans="2:138" ht="14" customHeight="1" x14ac:dyDescent="0.4">
      <c r="B197" s="144"/>
      <c r="C197" s="19" t="s">
        <v>71</v>
      </c>
      <c r="D197" s="145">
        <v>383</v>
      </c>
      <c r="E197" s="19" t="s">
        <v>72</v>
      </c>
      <c r="F197" s="19" t="s">
        <v>57</v>
      </c>
      <c r="H197" s="145" t="s">
        <v>13</v>
      </c>
      <c r="I197" s="19" t="s">
        <v>142</v>
      </c>
      <c r="J197" s="19" t="s">
        <v>74</v>
      </c>
      <c r="L197" s="146">
        <v>10500</v>
      </c>
      <c r="M197" s="146">
        <v>10500</v>
      </c>
      <c r="N197" s="146">
        <v>10500</v>
      </c>
      <c r="O197" s="146">
        <v>10500</v>
      </c>
      <c r="P197" s="146">
        <v>10500</v>
      </c>
      <c r="Q197" s="146">
        <v>10500</v>
      </c>
      <c r="R197" s="146">
        <v>10500</v>
      </c>
      <c r="S197" s="146">
        <v>10500</v>
      </c>
      <c r="T197" s="146">
        <v>10500</v>
      </c>
      <c r="U197" s="146">
        <v>10500</v>
      </c>
      <c r="V197" s="146">
        <v>10500</v>
      </c>
      <c r="W197" s="146">
        <v>10500</v>
      </c>
      <c r="Y197" s="148">
        <v>10500</v>
      </c>
      <c r="Z197" s="148">
        <v>10500</v>
      </c>
      <c r="AA197" s="148">
        <v>10500</v>
      </c>
      <c r="AB197" s="148">
        <v>10500</v>
      </c>
      <c r="AC197" s="148">
        <v>11042.85</v>
      </c>
      <c r="AD197" s="148">
        <v>11042.85</v>
      </c>
      <c r="AE197" s="148">
        <v>11042.85</v>
      </c>
      <c r="AF197" s="148">
        <v>11042.85</v>
      </c>
      <c r="AG197" s="148">
        <v>11042.85</v>
      </c>
      <c r="AH197" s="148">
        <v>11042.85</v>
      </c>
      <c r="AI197" s="148">
        <v>11042.85</v>
      </c>
      <c r="AJ197" s="148">
        <v>11042.85</v>
      </c>
      <c r="AK197" s="147"/>
      <c r="AL197" s="148">
        <v>1717.0790400000001</v>
      </c>
      <c r="AM197" s="148">
        <v>1717.0790400000001</v>
      </c>
      <c r="AN197" s="148">
        <v>1717.0790400000001</v>
      </c>
      <c r="AO197" s="148">
        <v>1717.0790400000001</v>
      </c>
      <c r="AP197" s="148">
        <v>1866.3627900000001</v>
      </c>
      <c r="AQ197" s="148">
        <v>1866.3627900000001</v>
      </c>
      <c r="AR197" s="148">
        <v>1866.3627900000001</v>
      </c>
      <c r="AS197" s="148">
        <v>1866.3627900000001</v>
      </c>
      <c r="AT197" s="148">
        <v>1866.3627900000001</v>
      </c>
      <c r="AU197" s="148">
        <v>1866.3627900000001</v>
      </c>
      <c r="AV197" s="148">
        <v>1866.3627900000001</v>
      </c>
      <c r="AW197" s="148">
        <v>1866.3627900000001</v>
      </c>
      <c r="AX197" s="147"/>
      <c r="AY197" s="148">
        <v>951.63440000000014</v>
      </c>
      <c r="AZ197" s="148">
        <v>951.63440000000014</v>
      </c>
      <c r="BA197" s="148">
        <v>951.63440000000014</v>
      </c>
      <c r="BB197" s="148">
        <v>951.63440000000014</v>
      </c>
      <c r="BC197" s="148">
        <v>951.63440000000014</v>
      </c>
      <c r="BD197" s="148">
        <v>951.63440000000014</v>
      </c>
      <c r="BE197" s="148">
        <v>951.63440000000014</v>
      </c>
      <c r="BF197" s="148">
        <v>951.63440000000014</v>
      </c>
      <c r="BG197" s="148">
        <v>951.63440000000014</v>
      </c>
      <c r="BH197" s="148">
        <v>951.63440000000014</v>
      </c>
      <c r="BI197" s="148">
        <v>951.63440000000014</v>
      </c>
      <c r="BJ197" s="148">
        <v>951.63440000000014</v>
      </c>
      <c r="BK197" s="147"/>
      <c r="BL197" s="148">
        <v>1172.5</v>
      </c>
      <c r="BM197" s="148">
        <v>1172.5</v>
      </c>
      <c r="BN197" s="148">
        <v>1172.5</v>
      </c>
      <c r="BO197" s="148">
        <v>1172.5</v>
      </c>
      <c r="BP197" s="148">
        <v>1233.11825</v>
      </c>
      <c r="BQ197" s="148">
        <v>1233.11825</v>
      </c>
      <c r="BR197" s="148">
        <v>1233.11825</v>
      </c>
      <c r="BS197" s="148">
        <v>1233.11825</v>
      </c>
      <c r="BT197" s="148">
        <v>1233.11825</v>
      </c>
      <c r="BU197" s="148">
        <v>1233.11825</v>
      </c>
      <c r="BV197" s="148">
        <v>1233.11825</v>
      </c>
      <c r="BW197" s="148">
        <v>1233.11825</v>
      </c>
      <c r="BX197" s="147"/>
      <c r="BY197" s="148">
        <v>2895.9438349317375</v>
      </c>
      <c r="BZ197" s="148">
        <v>2895.9438349317375</v>
      </c>
      <c r="CA197" s="148">
        <v>2895.9438349317375</v>
      </c>
      <c r="CB197" s="148">
        <v>2895.9438349317375</v>
      </c>
      <c r="CC197" s="148">
        <v>2934.7737822569084</v>
      </c>
      <c r="CD197" s="148">
        <v>2934.7737822569084</v>
      </c>
      <c r="CE197" s="148">
        <v>2934.7737822569084</v>
      </c>
      <c r="CF197" s="148">
        <v>2934.7737822569084</v>
      </c>
      <c r="CG197" s="148">
        <v>2934.7737822569084</v>
      </c>
      <c r="CH197" s="148">
        <v>2934.7737822569084</v>
      </c>
      <c r="CI197" s="148">
        <v>2934.7737822569084</v>
      </c>
      <c r="CJ197" s="148">
        <v>2934.7737822569084</v>
      </c>
      <c r="CK197" s="147"/>
      <c r="CL197" s="148">
        <v>1563.3333333333333</v>
      </c>
      <c r="CM197" s="148">
        <v>1563.3333333333333</v>
      </c>
      <c r="CN197" s="148">
        <v>1563.3333333333333</v>
      </c>
      <c r="CO197" s="148">
        <v>1563.3333333333333</v>
      </c>
      <c r="CP197" s="148">
        <v>1644.1576666666665</v>
      </c>
      <c r="CQ197" s="148">
        <v>1644.1576666666665</v>
      </c>
      <c r="CR197" s="148">
        <v>1644.1576666666665</v>
      </c>
      <c r="CS197" s="148">
        <v>1644.1576666666665</v>
      </c>
      <c r="CT197" s="148">
        <v>1644.1576666666665</v>
      </c>
      <c r="CU197" s="148">
        <v>1644.1576666666665</v>
      </c>
      <c r="CV197" s="148">
        <v>1644.1576666666665</v>
      </c>
      <c r="CW197" s="148">
        <v>1644.1576666666665</v>
      </c>
      <c r="CX197" s="147"/>
      <c r="CY197" s="148">
        <v>3570.0000000000005</v>
      </c>
      <c r="CZ197" s="148">
        <v>3570.0000000000005</v>
      </c>
      <c r="DA197" s="148">
        <v>3570.0000000000005</v>
      </c>
      <c r="DB197" s="148">
        <v>3570.0000000000005</v>
      </c>
      <c r="DC197" s="148">
        <v>3754.5690000000004</v>
      </c>
      <c r="DD197" s="148">
        <v>3754.5690000000004</v>
      </c>
      <c r="DE197" s="148">
        <v>3754.5690000000004</v>
      </c>
      <c r="DF197" s="148">
        <v>3754.5690000000004</v>
      </c>
      <c r="DG197" s="148">
        <v>3754.5690000000004</v>
      </c>
      <c r="DH197" s="148">
        <v>3754.5690000000004</v>
      </c>
      <c r="DI197" s="148">
        <v>3754.5690000000004</v>
      </c>
      <c r="DJ197" s="148">
        <v>3754.5690000000004</v>
      </c>
      <c r="DK197" s="147"/>
      <c r="DL197" s="148">
        <v>19701.777168265071</v>
      </c>
      <c r="DM197" s="148">
        <v>19701.777168265071</v>
      </c>
      <c r="DN197" s="148">
        <v>19701.777168265071</v>
      </c>
      <c r="DO197" s="148">
        <v>19701.777168265071</v>
      </c>
      <c r="DP197" s="148">
        <v>20609.468698923578</v>
      </c>
      <c r="DQ197" s="148">
        <v>20609.468698923578</v>
      </c>
      <c r="DR197" s="148">
        <v>20609.468698923578</v>
      </c>
      <c r="DS197" s="148">
        <v>20609.468698923578</v>
      </c>
      <c r="DT197" s="148">
        <v>20609.468698923578</v>
      </c>
      <c r="DU197" s="148">
        <v>20609.468698923578</v>
      </c>
      <c r="DV197" s="148">
        <v>20609.468698923578</v>
      </c>
      <c r="DW197" s="148">
        <v>20609.468698923578</v>
      </c>
      <c r="DY197" s="149">
        <f t="shared" si="121"/>
        <v>243682.85826444899</v>
      </c>
      <c r="EA197" s="19" t="b">
        <f t="shared" si="122"/>
        <v>1</v>
      </c>
      <c r="EH197" s="19"/>
    </row>
    <row r="198" spans="2:138" ht="14" customHeight="1" x14ac:dyDescent="0.4">
      <c r="C198" s="19" t="s">
        <v>71</v>
      </c>
      <c r="D198" s="145">
        <v>346</v>
      </c>
      <c r="E198" s="19" t="s">
        <v>72</v>
      </c>
      <c r="F198" s="19" t="s">
        <v>57</v>
      </c>
      <c r="H198" s="145" t="s">
        <v>13</v>
      </c>
      <c r="I198" s="19" t="s">
        <v>142</v>
      </c>
      <c r="J198" s="19" t="s">
        <v>74</v>
      </c>
      <c r="L198" s="146">
        <v>10500</v>
      </c>
      <c r="M198" s="146">
        <v>0</v>
      </c>
      <c r="N198" s="146">
        <v>0</v>
      </c>
      <c r="O198" s="146">
        <v>0</v>
      </c>
      <c r="P198" s="146">
        <v>0</v>
      </c>
      <c r="Q198" s="146">
        <v>0</v>
      </c>
      <c r="R198" s="146">
        <v>0</v>
      </c>
      <c r="S198" s="146">
        <v>0</v>
      </c>
      <c r="T198" s="146">
        <v>0</v>
      </c>
      <c r="U198" s="146">
        <v>0</v>
      </c>
      <c r="V198" s="146">
        <v>0</v>
      </c>
      <c r="W198" s="146">
        <v>0</v>
      </c>
      <c r="X198" s="147"/>
      <c r="Y198" s="148">
        <v>10500</v>
      </c>
      <c r="Z198" s="148">
        <v>0</v>
      </c>
      <c r="AA198" s="148">
        <v>0</v>
      </c>
      <c r="AB198" s="148">
        <v>0</v>
      </c>
      <c r="AC198" s="148">
        <v>0</v>
      </c>
      <c r="AD198" s="148">
        <v>0</v>
      </c>
      <c r="AE198" s="148">
        <v>0</v>
      </c>
      <c r="AF198" s="148">
        <v>0</v>
      </c>
      <c r="AG198" s="148">
        <v>0</v>
      </c>
      <c r="AH198" s="148">
        <v>0</v>
      </c>
      <c r="AI198" s="148">
        <v>0</v>
      </c>
      <c r="AJ198" s="148">
        <v>0</v>
      </c>
      <c r="AK198" s="147"/>
      <c r="AL198" s="148">
        <v>1717.0790400000001</v>
      </c>
      <c r="AM198" s="148">
        <v>0</v>
      </c>
      <c r="AN198" s="148">
        <v>0</v>
      </c>
      <c r="AO198" s="148">
        <v>0</v>
      </c>
      <c r="AP198" s="148">
        <v>0</v>
      </c>
      <c r="AQ198" s="148">
        <v>0</v>
      </c>
      <c r="AR198" s="148">
        <v>0</v>
      </c>
      <c r="AS198" s="148">
        <v>0</v>
      </c>
      <c r="AT198" s="148">
        <v>0</v>
      </c>
      <c r="AU198" s="148">
        <v>0</v>
      </c>
      <c r="AV198" s="148">
        <v>0</v>
      </c>
      <c r="AW198" s="148">
        <v>0</v>
      </c>
      <c r="AX198" s="147"/>
      <c r="AY198" s="148">
        <v>951.63440000000014</v>
      </c>
      <c r="AZ198" s="148">
        <v>0</v>
      </c>
      <c r="BA198" s="148">
        <v>0</v>
      </c>
      <c r="BB198" s="148">
        <v>0</v>
      </c>
      <c r="BC198" s="148">
        <v>0</v>
      </c>
      <c r="BD198" s="148">
        <v>0</v>
      </c>
      <c r="BE198" s="148">
        <v>0</v>
      </c>
      <c r="BF198" s="148">
        <v>0</v>
      </c>
      <c r="BG198" s="148">
        <v>0</v>
      </c>
      <c r="BH198" s="148">
        <v>0</v>
      </c>
      <c r="BI198" s="148">
        <v>0</v>
      </c>
      <c r="BJ198" s="148">
        <v>0</v>
      </c>
      <c r="BK198" s="147"/>
      <c r="BL198" s="148">
        <v>1172.5</v>
      </c>
      <c r="BM198" s="148">
        <v>0</v>
      </c>
      <c r="BN198" s="148">
        <v>0</v>
      </c>
      <c r="BO198" s="148">
        <v>0</v>
      </c>
      <c r="BP198" s="148">
        <v>0</v>
      </c>
      <c r="BQ198" s="148">
        <v>0</v>
      </c>
      <c r="BR198" s="148">
        <v>0</v>
      </c>
      <c r="BS198" s="148">
        <v>0</v>
      </c>
      <c r="BT198" s="148">
        <v>0</v>
      </c>
      <c r="BU198" s="148">
        <v>0</v>
      </c>
      <c r="BV198" s="148">
        <v>0</v>
      </c>
      <c r="BW198" s="148">
        <v>0</v>
      </c>
      <c r="BX198" s="147"/>
      <c r="BY198" s="148">
        <v>2895.9438349317375</v>
      </c>
      <c r="BZ198" s="148">
        <v>0</v>
      </c>
      <c r="CA198" s="148">
        <v>0</v>
      </c>
      <c r="CB198" s="148">
        <v>0</v>
      </c>
      <c r="CC198" s="148">
        <v>0</v>
      </c>
      <c r="CD198" s="148">
        <v>0</v>
      </c>
      <c r="CE198" s="148">
        <v>0</v>
      </c>
      <c r="CF198" s="148">
        <v>0</v>
      </c>
      <c r="CG198" s="148">
        <v>0</v>
      </c>
      <c r="CH198" s="148">
        <v>0</v>
      </c>
      <c r="CI198" s="148">
        <v>0</v>
      </c>
      <c r="CJ198" s="148">
        <v>0</v>
      </c>
      <c r="CK198" s="147"/>
      <c r="CL198" s="148">
        <v>1563.3333333333333</v>
      </c>
      <c r="CM198" s="148">
        <v>0</v>
      </c>
      <c r="CN198" s="148">
        <v>0</v>
      </c>
      <c r="CO198" s="148">
        <v>0</v>
      </c>
      <c r="CP198" s="148">
        <v>0</v>
      </c>
      <c r="CQ198" s="148">
        <v>0</v>
      </c>
      <c r="CR198" s="148">
        <v>0</v>
      </c>
      <c r="CS198" s="148">
        <v>0</v>
      </c>
      <c r="CT198" s="148">
        <v>0</v>
      </c>
      <c r="CU198" s="148">
        <v>0</v>
      </c>
      <c r="CV198" s="148">
        <v>0</v>
      </c>
      <c r="CW198" s="148">
        <v>0</v>
      </c>
      <c r="CX198" s="147"/>
      <c r="CY198" s="148">
        <v>3570.0000000000005</v>
      </c>
      <c r="CZ198" s="148">
        <v>0</v>
      </c>
      <c r="DA198" s="148">
        <v>0</v>
      </c>
      <c r="DB198" s="148">
        <v>0</v>
      </c>
      <c r="DC198" s="148">
        <v>0</v>
      </c>
      <c r="DD198" s="148">
        <v>0</v>
      </c>
      <c r="DE198" s="148">
        <v>0</v>
      </c>
      <c r="DF198" s="148">
        <v>0</v>
      </c>
      <c r="DG198" s="148">
        <v>0</v>
      </c>
      <c r="DH198" s="148">
        <v>0</v>
      </c>
      <c r="DI198" s="148">
        <v>0</v>
      </c>
      <c r="DJ198" s="148">
        <v>0</v>
      </c>
      <c r="DK198" s="147"/>
      <c r="DL198" s="148">
        <v>19701.777168265071</v>
      </c>
      <c r="DM198" s="148">
        <v>0</v>
      </c>
      <c r="DN198" s="148">
        <v>0</v>
      </c>
      <c r="DO198" s="148">
        <v>0</v>
      </c>
      <c r="DP198" s="148">
        <v>0</v>
      </c>
      <c r="DQ198" s="148">
        <v>0</v>
      </c>
      <c r="DR198" s="148">
        <v>0</v>
      </c>
      <c r="DS198" s="148">
        <v>0</v>
      </c>
      <c r="DT198" s="148">
        <v>0</v>
      </c>
      <c r="DU198" s="148">
        <v>0</v>
      </c>
      <c r="DV198" s="148">
        <v>0</v>
      </c>
      <c r="DW198" s="148">
        <v>0</v>
      </c>
      <c r="DY198" s="149">
        <f t="shared" si="121"/>
        <v>19701.777168265071</v>
      </c>
      <c r="EA198" s="19" t="b">
        <f t="shared" si="122"/>
        <v>1</v>
      </c>
      <c r="EH198" s="19"/>
    </row>
    <row r="199" spans="2:138" ht="14" customHeight="1" x14ac:dyDescent="0.4">
      <c r="B199" s="144"/>
      <c r="C199" s="19" t="s">
        <v>71</v>
      </c>
      <c r="D199" s="145">
        <v>341</v>
      </c>
      <c r="E199" s="19" t="s">
        <v>72</v>
      </c>
      <c r="F199" s="19" t="s">
        <v>57</v>
      </c>
      <c r="H199" s="145" t="s">
        <v>13</v>
      </c>
      <c r="I199" s="19" t="s">
        <v>142</v>
      </c>
      <c r="J199" s="19" t="s">
        <v>74</v>
      </c>
      <c r="L199" s="146">
        <v>30000</v>
      </c>
      <c r="M199" s="146">
        <v>30000</v>
      </c>
      <c r="N199" s="146">
        <v>30000</v>
      </c>
      <c r="O199" s="146">
        <v>30000</v>
      </c>
      <c r="P199" s="146">
        <v>30000</v>
      </c>
      <c r="Q199" s="146">
        <v>30000</v>
      </c>
      <c r="R199" s="146">
        <v>30000</v>
      </c>
      <c r="S199" s="146">
        <v>30000</v>
      </c>
      <c r="T199" s="146">
        <v>30000</v>
      </c>
      <c r="U199" s="146">
        <v>30000</v>
      </c>
      <c r="V199" s="146">
        <v>30000</v>
      </c>
      <c r="W199" s="146">
        <v>30000</v>
      </c>
      <c r="X199" s="147"/>
      <c r="Y199" s="148">
        <v>30000</v>
      </c>
      <c r="Z199" s="148">
        <v>30000</v>
      </c>
      <c r="AA199" s="148">
        <v>30000</v>
      </c>
      <c r="AB199" s="148">
        <v>30000</v>
      </c>
      <c r="AC199" s="148">
        <v>30800</v>
      </c>
      <c r="AD199" s="148">
        <v>30800</v>
      </c>
      <c r="AE199" s="148">
        <v>30800</v>
      </c>
      <c r="AF199" s="148">
        <v>30800</v>
      </c>
      <c r="AG199" s="148">
        <v>30800</v>
      </c>
      <c r="AH199" s="148">
        <v>30800</v>
      </c>
      <c r="AI199" s="148">
        <v>30800</v>
      </c>
      <c r="AJ199" s="148">
        <v>30800</v>
      </c>
      <c r="AK199" s="147"/>
      <c r="AL199" s="148">
        <v>7079.5790400000005</v>
      </c>
      <c r="AM199" s="148">
        <v>7079.5790400000005</v>
      </c>
      <c r="AN199" s="148">
        <v>7079.5790400000005</v>
      </c>
      <c r="AO199" s="148">
        <v>7079.5790400000005</v>
      </c>
      <c r="AP199" s="148">
        <v>7299.5790400000005</v>
      </c>
      <c r="AQ199" s="148">
        <v>7299.5790400000005</v>
      </c>
      <c r="AR199" s="148">
        <v>7299.5790400000005</v>
      </c>
      <c r="AS199" s="148">
        <v>7299.5790400000005</v>
      </c>
      <c r="AT199" s="148">
        <v>7299.5790400000005</v>
      </c>
      <c r="AU199" s="148">
        <v>7299.5790400000005</v>
      </c>
      <c r="AV199" s="148">
        <v>7299.5790400000005</v>
      </c>
      <c r="AW199" s="148">
        <v>7299.5790400000005</v>
      </c>
      <c r="AX199" s="147"/>
      <c r="AY199" s="148">
        <v>951.63440000000014</v>
      </c>
      <c r="AZ199" s="148">
        <v>951.63440000000014</v>
      </c>
      <c r="BA199" s="148">
        <v>951.63440000000014</v>
      </c>
      <c r="BB199" s="148">
        <v>951.63440000000014</v>
      </c>
      <c r="BC199" s="148">
        <v>951.63440000000014</v>
      </c>
      <c r="BD199" s="148">
        <v>951.63440000000014</v>
      </c>
      <c r="BE199" s="148">
        <v>951.63440000000014</v>
      </c>
      <c r="BF199" s="148">
        <v>951.63440000000014</v>
      </c>
      <c r="BG199" s="148">
        <v>951.63440000000014</v>
      </c>
      <c r="BH199" s="148">
        <v>951.63440000000014</v>
      </c>
      <c r="BI199" s="148">
        <v>951.63440000000014</v>
      </c>
      <c r="BJ199" s="148">
        <v>951.63440000000014</v>
      </c>
      <c r="BK199" s="147"/>
      <c r="BL199" s="148">
        <v>3350</v>
      </c>
      <c r="BM199" s="148">
        <v>3350</v>
      </c>
      <c r="BN199" s="148">
        <v>3350</v>
      </c>
      <c r="BO199" s="148">
        <v>3350</v>
      </c>
      <c r="BP199" s="148">
        <v>3439.333333333333</v>
      </c>
      <c r="BQ199" s="148">
        <v>3439.333333333333</v>
      </c>
      <c r="BR199" s="148">
        <v>3439.333333333333</v>
      </c>
      <c r="BS199" s="148">
        <v>3439.333333333333</v>
      </c>
      <c r="BT199" s="148">
        <v>3439.333333333333</v>
      </c>
      <c r="BU199" s="148">
        <v>3439.333333333333</v>
      </c>
      <c r="BV199" s="148">
        <v>3439.333333333333</v>
      </c>
      <c r="BW199" s="148">
        <v>3439.333333333333</v>
      </c>
      <c r="BX199" s="147"/>
      <c r="BY199" s="148">
        <v>4290.7747695192502</v>
      </c>
      <c r="BZ199" s="148">
        <v>4290.7747695192502</v>
      </c>
      <c r="CA199" s="148">
        <v>4290.7747695192502</v>
      </c>
      <c r="CB199" s="148">
        <v>4290.7747695192502</v>
      </c>
      <c r="CC199" s="148">
        <v>4347.998602733096</v>
      </c>
      <c r="CD199" s="148">
        <v>4347.998602733096</v>
      </c>
      <c r="CE199" s="148">
        <v>4347.998602733096</v>
      </c>
      <c r="CF199" s="148">
        <v>4347.998602733096</v>
      </c>
      <c r="CG199" s="148">
        <v>4347.998602733096</v>
      </c>
      <c r="CH199" s="148">
        <v>4347.998602733096</v>
      </c>
      <c r="CI199" s="148">
        <v>4347.998602733096</v>
      </c>
      <c r="CJ199" s="148">
        <v>4347.998602733096</v>
      </c>
      <c r="CK199" s="147"/>
      <c r="CL199" s="148">
        <v>4466.6666666666661</v>
      </c>
      <c r="CM199" s="148">
        <v>4466.6666666666661</v>
      </c>
      <c r="CN199" s="148">
        <v>4466.6666666666661</v>
      </c>
      <c r="CO199" s="148">
        <v>4466.6666666666661</v>
      </c>
      <c r="CP199" s="148">
        <v>4585.7777777777774</v>
      </c>
      <c r="CQ199" s="148">
        <v>4585.7777777777774</v>
      </c>
      <c r="CR199" s="148">
        <v>4585.7777777777774</v>
      </c>
      <c r="CS199" s="148">
        <v>4585.7777777777774</v>
      </c>
      <c r="CT199" s="148">
        <v>4585.7777777777774</v>
      </c>
      <c r="CU199" s="148">
        <v>4585.7777777777774</v>
      </c>
      <c r="CV199" s="148">
        <v>4585.7777777777774</v>
      </c>
      <c r="CW199" s="148">
        <v>4585.7777777777774</v>
      </c>
      <c r="CX199" s="147"/>
      <c r="CY199" s="148">
        <v>10200</v>
      </c>
      <c r="CZ199" s="148">
        <v>10200</v>
      </c>
      <c r="DA199" s="148">
        <v>10200</v>
      </c>
      <c r="DB199" s="148">
        <v>10200</v>
      </c>
      <c r="DC199" s="148">
        <v>10472</v>
      </c>
      <c r="DD199" s="148">
        <v>10472</v>
      </c>
      <c r="DE199" s="148">
        <v>10472</v>
      </c>
      <c r="DF199" s="148">
        <v>10472</v>
      </c>
      <c r="DG199" s="148">
        <v>10472</v>
      </c>
      <c r="DH199" s="148">
        <v>10472</v>
      </c>
      <c r="DI199" s="148">
        <v>10472</v>
      </c>
      <c r="DJ199" s="148">
        <v>10472</v>
      </c>
      <c r="DK199" s="147"/>
      <c r="DL199" s="148">
        <v>52307.441436185916</v>
      </c>
      <c r="DM199" s="148">
        <v>52307.441436185916</v>
      </c>
      <c r="DN199" s="148">
        <v>52307.441436185916</v>
      </c>
      <c r="DO199" s="148">
        <v>52307.441436185916</v>
      </c>
      <c r="DP199" s="148">
        <v>53645.109713844206</v>
      </c>
      <c r="DQ199" s="148">
        <v>53645.109713844206</v>
      </c>
      <c r="DR199" s="148">
        <v>53645.109713844206</v>
      </c>
      <c r="DS199" s="148">
        <v>53645.109713844206</v>
      </c>
      <c r="DT199" s="148">
        <v>53645.109713844206</v>
      </c>
      <c r="DU199" s="148">
        <v>53645.109713844206</v>
      </c>
      <c r="DV199" s="148">
        <v>53645.109713844206</v>
      </c>
      <c r="DW199" s="148">
        <v>53645.109713844206</v>
      </c>
      <c r="DY199" s="149">
        <f t="shared" si="121"/>
        <v>638390.64345549745</v>
      </c>
      <c r="EA199" s="19" t="b">
        <f t="shared" si="122"/>
        <v>1</v>
      </c>
      <c r="EH199" s="19"/>
    </row>
    <row r="200" spans="2:138" ht="14" customHeight="1" x14ac:dyDescent="0.4">
      <c r="B200" s="144"/>
      <c r="C200" s="19" t="s">
        <v>71</v>
      </c>
      <c r="D200" s="145">
        <v>338</v>
      </c>
      <c r="E200" s="19" t="s">
        <v>72</v>
      </c>
      <c r="F200" s="19" t="s">
        <v>57</v>
      </c>
      <c r="H200" s="145" t="s">
        <v>13</v>
      </c>
      <c r="I200" s="19" t="s">
        <v>142</v>
      </c>
      <c r="J200" s="19" t="s">
        <v>74</v>
      </c>
      <c r="L200" s="146">
        <v>6000</v>
      </c>
      <c r="M200" s="146">
        <v>6000</v>
      </c>
      <c r="N200" s="146">
        <v>6000</v>
      </c>
      <c r="O200" s="146">
        <v>6000</v>
      </c>
      <c r="P200" s="146">
        <v>6000</v>
      </c>
      <c r="Q200" s="146">
        <v>6000</v>
      </c>
      <c r="R200" s="146">
        <v>6000</v>
      </c>
      <c r="S200" s="146">
        <v>6000</v>
      </c>
      <c r="T200" s="146">
        <v>6000</v>
      </c>
      <c r="U200" s="146">
        <v>6000</v>
      </c>
      <c r="V200" s="146">
        <v>6000</v>
      </c>
      <c r="W200" s="146">
        <v>6000</v>
      </c>
      <c r="X200" s="147"/>
      <c r="Y200" s="148">
        <v>6000</v>
      </c>
      <c r="Z200" s="148">
        <v>6000</v>
      </c>
      <c r="AA200" s="148">
        <v>6000</v>
      </c>
      <c r="AB200" s="148">
        <v>6000</v>
      </c>
      <c r="AC200" s="148">
        <v>6310.2000000000007</v>
      </c>
      <c r="AD200" s="148">
        <v>6310.2000000000007</v>
      </c>
      <c r="AE200" s="148">
        <v>6310.2000000000007</v>
      </c>
      <c r="AF200" s="148">
        <v>6310.2000000000007</v>
      </c>
      <c r="AG200" s="148">
        <v>6310.2000000000007</v>
      </c>
      <c r="AH200" s="148">
        <v>6310.2000000000007</v>
      </c>
      <c r="AI200" s="148">
        <v>6310.2000000000007</v>
      </c>
      <c r="AJ200" s="148">
        <v>6310.2000000000007</v>
      </c>
      <c r="AK200" s="147"/>
      <c r="AL200" s="148">
        <v>562.6393250000001</v>
      </c>
      <c r="AM200" s="148">
        <v>562.6393250000001</v>
      </c>
      <c r="AN200" s="148">
        <v>562.6393250000001</v>
      </c>
      <c r="AO200" s="148">
        <v>562.6393250000001</v>
      </c>
      <c r="AP200" s="148">
        <v>636.00162500000033</v>
      </c>
      <c r="AQ200" s="148">
        <v>636.00162500000033</v>
      </c>
      <c r="AR200" s="148">
        <v>636.00162500000033</v>
      </c>
      <c r="AS200" s="148">
        <v>636.00162500000033</v>
      </c>
      <c r="AT200" s="148">
        <v>636.00162500000033</v>
      </c>
      <c r="AU200" s="148">
        <v>636.00162500000033</v>
      </c>
      <c r="AV200" s="148">
        <v>636.00162500000033</v>
      </c>
      <c r="AW200" s="148">
        <v>636.00162500000033</v>
      </c>
      <c r="AX200" s="147"/>
      <c r="AY200" s="148">
        <v>649.59699999999998</v>
      </c>
      <c r="AZ200" s="148">
        <v>649.59699999999998</v>
      </c>
      <c r="BA200" s="148">
        <v>649.59699999999998</v>
      </c>
      <c r="BB200" s="148">
        <v>649.59699999999998</v>
      </c>
      <c r="BC200" s="148">
        <v>693.02500000000009</v>
      </c>
      <c r="BD200" s="148">
        <v>693.02500000000009</v>
      </c>
      <c r="BE200" s="148">
        <v>693.02500000000009</v>
      </c>
      <c r="BF200" s="148">
        <v>693.02500000000009</v>
      </c>
      <c r="BG200" s="148">
        <v>693.02500000000009</v>
      </c>
      <c r="BH200" s="148">
        <v>693.02500000000009</v>
      </c>
      <c r="BI200" s="148">
        <v>693.02500000000009</v>
      </c>
      <c r="BJ200" s="148">
        <v>693.02500000000009</v>
      </c>
      <c r="BK200" s="147"/>
      <c r="BL200" s="148">
        <v>670</v>
      </c>
      <c r="BM200" s="148">
        <v>670</v>
      </c>
      <c r="BN200" s="148">
        <v>670</v>
      </c>
      <c r="BO200" s="148">
        <v>670</v>
      </c>
      <c r="BP200" s="148">
        <v>704.63900000000001</v>
      </c>
      <c r="BQ200" s="148">
        <v>704.63900000000001</v>
      </c>
      <c r="BR200" s="148">
        <v>704.63900000000001</v>
      </c>
      <c r="BS200" s="148">
        <v>704.63900000000001</v>
      </c>
      <c r="BT200" s="148">
        <v>704.63900000000001</v>
      </c>
      <c r="BU200" s="148">
        <v>704.63900000000001</v>
      </c>
      <c r="BV200" s="148">
        <v>704.63900000000001</v>
      </c>
      <c r="BW200" s="148">
        <v>704.63900000000001</v>
      </c>
      <c r="BX200" s="147"/>
      <c r="BY200" s="148">
        <v>2574.0597731038501</v>
      </c>
      <c r="BZ200" s="148">
        <v>2574.0597731038501</v>
      </c>
      <c r="CA200" s="148">
        <v>2574.0597731038501</v>
      </c>
      <c r="CB200" s="148">
        <v>2574.0597731038501</v>
      </c>
      <c r="CC200" s="148">
        <v>2596.2483144325192</v>
      </c>
      <c r="CD200" s="148">
        <v>2596.2483144325192</v>
      </c>
      <c r="CE200" s="148">
        <v>2596.2483144325192</v>
      </c>
      <c r="CF200" s="148">
        <v>2596.2483144325192</v>
      </c>
      <c r="CG200" s="148">
        <v>2596.2483144325192</v>
      </c>
      <c r="CH200" s="148">
        <v>2596.2483144325192</v>
      </c>
      <c r="CI200" s="148">
        <v>2596.2483144325192</v>
      </c>
      <c r="CJ200" s="148">
        <v>2596.2483144325192</v>
      </c>
      <c r="CK200" s="147"/>
      <c r="CL200" s="148">
        <v>893.33333333333326</v>
      </c>
      <c r="CM200" s="148">
        <v>893.33333333333326</v>
      </c>
      <c r="CN200" s="148">
        <v>893.33333333333326</v>
      </c>
      <c r="CO200" s="148">
        <v>893.33333333333326</v>
      </c>
      <c r="CP200" s="148">
        <v>939.51866666666672</v>
      </c>
      <c r="CQ200" s="148">
        <v>939.51866666666672</v>
      </c>
      <c r="CR200" s="148">
        <v>939.51866666666672</v>
      </c>
      <c r="CS200" s="148">
        <v>939.51866666666672</v>
      </c>
      <c r="CT200" s="148">
        <v>939.51866666666672</v>
      </c>
      <c r="CU200" s="148">
        <v>939.51866666666672</v>
      </c>
      <c r="CV200" s="148">
        <v>939.51866666666672</v>
      </c>
      <c r="CW200" s="148">
        <v>939.51866666666672</v>
      </c>
      <c r="CX200" s="147"/>
      <c r="CY200" s="148">
        <v>2040.0000000000002</v>
      </c>
      <c r="CZ200" s="148">
        <v>2040.0000000000002</v>
      </c>
      <c r="DA200" s="148">
        <v>2040.0000000000002</v>
      </c>
      <c r="DB200" s="148">
        <v>2040.0000000000002</v>
      </c>
      <c r="DC200" s="148">
        <v>2145.4680000000003</v>
      </c>
      <c r="DD200" s="148">
        <v>2145.4680000000003</v>
      </c>
      <c r="DE200" s="148">
        <v>2145.4680000000003</v>
      </c>
      <c r="DF200" s="148">
        <v>2145.4680000000003</v>
      </c>
      <c r="DG200" s="148">
        <v>2145.4680000000003</v>
      </c>
      <c r="DH200" s="148">
        <v>2145.4680000000003</v>
      </c>
      <c r="DI200" s="148">
        <v>2145.4680000000003</v>
      </c>
      <c r="DJ200" s="148">
        <v>2145.4680000000003</v>
      </c>
      <c r="DK200" s="147"/>
      <c r="DL200" s="148">
        <v>12177.393106437183</v>
      </c>
      <c r="DM200" s="148">
        <v>12177.393106437183</v>
      </c>
      <c r="DN200" s="148">
        <v>12177.393106437183</v>
      </c>
      <c r="DO200" s="148">
        <v>12177.393106437183</v>
      </c>
      <c r="DP200" s="148">
        <v>12696.073981099187</v>
      </c>
      <c r="DQ200" s="148">
        <v>12696.073981099187</v>
      </c>
      <c r="DR200" s="148">
        <v>12696.073981099187</v>
      </c>
      <c r="DS200" s="148">
        <v>12696.073981099187</v>
      </c>
      <c r="DT200" s="148">
        <v>12696.073981099187</v>
      </c>
      <c r="DU200" s="148">
        <v>12696.073981099187</v>
      </c>
      <c r="DV200" s="148">
        <v>12696.073981099187</v>
      </c>
      <c r="DW200" s="148">
        <v>12696.073981099187</v>
      </c>
      <c r="DY200" s="149">
        <f t="shared" si="121"/>
        <v>150278.16427454219</v>
      </c>
      <c r="EA200" s="19" t="b">
        <f t="shared" si="122"/>
        <v>1</v>
      </c>
      <c r="EH200" s="19"/>
    </row>
    <row r="201" spans="2:138" ht="14" customHeight="1" x14ac:dyDescent="0.4">
      <c r="B201" s="144"/>
      <c r="C201" s="19" t="s">
        <v>71</v>
      </c>
      <c r="D201" s="145">
        <v>197</v>
      </c>
      <c r="E201" s="19" t="s">
        <v>72</v>
      </c>
      <c r="F201" s="19" t="s">
        <v>57</v>
      </c>
      <c r="H201" s="145" t="s">
        <v>13</v>
      </c>
      <c r="I201" s="19" t="s">
        <v>142</v>
      </c>
      <c r="J201" s="19" t="s">
        <v>74</v>
      </c>
      <c r="L201" s="146">
        <v>16000</v>
      </c>
      <c r="M201" s="146">
        <v>16000</v>
      </c>
      <c r="N201" s="146">
        <v>16000</v>
      </c>
      <c r="O201" s="146">
        <v>18000</v>
      </c>
      <c r="P201" s="146">
        <v>18000</v>
      </c>
      <c r="Q201" s="146">
        <v>18000</v>
      </c>
      <c r="R201" s="146">
        <v>18000</v>
      </c>
      <c r="S201" s="146">
        <v>18000</v>
      </c>
      <c r="T201" s="146">
        <v>18000</v>
      </c>
      <c r="U201" s="146">
        <v>18000</v>
      </c>
      <c r="V201" s="146">
        <v>18000</v>
      </c>
      <c r="W201" s="146">
        <v>18000</v>
      </c>
      <c r="X201" s="147"/>
      <c r="Y201" s="148">
        <v>16000</v>
      </c>
      <c r="Z201" s="148">
        <v>16000</v>
      </c>
      <c r="AA201" s="148">
        <v>16000</v>
      </c>
      <c r="AB201" s="148">
        <v>18000</v>
      </c>
      <c r="AC201" s="148">
        <v>18800</v>
      </c>
      <c r="AD201" s="148">
        <v>18800</v>
      </c>
      <c r="AE201" s="148">
        <v>18800</v>
      </c>
      <c r="AF201" s="148">
        <v>18800</v>
      </c>
      <c r="AG201" s="148">
        <v>18800</v>
      </c>
      <c r="AH201" s="148">
        <v>18800</v>
      </c>
      <c r="AI201" s="148">
        <v>18800</v>
      </c>
      <c r="AJ201" s="148">
        <v>18800</v>
      </c>
      <c r="AK201" s="147"/>
      <c r="AL201" s="148">
        <v>3229.5790400000001</v>
      </c>
      <c r="AM201" s="148">
        <v>3229.5790400000001</v>
      </c>
      <c r="AN201" s="148">
        <v>3229.5790400000001</v>
      </c>
      <c r="AO201" s="148">
        <v>3779.579040000001</v>
      </c>
      <c r="AP201" s="148">
        <v>3999.579040000001</v>
      </c>
      <c r="AQ201" s="148">
        <v>3999.579040000001</v>
      </c>
      <c r="AR201" s="148">
        <v>3999.579040000001</v>
      </c>
      <c r="AS201" s="148">
        <v>3999.579040000001</v>
      </c>
      <c r="AT201" s="148">
        <v>3999.579040000001</v>
      </c>
      <c r="AU201" s="148">
        <v>3999.579040000001</v>
      </c>
      <c r="AV201" s="148">
        <v>3999.579040000001</v>
      </c>
      <c r="AW201" s="148">
        <v>3999.579040000001</v>
      </c>
      <c r="AX201" s="147"/>
      <c r="AY201" s="148">
        <v>951.63440000000014</v>
      </c>
      <c r="AZ201" s="148">
        <v>951.63440000000014</v>
      </c>
      <c r="BA201" s="148">
        <v>951.63440000000014</v>
      </c>
      <c r="BB201" s="148">
        <v>951.63440000000014</v>
      </c>
      <c r="BC201" s="148">
        <v>951.63440000000014</v>
      </c>
      <c r="BD201" s="148">
        <v>951.63440000000014</v>
      </c>
      <c r="BE201" s="148">
        <v>951.63440000000014</v>
      </c>
      <c r="BF201" s="148">
        <v>951.63440000000014</v>
      </c>
      <c r="BG201" s="148">
        <v>951.63440000000014</v>
      </c>
      <c r="BH201" s="148">
        <v>951.63440000000014</v>
      </c>
      <c r="BI201" s="148">
        <v>951.63440000000014</v>
      </c>
      <c r="BJ201" s="148">
        <v>951.63440000000014</v>
      </c>
      <c r="BK201" s="147"/>
      <c r="BL201" s="148">
        <v>1786.6666666666665</v>
      </c>
      <c r="BM201" s="148">
        <v>1786.6666666666665</v>
      </c>
      <c r="BN201" s="148">
        <v>1786.6666666666665</v>
      </c>
      <c r="BO201" s="148">
        <v>2010</v>
      </c>
      <c r="BP201" s="148">
        <v>2099.3333333333335</v>
      </c>
      <c r="BQ201" s="148">
        <v>2099.3333333333335</v>
      </c>
      <c r="BR201" s="148">
        <v>2099.3333333333335</v>
      </c>
      <c r="BS201" s="148">
        <v>2099.3333333333335</v>
      </c>
      <c r="BT201" s="148">
        <v>2099.3333333333335</v>
      </c>
      <c r="BU201" s="148">
        <v>2099.3333333333335</v>
      </c>
      <c r="BV201" s="148">
        <v>2099.3333333333335</v>
      </c>
      <c r="BW201" s="148">
        <v>2099.3333333333335</v>
      </c>
      <c r="BX201" s="147"/>
      <c r="BY201" s="148">
        <v>3289.357688276933</v>
      </c>
      <c r="BZ201" s="148">
        <v>3289.357688276933</v>
      </c>
      <c r="CA201" s="148">
        <v>3289.357688276933</v>
      </c>
      <c r="CB201" s="148">
        <v>3432.4172713115499</v>
      </c>
      <c r="CC201" s="148">
        <v>3489.6411045253967</v>
      </c>
      <c r="CD201" s="148">
        <v>3489.6411045253967</v>
      </c>
      <c r="CE201" s="148">
        <v>3489.6411045253967</v>
      </c>
      <c r="CF201" s="148">
        <v>3489.6411045253967</v>
      </c>
      <c r="CG201" s="148">
        <v>3489.6411045253967</v>
      </c>
      <c r="CH201" s="148">
        <v>3489.6411045253967</v>
      </c>
      <c r="CI201" s="148">
        <v>3489.6411045253967</v>
      </c>
      <c r="CJ201" s="148">
        <v>3489.6411045253967</v>
      </c>
      <c r="CK201" s="147"/>
      <c r="CL201" s="148">
        <v>2382.2222222222222</v>
      </c>
      <c r="CM201" s="148">
        <v>2382.2222222222222</v>
      </c>
      <c r="CN201" s="148">
        <v>2382.2222222222222</v>
      </c>
      <c r="CO201" s="148">
        <v>2679.9999999999995</v>
      </c>
      <c r="CP201" s="148">
        <v>2799.1111111111109</v>
      </c>
      <c r="CQ201" s="148">
        <v>2799.1111111111109</v>
      </c>
      <c r="CR201" s="148">
        <v>2799.1111111111109</v>
      </c>
      <c r="CS201" s="148">
        <v>2799.1111111111109</v>
      </c>
      <c r="CT201" s="148">
        <v>2799.1111111111109</v>
      </c>
      <c r="CU201" s="148">
        <v>2799.1111111111109</v>
      </c>
      <c r="CV201" s="148">
        <v>2799.1111111111109</v>
      </c>
      <c r="CW201" s="148">
        <v>2799.1111111111109</v>
      </c>
      <c r="CX201" s="147"/>
      <c r="CY201" s="148">
        <v>5440</v>
      </c>
      <c r="CZ201" s="148">
        <v>5440</v>
      </c>
      <c r="DA201" s="148">
        <v>5440</v>
      </c>
      <c r="DB201" s="148">
        <v>6120</v>
      </c>
      <c r="DC201" s="148">
        <v>6392.0000000000009</v>
      </c>
      <c r="DD201" s="148">
        <v>6392.0000000000009</v>
      </c>
      <c r="DE201" s="148">
        <v>6392.0000000000009</v>
      </c>
      <c r="DF201" s="148">
        <v>6392.0000000000009</v>
      </c>
      <c r="DG201" s="148">
        <v>6392.0000000000009</v>
      </c>
      <c r="DH201" s="148">
        <v>6392.0000000000009</v>
      </c>
      <c r="DI201" s="148">
        <v>6392.0000000000009</v>
      </c>
      <c r="DJ201" s="148">
        <v>6392.0000000000009</v>
      </c>
      <c r="DK201" s="147"/>
      <c r="DL201" s="148">
        <v>28898.246577165824</v>
      </c>
      <c r="DM201" s="148">
        <v>28898.246577165824</v>
      </c>
      <c r="DN201" s="148">
        <v>28898.246577165824</v>
      </c>
      <c r="DO201" s="148">
        <v>32242.417271311548</v>
      </c>
      <c r="DP201" s="148">
        <v>33580.085548969837</v>
      </c>
      <c r="DQ201" s="148">
        <v>33580.085548969837</v>
      </c>
      <c r="DR201" s="148">
        <v>33580.085548969837</v>
      </c>
      <c r="DS201" s="148">
        <v>33580.085548969837</v>
      </c>
      <c r="DT201" s="148">
        <v>33580.085548969837</v>
      </c>
      <c r="DU201" s="148">
        <v>33580.085548969837</v>
      </c>
      <c r="DV201" s="148">
        <v>33580.085548969837</v>
      </c>
      <c r="DW201" s="148">
        <v>33580.085548969837</v>
      </c>
      <c r="DY201" s="149">
        <f t="shared" si="121"/>
        <v>387577.84139456775</v>
      </c>
      <c r="EA201" s="19" t="b">
        <f t="shared" si="122"/>
        <v>1</v>
      </c>
      <c r="EH201" s="19"/>
    </row>
    <row r="202" spans="2:138" x14ac:dyDescent="0.4">
      <c r="C202" s="19" t="s">
        <v>71</v>
      </c>
      <c r="D202" s="145" t="s">
        <v>330</v>
      </c>
      <c r="E202" s="19" t="s">
        <v>72</v>
      </c>
      <c r="F202" s="19" t="s">
        <v>57</v>
      </c>
      <c r="H202" s="145" t="s">
        <v>13</v>
      </c>
      <c r="I202" s="19" t="s">
        <v>142</v>
      </c>
      <c r="J202" s="19" t="s">
        <v>74</v>
      </c>
      <c r="L202" s="146"/>
      <c r="M202" s="146"/>
      <c r="N202" s="146"/>
      <c r="O202" s="146"/>
      <c r="P202" s="146"/>
      <c r="Q202" s="146"/>
      <c r="R202" s="146">
        <v>10000</v>
      </c>
      <c r="S202" s="146">
        <v>10000</v>
      </c>
      <c r="T202" s="146">
        <v>10000</v>
      </c>
      <c r="U202" s="146">
        <v>10000</v>
      </c>
      <c r="V202" s="146">
        <v>10000</v>
      </c>
      <c r="W202" s="146">
        <v>10000</v>
      </c>
      <c r="Y202" s="148">
        <v>0</v>
      </c>
      <c r="Z202" s="148">
        <v>0</v>
      </c>
      <c r="AA202" s="148">
        <v>0</v>
      </c>
      <c r="AB202" s="148">
        <v>0</v>
      </c>
      <c r="AC202" s="148">
        <v>0</v>
      </c>
      <c r="AD202" s="148">
        <v>0</v>
      </c>
      <c r="AE202" s="148">
        <v>10517</v>
      </c>
      <c r="AF202" s="148">
        <v>10517</v>
      </c>
      <c r="AG202" s="148">
        <v>10517</v>
      </c>
      <c r="AH202" s="148">
        <v>10517</v>
      </c>
      <c r="AI202" s="148">
        <v>10517</v>
      </c>
      <c r="AJ202" s="148">
        <v>10517</v>
      </c>
      <c r="AK202" s="147"/>
      <c r="AL202" s="148">
        <v>0</v>
      </c>
      <c r="AM202" s="148">
        <v>0</v>
      </c>
      <c r="AN202" s="148">
        <v>0</v>
      </c>
      <c r="AO202" s="148">
        <v>0</v>
      </c>
      <c r="AP202" s="148">
        <v>0</v>
      </c>
      <c r="AQ202" s="148">
        <v>0</v>
      </c>
      <c r="AR202" s="148">
        <v>1721.7540399999998</v>
      </c>
      <c r="AS202" s="148">
        <v>1721.7540399999998</v>
      </c>
      <c r="AT202" s="148">
        <v>1721.7540399999998</v>
      </c>
      <c r="AU202" s="148">
        <v>1721.7540399999998</v>
      </c>
      <c r="AV202" s="148">
        <v>1721.7540399999998</v>
      </c>
      <c r="AW202" s="148">
        <v>1721.7540399999998</v>
      </c>
      <c r="AX202" s="147"/>
      <c r="AY202" s="148">
        <v>0</v>
      </c>
      <c r="AZ202" s="148">
        <v>0</v>
      </c>
      <c r="BA202" s="148">
        <v>0</v>
      </c>
      <c r="BB202" s="148">
        <v>0</v>
      </c>
      <c r="BC202" s="148">
        <v>0</v>
      </c>
      <c r="BD202" s="148">
        <v>0</v>
      </c>
      <c r="BE202" s="148">
        <v>951.63440000000014</v>
      </c>
      <c r="BF202" s="148">
        <v>951.63440000000014</v>
      </c>
      <c r="BG202" s="148">
        <v>951.63440000000014</v>
      </c>
      <c r="BH202" s="148">
        <v>951.63440000000014</v>
      </c>
      <c r="BI202" s="148">
        <v>951.63440000000014</v>
      </c>
      <c r="BJ202" s="148">
        <v>951.63440000000014</v>
      </c>
      <c r="BK202" s="147"/>
      <c r="BL202" s="148">
        <v>0</v>
      </c>
      <c r="BM202" s="148">
        <v>0</v>
      </c>
      <c r="BN202" s="148">
        <v>0</v>
      </c>
      <c r="BO202" s="148">
        <v>0</v>
      </c>
      <c r="BP202" s="148">
        <v>0</v>
      </c>
      <c r="BQ202" s="148">
        <v>0</v>
      </c>
      <c r="BR202" s="148">
        <v>1174.3983333333333</v>
      </c>
      <c r="BS202" s="148">
        <v>1174.3983333333333</v>
      </c>
      <c r="BT202" s="148">
        <v>1174.3983333333333</v>
      </c>
      <c r="BU202" s="148">
        <v>1174.3983333333333</v>
      </c>
      <c r="BV202" s="148">
        <v>1174.3983333333333</v>
      </c>
      <c r="BW202" s="148">
        <v>1174.3983333333333</v>
      </c>
      <c r="BX202" s="147"/>
      <c r="BY202" s="148">
        <v>0</v>
      </c>
      <c r="BZ202" s="148">
        <v>0</v>
      </c>
      <c r="CA202" s="148">
        <v>0</v>
      </c>
      <c r="CB202" s="148">
        <v>0</v>
      </c>
      <c r="CC202" s="148">
        <v>0</v>
      </c>
      <c r="CD202" s="148">
        <v>0</v>
      </c>
      <c r="CE202" s="148">
        <v>2897.1598413875317</v>
      </c>
      <c r="CF202" s="148">
        <v>2897.1598413875317</v>
      </c>
      <c r="CG202" s="148">
        <v>2897.1598413875317</v>
      </c>
      <c r="CH202" s="148">
        <v>2897.1598413875317</v>
      </c>
      <c r="CI202" s="148">
        <v>2897.1598413875317</v>
      </c>
      <c r="CJ202" s="148">
        <v>2897.1598413875317</v>
      </c>
      <c r="CK202" s="147"/>
      <c r="CL202" s="148">
        <v>0</v>
      </c>
      <c r="CM202" s="148">
        <v>0</v>
      </c>
      <c r="CN202" s="148">
        <v>0</v>
      </c>
      <c r="CO202" s="148">
        <v>0</v>
      </c>
      <c r="CP202" s="148">
        <v>0</v>
      </c>
      <c r="CQ202" s="148">
        <v>0</v>
      </c>
      <c r="CR202" s="148">
        <v>1565.8644444444444</v>
      </c>
      <c r="CS202" s="148">
        <v>1565.8644444444444</v>
      </c>
      <c r="CT202" s="148">
        <v>1565.8644444444444</v>
      </c>
      <c r="CU202" s="148">
        <v>1565.8644444444444</v>
      </c>
      <c r="CV202" s="148">
        <v>1565.8644444444444</v>
      </c>
      <c r="CW202" s="148">
        <v>1565.8644444444444</v>
      </c>
      <c r="CX202" s="147"/>
      <c r="CY202" s="148">
        <v>0</v>
      </c>
      <c r="CZ202" s="148">
        <v>0</v>
      </c>
      <c r="DA202" s="148">
        <v>0</v>
      </c>
      <c r="DB202" s="148">
        <v>0</v>
      </c>
      <c r="DC202" s="148">
        <v>0</v>
      </c>
      <c r="DD202" s="148">
        <v>0</v>
      </c>
      <c r="DE202" s="148">
        <v>3575.78</v>
      </c>
      <c r="DF202" s="148">
        <v>3575.78</v>
      </c>
      <c r="DG202" s="148">
        <v>3575.78</v>
      </c>
      <c r="DH202" s="148">
        <v>3575.78</v>
      </c>
      <c r="DI202" s="148">
        <v>3575.78</v>
      </c>
      <c r="DJ202" s="148">
        <v>3575.78</v>
      </c>
      <c r="DK202" s="147"/>
      <c r="DL202" s="148">
        <v>0</v>
      </c>
      <c r="DM202" s="148">
        <v>0</v>
      </c>
      <c r="DN202" s="148">
        <v>0</v>
      </c>
      <c r="DO202" s="148">
        <v>0</v>
      </c>
      <c r="DP202" s="148">
        <v>0</v>
      </c>
      <c r="DQ202" s="148">
        <v>0</v>
      </c>
      <c r="DR202" s="148">
        <v>19730.202619165306</v>
      </c>
      <c r="DS202" s="148">
        <v>19730.202619165306</v>
      </c>
      <c r="DT202" s="148">
        <v>19730.202619165306</v>
      </c>
      <c r="DU202" s="148">
        <v>19730.202619165306</v>
      </c>
      <c r="DV202" s="148">
        <v>19730.202619165306</v>
      </c>
      <c r="DW202" s="148">
        <v>19730.202619165306</v>
      </c>
      <c r="DY202" s="149">
        <f t="shared" si="121"/>
        <v>118381.21571499182</v>
      </c>
      <c r="EA202" s="19" t="b">
        <f t="shared" si="122"/>
        <v>1</v>
      </c>
    </row>
    <row r="203" spans="2:138" x14ac:dyDescent="0.4">
      <c r="C203" s="19" t="s">
        <v>71</v>
      </c>
      <c r="D203" s="145" t="s">
        <v>330</v>
      </c>
      <c r="E203" s="19" t="s">
        <v>72</v>
      </c>
      <c r="F203" s="19" t="s">
        <v>57</v>
      </c>
      <c r="H203" s="145" t="s">
        <v>13</v>
      </c>
      <c r="I203" s="19" t="s">
        <v>142</v>
      </c>
      <c r="J203" s="19" t="s">
        <v>74</v>
      </c>
      <c r="L203" s="146"/>
      <c r="M203" s="146"/>
      <c r="N203" s="146"/>
      <c r="O203" s="146"/>
      <c r="P203" s="146"/>
      <c r="Q203" s="146">
        <v>0</v>
      </c>
      <c r="R203" s="146">
        <v>13000</v>
      </c>
      <c r="S203" s="146">
        <v>13000</v>
      </c>
      <c r="T203" s="146">
        <v>13000</v>
      </c>
      <c r="U203" s="146">
        <v>13000</v>
      </c>
      <c r="V203" s="146">
        <v>13000</v>
      </c>
      <c r="W203" s="146">
        <v>13000</v>
      </c>
      <c r="Y203" s="148">
        <v>0</v>
      </c>
      <c r="Z203" s="148">
        <v>0</v>
      </c>
      <c r="AA203" s="148">
        <v>0</v>
      </c>
      <c r="AB203" s="148">
        <v>0</v>
      </c>
      <c r="AC203" s="148">
        <v>0</v>
      </c>
      <c r="AD203" s="148">
        <v>0</v>
      </c>
      <c r="AE203" s="148">
        <v>13672.1</v>
      </c>
      <c r="AF203" s="148">
        <v>13672.1</v>
      </c>
      <c r="AG203" s="148">
        <v>13672.1</v>
      </c>
      <c r="AH203" s="148">
        <v>13672.1</v>
      </c>
      <c r="AI203" s="148">
        <v>13672.1</v>
      </c>
      <c r="AJ203" s="148">
        <v>13672.1</v>
      </c>
      <c r="AK203" s="147"/>
      <c r="AL203" s="148">
        <v>0</v>
      </c>
      <c r="AM203" s="148">
        <v>0</v>
      </c>
      <c r="AN203" s="148">
        <v>0</v>
      </c>
      <c r="AO203" s="148">
        <v>0</v>
      </c>
      <c r="AP203" s="148">
        <v>0</v>
      </c>
      <c r="AQ203" s="148">
        <v>0</v>
      </c>
      <c r="AR203" s="148">
        <v>2589.4065399999999</v>
      </c>
      <c r="AS203" s="148">
        <v>2589.4065399999999</v>
      </c>
      <c r="AT203" s="148">
        <v>2589.4065399999999</v>
      </c>
      <c r="AU203" s="148">
        <v>2589.4065399999999</v>
      </c>
      <c r="AV203" s="148">
        <v>2589.4065399999999</v>
      </c>
      <c r="AW203" s="148">
        <v>2589.4065399999999</v>
      </c>
      <c r="AX203" s="147"/>
      <c r="AY203" s="148">
        <v>0</v>
      </c>
      <c r="AZ203" s="148">
        <v>0</v>
      </c>
      <c r="BA203" s="148">
        <v>0</v>
      </c>
      <c r="BB203" s="148">
        <v>0</v>
      </c>
      <c r="BC203" s="148">
        <v>0</v>
      </c>
      <c r="BD203" s="148">
        <v>0</v>
      </c>
      <c r="BE203" s="148">
        <v>951.63440000000014</v>
      </c>
      <c r="BF203" s="148">
        <v>951.63440000000014</v>
      </c>
      <c r="BG203" s="148">
        <v>951.63440000000014</v>
      </c>
      <c r="BH203" s="148">
        <v>951.63440000000014</v>
      </c>
      <c r="BI203" s="148">
        <v>951.63440000000014</v>
      </c>
      <c r="BJ203" s="148">
        <v>951.63440000000014</v>
      </c>
      <c r="BK203" s="147"/>
      <c r="BL203" s="148">
        <v>0</v>
      </c>
      <c r="BM203" s="148">
        <v>0</v>
      </c>
      <c r="BN203" s="148">
        <v>0</v>
      </c>
      <c r="BO203" s="148">
        <v>0</v>
      </c>
      <c r="BP203" s="148">
        <v>0</v>
      </c>
      <c r="BQ203" s="148">
        <v>0</v>
      </c>
      <c r="BR203" s="148">
        <v>1526.7178333333334</v>
      </c>
      <c r="BS203" s="148">
        <v>1526.7178333333334</v>
      </c>
      <c r="BT203" s="148">
        <v>1526.7178333333334</v>
      </c>
      <c r="BU203" s="148">
        <v>1526.7178333333334</v>
      </c>
      <c r="BV203" s="148">
        <v>1526.7178333333334</v>
      </c>
      <c r="BW203" s="148">
        <v>1526.7178333333334</v>
      </c>
      <c r="BX203" s="147"/>
      <c r="BY203" s="148">
        <v>0</v>
      </c>
      <c r="BZ203" s="148">
        <v>0</v>
      </c>
      <c r="CA203" s="148">
        <v>0</v>
      </c>
      <c r="CB203" s="148">
        <v>0</v>
      </c>
      <c r="CC203" s="148">
        <v>0</v>
      </c>
      <c r="CD203" s="148">
        <v>0</v>
      </c>
      <c r="CE203" s="148">
        <v>3122.8434866037915</v>
      </c>
      <c r="CF203" s="148">
        <v>3122.8434866037915</v>
      </c>
      <c r="CG203" s="148">
        <v>3122.8434866037915</v>
      </c>
      <c r="CH203" s="148">
        <v>3122.8434866037915</v>
      </c>
      <c r="CI203" s="148">
        <v>3122.8434866037915</v>
      </c>
      <c r="CJ203" s="148">
        <v>3122.8434866037915</v>
      </c>
      <c r="CK203" s="147"/>
      <c r="CL203" s="148">
        <v>0</v>
      </c>
      <c r="CM203" s="148">
        <v>0</v>
      </c>
      <c r="CN203" s="148">
        <v>0</v>
      </c>
      <c r="CO203" s="148">
        <v>0</v>
      </c>
      <c r="CP203" s="148">
        <v>0</v>
      </c>
      <c r="CQ203" s="148">
        <v>0</v>
      </c>
      <c r="CR203" s="148">
        <v>2035.6237777777776</v>
      </c>
      <c r="CS203" s="148">
        <v>2035.6237777777776</v>
      </c>
      <c r="CT203" s="148">
        <v>2035.6237777777776</v>
      </c>
      <c r="CU203" s="148">
        <v>2035.6237777777776</v>
      </c>
      <c r="CV203" s="148">
        <v>2035.6237777777776</v>
      </c>
      <c r="CW203" s="148">
        <v>2035.6237777777776</v>
      </c>
      <c r="CX203" s="147"/>
      <c r="CY203" s="148">
        <v>0</v>
      </c>
      <c r="CZ203" s="148">
        <v>0</v>
      </c>
      <c r="DA203" s="148">
        <v>0</v>
      </c>
      <c r="DB203" s="148">
        <v>0</v>
      </c>
      <c r="DC203" s="148">
        <v>0</v>
      </c>
      <c r="DD203" s="148">
        <v>0</v>
      </c>
      <c r="DE203" s="148">
        <v>4648.5140000000001</v>
      </c>
      <c r="DF203" s="148">
        <v>4648.5140000000001</v>
      </c>
      <c r="DG203" s="148">
        <v>4648.5140000000001</v>
      </c>
      <c r="DH203" s="148">
        <v>4648.5140000000001</v>
      </c>
      <c r="DI203" s="148">
        <v>4648.5140000000001</v>
      </c>
      <c r="DJ203" s="148">
        <v>4648.5140000000001</v>
      </c>
      <c r="DK203" s="147"/>
      <c r="DL203" s="148">
        <v>0</v>
      </c>
      <c r="DM203" s="148">
        <v>0</v>
      </c>
      <c r="DN203" s="148">
        <v>0</v>
      </c>
      <c r="DO203" s="148">
        <v>0</v>
      </c>
      <c r="DP203" s="148">
        <v>0</v>
      </c>
      <c r="DQ203" s="148">
        <v>0</v>
      </c>
      <c r="DR203" s="148">
        <v>25005.799097714902</v>
      </c>
      <c r="DS203" s="148">
        <v>25005.799097714902</v>
      </c>
      <c r="DT203" s="148">
        <v>25005.799097714902</v>
      </c>
      <c r="DU203" s="148">
        <v>25005.799097714902</v>
      </c>
      <c r="DV203" s="148">
        <v>25005.799097714902</v>
      </c>
      <c r="DW203" s="148">
        <v>25005.799097714902</v>
      </c>
      <c r="DY203" s="149">
        <f t="shared" si="121"/>
        <v>150034.79458628941</v>
      </c>
      <c r="EA203" s="19" t="b">
        <f t="shared" si="122"/>
        <v>1</v>
      </c>
    </row>
    <row r="204" spans="2:138" x14ac:dyDescent="0.4">
      <c r="B204" s="144"/>
      <c r="C204" s="19" t="s">
        <v>71</v>
      </c>
      <c r="D204" s="145" t="s">
        <v>136</v>
      </c>
      <c r="E204" s="19" t="s">
        <v>72</v>
      </c>
      <c r="F204" s="19" t="s">
        <v>57</v>
      </c>
      <c r="H204" s="145" t="s">
        <v>13</v>
      </c>
      <c r="I204" s="19" t="s">
        <v>14</v>
      </c>
      <c r="J204" s="19" t="s">
        <v>74</v>
      </c>
      <c r="L204" s="146">
        <v>0</v>
      </c>
      <c r="M204" s="146">
        <v>0</v>
      </c>
      <c r="N204" s="146">
        <v>0</v>
      </c>
      <c r="O204" s="146">
        <v>0</v>
      </c>
      <c r="P204" s="146">
        <v>0</v>
      </c>
      <c r="Q204" s="146">
        <v>0</v>
      </c>
      <c r="R204" s="146">
        <v>0</v>
      </c>
      <c r="S204" s="146">
        <v>5200</v>
      </c>
      <c r="T204" s="146">
        <v>5200</v>
      </c>
      <c r="U204" s="146">
        <v>5200</v>
      </c>
      <c r="V204" s="146">
        <v>5200</v>
      </c>
      <c r="W204" s="146">
        <v>5200</v>
      </c>
      <c r="X204" s="147"/>
      <c r="Y204" s="148">
        <v>0</v>
      </c>
      <c r="Z204" s="148">
        <v>0</v>
      </c>
      <c r="AA204" s="148">
        <v>0</v>
      </c>
      <c r="AB204" s="148">
        <v>0</v>
      </c>
      <c r="AC204" s="148">
        <v>0</v>
      </c>
      <c r="AD204" s="148">
        <v>0</v>
      </c>
      <c r="AE204" s="148">
        <v>0</v>
      </c>
      <c r="AF204" s="148">
        <v>5468.84</v>
      </c>
      <c r="AG204" s="148">
        <v>5468.84</v>
      </c>
      <c r="AH204" s="148">
        <v>5468.84</v>
      </c>
      <c r="AI204" s="148">
        <v>5468.84</v>
      </c>
      <c r="AJ204" s="148">
        <v>5468.84</v>
      </c>
      <c r="AK204" s="147"/>
      <c r="AL204" s="148">
        <v>0</v>
      </c>
      <c r="AM204" s="148">
        <v>0</v>
      </c>
      <c r="AN204" s="148">
        <v>0</v>
      </c>
      <c r="AO204" s="148">
        <v>0</v>
      </c>
      <c r="AP204" s="148">
        <v>0</v>
      </c>
      <c r="AQ204" s="148">
        <v>0</v>
      </c>
      <c r="AR204" s="148">
        <v>0</v>
      </c>
      <c r="AS204" s="148">
        <v>437.01998500000013</v>
      </c>
      <c r="AT204" s="148">
        <v>437.01998500000013</v>
      </c>
      <c r="AU204" s="148">
        <v>437.01998500000013</v>
      </c>
      <c r="AV204" s="148">
        <v>437.01998500000013</v>
      </c>
      <c r="AW204" s="148">
        <v>437.01998500000013</v>
      </c>
      <c r="AX204" s="147"/>
      <c r="AY204" s="148">
        <v>0</v>
      </c>
      <c r="AZ204" s="148">
        <v>0</v>
      </c>
      <c r="BA204" s="148">
        <v>0</v>
      </c>
      <c r="BB204" s="148">
        <v>0</v>
      </c>
      <c r="BC204" s="148">
        <v>0</v>
      </c>
      <c r="BD204" s="148">
        <v>0</v>
      </c>
      <c r="BE204" s="148">
        <v>0</v>
      </c>
      <c r="BF204" s="148">
        <v>575.2346</v>
      </c>
      <c r="BG204" s="148">
        <v>575.2346</v>
      </c>
      <c r="BH204" s="148">
        <v>575.2346</v>
      </c>
      <c r="BI204" s="148">
        <v>575.2346</v>
      </c>
      <c r="BJ204" s="148">
        <v>575.2346</v>
      </c>
      <c r="BK204" s="147"/>
      <c r="BL204" s="148">
        <v>0</v>
      </c>
      <c r="BM204" s="148">
        <v>0</v>
      </c>
      <c r="BN204" s="148">
        <v>0</v>
      </c>
      <c r="BO204" s="148">
        <v>0</v>
      </c>
      <c r="BP204" s="148">
        <v>0</v>
      </c>
      <c r="BQ204" s="148">
        <v>0</v>
      </c>
      <c r="BR204" s="148">
        <v>0</v>
      </c>
      <c r="BS204" s="148">
        <v>610.68713333333335</v>
      </c>
      <c r="BT204" s="148">
        <v>610.68713333333335</v>
      </c>
      <c r="BU204" s="148">
        <v>610.68713333333335</v>
      </c>
      <c r="BV204" s="148">
        <v>610.68713333333335</v>
      </c>
      <c r="BW204" s="148">
        <v>610.68713333333335</v>
      </c>
      <c r="BX204" s="147"/>
      <c r="BY204" s="148">
        <v>0</v>
      </c>
      <c r="BZ204" s="148">
        <v>0</v>
      </c>
      <c r="CA204" s="148">
        <v>0</v>
      </c>
      <c r="CB204" s="148">
        <v>0</v>
      </c>
      <c r="CC204" s="148">
        <v>0</v>
      </c>
      <c r="CD204" s="148">
        <v>0</v>
      </c>
      <c r="CE204" s="148">
        <v>0</v>
      </c>
      <c r="CF204" s="148">
        <v>2536.0660090415167</v>
      </c>
      <c r="CG204" s="148">
        <v>2536.0660090415167</v>
      </c>
      <c r="CH204" s="148">
        <v>2536.0660090415167</v>
      </c>
      <c r="CI204" s="148">
        <v>2536.0660090415167</v>
      </c>
      <c r="CJ204" s="148">
        <v>2536.0660090415167</v>
      </c>
      <c r="CK204" s="147"/>
      <c r="CL204" s="148">
        <v>0</v>
      </c>
      <c r="CM204" s="148">
        <v>0</v>
      </c>
      <c r="CN204" s="148">
        <v>0</v>
      </c>
      <c r="CO204" s="148">
        <v>0</v>
      </c>
      <c r="CP204" s="148">
        <v>0</v>
      </c>
      <c r="CQ204" s="148">
        <v>0</v>
      </c>
      <c r="CR204" s="148">
        <v>0</v>
      </c>
      <c r="CS204" s="148">
        <v>814.24951111111102</v>
      </c>
      <c r="CT204" s="148">
        <v>814.24951111111102</v>
      </c>
      <c r="CU204" s="148">
        <v>814.24951111111102</v>
      </c>
      <c r="CV204" s="148">
        <v>814.24951111111102</v>
      </c>
      <c r="CW204" s="148">
        <v>814.24951111111102</v>
      </c>
      <c r="CX204" s="147"/>
      <c r="CY204" s="148">
        <v>0</v>
      </c>
      <c r="CZ204" s="148">
        <v>0</v>
      </c>
      <c r="DA204" s="148">
        <v>0</v>
      </c>
      <c r="DB204" s="148">
        <v>0</v>
      </c>
      <c r="DC204" s="148">
        <v>0</v>
      </c>
      <c r="DD204" s="148">
        <v>0</v>
      </c>
      <c r="DE204" s="148">
        <v>0</v>
      </c>
      <c r="DF204" s="148">
        <v>1859.4056000000003</v>
      </c>
      <c r="DG204" s="148">
        <v>1859.4056000000003</v>
      </c>
      <c r="DH204" s="148">
        <v>1859.4056000000003</v>
      </c>
      <c r="DI204" s="148">
        <v>1859.4056000000003</v>
      </c>
      <c r="DJ204" s="148">
        <v>1859.4056000000003</v>
      </c>
      <c r="DK204" s="147"/>
      <c r="DL204" s="148">
        <v>0</v>
      </c>
      <c r="DM204" s="148">
        <v>0</v>
      </c>
      <c r="DN204" s="148">
        <v>0</v>
      </c>
      <c r="DO204" s="148">
        <v>0</v>
      </c>
      <c r="DP204" s="148">
        <v>0</v>
      </c>
      <c r="DQ204" s="148">
        <v>0</v>
      </c>
      <c r="DR204" s="148">
        <v>0</v>
      </c>
      <c r="DS204" s="148">
        <v>11289.248253485961</v>
      </c>
      <c r="DT204" s="148">
        <v>11289.248253485961</v>
      </c>
      <c r="DU204" s="148">
        <v>11289.248253485961</v>
      </c>
      <c r="DV204" s="148">
        <v>11289.248253485961</v>
      </c>
      <c r="DW204" s="148">
        <v>11289.248253485961</v>
      </c>
      <c r="DY204" s="149">
        <f t="shared" si="121"/>
        <v>56446.241267429803</v>
      </c>
      <c r="EA204" s="19" t="b">
        <f t="shared" si="122"/>
        <v>1</v>
      </c>
    </row>
    <row r="205" spans="2:138" x14ac:dyDescent="0.4">
      <c r="B205" s="144"/>
      <c r="C205" s="19" t="s">
        <v>71</v>
      </c>
      <c r="D205" s="145" t="s">
        <v>137</v>
      </c>
      <c r="E205" s="19" t="s">
        <v>72</v>
      </c>
      <c r="F205" s="19" t="s">
        <v>57</v>
      </c>
      <c r="H205" s="145" t="s">
        <v>13</v>
      </c>
      <c r="I205" s="19" t="s">
        <v>14</v>
      </c>
      <c r="J205" s="19" t="s">
        <v>74</v>
      </c>
      <c r="L205" s="146">
        <v>0</v>
      </c>
      <c r="M205" s="146">
        <v>0</v>
      </c>
      <c r="N205" s="146">
        <v>0</v>
      </c>
      <c r="O205" s="146">
        <v>0</v>
      </c>
      <c r="P205" s="146">
        <v>0</v>
      </c>
      <c r="Q205" s="146">
        <v>0</v>
      </c>
      <c r="R205" s="146">
        <v>0</v>
      </c>
      <c r="S205" s="146">
        <v>4600</v>
      </c>
      <c r="T205" s="146">
        <v>4600</v>
      </c>
      <c r="U205" s="146">
        <v>4600</v>
      </c>
      <c r="V205" s="146">
        <v>4600</v>
      </c>
      <c r="W205" s="146">
        <v>4600</v>
      </c>
      <c r="X205" s="147"/>
      <c r="Y205" s="148">
        <v>0</v>
      </c>
      <c r="Z205" s="148">
        <v>0</v>
      </c>
      <c r="AA205" s="148">
        <v>0</v>
      </c>
      <c r="AB205" s="148">
        <v>0</v>
      </c>
      <c r="AC205" s="148">
        <v>0</v>
      </c>
      <c r="AD205" s="148">
        <v>0</v>
      </c>
      <c r="AE205" s="148">
        <v>0</v>
      </c>
      <c r="AF205" s="148">
        <v>4837.8200000000006</v>
      </c>
      <c r="AG205" s="148">
        <v>4837.8200000000006</v>
      </c>
      <c r="AH205" s="148">
        <v>4837.8200000000006</v>
      </c>
      <c r="AI205" s="148">
        <v>4837.8200000000006</v>
      </c>
      <c r="AJ205" s="148">
        <v>4837.8200000000006</v>
      </c>
      <c r="AK205" s="147"/>
      <c r="AL205" s="148">
        <v>0</v>
      </c>
      <c r="AM205" s="148">
        <v>0</v>
      </c>
      <c r="AN205" s="148">
        <v>0</v>
      </c>
      <c r="AO205" s="148">
        <v>0</v>
      </c>
      <c r="AP205" s="148">
        <v>0</v>
      </c>
      <c r="AQ205" s="148">
        <v>0</v>
      </c>
      <c r="AR205" s="148">
        <v>0</v>
      </c>
      <c r="AS205" s="148">
        <v>303.47134500000004</v>
      </c>
      <c r="AT205" s="148">
        <v>303.47134500000004</v>
      </c>
      <c r="AU205" s="148">
        <v>303.47134500000004</v>
      </c>
      <c r="AV205" s="148">
        <v>303.47134500000004</v>
      </c>
      <c r="AW205" s="148">
        <v>303.47134500000004</v>
      </c>
      <c r="AX205" s="147"/>
      <c r="AY205" s="148">
        <v>0</v>
      </c>
      <c r="AZ205" s="148">
        <v>0</v>
      </c>
      <c r="BA205" s="148">
        <v>0</v>
      </c>
      <c r="BB205" s="148">
        <v>0</v>
      </c>
      <c r="BC205" s="148">
        <v>0</v>
      </c>
      <c r="BD205" s="148">
        <v>0</v>
      </c>
      <c r="BE205" s="148">
        <v>0</v>
      </c>
      <c r="BF205" s="148">
        <v>486.89180000000005</v>
      </c>
      <c r="BG205" s="148">
        <v>486.89180000000005</v>
      </c>
      <c r="BH205" s="148">
        <v>486.89180000000005</v>
      </c>
      <c r="BI205" s="148">
        <v>486.89180000000005</v>
      </c>
      <c r="BJ205" s="148">
        <v>486.89180000000005</v>
      </c>
      <c r="BK205" s="147"/>
      <c r="BL205" s="148">
        <v>0</v>
      </c>
      <c r="BM205" s="148">
        <v>0</v>
      </c>
      <c r="BN205" s="148">
        <v>0</v>
      </c>
      <c r="BO205" s="148">
        <v>0</v>
      </c>
      <c r="BP205" s="148">
        <v>0</v>
      </c>
      <c r="BQ205" s="148">
        <v>0</v>
      </c>
      <c r="BR205" s="148">
        <v>0</v>
      </c>
      <c r="BS205" s="148">
        <v>540.22323333333338</v>
      </c>
      <c r="BT205" s="148">
        <v>540.22323333333338</v>
      </c>
      <c r="BU205" s="148">
        <v>540.22323333333338</v>
      </c>
      <c r="BV205" s="148">
        <v>540.22323333333338</v>
      </c>
      <c r="BW205" s="148">
        <v>540.22323333333338</v>
      </c>
      <c r="BX205" s="147"/>
      <c r="BY205" s="148">
        <v>0</v>
      </c>
      <c r="BZ205" s="148">
        <v>0</v>
      </c>
      <c r="CA205" s="148">
        <v>0</v>
      </c>
      <c r="CB205" s="148">
        <v>0</v>
      </c>
      <c r="CC205" s="148">
        <v>0</v>
      </c>
      <c r="CD205" s="148">
        <v>0</v>
      </c>
      <c r="CE205" s="148">
        <v>0</v>
      </c>
      <c r="CF205" s="148">
        <v>2490.929279998265</v>
      </c>
      <c r="CG205" s="148">
        <v>2490.929279998265</v>
      </c>
      <c r="CH205" s="148">
        <v>2490.929279998265</v>
      </c>
      <c r="CI205" s="148">
        <v>2490.929279998265</v>
      </c>
      <c r="CJ205" s="148">
        <v>2490.929279998265</v>
      </c>
      <c r="CK205" s="147"/>
      <c r="CL205" s="148">
        <v>0</v>
      </c>
      <c r="CM205" s="148">
        <v>0</v>
      </c>
      <c r="CN205" s="148">
        <v>0</v>
      </c>
      <c r="CO205" s="148">
        <v>0</v>
      </c>
      <c r="CP205" s="148">
        <v>0</v>
      </c>
      <c r="CQ205" s="148">
        <v>0</v>
      </c>
      <c r="CR205" s="148">
        <v>0</v>
      </c>
      <c r="CS205" s="148">
        <v>720.29764444444447</v>
      </c>
      <c r="CT205" s="148">
        <v>720.29764444444447</v>
      </c>
      <c r="CU205" s="148">
        <v>720.29764444444447</v>
      </c>
      <c r="CV205" s="148">
        <v>720.29764444444447</v>
      </c>
      <c r="CW205" s="148">
        <v>720.29764444444447</v>
      </c>
      <c r="CX205" s="147"/>
      <c r="CY205" s="148">
        <v>0</v>
      </c>
      <c r="CZ205" s="148">
        <v>0</v>
      </c>
      <c r="DA205" s="148">
        <v>0</v>
      </c>
      <c r="DB205" s="148">
        <v>0</v>
      </c>
      <c r="DC205" s="148">
        <v>0</v>
      </c>
      <c r="DD205" s="148">
        <v>0</v>
      </c>
      <c r="DE205" s="148">
        <v>0</v>
      </c>
      <c r="DF205" s="148">
        <v>1644.8588000000004</v>
      </c>
      <c r="DG205" s="148">
        <v>1644.8588000000004</v>
      </c>
      <c r="DH205" s="148">
        <v>1644.8588000000004</v>
      </c>
      <c r="DI205" s="148">
        <v>1644.8588000000004</v>
      </c>
      <c r="DJ205" s="148">
        <v>1644.8588000000004</v>
      </c>
      <c r="DK205" s="147"/>
      <c r="DL205" s="148">
        <v>0</v>
      </c>
      <c r="DM205" s="148">
        <v>0</v>
      </c>
      <c r="DN205" s="148">
        <v>0</v>
      </c>
      <c r="DO205" s="148">
        <v>0</v>
      </c>
      <c r="DP205" s="148">
        <v>0</v>
      </c>
      <c r="DQ205" s="148">
        <v>0</v>
      </c>
      <c r="DR205" s="148">
        <v>0</v>
      </c>
      <c r="DS205" s="148">
        <v>10234.128957776044</v>
      </c>
      <c r="DT205" s="148">
        <v>10234.128957776044</v>
      </c>
      <c r="DU205" s="148">
        <v>10234.128957776044</v>
      </c>
      <c r="DV205" s="148">
        <v>10234.128957776044</v>
      </c>
      <c r="DW205" s="148">
        <v>10234.128957776044</v>
      </c>
      <c r="DY205" s="149">
        <f t="shared" si="121"/>
        <v>51170.644788880221</v>
      </c>
      <c r="EA205" s="19" t="b">
        <f t="shared" si="122"/>
        <v>1</v>
      </c>
    </row>
    <row r="206" spans="2:138" x14ac:dyDescent="0.4">
      <c r="B206" s="144" t="s">
        <v>352</v>
      </c>
      <c r="C206" s="19" t="s">
        <v>71</v>
      </c>
      <c r="D206" s="145" t="s">
        <v>134</v>
      </c>
      <c r="E206" s="19" t="s">
        <v>72</v>
      </c>
      <c r="F206" s="19" t="s">
        <v>57</v>
      </c>
      <c r="H206" s="145" t="s">
        <v>13</v>
      </c>
      <c r="I206" s="19" t="s">
        <v>14</v>
      </c>
      <c r="J206" s="19" t="s">
        <v>74</v>
      </c>
      <c r="L206" s="146">
        <v>0</v>
      </c>
      <c r="M206" s="146">
        <v>3500</v>
      </c>
      <c r="N206" s="146">
        <v>3500</v>
      </c>
      <c r="O206" s="146">
        <v>3500</v>
      </c>
      <c r="P206" s="146">
        <v>3500</v>
      </c>
      <c r="Q206" s="146">
        <v>3500</v>
      </c>
      <c r="R206" s="146">
        <v>3500</v>
      </c>
      <c r="S206" s="146">
        <v>3500</v>
      </c>
      <c r="T206" s="146">
        <v>3500</v>
      </c>
      <c r="U206" s="146">
        <v>3500</v>
      </c>
      <c r="V206" s="146">
        <v>3500</v>
      </c>
      <c r="W206" s="146">
        <v>3500</v>
      </c>
      <c r="X206" s="147"/>
      <c r="Y206" s="148">
        <v>0</v>
      </c>
      <c r="Z206" s="148">
        <v>3500</v>
      </c>
      <c r="AA206" s="148">
        <v>3500</v>
      </c>
      <c r="AB206" s="148">
        <v>3500</v>
      </c>
      <c r="AC206" s="148">
        <v>3680.9500000000003</v>
      </c>
      <c r="AD206" s="148">
        <v>3680.9500000000003</v>
      </c>
      <c r="AE206" s="148">
        <v>3680.9500000000003</v>
      </c>
      <c r="AF206" s="148">
        <v>3680.9500000000003</v>
      </c>
      <c r="AG206" s="148">
        <v>3680.9500000000003</v>
      </c>
      <c r="AH206" s="148">
        <v>3680.9500000000003</v>
      </c>
      <c r="AI206" s="148">
        <v>3680.9500000000003</v>
      </c>
      <c r="AJ206" s="148">
        <v>3680.9500000000003</v>
      </c>
      <c r="AK206" s="147"/>
      <c r="AL206" s="148">
        <v>0</v>
      </c>
      <c r="AM206" s="148">
        <v>83.829209999999989</v>
      </c>
      <c r="AN206" s="148">
        <v>83.829209999999989</v>
      </c>
      <c r="AO206" s="148">
        <v>83.829209999999989</v>
      </c>
      <c r="AP206" s="148">
        <v>107.71460999999999</v>
      </c>
      <c r="AQ206" s="148">
        <v>107.71460999999999</v>
      </c>
      <c r="AR206" s="148">
        <v>107.71460999999999</v>
      </c>
      <c r="AS206" s="148">
        <v>107.71460999999999</v>
      </c>
      <c r="AT206" s="148">
        <v>107.71460999999999</v>
      </c>
      <c r="AU206" s="148">
        <v>107.71460999999999</v>
      </c>
      <c r="AV206" s="148">
        <v>107.71460999999999</v>
      </c>
      <c r="AW206" s="148">
        <v>107.71460999999999</v>
      </c>
      <c r="AX206" s="147"/>
      <c r="AY206" s="148">
        <v>0</v>
      </c>
      <c r="AZ206" s="148">
        <v>313.41359999999997</v>
      </c>
      <c r="BA206" s="148">
        <v>313.41359999999997</v>
      </c>
      <c r="BB206" s="148">
        <v>313.41359999999997</v>
      </c>
      <c r="BC206" s="148">
        <v>335.12760000000003</v>
      </c>
      <c r="BD206" s="148">
        <v>335.12760000000003</v>
      </c>
      <c r="BE206" s="148">
        <v>335.12760000000003</v>
      </c>
      <c r="BF206" s="148">
        <v>335.12760000000003</v>
      </c>
      <c r="BG206" s="148">
        <v>335.12760000000003</v>
      </c>
      <c r="BH206" s="148">
        <v>335.12760000000003</v>
      </c>
      <c r="BI206" s="148">
        <v>335.12760000000003</v>
      </c>
      <c r="BJ206" s="148">
        <v>335.12760000000003</v>
      </c>
      <c r="BK206" s="147"/>
      <c r="BL206" s="148">
        <v>0</v>
      </c>
      <c r="BM206" s="148">
        <v>390.83333333333331</v>
      </c>
      <c r="BN206" s="148">
        <v>390.83333333333331</v>
      </c>
      <c r="BO206" s="148">
        <v>390.83333333333331</v>
      </c>
      <c r="BP206" s="148">
        <v>411.03941666666668</v>
      </c>
      <c r="BQ206" s="148">
        <v>411.03941666666668</v>
      </c>
      <c r="BR206" s="148">
        <v>411.03941666666668</v>
      </c>
      <c r="BS206" s="148">
        <v>411.03941666666668</v>
      </c>
      <c r="BT206" s="148">
        <v>411.03941666666668</v>
      </c>
      <c r="BU206" s="148">
        <v>411.03941666666668</v>
      </c>
      <c r="BV206" s="148">
        <v>411.03941666666668</v>
      </c>
      <c r="BW206" s="148">
        <v>411.03941666666668</v>
      </c>
      <c r="BX206" s="147"/>
      <c r="BY206" s="148">
        <v>0</v>
      </c>
      <c r="BZ206" s="148">
        <v>2395.2352943105793</v>
      </c>
      <c r="CA206" s="148">
        <v>2395.2352943105793</v>
      </c>
      <c r="CB206" s="148">
        <v>2395.2352943105793</v>
      </c>
      <c r="CC206" s="148">
        <v>2408.1786100856361</v>
      </c>
      <c r="CD206" s="148">
        <v>2408.1786100856361</v>
      </c>
      <c r="CE206" s="148">
        <v>2408.1786100856361</v>
      </c>
      <c r="CF206" s="148">
        <v>2408.1786100856361</v>
      </c>
      <c r="CG206" s="148">
        <v>2408.1786100856361</v>
      </c>
      <c r="CH206" s="148">
        <v>2408.1786100856361</v>
      </c>
      <c r="CI206" s="148">
        <v>2408.1786100856361</v>
      </c>
      <c r="CJ206" s="148">
        <v>2408.1786100856361</v>
      </c>
      <c r="CK206" s="147"/>
      <c r="CL206" s="148">
        <v>0</v>
      </c>
      <c r="CM206" s="148">
        <v>521.11111111111109</v>
      </c>
      <c r="CN206" s="148">
        <v>521.11111111111109</v>
      </c>
      <c r="CO206" s="148">
        <v>521.11111111111109</v>
      </c>
      <c r="CP206" s="148">
        <v>548.0525555555555</v>
      </c>
      <c r="CQ206" s="148">
        <v>548.0525555555555</v>
      </c>
      <c r="CR206" s="148">
        <v>548.0525555555555</v>
      </c>
      <c r="CS206" s="148">
        <v>548.0525555555555</v>
      </c>
      <c r="CT206" s="148">
        <v>548.0525555555555</v>
      </c>
      <c r="CU206" s="148">
        <v>548.0525555555555</v>
      </c>
      <c r="CV206" s="148">
        <v>548.0525555555555</v>
      </c>
      <c r="CW206" s="148">
        <v>548.0525555555555</v>
      </c>
      <c r="CX206" s="147"/>
      <c r="CY206" s="148">
        <v>0</v>
      </c>
      <c r="CZ206" s="148">
        <v>1190</v>
      </c>
      <c r="DA206" s="148">
        <v>1190</v>
      </c>
      <c r="DB206" s="148">
        <v>1190</v>
      </c>
      <c r="DC206" s="148">
        <v>1251.5230000000001</v>
      </c>
      <c r="DD206" s="148">
        <v>1251.5230000000001</v>
      </c>
      <c r="DE206" s="148">
        <v>1251.5230000000001</v>
      </c>
      <c r="DF206" s="148">
        <v>1251.5230000000001</v>
      </c>
      <c r="DG206" s="148">
        <v>1251.5230000000001</v>
      </c>
      <c r="DH206" s="148">
        <v>1251.5230000000001</v>
      </c>
      <c r="DI206" s="148">
        <v>1251.5230000000001</v>
      </c>
      <c r="DJ206" s="148">
        <v>1251.5230000000001</v>
      </c>
      <c r="DK206" s="147"/>
      <c r="DL206" s="148">
        <v>0</v>
      </c>
      <c r="DM206" s="148">
        <v>7997.1797387550232</v>
      </c>
      <c r="DN206" s="148">
        <v>7997.1797387550232</v>
      </c>
      <c r="DO206" s="148">
        <v>7997.1797387550232</v>
      </c>
      <c r="DP206" s="148">
        <v>8299.7435823078595</v>
      </c>
      <c r="DQ206" s="148">
        <v>8299.7435823078595</v>
      </c>
      <c r="DR206" s="148">
        <v>8299.7435823078595</v>
      </c>
      <c r="DS206" s="148">
        <v>8299.7435823078595</v>
      </c>
      <c r="DT206" s="148">
        <v>8299.7435823078595</v>
      </c>
      <c r="DU206" s="148">
        <v>8299.7435823078595</v>
      </c>
      <c r="DV206" s="148">
        <v>8299.7435823078595</v>
      </c>
      <c r="DW206" s="148">
        <v>8299.7435823078595</v>
      </c>
      <c r="DY206" s="149">
        <f t="shared" si="121"/>
        <v>90389.487874727929</v>
      </c>
      <c r="EA206" s="19" t="b">
        <f t="shared" si="122"/>
        <v>1</v>
      </c>
    </row>
    <row r="207" spans="2:138" x14ac:dyDescent="0.4">
      <c r="B207" s="144"/>
      <c r="C207" s="19" t="s">
        <v>71</v>
      </c>
      <c r="D207" s="145">
        <v>573</v>
      </c>
      <c r="E207" s="19" t="s">
        <v>72</v>
      </c>
      <c r="F207" s="19" t="s">
        <v>57</v>
      </c>
      <c r="H207" s="145" t="s">
        <v>13</v>
      </c>
      <c r="I207" s="19" t="s">
        <v>14</v>
      </c>
      <c r="J207" s="19" t="s">
        <v>74</v>
      </c>
      <c r="L207" s="146"/>
      <c r="M207" s="146">
        <v>3500</v>
      </c>
      <c r="N207" s="146">
        <v>3500</v>
      </c>
      <c r="O207" s="146">
        <v>3500</v>
      </c>
      <c r="P207" s="146">
        <v>3500</v>
      </c>
      <c r="Q207" s="146">
        <v>3500</v>
      </c>
      <c r="R207" s="146">
        <v>3500</v>
      </c>
      <c r="S207" s="146">
        <v>3500</v>
      </c>
      <c r="T207" s="146">
        <v>3500</v>
      </c>
      <c r="U207" s="146">
        <v>3500</v>
      </c>
      <c r="V207" s="146">
        <v>3500</v>
      </c>
      <c r="W207" s="146">
        <v>3500</v>
      </c>
      <c r="X207" s="147"/>
      <c r="Y207" s="148">
        <v>0</v>
      </c>
      <c r="Z207" s="148">
        <v>3500</v>
      </c>
      <c r="AA207" s="148">
        <v>3500</v>
      </c>
      <c r="AB207" s="148">
        <v>3500</v>
      </c>
      <c r="AC207" s="148">
        <v>3680.9500000000003</v>
      </c>
      <c r="AD207" s="148">
        <v>3680.9500000000003</v>
      </c>
      <c r="AE207" s="148">
        <v>3680.9500000000003</v>
      </c>
      <c r="AF207" s="148">
        <v>3680.9500000000003</v>
      </c>
      <c r="AG207" s="148">
        <v>3680.9500000000003</v>
      </c>
      <c r="AH207" s="148">
        <v>3680.9500000000003</v>
      </c>
      <c r="AI207" s="148">
        <v>3680.9500000000003</v>
      </c>
      <c r="AJ207" s="148">
        <v>3680.9500000000003</v>
      </c>
      <c r="AK207" s="147"/>
      <c r="AL207" s="148">
        <v>0</v>
      </c>
      <c r="AM207" s="148">
        <v>83.829209999999989</v>
      </c>
      <c r="AN207" s="148">
        <v>83.829209999999989</v>
      </c>
      <c r="AO207" s="148">
        <v>83.829209999999989</v>
      </c>
      <c r="AP207" s="148">
        <v>107.71460999999999</v>
      </c>
      <c r="AQ207" s="148">
        <v>107.71460999999999</v>
      </c>
      <c r="AR207" s="148">
        <v>107.71460999999999</v>
      </c>
      <c r="AS207" s="148">
        <v>107.71460999999999</v>
      </c>
      <c r="AT207" s="148">
        <v>107.71460999999999</v>
      </c>
      <c r="AU207" s="148">
        <v>107.71460999999999</v>
      </c>
      <c r="AV207" s="148">
        <v>107.71460999999999</v>
      </c>
      <c r="AW207" s="148">
        <v>107.71460999999999</v>
      </c>
      <c r="AX207" s="147"/>
      <c r="AY207" s="148">
        <v>0</v>
      </c>
      <c r="AZ207" s="148">
        <v>313.41359999999997</v>
      </c>
      <c r="BA207" s="148">
        <v>313.41359999999997</v>
      </c>
      <c r="BB207" s="148">
        <v>313.41359999999997</v>
      </c>
      <c r="BC207" s="148">
        <v>335.12760000000003</v>
      </c>
      <c r="BD207" s="148">
        <v>335.12760000000003</v>
      </c>
      <c r="BE207" s="148">
        <v>335.12760000000003</v>
      </c>
      <c r="BF207" s="148">
        <v>335.12760000000003</v>
      </c>
      <c r="BG207" s="148">
        <v>335.12760000000003</v>
      </c>
      <c r="BH207" s="148">
        <v>335.12760000000003</v>
      </c>
      <c r="BI207" s="148">
        <v>335.12760000000003</v>
      </c>
      <c r="BJ207" s="148">
        <v>335.12760000000003</v>
      </c>
      <c r="BK207" s="147"/>
      <c r="BL207" s="148">
        <v>0</v>
      </c>
      <c r="BM207" s="148">
        <v>390.83333333333331</v>
      </c>
      <c r="BN207" s="148">
        <v>390.83333333333331</v>
      </c>
      <c r="BO207" s="148">
        <v>390.83333333333331</v>
      </c>
      <c r="BP207" s="148">
        <v>411.03941666666668</v>
      </c>
      <c r="BQ207" s="148">
        <v>411.03941666666668</v>
      </c>
      <c r="BR207" s="148">
        <v>411.03941666666668</v>
      </c>
      <c r="BS207" s="148">
        <v>411.03941666666668</v>
      </c>
      <c r="BT207" s="148">
        <v>411.03941666666668</v>
      </c>
      <c r="BU207" s="148">
        <v>411.03941666666668</v>
      </c>
      <c r="BV207" s="148">
        <v>411.03941666666668</v>
      </c>
      <c r="BW207" s="148">
        <v>411.03941666666668</v>
      </c>
      <c r="BX207" s="147"/>
      <c r="BY207" s="148">
        <v>0</v>
      </c>
      <c r="BZ207" s="148">
        <v>2395.2352943105793</v>
      </c>
      <c r="CA207" s="148">
        <v>2395.2352943105793</v>
      </c>
      <c r="CB207" s="148">
        <v>2395.2352943105793</v>
      </c>
      <c r="CC207" s="148">
        <v>2408.1786100856361</v>
      </c>
      <c r="CD207" s="148">
        <v>2408.1786100856361</v>
      </c>
      <c r="CE207" s="148">
        <v>2408.1786100856361</v>
      </c>
      <c r="CF207" s="148">
        <v>2408.1786100856361</v>
      </c>
      <c r="CG207" s="148">
        <v>2408.1786100856361</v>
      </c>
      <c r="CH207" s="148">
        <v>2408.1786100856361</v>
      </c>
      <c r="CI207" s="148">
        <v>2408.1786100856361</v>
      </c>
      <c r="CJ207" s="148">
        <v>2408.1786100856361</v>
      </c>
      <c r="CK207" s="147"/>
      <c r="CL207" s="148">
        <v>0</v>
      </c>
      <c r="CM207" s="148">
        <v>521.11111111111109</v>
      </c>
      <c r="CN207" s="148">
        <v>521.11111111111109</v>
      </c>
      <c r="CO207" s="148">
        <v>521.11111111111109</v>
      </c>
      <c r="CP207" s="148">
        <v>548.0525555555555</v>
      </c>
      <c r="CQ207" s="148">
        <v>548.0525555555555</v>
      </c>
      <c r="CR207" s="148">
        <v>548.0525555555555</v>
      </c>
      <c r="CS207" s="148">
        <v>548.0525555555555</v>
      </c>
      <c r="CT207" s="148">
        <v>548.0525555555555</v>
      </c>
      <c r="CU207" s="148">
        <v>548.0525555555555</v>
      </c>
      <c r="CV207" s="148">
        <v>548.0525555555555</v>
      </c>
      <c r="CW207" s="148">
        <v>548.0525555555555</v>
      </c>
      <c r="CX207" s="147"/>
      <c r="CY207" s="148">
        <v>0</v>
      </c>
      <c r="CZ207" s="148">
        <v>1190</v>
      </c>
      <c r="DA207" s="148">
        <v>1190</v>
      </c>
      <c r="DB207" s="148">
        <v>1190</v>
      </c>
      <c r="DC207" s="148">
        <v>1251.5230000000001</v>
      </c>
      <c r="DD207" s="148">
        <v>1251.5230000000001</v>
      </c>
      <c r="DE207" s="148">
        <v>1251.5230000000001</v>
      </c>
      <c r="DF207" s="148">
        <v>1251.5230000000001</v>
      </c>
      <c r="DG207" s="148">
        <v>1251.5230000000001</v>
      </c>
      <c r="DH207" s="148">
        <v>1251.5230000000001</v>
      </c>
      <c r="DI207" s="148">
        <v>1251.5230000000001</v>
      </c>
      <c r="DJ207" s="148">
        <v>1251.5230000000001</v>
      </c>
      <c r="DK207" s="147"/>
      <c r="DL207" s="148">
        <v>0</v>
      </c>
      <c r="DM207" s="148">
        <v>7997.1797387550232</v>
      </c>
      <c r="DN207" s="148">
        <v>7997.1797387550232</v>
      </c>
      <c r="DO207" s="148">
        <v>7997.1797387550232</v>
      </c>
      <c r="DP207" s="148">
        <v>8299.7435823078595</v>
      </c>
      <c r="DQ207" s="148">
        <v>8299.7435823078595</v>
      </c>
      <c r="DR207" s="148">
        <v>8299.7435823078595</v>
      </c>
      <c r="DS207" s="148">
        <v>8299.7435823078595</v>
      </c>
      <c r="DT207" s="148">
        <v>8299.7435823078595</v>
      </c>
      <c r="DU207" s="148">
        <v>8299.7435823078595</v>
      </c>
      <c r="DV207" s="148">
        <v>8299.7435823078595</v>
      </c>
      <c r="DW207" s="148">
        <v>8299.7435823078595</v>
      </c>
      <c r="DY207" s="149">
        <f t="shared" si="121"/>
        <v>90389.487874727929</v>
      </c>
      <c r="EA207" s="19" t="b">
        <f t="shared" si="122"/>
        <v>1</v>
      </c>
    </row>
    <row r="208" spans="2:138" x14ac:dyDescent="0.4">
      <c r="B208" s="144"/>
      <c r="C208" s="19" t="s">
        <v>71</v>
      </c>
      <c r="D208" s="145">
        <v>566</v>
      </c>
      <c r="E208" s="19" t="s">
        <v>72</v>
      </c>
      <c r="F208" s="19" t="s">
        <v>57</v>
      </c>
      <c r="H208" s="145" t="s">
        <v>13</v>
      </c>
      <c r="I208" s="19" t="s">
        <v>128</v>
      </c>
      <c r="J208" s="19" t="s">
        <v>74</v>
      </c>
      <c r="L208" s="146">
        <v>4558</v>
      </c>
      <c r="M208" s="146">
        <v>4558</v>
      </c>
      <c r="N208" s="146">
        <v>4558</v>
      </c>
      <c r="O208" s="146">
        <v>4558</v>
      </c>
      <c r="P208" s="146">
        <v>4558</v>
      </c>
      <c r="Q208" s="146">
        <v>4558</v>
      </c>
      <c r="R208" s="146">
        <v>4558</v>
      </c>
      <c r="S208" s="146">
        <v>4558</v>
      </c>
      <c r="T208" s="146">
        <v>4558</v>
      </c>
      <c r="U208" s="146">
        <v>4558</v>
      </c>
      <c r="V208" s="146">
        <v>4558</v>
      </c>
      <c r="W208" s="146">
        <v>4558</v>
      </c>
      <c r="X208" s="147"/>
      <c r="Y208" s="148">
        <v>4558</v>
      </c>
      <c r="Z208" s="148">
        <v>4558</v>
      </c>
      <c r="AA208" s="148">
        <v>4558</v>
      </c>
      <c r="AB208" s="148">
        <v>4558</v>
      </c>
      <c r="AC208" s="148">
        <v>4793.6486000000004</v>
      </c>
      <c r="AD208" s="148">
        <v>4793.6486000000004</v>
      </c>
      <c r="AE208" s="148">
        <v>4793.6486000000004</v>
      </c>
      <c r="AF208" s="148">
        <v>4793.6486000000004</v>
      </c>
      <c r="AG208" s="148">
        <v>4793.6486000000004</v>
      </c>
      <c r="AH208" s="148">
        <v>4793.6486000000004</v>
      </c>
      <c r="AI208" s="148">
        <v>4793.6486000000004</v>
      </c>
      <c r="AJ208" s="148">
        <v>4793.6486000000004</v>
      </c>
      <c r="AK208" s="147"/>
      <c r="AL208" s="148">
        <v>249.32617500000003</v>
      </c>
      <c r="AM208" s="148">
        <v>249.32617500000003</v>
      </c>
      <c r="AN208" s="148">
        <v>249.32617500000003</v>
      </c>
      <c r="AO208" s="148">
        <v>249.32617500000003</v>
      </c>
      <c r="AP208" s="148">
        <v>294.92417910000017</v>
      </c>
      <c r="AQ208" s="148">
        <v>294.92417910000017</v>
      </c>
      <c r="AR208" s="148">
        <v>294.92417910000017</v>
      </c>
      <c r="AS208" s="148">
        <v>294.92417910000017</v>
      </c>
      <c r="AT208" s="148">
        <v>294.92417910000017</v>
      </c>
      <c r="AU208" s="148">
        <v>294.92417910000017</v>
      </c>
      <c r="AV208" s="148">
        <v>294.92417910000017</v>
      </c>
      <c r="AW208" s="148">
        <v>294.92417910000017</v>
      </c>
      <c r="AX208" s="147"/>
      <c r="AY208" s="148">
        <v>447.71699999999993</v>
      </c>
      <c r="AZ208" s="148">
        <v>447.71699999999993</v>
      </c>
      <c r="BA208" s="148">
        <v>447.71699999999993</v>
      </c>
      <c r="BB208" s="148">
        <v>447.71699999999993</v>
      </c>
      <c r="BC208" s="148">
        <v>480.70780400000007</v>
      </c>
      <c r="BD208" s="148">
        <v>480.70780400000007</v>
      </c>
      <c r="BE208" s="148">
        <v>480.70780400000007</v>
      </c>
      <c r="BF208" s="148">
        <v>480.70780400000007</v>
      </c>
      <c r="BG208" s="148">
        <v>480.70780400000007</v>
      </c>
      <c r="BH208" s="148">
        <v>480.70780400000007</v>
      </c>
      <c r="BI208" s="148">
        <v>480.70780400000007</v>
      </c>
      <c r="BJ208" s="148">
        <v>480.70780400000007</v>
      </c>
      <c r="BK208" s="147"/>
      <c r="BL208" s="148">
        <v>508.97666666666663</v>
      </c>
      <c r="BM208" s="148">
        <v>508.97666666666663</v>
      </c>
      <c r="BN208" s="148">
        <v>508.97666666666663</v>
      </c>
      <c r="BO208" s="148">
        <v>508.97666666666663</v>
      </c>
      <c r="BP208" s="148">
        <v>535.29076033333342</v>
      </c>
      <c r="BQ208" s="148">
        <v>535.29076033333342</v>
      </c>
      <c r="BR208" s="148">
        <v>535.29076033333342</v>
      </c>
      <c r="BS208" s="148">
        <v>535.29076033333342</v>
      </c>
      <c r="BT208" s="148">
        <v>535.29076033333342</v>
      </c>
      <c r="BU208" s="148">
        <v>535.29076033333342</v>
      </c>
      <c r="BV208" s="148">
        <v>535.29076033333342</v>
      </c>
      <c r="BW208" s="148">
        <v>535.29076033333342</v>
      </c>
      <c r="BX208" s="147"/>
      <c r="BY208" s="148">
        <v>2470.9138137358914</v>
      </c>
      <c r="BZ208" s="148">
        <v>2470.9138137358914</v>
      </c>
      <c r="CA208" s="148">
        <v>2470.9138137358914</v>
      </c>
      <c r="CB208" s="148">
        <v>2470.9138137358914</v>
      </c>
      <c r="CC208" s="148">
        <v>2487.769708965237</v>
      </c>
      <c r="CD208" s="148">
        <v>2487.769708965237</v>
      </c>
      <c r="CE208" s="148">
        <v>2487.769708965237</v>
      </c>
      <c r="CF208" s="148">
        <v>2487.769708965237</v>
      </c>
      <c r="CG208" s="148">
        <v>2487.769708965237</v>
      </c>
      <c r="CH208" s="148">
        <v>2487.769708965237</v>
      </c>
      <c r="CI208" s="148">
        <v>2487.769708965237</v>
      </c>
      <c r="CJ208" s="148">
        <v>2487.769708965237</v>
      </c>
      <c r="CK208" s="147"/>
      <c r="CL208" s="148">
        <v>678.63555555555547</v>
      </c>
      <c r="CM208" s="148">
        <v>678.63555555555547</v>
      </c>
      <c r="CN208" s="148">
        <v>678.63555555555547</v>
      </c>
      <c r="CO208" s="148">
        <v>678.63555555555547</v>
      </c>
      <c r="CP208" s="148">
        <v>713.72101377777778</v>
      </c>
      <c r="CQ208" s="148">
        <v>713.72101377777778</v>
      </c>
      <c r="CR208" s="148">
        <v>713.72101377777778</v>
      </c>
      <c r="CS208" s="148">
        <v>713.72101377777778</v>
      </c>
      <c r="CT208" s="148">
        <v>713.72101377777778</v>
      </c>
      <c r="CU208" s="148">
        <v>713.72101377777778</v>
      </c>
      <c r="CV208" s="148">
        <v>713.72101377777778</v>
      </c>
      <c r="CW208" s="148">
        <v>713.72101377777778</v>
      </c>
      <c r="CX208" s="147"/>
      <c r="CY208" s="148">
        <v>1549.72</v>
      </c>
      <c r="CZ208" s="148">
        <v>1549.72</v>
      </c>
      <c r="DA208" s="148">
        <v>1549.72</v>
      </c>
      <c r="DB208" s="148">
        <v>1549.72</v>
      </c>
      <c r="DC208" s="148">
        <v>1629.8405240000002</v>
      </c>
      <c r="DD208" s="148">
        <v>1629.8405240000002</v>
      </c>
      <c r="DE208" s="148">
        <v>1629.8405240000002</v>
      </c>
      <c r="DF208" s="148">
        <v>1629.8405240000002</v>
      </c>
      <c r="DG208" s="148">
        <v>1629.8405240000002</v>
      </c>
      <c r="DH208" s="148">
        <v>1629.8405240000002</v>
      </c>
      <c r="DI208" s="148">
        <v>1629.8405240000002</v>
      </c>
      <c r="DJ208" s="148">
        <v>1629.8405240000002</v>
      </c>
      <c r="DK208" s="147"/>
      <c r="DL208" s="148">
        <v>9766.2460359581128</v>
      </c>
      <c r="DM208" s="148">
        <v>9766.2460359581128</v>
      </c>
      <c r="DN208" s="148">
        <v>9766.2460359581128</v>
      </c>
      <c r="DO208" s="148">
        <v>9766.2460359581128</v>
      </c>
      <c r="DP208" s="148">
        <v>10160.270607076349</v>
      </c>
      <c r="DQ208" s="148">
        <v>10160.270607076349</v>
      </c>
      <c r="DR208" s="148">
        <v>10160.270607076349</v>
      </c>
      <c r="DS208" s="148">
        <v>10160.270607076349</v>
      </c>
      <c r="DT208" s="148">
        <v>10160.270607076349</v>
      </c>
      <c r="DU208" s="148">
        <v>10160.270607076349</v>
      </c>
      <c r="DV208" s="148">
        <v>10160.270607076349</v>
      </c>
      <c r="DW208" s="148">
        <v>10160.270607076349</v>
      </c>
      <c r="DY208" s="149">
        <f t="shared" si="121"/>
        <v>120347.14900044327</v>
      </c>
      <c r="EA208" s="19" t="b">
        <f t="shared" si="122"/>
        <v>1</v>
      </c>
    </row>
    <row r="209" spans="2:138" x14ac:dyDescent="0.4">
      <c r="B209" s="144"/>
      <c r="C209" s="19" t="s">
        <v>71</v>
      </c>
      <c r="D209" s="145">
        <v>562</v>
      </c>
      <c r="E209" s="19" t="s">
        <v>72</v>
      </c>
      <c r="F209" s="19" t="s">
        <v>57</v>
      </c>
      <c r="H209" s="145" t="s">
        <v>13</v>
      </c>
      <c r="I209" s="19" t="s">
        <v>128</v>
      </c>
      <c r="J209" s="19" t="s">
        <v>74</v>
      </c>
      <c r="L209" s="146">
        <v>3500</v>
      </c>
      <c r="M209" s="146">
        <v>3500</v>
      </c>
      <c r="N209" s="146">
        <v>0</v>
      </c>
      <c r="O209" s="146">
        <v>0</v>
      </c>
      <c r="P209" s="146">
        <v>0</v>
      </c>
      <c r="Q209" s="146">
        <v>0</v>
      </c>
      <c r="R209" s="146">
        <v>0</v>
      </c>
      <c r="S209" s="146">
        <v>0</v>
      </c>
      <c r="T209" s="146">
        <v>0</v>
      </c>
      <c r="U209" s="146">
        <v>0</v>
      </c>
      <c r="V209" s="146">
        <v>0</v>
      </c>
      <c r="W209" s="146">
        <v>0</v>
      </c>
      <c r="X209" s="147"/>
      <c r="Y209" s="148">
        <v>3500</v>
      </c>
      <c r="Z209" s="148">
        <v>3500</v>
      </c>
      <c r="AA209" s="148">
        <v>0</v>
      </c>
      <c r="AB209" s="148">
        <v>0</v>
      </c>
      <c r="AC209" s="148">
        <v>0</v>
      </c>
      <c r="AD209" s="148">
        <v>0</v>
      </c>
      <c r="AE209" s="148">
        <v>0</v>
      </c>
      <c r="AF209" s="148">
        <v>0</v>
      </c>
      <c r="AG209" s="148">
        <v>0</v>
      </c>
      <c r="AH209" s="148">
        <v>0</v>
      </c>
      <c r="AI209" s="148">
        <v>0</v>
      </c>
      <c r="AJ209" s="148">
        <v>0</v>
      </c>
      <c r="AK209" s="147"/>
      <c r="AL209" s="148">
        <v>83.829209999999989</v>
      </c>
      <c r="AM209" s="148">
        <v>83.829209999999989</v>
      </c>
      <c r="AN209" s="148">
        <v>0</v>
      </c>
      <c r="AO209" s="148">
        <v>0</v>
      </c>
      <c r="AP209" s="148">
        <v>0</v>
      </c>
      <c r="AQ209" s="148">
        <v>0</v>
      </c>
      <c r="AR209" s="148">
        <v>0</v>
      </c>
      <c r="AS209" s="148">
        <v>0</v>
      </c>
      <c r="AT209" s="148">
        <v>0</v>
      </c>
      <c r="AU209" s="148">
        <v>0</v>
      </c>
      <c r="AV209" s="148">
        <v>0</v>
      </c>
      <c r="AW209" s="148">
        <v>0</v>
      </c>
      <c r="AX209" s="147"/>
      <c r="AY209" s="148">
        <v>313.41359999999997</v>
      </c>
      <c r="AZ209" s="148">
        <v>313.41359999999997</v>
      </c>
      <c r="BA209" s="148">
        <v>0</v>
      </c>
      <c r="BB209" s="148">
        <v>0</v>
      </c>
      <c r="BC209" s="148">
        <v>0</v>
      </c>
      <c r="BD209" s="148">
        <v>0</v>
      </c>
      <c r="BE209" s="148">
        <v>0</v>
      </c>
      <c r="BF209" s="148">
        <v>0</v>
      </c>
      <c r="BG209" s="148">
        <v>0</v>
      </c>
      <c r="BH209" s="148">
        <v>0</v>
      </c>
      <c r="BI209" s="148">
        <v>0</v>
      </c>
      <c r="BJ209" s="148">
        <v>0</v>
      </c>
      <c r="BK209" s="147"/>
      <c r="BL209" s="148">
        <v>390.83333333333331</v>
      </c>
      <c r="BM209" s="148">
        <v>390.83333333333331</v>
      </c>
      <c r="BN209" s="148">
        <v>0</v>
      </c>
      <c r="BO209" s="148">
        <v>0</v>
      </c>
      <c r="BP209" s="148">
        <v>0</v>
      </c>
      <c r="BQ209" s="148">
        <v>0</v>
      </c>
      <c r="BR209" s="148">
        <v>0</v>
      </c>
      <c r="BS209" s="148">
        <v>0</v>
      </c>
      <c r="BT209" s="148">
        <v>0</v>
      </c>
      <c r="BU209" s="148">
        <v>0</v>
      </c>
      <c r="BV209" s="148">
        <v>0</v>
      </c>
      <c r="BW209" s="148">
        <v>0</v>
      </c>
      <c r="BX209" s="147"/>
      <c r="BY209" s="148">
        <v>2395.2352943105793</v>
      </c>
      <c r="BZ209" s="148">
        <v>2395.2352943105793</v>
      </c>
      <c r="CA209" s="148">
        <v>0</v>
      </c>
      <c r="CB209" s="148">
        <v>0</v>
      </c>
      <c r="CC209" s="148">
        <v>0</v>
      </c>
      <c r="CD209" s="148">
        <v>0</v>
      </c>
      <c r="CE209" s="148">
        <v>0</v>
      </c>
      <c r="CF209" s="148">
        <v>0</v>
      </c>
      <c r="CG209" s="148">
        <v>0</v>
      </c>
      <c r="CH209" s="148">
        <v>0</v>
      </c>
      <c r="CI209" s="148">
        <v>0</v>
      </c>
      <c r="CJ209" s="148">
        <v>0</v>
      </c>
      <c r="CK209" s="147"/>
      <c r="CL209" s="148">
        <v>521.11111111111109</v>
      </c>
      <c r="CM209" s="148">
        <v>521.11111111111109</v>
      </c>
      <c r="CN209" s="148">
        <v>0</v>
      </c>
      <c r="CO209" s="148">
        <v>0</v>
      </c>
      <c r="CP209" s="148">
        <v>0</v>
      </c>
      <c r="CQ209" s="148">
        <v>0</v>
      </c>
      <c r="CR209" s="148">
        <v>0</v>
      </c>
      <c r="CS209" s="148">
        <v>0</v>
      </c>
      <c r="CT209" s="148">
        <v>0</v>
      </c>
      <c r="CU209" s="148">
        <v>0</v>
      </c>
      <c r="CV209" s="148">
        <v>0</v>
      </c>
      <c r="CW209" s="148">
        <v>0</v>
      </c>
      <c r="CX209" s="147"/>
      <c r="CY209" s="148">
        <v>1190</v>
      </c>
      <c r="CZ209" s="148">
        <v>1190</v>
      </c>
      <c r="DA209" s="148">
        <v>0</v>
      </c>
      <c r="DB209" s="148">
        <v>0</v>
      </c>
      <c r="DC209" s="148">
        <v>0</v>
      </c>
      <c r="DD209" s="148">
        <v>0</v>
      </c>
      <c r="DE209" s="148">
        <v>0</v>
      </c>
      <c r="DF209" s="148">
        <v>0</v>
      </c>
      <c r="DG209" s="148">
        <v>0</v>
      </c>
      <c r="DH209" s="148">
        <v>0</v>
      </c>
      <c r="DI209" s="148">
        <v>0</v>
      </c>
      <c r="DJ209" s="148">
        <v>0</v>
      </c>
      <c r="DK209" s="147"/>
      <c r="DL209" s="148">
        <v>7997.1797387550232</v>
      </c>
      <c r="DM209" s="148">
        <v>7997.1797387550232</v>
      </c>
      <c r="DN209" s="148">
        <v>0</v>
      </c>
      <c r="DO209" s="148">
        <v>0</v>
      </c>
      <c r="DP209" s="148">
        <v>0</v>
      </c>
      <c r="DQ209" s="148">
        <v>0</v>
      </c>
      <c r="DR209" s="148">
        <v>0</v>
      </c>
      <c r="DS209" s="148">
        <v>0</v>
      </c>
      <c r="DT209" s="148">
        <v>0</v>
      </c>
      <c r="DU209" s="148">
        <v>0</v>
      </c>
      <c r="DV209" s="148">
        <v>0</v>
      </c>
      <c r="DW209" s="148">
        <v>0</v>
      </c>
      <c r="DY209" s="149">
        <f t="shared" si="121"/>
        <v>15994.359477510046</v>
      </c>
      <c r="EA209" s="19" t="b">
        <f t="shared" si="122"/>
        <v>1</v>
      </c>
    </row>
    <row r="210" spans="2:138" x14ac:dyDescent="0.4">
      <c r="B210" s="144"/>
      <c r="C210" s="19" t="s">
        <v>71</v>
      </c>
      <c r="D210" s="145">
        <v>547</v>
      </c>
      <c r="E210" s="19" t="s">
        <v>72</v>
      </c>
      <c r="F210" s="19" t="s">
        <v>57</v>
      </c>
      <c r="H210" s="145" t="s">
        <v>13</v>
      </c>
      <c r="I210" s="19" t="s">
        <v>128</v>
      </c>
      <c r="J210" s="19" t="s">
        <v>74</v>
      </c>
      <c r="L210" s="146">
        <v>4558</v>
      </c>
      <c r="M210" s="146">
        <v>4558</v>
      </c>
      <c r="N210" s="146">
        <v>4558</v>
      </c>
      <c r="O210" s="146">
        <v>4558</v>
      </c>
      <c r="P210" s="146">
        <v>4558</v>
      </c>
      <c r="Q210" s="146">
        <v>4558</v>
      </c>
      <c r="R210" s="146">
        <v>4558</v>
      </c>
      <c r="S210" s="146">
        <v>4558</v>
      </c>
      <c r="T210" s="146">
        <v>4558</v>
      </c>
      <c r="U210" s="146">
        <v>4558</v>
      </c>
      <c r="V210" s="146">
        <v>4558</v>
      </c>
      <c r="W210" s="146">
        <v>4558</v>
      </c>
      <c r="X210" s="147"/>
      <c r="Y210" s="148">
        <v>4558</v>
      </c>
      <c r="Z210" s="148">
        <v>4558</v>
      </c>
      <c r="AA210" s="148">
        <v>4558</v>
      </c>
      <c r="AB210" s="148">
        <v>4558</v>
      </c>
      <c r="AC210" s="148">
        <v>4793.6486000000004</v>
      </c>
      <c r="AD210" s="148">
        <v>4793.6486000000004</v>
      </c>
      <c r="AE210" s="148">
        <v>4793.6486000000004</v>
      </c>
      <c r="AF210" s="148">
        <v>4793.6486000000004</v>
      </c>
      <c r="AG210" s="148">
        <v>4793.6486000000004</v>
      </c>
      <c r="AH210" s="148">
        <v>4793.6486000000004</v>
      </c>
      <c r="AI210" s="148">
        <v>4793.6486000000004</v>
      </c>
      <c r="AJ210" s="148">
        <v>4793.6486000000004</v>
      </c>
      <c r="AK210" s="147"/>
      <c r="AL210" s="148">
        <v>249.32617500000003</v>
      </c>
      <c r="AM210" s="148">
        <v>249.32617500000003</v>
      </c>
      <c r="AN210" s="148">
        <v>249.32617500000003</v>
      </c>
      <c r="AO210" s="148">
        <v>249.32617500000003</v>
      </c>
      <c r="AP210" s="148">
        <v>294.92417910000017</v>
      </c>
      <c r="AQ210" s="148">
        <v>294.92417910000017</v>
      </c>
      <c r="AR210" s="148">
        <v>294.92417910000017</v>
      </c>
      <c r="AS210" s="148">
        <v>294.92417910000017</v>
      </c>
      <c r="AT210" s="148">
        <v>294.92417910000017</v>
      </c>
      <c r="AU210" s="148">
        <v>294.92417910000017</v>
      </c>
      <c r="AV210" s="148">
        <v>294.92417910000017</v>
      </c>
      <c r="AW210" s="148">
        <v>294.92417910000017</v>
      </c>
      <c r="AX210" s="147"/>
      <c r="AY210" s="148">
        <v>447.71699999999993</v>
      </c>
      <c r="AZ210" s="148">
        <v>447.71699999999993</v>
      </c>
      <c r="BA210" s="148">
        <v>447.71699999999993</v>
      </c>
      <c r="BB210" s="148">
        <v>447.71699999999993</v>
      </c>
      <c r="BC210" s="148">
        <v>480.70780400000007</v>
      </c>
      <c r="BD210" s="148">
        <v>480.70780400000007</v>
      </c>
      <c r="BE210" s="148">
        <v>480.70780400000007</v>
      </c>
      <c r="BF210" s="148">
        <v>480.70780400000007</v>
      </c>
      <c r="BG210" s="148">
        <v>480.70780400000007</v>
      </c>
      <c r="BH210" s="148">
        <v>480.70780400000007</v>
      </c>
      <c r="BI210" s="148">
        <v>480.70780400000007</v>
      </c>
      <c r="BJ210" s="148">
        <v>480.70780400000007</v>
      </c>
      <c r="BK210" s="147"/>
      <c r="BL210" s="148">
        <v>508.97666666666663</v>
      </c>
      <c r="BM210" s="148">
        <v>508.97666666666663</v>
      </c>
      <c r="BN210" s="148">
        <v>508.97666666666663</v>
      </c>
      <c r="BO210" s="148">
        <v>508.97666666666663</v>
      </c>
      <c r="BP210" s="148">
        <v>535.29076033333342</v>
      </c>
      <c r="BQ210" s="148">
        <v>535.29076033333342</v>
      </c>
      <c r="BR210" s="148">
        <v>535.29076033333342</v>
      </c>
      <c r="BS210" s="148">
        <v>535.29076033333342</v>
      </c>
      <c r="BT210" s="148">
        <v>535.29076033333342</v>
      </c>
      <c r="BU210" s="148">
        <v>535.29076033333342</v>
      </c>
      <c r="BV210" s="148">
        <v>535.29076033333342</v>
      </c>
      <c r="BW210" s="148">
        <v>535.29076033333342</v>
      </c>
      <c r="BX210" s="147"/>
      <c r="BY210" s="148">
        <v>2470.9138137358914</v>
      </c>
      <c r="BZ210" s="148">
        <v>2470.9138137358914</v>
      </c>
      <c r="CA210" s="148">
        <v>2470.9138137358914</v>
      </c>
      <c r="CB210" s="148">
        <v>2470.9138137358914</v>
      </c>
      <c r="CC210" s="148">
        <v>2487.769708965237</v>
      </c>
      <c r="CD210" s="148">
        <v>2487.769708965237</v>
      </c>
      <c r="CE210" s="148">
        <v>2487.769708965237</v>
      </c>
      <c r="CF210" s="148">
        <v>2487.769708965237</v>
      </c>
      <c r="CG210" s="148">
        <v>2487.769708965237</v>
      </c>
      <c r="CH210" s="148">
        <v>2487.769708965237</v>
      </c>
      <c r="CI210" s="148">
        <v>2487.769708965237</v>
      </c>
      <c r="CJ210" s="148">
        <v>2487.769708965237</v>
      </c>
      <c r="CK210" s="147"/>
      <c r="CL210" s="148">
        <v>678.63555555555547</v>
      </c>
      <c r="CM210" s="148">
        <v>678.63555555555547</v>
      </c>
      <c r="CN210" s="148">
        <v>678.63555555555547</v>
      </c>
      <c r="CO210" s="148">
        <v>678.63555555555547</v>
      </c>
      <c r="CP210" s="148">
        <v>713.72101377777778</v>
      </c>
      <c r="CQ210" s="148">
        <v>713.72101377777778</v>
      </c>
      <c r="CR210" s="148">
        <v>713.72101377777778</v>
      </c>
      <c r="CS210" s="148">
        <v>713.72101377777778</v>
      </c>
      <c r="CT210" s="148">
        <v>713.72101377777778</v>
      </c>
      <c r="CU210" s="148">
        <v>713.72101377777778</v>
      </c>
      <c r="CV210" s="148">
        <v>713.72101377777778</v>
      </c>
      <c r="CW210" s="148">
        <v>713.72101377777778</v>
      </c>
      <c r="CX210" s="147"/>
      <c r="CY210" s="148">
        <v>1549.72</v>
      </c>
      <c r="CZ210" s="148">
        <v>1549.72</v>
      </c>
      <c r="DA210" s="148">
        <v>1549.72</v>
      </c>
      <c r="DB210" s="148">
        <v>1549.72</v>
      </c>
      <c r="DC210" s="148">
        <v>1629.8405240000002</v>
      </c>
      <c r="DD210" s="148">
        <v>1629.8405240000002</v>
      </c>
      <c r="DE210" s="148">
        <v>1629.8405240000002</v>
      </c>
      <c r="DF210" s="148">
        <v>1629.8405240000002</v>
      </c>
      <c r="DG210" s="148">
        <v>1629.8405240000002</v>
      </c>
      <c r="DH210" s="148">
        <v>1629.8405240000002</v>
      </c>
      <c r="DI210" s="148">
        <v>1629.8405240000002</v>
      </c>
      <c r="DJ210" s="148">
        <v>1629.8405240000002</v>
      </c>
      <c r="DK210" s="147"/>
      <c r="DL210" s="148">
        <v>9766.2460359581128</v>
      </c>
      <c r="DM210" s="148">
        <v>9766.2460359581128</v>
      </c>
      <c r="DN210" s="148">
        <v>9766.2460359581128</v>
      </c>
      <c r="DO210" s="148">
        <v>9766.2460359581128</v>
      </c>
      <c r="DP210" s="148">
        <v>10160.270607076349</v>
      </c>
      <c r="DQ210" s="148">
        <v>10160.270607076349</v>
      </c>
      <c r="DR210" s="148">
        <v>10160.270607076349</v>
      </c>
      <c r="DS210" s="148">
        <v>10160.270607076349</v>
      </c>
      <c r="DT210" s="148">
        <v>10160.270607076349</v>
      </c>
      <c r="DU210" s="148">
        <v>10160.270607076349</v>
      </c>
      <c r="DV210" s="148">
        <v>10160.270607076349</v>
      </c>
      <c r="DW210" s="148">
        <v>10160.270607076349</v>
      </c>
      <c r="DY210" s="149">
        <f t="shared" si="121"/>
        <v>120347.14900044327</v>
      </c>
      <c r="EA210" s="19" t="b">
        <f t="shared" si="122"/>
        <v>1</v>
      </c>
    </row>
    <row r="211" spans="2:138" x14ac:dyDescent="0.4">
      <c r="B211" s="144"/>
      <c r="C211" s="19" t="s">
        <v>71</v>
      </c>
      <c r="D211" s="145">
        <v>546</v>
      </c>
      <c r="E211" s="19" t="s">
        <v>72</v>
      </c>
      <c r="F211" s="19" t="s">
        <v>57</v>
      </c>
      <c r="H211" s="145" t="s">
        <v>13</v>
      </c>
      <c r="I211" s="19" t="s">
        <v>128</v>
      </c>
      <c r="J211" s="19" t="s">
        <v>74</v>
      </c>
      <c r="L211" s="146">
        <v>5200</v>
      </c>
      <c r="M211" s="146">
        <v>5200</v>
      </c>
      <c r="N211" s="146">
        <v>5200</v>
      </c>
      <c r="O211" s="146">
        <v>5200</v>
      </c>
      <c r="P211" s="146">
        <v>5200</v>
      </c>
      <c r="Q211" s="146">
        <v>5200</v>
      </c>
      <c r="R211" s="146">
        <v>5200</v>
      </c>
      <c r="S211" s="146">
        <v>5200</v>
      </c>
      <c r="T211" s="146">
        <v>5200</v>
      </c>
      <c r="U211" s="146">
        <v>5200</v>
      </c>
      <c r="V211" s="146">
        <v>5200</v>
      </c>
      <c r="W211" s="146">
        <v>5200</v>
      </c>
      <c r="X211" s="147"/>
      <c r="Y211" s="148">
        <v>5200</v>
      </c>
      <c r="Z211" s="148">
        <v>5200</v>
      </c>
      <c r="AA211" s="148">
        <v>5200</v>
      </c>
      <c r="AB211" s="148">
        <v>5200</v>
      </c>
      <c r="AC211" s="148">
        <v>5468.84</v>
      </c>
      <c r="AD211" s="148">
        <v>5468.84</v>
      </c>
      <c r="AE211" s="148">
        <v>5468.84</v>
      </c>
      <c r="AF211" s="148">
        <v>5468.84</v>
      </c>
      <c r="AG211" s="148">
        <v>5468.84</v>
      </c>
      <c r="AH211" s="148">
        <v>5468.84</v>
      </c>
      <c r="AI211" s="148">
        <v>5468.84</v>
      </c>
      <c r="AJ211" s="148">
        <v>5468.84</v>
      </c>
      <c r="AK211" s="147"/>
      <c r="AL211" s="148">
        <v>373.55317500000012</v>
      </c>
      <c r="AM211" s="148">
        <v>373.55317500000012</v>
      </c>
      <c r="AN211" s="148">
        <v>373.55317500000012</v>
      </c>
      <c r="AO211" s="148">
        <v>373.55317500000012</v>
      </c>
      <c r="AP211" s="148">
        <v>437.01998500000013</v>
      </c>
      <c r="AQ211" s="148">
        <v>437.01998500000013</v>
      </c>
      <c r="AR211" s="148">
        <v>437.01998500000013</v>
      </c>
      <c r="AS211" s="148">
        <v>437.01998500000013</v>
      </c>
      <c r="AT211" s="148">
        <v>437.01998500000013</v>
      </c>
      <c r="AU211" s="148">
        <v>437.01998500000013</v>
      </c>
      <c r="AV211" s="148">
        <v>437.01998500000013</v>
      </c>
      <c r="AW211" s="148">
        <v>437.01998500000013</v>
      </c>
      <c r="AX211" s="147"/>
      <c r="AY211" s="148">
        <v>537.59699999999998</v>
      </c>
      <c r="AZ211" s="148">
        <v>537.59699999999998</v>
      </c>
      <c r="BA211" s="148">
        <v>537.59699999999998</v>
      </c>
      <c r="BB211" s="148">
        <v>537.59699999999998</v>
      </c>
      <c r="BC211" s="148">
        <v>575.2346</v>
      </c>
      <c r="BD211" s="148">
        <v>575.2346</v>
      </c>
      <c r="BE211" s="148">
        <v>575.2346</v>
      </c>
      <c r="BF211" s="148">
        <v>575.2346</v>
      </c>
      <c r="BG211" s="148">
        <v>575.2346</v>
      </c>
      <c r="BH211" s="148">
        <v>575.2346</v>
      </c>
      <c r="BI211" s="148">
        <v>575.2346</v>
      </c>
      <c r="BJ211" s="148">
        <v>575.2346</v>
      </c>
      <c r="BK211" s="147"/>
      <c r="BL211" s="148">
        <v>580.66666666666663</v>
      </c>
      <c r="BM211" s="148">
        <v>580.66666666666663</v>
      </c>
      <c r="BN211" s="148">
        <v>580.66666666666663</v>
      </c>
      <c r="BO211" s="148">
        <v>580.66666666666663</v>
      </c>
      <c r="BP211" s="148">
        <v>610.68713333333335</v>
      </c>
      <c r="BQ211" s="148">
        <v>610.68713333333335</v>
      </c>
      <c r="BR211" s="148">
        <v>610.68713333333335</v>
      </c>
      <c r="BS211" s="148">
        <v>610.68713333333335</v>
      </c>
      <c r="BT211" s="148">
        <v>610.68713333333335</v>
      </c>
      <c r="BU211" s="148">
        <v>610.68713333333335</v>
      </c>
      <c r="BV211" s="148">
        <v>610.68713333333335</v>
      </c>
      <c r="BW211" s="148">
        <v>610.68713333333335</v>
      </c>
      <c r="BX211" s="147"/>
      <c r="BY211" s="148">
        <v>2516.8359398900034</v>
      </c>
      <c r="BZ211" s="148">
        <v>2516.8359398900034</v>
      </c>
      <c r="CA211" s="148">
        <v>2516.8359398900034</v>
      </c>
      <c r="CB211" s="148">
        <v>2516.8359398900034</v>
      </c>
      <c r="CC211" s="148">
        <v>2536.0660090415167</v>
      </c>
      <c r="CD211" s="148">
        <v>2536.0660090415167</v>
      </c>
      <c r="CE211" s="148">
        <v>2536.0660090415167</v>
      </c>
      <c r="CF211" s="148">
        <v>2536.0660090415167</v>
      </c>
      <c r="CG211" s="148">
        <v>2536.0660090415167</v>
      </c>
      <c r="CH211" s="148">
        <v>2536.0660090415167</v>
      </c>
      <c r="CI211" s="148">
        <v>2536.0660090415167</v>
      </c>
      <c r="CJ211" s="148">
        <v>2536.0660090415167</v>
      </c>
      <c r="CK211" s="147"/>
      <c r="CL211" s="148">
        <v>774.22222222222217</v>
      </c>
      <c r="CM211" s="148">
        <v>774.22222222222217</v>
      </c>
      <c r="CN211" s="148">
        <v>774.22222222222217</v>
      </c>
      <c r="CO211" s="148">
        <v>774.22222222222217</v>
      </c>
      <c r="CP211" s="148">
        <v>814.24951111111102</v>
      </c>
      <c r="CQ211" s="148">
        <v>814.24951111111102</v>
      </c>
      <c r="CR211" s="148">
        <v>814.24951111111102</v>
      </c>
      <c r="CS211" s="148">
        <v>814.24951111111102</v>
      </c>
      <c r="CT211" s="148">
        <v>814.24951111111102</v>
      </c>
      <c r="CU211" s="148">
        <v>814.24951111111102</v>
      </c>
      <c r="CV211" s="148">
        <v>814.24951111111102</v>
      </c>
      <c r="CW211" s="148">
        <v>814.24951111111102</v>
      </c>
      <c r="CX211" s="147"/>
      <c r="CY211" s="148">
        <v>1768.0000000000002</v>
      </c>
      <c r="CZ211" s="148">
        <v>1768.0000000000002</v>
      </c>
      <c r="DA211" s="148">
        <v>1768.0000000000002</v>
      </c>
      <c r="DB211" s="148">
        <v>1768.0000000000002</v>
      </c>
      <c r="DC211" s="148">
        <v>1859.4056000000003</v>
      </c>
      <c r="DD211" s="148">
        <v>1859.4056000000003</v>
      </c>
      <c r="DE211" s="148">
        <v>1859.4056000000003</v>
      </c>
      <c r="DF211" s="148">
        <v>1859.4056000000003</v>
      </c>
      <c r="DG211" s="148">
        <v>1859.4056000000003</v>
      </c>
      <c r="DH211" s="148">
        <v>1859.4056000000003</v>
      </c>
      <c r="DI211" s="148">
        <v>1859.4056000000003</v>
      </c>
      <c r="DJ211" s="148">
        <v>1859.4056000000003</v>
      </c>
      <c r="DK211" s="147"/>
      <c r="DL211" s="148">
        <v>10839.724828778892</v>
      </c>
      <c r="DM211" s="148">
        <v>10839.724828778892</v>
      </c>
      <c r="DN211" s="148">
        <v>10839.724828778892</v>
      </c>
      <c r="DO211" s="148">
        <v>10839.724828778892</v>
      </c>
      <c r="DP211" s="148">
        <v>11289.248253485961</v>
      </c>
      <c r="DQ211" s="148">
        <v>11289.248253485961</v>
      </c>
      <c r="DR211" s="148">
        <v>11289.248253485961</v>
      </c>
      <c r="DS211" s="148">
        <v>11289.248253485961</v>
      </c>
      <c r="DT211" s="148">
        <v>11289.248253485961</v>
      </c>
      <c r="DU211" s="148">
        <v>11289.248253485961</v>
      </c>
      <c r="DV211" s="148">
        <v>11289.248253485961</v>
      </c>
      <c r="DW211" s="148">
        <v>11289.248253485961</v>
      </c>
      <c r="DY211" s="149">
        <f t="shared" si="121"/>
        <v>133672.88534300326</v>
      </c>
      <c r="EA211" s="19" t="b">
        <f t="shared" si="122"/>
        <v>1</v>
      </c>
    </row>
    <row r="212" spans="2:138" x14ac:dyDescent="0.4">
      <c r="B212" s="144"/>
      <c r="C212" s="19" t="s">
        <v>71</v>
      </c>
      <c r="D212" s="145">
        <v>539</v>
      </c>
      <c r="E212" s="19" t="s">
        <v>72</v>
      </c>
      <c r="F212" s="19" t="s">
        <v>57</v>
      </c>
      <c r="H212" s="145" t="s">
        <v>13</v>
      </c>
      <c r="I212" s="19" t="s">
        <v>128</v>
      </c>
      <c r="J212" s="19" t="s">
        <v>74</v>
      </c>
      <c r="L212" s="146">
        <v>4558</v>
      </c>
      <c r="M212" s="146">
        <v>4558</v>
      </c>
      <c r="N212" s="146">
        <v>4558</v>
      </c>
      <c r="O212" s="146">
        <v>4558</v>
      </c>
      <c r="P212" s="146">
        <v>4558</v>
      </c>
      <c r="Q212" s="146">
        <v>4558</v>
      </c>
      <c r="R212" s="146">
        <v>4558</v>
      </c>
      <c r="S212" s="146">
        <v>4558</v>
      </c>
      <c r="T212" s="146">
        <v>4558</v>
      </c>
      <c r="U212" s="146">
        <v>4558</v>
      </c>
      <c r="V212" s="146">
        <v>4558</v>
      </c>
      <c r="W212" s="146">
        <v>4558</v>
      </c>
      <c r="X212" s="147"/>
      <c r="Y212" s="148">
        <v>4558</v>
      </c>
      <c r="Z212" s="148">
        <v>4558</v>
      </c>
      <c r="AA212" s="148">
        <v>4558</v>
      </c>
      <c r="AB212" s="148">
        <v>4558</v>
      </c>
      <c r="AC212" s="148">
        <v>4793.6486000000004</v>
      </c>
      <c r="AD212" s="148">
        <v>4793.6486000000004</v>
      </c>
      <c r="AE212" s="148">
        <v>4793.6486000000004</v>
      </c>
      <c r="AF212" s="148">
        <v>4793.6486000000004</v>
      </c>
      <c r="AG212" s="148">
        <v>4793.6486000000004</v>
      </c>
      <c r="AH212" s="148">
        <v>4793.6486000000004</v>
      </c>
      <c r="AI212" s="148">
        <v>4793.6486000000004</v>
      </c>
      <c r="AJ212" s="148">
        <v>4793.6486000000004</v>
      </c>
      <c r="AK212" s="147"/>
      <c r="AL212" s="148">
        <v>249.32617500000003</v>
      </c>
      <c r="AM212" s="148">
        <v>249.32617500000003</v>
      </c>
      <c r="AN212" s="148">
        <v>249.32617500000003</v>
      </c>
      <c r="AO212" s="148">
        <v>249.32617500000003</v>
      </c>
      <c r="AP212" s="148">
        <v>294.92417910000017</v>
      </c>
      <c r="AQ212" s="148">
        <v>294.92417910000017</v>
      </c>
      <c r="AR212" s="148">
        <v>294.92417910000017</v>
      </c>
      <c r="AS212" s="148">
        <v>294.92417910000017</v>
      </c>
      <c r="AT212" s="148">
        <v>294.92417910000017</v>
      </c>
      <c r="AU212" s="148">
        <v>294.92417910000017</v>
      </c>
      <c r="AV212" s="148">
        <v>294.92417910000017</v>
      </c>
      <c r="AW212" s="148">
        <v>294.92417910000017</v>
      </c>
      <c r="AX212" s="147"/>
      <c r="AY212" s="148">
        <v>447.71699999999993</v>
      </c>
      <c r="AZ212" s="148">
        <v>447.71699999999993</v>
      </c>
      <c r="BA212" s="148">
        <v>447.71699999999993</v>
      </c>
      <c r="BB212" s="148">
        <v>447.71699999999993</v>
      </c>
      <c r="BC212" s="148">
        <v>480.70780400000007</v>
      </c>
      <c r="BD212" s="148">
        <v>480.70780400000007</v>
      </c>
      <c r="BE212" s="148">
        <v>480.70780400000007</v>
      </c>
      <c r="BF212" s="148">
        <v>480.70780400000007</v>
      </c>
      <c r="BG212" s="148">
        <v>480.70780400000007</v>
      </c>
      <c r="BH212" s="148">
        <v>480.70780400000007</v>
      </c>
      <c r="BI212" s="148">
        <v>480.70780400000007</v>
      </c>
      <c r="BJ212" s="148">
        <v>480.70780400000007</v>
      </c>
      <c r="BK212" s="147"/>
      <c r="BL212" s="148">
        <v>508.97666666666663</v>
      </c>
      <c r="BM212" s="148">
        <v>508.97666666666663</v>
      </c>
      <c r="BN212" s="148">
        <v>508.97666666666663</v>
      </c>
      <c r="BO212" s="148">
        <v>508.97666666666663</v>
      </c>
      <c r="BP212" s="148">
        <v>535.29076033333342</v>
      </c>
      <c r="BQ212" s="148">
        <v>535.29076033333342</v>
      </c>
      <c r="BR212" s="148">
        <v>535.29076033333342</v>
      </c>
      <c r="BS212" s="148">
        <v>535.29076033333342</v>
      </c>
      <c r="BT212" s="148">
        <v>535.29076033333342</v>
      </c>
      <c r="BU212" s="148">
        <v>535.29076033333342</v>
      </c>
      <c r="BV212" s="148">
        <v>535.29076033333342</v>
      </c>
      <c r="BW212" s="148">
        <v>535.29076033333342</v>
      </c>
      <c r="BX212" s="147"/>
      <c r="BY212" s="148">
        <v>2470.9138137358914</v>
      </c>
      <c r="BZ212" s="148">
        <v>2470.9138137358914</v>
      </c>
      <c r="CA212" s="148">
        <v>2470.9138137358914</v>
      </c>
      <c r="CB212" s="148">
        <v>2470.9138137358914</v>
      </c>
      <c r="CC212" s="148">
        <v>2487.769708965237</v>
      </c>
      <c r="CD212" s="148">
        <v>2487.769708965237</v>
      </c>
      <c r="CE212" s="148">
        <v>2487.769708965237</v>
      </c>
      <c r="CF212" s="148">
        <v>2487.769708965237</v>
      </c>
      <c r="CG212" s="148">
        <v>2487.769708965237</v>
      </c>
      <c r="CH212" s="148">
        <v>2487.769708965237</v>
      </c>
      <c r="CI212" s="148">
        <v>2487.769708965237</v>
      </c>
      <c r="CJ212" s="148">
        <v>2487.769708965237</v>
      </c>
      <c r="CK212" s="147"/>
      <c r="CL212" s="148">
        <v>678.63555555555547</v>
      </c>
      <c r="CM212" s="148">
        <v>678.63555555555547</v>
      </c>
      <c r="CN212" s="148">
        <v>678.63555555555547</v>
      </c>
      <c r="CO212" s="148">
        <v>678.63555555555547</v>
      </c>
      <c r="CP212" s="148">
        <v>713.72101377777778</v>
      </c>
      <c r="CQ212" s="148">
        <v>713.72101377777778</v>
      </c>
      <c r="CR212" s="148">
        <v>713.72101377777778</v>
      </c>
      <c r="CS212" s="148">
        <v>713.72101377777778</v>
      </c>
      <c r="CT212" s="148">
        <v>713.72101377777778</v>
      </c>
      <c r="CU212" s="148">
        <v>713.72101377777778</v>
      </c>
      <c r="CV212" s="148">
        <v>713.72101377777778</v>
      </c>
      <c r="CW212" s="148">
        <v>713.72101377777778</v>
      </c>
      <c r="CX212" s="147"/>
      <c r="CY212" s="148">
        <v>1549.72</v>
      </c>
      <c r="CZ212" s="148">
        <v>1549.72</v>
      </c>
      <c r="DA212" s="148">
        <v>1549.72</v>
      </c>
      <c r="DB212" s="148">
        <v>1549.72</v>
      </c>
      <c r="DC212" s="148">
        <v>1629.8405240000002</v>
      </c>
      <c r="DD212" s="148">
        <v>1629.8405240000002</v>
      </c>
      <c r="DE212" s="148">
        <v>1629.8405240000002</v>
      </c>
      <c r="DF212" s="148">
        <v>1629.8405240000002</v>
      </c>
      <c r="DG212" s="148">
        <v>1629.8405240000002</v>
      </c>
      <c r="DH212" s="148">
        <v>1629.8405240000002</v>
      </c>
      <c r="DI212" s="148">
        <v>1629.8405240000002</v>
      </c>
      <c r="DJ212" s="148">
        <v>1629.8405240000002</v>
      </c>
      <c r="DK212" s="147"/>
      <c r="DL212" s="148">
        <v>9766.2460359581128</v>
      </c>
      <c r="DM212" s="148">
        <v>9766.2460359581128</v>
      </c>
      <c r="DN212" s="148">
        <v>9766.2460359581128</v>
      </c>
      <c r="DO212" s="148">
        <v>9766.2460359581128</v>
      </c>
      <c r="DP212" s="148">
        <v>10160.270607076349</v>
      </c>
      <c r="DQ212" s="148">
        <v>10160.270607076349</v>
      </c>
      <c r="DR212" s="148">
        <v>10160.270607076349</v>
      </c>
      <c r="DS212" s="148">
        <v>10160.270607076349</v>
      </c>
      <c r="DT212" s="148">
        <v>10160.270607076349</v>
      </c>
      <c r="DU212" s="148">
        <v>10160.270607076349</v>
      </c>
      <c r="DV212" s="148">
        <v>10160.270607076349</v>
      </c>
      <c r="DW212" s="148">
        <v>10160.270607076349</v>
      </c>
      <c r="DY212" s="149">
        <f t="shared" si="121"/>
        <v>120347.14900044327</v>
      </c>
      <c r="EA212" s="19" t="b">
        <f t="shared" si="122"/>
        <v>1</v>
      </c>
    </row>
    <row r="213" spans="2:138" x14ac:dyDescent="0.4">
      <c r="B213" s="144"/>
      <c r="C213" s="19" t="s">
        <v>71</v>
      </c>
      <c r="D213" s="145">
        <v>532</v>
      </c>
      <c r="E213" s="19" t="s">
        <v>72</v>
      </c>
      <c r="F213" s="19" t="s">
        <v>57</v>
      </c>
      <c r="H213" s="145" t="s">
        <v>13</v>
      </c>
      <c r="I213" s="19" t="s">
        <v>128</v>
      </c>
      <c r="J213" s="19" t="s">
        <v>74</v>
      </c>
      <c r="L213" s="146">
        <v>4558</v>
      </c>
      <c r="M213" s="146">
        <v>4558</v>
      </c>
      <c r="N213" s="146">
        <v>4558</v>
      </c>
      <c r="O213" s="146">
        <v>4558</v>
      </c>
      <c r="P213" s="146">
        <v>4558</v>
      </c>
      <c r="Q213" s="146">
        <v>4558</v>
      </c>
      <c r="R213" s="146">
        <v>4558</v>
      </c>
      <c r="S213" s="146">
        <v>4558</v>
      </c>
      <c r="T213" s="146">
        <v>4558</v>
      </c>
      <c r="U213" s="146">
        <v>4558</v>
      </c>
      <c r="V213" s="146">
        <v>4558</v>
      </c>
      <c r="W213" s="146">
        <v>4558</v>
      </c>
      <c r="X213" s="147"/>
      <c r="Y213" s="148">
        <v>4558</v>
      </c>
      <c r="Z213" s="148">
        <v>4558</v>
      </c>
      <c r="AA213" s="148">
        <v>4558</v>
      </c>
      <c r="AB213" s="148">
        <v>4558</v>
      </c>
      <c r="AC213" s="148">
        <v>4793.6486000000004</v>
      </c>
      <c r="AD213" s="148">
        <v>4793.6486000000004</v>
      </c>
      <c r="AE213" s="148">
        <v>4793.6486000000004</v>
      </c>
      <c r="AF213" s="148">
        <v>4793.6486000000004</v>
      </c>
      <c r="AG213" s="148">
        <v>4793.6486000000004</v>
      </c>
      <c r="AH213" s="148">
        <v>4793.6486000000004</v>
      </c>
      <c r="AI213" s="148">
        <v>4793.6486000000004</v>
      </c>
      <c r="AJ213" s="148">
        <v>4793.6486000000004</v>
      </c>
      <c r="AK213" s="147"/>
      <c r="AL213" s="148">
        <v>249.32617500000003</v>
      </c>
      <c r="AM213" s="148">
        <v>249.32617500000003</v>
      </c>
      <c r="AN213" s="148">
        <v>249.32617500000003</v>
      </c>
      <c r="AO213" s="148">
        <v>249.32617500000003</v>
      </c>
      <c r="AP213" s="148">
        <v>294.92417910000017</v>
      </c>
      <c r="AQ213" s="148">
        <v>294.92417910000017</v>
      </c>
      <c r="AR213" s="148">
        <v>294.92417910000017</v>
      </c>
      <c r="AS213" s="148">
        <v>294.92417910000017</v>
      </c>
      <c r="AT213" s="148">
        <v>294.92417910000017</v>
      </c>
      <c r="AU213" s="148">
        <v>294.92417910000017</v>
      </c>
      <c r="AV213" s="148">
        <v>294.92417910000017</v>
      </c>
      <c r="AW213" s="148">
        <v>294.92417910000017</v>
      </c>
      <c r="AX213" s="147"/>
      <c r="AY213" s="148">
        <v>447.71699999999993</v>
      </c>
      <c r="AZ213" s="148">
        <v>447.71699999999993</v>
      </c>
      <c r="BA213" s="148">
        <v>447.71699999999993</v>
      </c>
      <c r="BB213" s="148">
        <v>447.71699999999993</v>
      </c>
      <c r="BC213" s="148">
        <v>480.70780400000007</v>
      </c>
      <c r="BD213" s="148">
        <v>480.70780400000007</v>
      </c>
      <c r="BE213" s="148">
        <v>480.70780400000007</v>
      </c>
      <c r="BF213" s="148">
        <v>480.70780400000007</v>
      </c>
      <c r="BG213" s="148">
        <v>480.70780400000007</v>
      </c>
      <c r="BH213" s="148">
        <v>480.70780400000007</v>
      </c>
      <c r="BI213" s="148">
        <v>480.70780400000007</v>
      </c>
      <c r="BJ213" s="148">
        <v>480.70780400000007</v>
      </c>
      <c r="BK213" s="147"/>
      <c r="BL213" s="148">
        <v>508.97666666666663</v>
      </c>
      <c r="BM213" s="148">
        <v>508.97666666666663</v>
      </c>
      <c r="BN213" s="148">
        <v>508.97666666666663</v>
      </c>
      <c r="BO213" s="148">
        <v>508.97666666666663</v>
      </c>
      <c r="BP213" s="148">
        <v>535.29076033333342</v>
      </c>
      <c r="BQ213" s="148">
        <v>535.29076033333342</v>
      </c>
      <c r="BR213" s="148">
        <v>535.29076033333342</v>
      </c>
      <c r="BS213" s="148">
        <v>535.29076033333342</v>
      </c>
      <c r="BT213" s="148">
        <v>535.29076033333342</v>
      </c>
      <c r="BU213" s="148">
        <v>535.29076033333342</v>
      </c>
      <c r="BV213" s="148">
        <v>535.29076033333342</v>
      </c>
      <c r="BW213" s="148">
        <v>535.29076033333342</v>
      </c>
      <c r="BX213" s="147"/>
      <c r="BY213" s="148">
        <v>2470.9138137358914</v>
      </c>
      <c r="BZ213" s="148">
        <v>2470.9138137358914</v>
      </c>
      <c r="CA213" s="148">
        <v>2470.9138137358914</v>
      </c>
      <c r="CB213" s="148">
        <v>2470.9138137358914</v>
      </c>
      <c r="CC213" s="148">
        <v>2487.769708965237</v>
      </c>
      <c r="CD213" s="148">
        <v>2487.769708965237</v>
      </c>
      <c r="CE213" s="148">
        <v>2487.769708965237</v>
      </c>
      <c r="CF213" s="148">
        <v>2487.769708965237</v>
      </c>
      <c r="CG213" s="148">
        <v>2487.769708965237</v>
      </c>
      <c r="CH213" s="148">
        <v>2487.769708965237</v>
      </c>
      <c r="CI213" s="148">
        <v>2487.769708965237</v>
      </c>
      <c r="CJ213" s="148">
        <v>2487.769708965237</v>
      </c>
      <c r="CK213" s="147"/>
      <c r="CL213" s="148">
        <v>678.63555555555547</v>
      </c>
      <c r="CM213" s="148">
        <v>678.63555555555547</v>
      </c>
      <c r="CN213" s="148">
        <v>678.63555555555547</v>
      </c>
      <c r="CO213" s="148">
        <v>678.63555555555547</v>
      </c>
      <c r="CP213" s="148">
        <v>713.72101377777778</v>
      </c>
      <c r="CQ213" s="148">
        <v>713.72101377777778</v>
      </c>
      <c r="CR213" s="148">
        <v>713.72101377777778</v>
      </c>
      <c r="CS213" s="148">
        <v>713.72101377777778</v>
      </c>
      <c r="CT213" s="148">
        <v>713.72101377777778</v>
      </c>
      <c r="CU213" s="148">
        <v>713.72101377777778</v>
      </c>
      <c r="CV213" s="148">
        <v>713.72101377777778</v>
      </c>
      <c r="CW213" s="148">
        <v>713.72101377777778</v>
      </c>
      <c r="CX213" s="147"/>
      <c r="CY213" s="148">
        <v>1549.72</v>
      </c>
      <c r="CZ213" s="148">
        <v>1549.72</v>
      </c>
      <c r="DA213" s="148">
        <v>1549.72</v>
      </c>
      <c r="DB213" s="148">
        <v>1549.72</v>
      </c>
      <c r="DC213" s="148">
        <v>1629.8405240000002</v>
      </c>
      <c r="DD213" s="148">
        <v>1629.8405240000002</v>
      </c>
      <c r="DE213" s="148">
        <v>1629.8405240000002</v>
      </c>
      <c r="DF213" s="148">
        <v>1629.8405240000002</v>
      </c>
      <c r="DG213" s="148">
        <v>1629.8405240000002</v>
      </c>
      <c r="DH213" s="148">
        <v>1629.8405240000002</v>
      </c>
      <c r="DI213" s="148">
        <v>1629.8405240000002</v>
      </c>
      <c r="DJ213" s="148">
        <v>1629.8405240000002</v>
      </c>
      <c r="DK213" s="147"/>
      <c r="DL213" s="148">
        <v>9766.2460359581128</v>
      </c>
      <c r="DM213" s="148">
        <v>9766.2460359581128</v>
      </c>
      <c r="DN213" s="148">
        <v>9766.2460359581128</v>
      </c>
      <c r="DO213" s="148">
        <v>9766.2460359581128</v>
      </c>
      <c r="DP213" s="148">
        <v>10160.270607076349</v>
      </c>
      <c r="DQ213" s="148">
        <v>10160.270607076349</v>
      </c>
      <c r="DR213" s="148">
        <v>10160.270607076349</v>
      </c>
      <c r="DS213" s="148">
        <v>10160.270607076349</v>
      </c>
      <c r="DT213" s="148">
        <v>10160.270607076349</v>
      </c>
      <c r="DU213" s="148">
        <v>10160.270607076349</v>
      </c>
      <c r="DV213" s="148">
        <v>10160.270607076349</v>
      </c>
      <c r="DW213" s="148">
        <v>10160.270607076349</v>
      </c>
      <c r="DY213" s="149">
        <f t="shared" ref="DY213:DY228" si="123">SUM(DL213:DW213)</f>
        <v>120347.14900044327</v>
      </c>
      <c r="EA213" s="19" t="b">
        <f t="shared" si="122"/>
        <v>1</v>
      </c>
    </row>
    <row r="214" spans="2:138" x14ac:dyDescent="0.4">
      <c r="B214" s="144"/>
      <c r="C214" s="19" t="s">
        <v>71</v>
      </c>
      <c r="D214" s="145">
        <v>524</v>
      </c>
      <c r="E214" s="19" t="s">
        <v>72</v>
      </c>
      <c r="F214" s="19" t="s">
        <v>57</v>
      </c>
      <c r="H214" s="145" t="s">
        <v>13</v>
      </c>
      <c r="I214" s="19" t="s">
        <v>128</v>
      </c>
      <c r="J214" s="19" t="s">
        <v>74</v>
      </c>
      <c r="L214" s="146">
        <v>25000</v>
      </c>
      <c r="M214" s="146">
        <v>25000</v>
      </c>
      <c r="N214" s="146">
        <v>25000</v>
      </c>
      <c r="O214" s="146">
        <v>25000</v>
      </c>
      <c r="P214" s="146">
        <v>25000</v>
      </c>
      <c r="Q214" s="146">
        <v>25000</v>
      </c>
      <c r="R214" s="146">
        <v>25000</v>
      </c>
      <c r="S214" s="146">
        <v>25000</v>
      </c>
      <c r="T214" s="146">
        <v>25000</v>
      </c>
      <c r="U214" s="146">
        <v>25000</v>
      </c>
      <c r="V214" s="146">
        <v>25000</v>
      </c>
      <c r="W214" s="146">
        <v>25000</v>
      </c>
      <c r="X214" s="147"/>
      <c r="Y214" s="148">
        <v>25000</v>
      </c>
      <c r="Z214" s="148">
        <v>25000</v>
      </c>
      <c r="AA214" s="148">
        <v>25000</v>
      </c>
      <c r="AB214" s="148">
        <v>25000</v>
      </c>
      <c r="AC214" s="148">
        <v>25800</v>
      </c>
      <c r="AD214" s="148">
        <v>25800</v>
      </c>
      <c r="AE214" s="148">
        <v>25800</v>
      </c>
      <c r="AF214" s="148">
        <v>25800</v>
      </c>
      <c r="AG214" s="148">
        <v>25800</v>
      </c>
      <c r="AH214" s="148">
        <v>25800</v>
      </c>
      <c r="AI214" s="148">
        <v>25800</v>
      </c>
      <c r="AJ214" s="148">
        <v>25800</v>
      </c>
      <c r="AK214" s="147"/>
      <c r="AL214" s="148">
        <v>5704.5790400000005</v>
      </c>
      <c r="AM214" s="148">
        <v>5704.5790400000005</v>
      </c>
      <c r="AN214" s="148">
        <v>5704.5790400000005</v>
      </c>
      <c r="AO214" s="148">
        <v>5704.5790400000005</v>
      </c>
      <c r="AP214" s="148">
        <v>5924.5790400000005</v>
      </c>
      <c r="AQ214" s="148">
        <v>5924.5790400000005</v>
      </c>
      <c r="AR214" s="148">
        <v>5924.5790400000005</v>
      </c>
      <c r="AS214" s="148">
        <v>5924.5790400000005</v>
      </c>
      <c r="AT214" s="148">
        <v>5924.5790400000005</v>
      </c>
      <c r="AU214" s="148">
        <v>5924.5790400000005</v>
      </c>
      <c r="AV214" s="148">
        <v>5924.5790400000005</v>
      </c>
      <c r="AW214" s="148">
        <v>5924.5790400000005</v>
      </c>
      <c r="AX214" s="147"/>
      <c r="AY214" s="148">
        <v>951.63440000000014</v>
      </c>
      <c r="AZ214" s="148">
        <v>951.63440000000014</v>
      </c>
      <c r="BA214" s="148">
        <v>951.63440000000014</v>
      </c>
      <c r="BB214" s="148">
        <v>951.63440000000014</v>
      </c>
      <c r="BC214" s="148">
        <v>951.63440000000014</v>
      </c>
      <c r="BD214" s="148">
        <v>951.63440000000014</v>
      </c>
      <c r="BE214" s="148">
        <v>951.63440000000014</v>
      </c>
      <c r="BF214" s="148">
        <v>951.63440000000014</v>
      </c>
      <c r="BG214" s="148">
        <v>951.63440000000014</v>
      </c>
      <c r="BH214" s="148">
        <v>951.63440000000014</v>
      </c>
      <c r="BI214" s="148">
        <v>951.63440000000014</v>
      </c>
      <c r="BJ214" s="148">
        <v>951.63440000000014</v>
      </c>
      <c r="BK214" s="147"/>
      <c r="BL214" s="148">
        <v>2791.6666666666665</v>
      </c>
      <c r="BM214" s="148">
        <v>2791.6666666666665</v>
      </c>
      <c r="BN214" s="148">
        <v>2791.6666666666665</v>
      </c>
      <c r="BO214" s="148">
        <v>2791.6666666666665</v>
      </c>
      <c r="BP214" s="148">
        <v>2881</v>
      </c>
      <c r="BQ214" s="148">
        <v>2881</v>
      </c>
      <c r="BR214" s="148">
        <v>2881</v>
      </c>
      <c r="BS214" s="148">
        <v>2881</v>
      </c>
      <c r="BT214" s="148">
        <v>2881</v>
      </c>
      <c r="BU214" s="148">
        <v>2881</v>
      </c>
      <c r="BV214" s="148">
        <v>2881</v>
      </c>
      <c r="BW214" s="148">
        <v>2881</v>
      </c>
      <c r="BX214" s="147"/>
      <c r="BY214" s="148">
        <v>3933.1258119327081</v>
      </c>
      <c r="BZ214" s="148">
        <v>3933.1258119327081</v>
      </c>
      <c r="CA214" s="148">
        <v>3933.1258119327081</v>
      </c>
      <c r="CB214" s="148">
        <v>3933.1258119327081</v>
      </c>
      <c r="CC214" s="148">
        <v>3990.3496451465548</v>
      </c>
      <c r="CD214" s="148">
        <v>3990.3496451465548</v>
      </c>
      <c r="CE214" s="148">
        <v>3990.3496451465548</v>
      </c>
      <c r="CF214" s="148">
        <v>3990.3496451465548</v>
      </c>
      <c r="CG214" s="148">
        <v>3990.3496451465548</v>
      </c>
      <c r="CH214" s="148">
        <v>3990.3496451465548</v>
      </c>
      <c r="CI214" s="148">
        <v>3990.3496451465548</v>
      </c>
      <c r="CJ214" s="148">
        <v>3990.3496451465548</v>
      </c>
      <c r="CK214" s="147"/>
      <c r="CL214" s="148">
        <v>3722.2222222222217</v>
      </c>
      <c r="CM214" s="148">
        <v>3722.2222222222217</v>
      </c>
      <c r="CN214" s="148">
        <v>3722.2222222222217</v>
      </c>
      <c r="CO214" s="148">
        <v>3722.2222222222217</v>
      </c>
      <c r="CP214" s="148">
        <v>3841.333333333333</v>
      </c>
      <c r="CQ214" s="148">
        <v>3841.333333333333</v>
      </c>
      <c r="CR214" s="148">
        <v>3841.333333333333</v>
      </c>
      <c r="CS214" s="148">
        <v>3841.333333333333</v>
      </c>
      <c r="CT214" s="148">
        <v>3841.333333333333</v>
      </c>
      <c r="CU214" s="148">
        <v>3841.333333333333</v>
      </c>
      <c r="CV214" s="148">
        <v>3841.333333333333</v>
      </c>
      <c r="CW214" s="148">
        <v>3841.333333333333</v>
      </c>
      <c r="CX214" s="147"/>
      <c r="CY214" s="148">
        <v>8500</v>
      </c>
      <c r="CZ214" s="148">
        <v>8500</v>
      </c>
      <c r="DA214" s="148">
        <v>8500</v>
      </c>
      <c r="DB214" s="148">
        <v>8500</v>
      </c>
      <c r="DC214" s="148">
        <v>8772</v>
      </c>
      <c r="DD214" s="148">
        <v>8772</v>
      </c>
      <c r="DE214" s="148">
        <v>8772</v>
      </c>
      <c r="DF214" s="148">
        <v>8772</v>
      </c>
      <c r="DG214" s="148">
        <v>8772</v>
      </c>
      <c r="DH214" s="148">
        <v>8772</v>
      </c>
      <c r="DI214" s="148">
        <v>8772</v>
      </c>
      <c r="DJ214" s="148">
        <v>8772</v>
      </c>
      <c r="DK214" s="147"/>
      <c r="DL214" s="148">
        <v>43947.014700821601</v>
      </c>
      <c r="DM214" s="148">
        <v>43947.014700821601</v>
      </c>
      <c r="DN214" s="148">
        <v>43947.014700821601</v>
      </c>
      <c r="DO214" s="148">
        <v>43947.014700821601</v>
      </c>
      <c r="DP214" s="148">
        <v>45284.68297847989</v>
      </c>
      <c r="DQ214" s="148">
        <v>45284.68297847989</v>
      </c>
      <c r="DR214" s="148">
        <v>45284.68297847989</v>
      </c>
      <c r="DS214" s="148">
        <v>45284.68297847989</v>
      </c>
      <c r="DT214" s="148">
        <v>45284.68297847989</v>
      </c>
      <c r="DU214" s="148">
        <v>45284.68297847989</v>
      </c>
      <c r="DV214" s="148">
        <v>45284.68297847989</v>
      </c>
      <c r="DW214" s="148">
        <v>45284.68297847989</v>
      </c>
      <c r="DY214" s="149">
        <f t="shared" si="123"/>
        <v>538065.52263112552</v>
      </c>
      <c r="EA214" s="19" t="b">
        <f t="shared" ref="EA214:EA228" si="124">ROUND(SUM(Y214:AJ214,BL214:BW214,BY214:CJ214,CY214:DJ214,CL214:CW214),2)=ROUND(SUM(DL214:DW214),2)</f>
        <v>1</v>
      </c>
    </row>
    <row r="215" spans="2:138" x14ac:dyDescent="0.4">
      <c r="B215" s="144"/>
      <c r="C215" s="19" t="s">
        <v>71</v>
      </c>
      <c r="D215" s="145">
        <v>522</v>
      </c>
      <c r="E215" s="19" t="s">
        <v>72</v>
      </c>
      <c r="F215" s="19" t="s">
        <v>57</v>
      </c>
      <c r="H215" s="145" t="s">
        <v>13</v>
      </c>
      <c r="I215" s="19" t="s">
        <v>128</v>
      </c>
      <c r="J215" s="19" t="s">
        <v>74</v>
      </c>
      <c r="L215" s="146">
        <v>4558</v>
      </c>
      <c r="M215" s="146">
        <v>4558</v>
      </c>
      <c r="N215" s="146">
        <v>4558</v>
      </c>
      <c r="O215" s="146">
        <v>4558</v>
      </c>
      <c r="P215" s="146">
        <v>4558</v>
      </c>
      <c r="Q215" s="146">
        <v>4558</v>
      </c>
      <c r="R215" s="146">
        <v>4558</v>
      </c>
      <c r="S215" s="146">
        <v>4558</v>
      </c>
      <c r="T215" s="146">
        <v>4558</v>
      </c>
      <c r="U215" s="146">
        <v>4558</v>
      </c>
      <c r="V215" s="146">
        <v>4558</v>
      </c>
      <c r="W215" s="146">
        <v>4558</v>
      </c>
      <c r="X215" s="147"/>
      <c r="Y215" s="148">
        <v>4558</v>
      </c>
      <c r="Z215" s="148">
        <v>4558</v>
      </c>
      <c r="AA215" s="148">
        <v>4558</v>
      </c>
      <c r="AB215" s="148">
        <v>4558</v>
      </c>
      <c r="AC215" s="148">
        <v>4793.6486000000004</v>
      </c>
      <c r="AD215" s="148">
        <v>4793.6486000000004</v>
      </c>
      <c r="AE215" s="148">
        <v>4793.6486000000004</v>
      </c>
      <c r="AF215" s="148">
        <v>4793.6486000000004</v>
      </c>
      <c r="AG215" s="148">
        <v>4793.6486000000004</v>
      </c>
      <c r="AH215" s="148">
        <v>4793.6486000000004</v>
      </c>
      <c r="AI215" s="148">
        <v>4793.6486000000004</v>
      </c>
      <c r="AJ215" s="148">
        <v>4793.6486000000004</v>
      </c>
      <c r="AK215" s="147"/>
      <c r="AL215" s="148">
        <v>249.32617500000003</v>
      </c>
      <c r="AM215" s="148">
        <v>249.32617500000003</v>
      </c>
      <c r="AN215" s="148">
        <v>249.32617500000003</v>
      </c>
      <c r="AO215" s="148">
        <v>249.32617500000003</v>
      </c>
      <c r="AP215" s="148">
        <v>294.92417910000017</v>
      </c>
      <c r="AQ215" s="148">
        <v>294.92417910000017</v>
      </c>
      <c r="AR215" s="148">
        <v>294.92417910000017</v>
      </c>
      <c r="AS215" s="148">
        <v>294.92417910000017</v>
      </c>
      <c r="AT215" s="148">
        <v>294.92417910000017</v>
      </c>
      <c r="AU215" s="148">
        <v>294.92417910000017</v>
      </c>
      <c r="AV215" s="148">
        <v>294.92417910000017</v>
      </c>
      <c r="AW215" s="148">
        <v>294.92417910000017</v>
      </c>
      <c r="AX215" s="147"/>
      <c r="AY215" s="148">
        <v>447.71699999999993</v>
      </c>
      <c r="AZ215" s="148">
        <v>447.71699999999993</v>
      </c>
      <c r="BA215" s="148">
        <v>447.71699999999993</v>
      </c>
      <c r="BB215" s="148">
        <v>447.71699999999993</v>
      </c>
      <c r="BC215" s="148">
        <v>480.70780400000007</v>
      </c>
      <c r="BD215" s="148">
        <v>480.70780400000007</v>
      </c>
      <c r="BE215" s="148">
        <v>480.70780400000007</v>
      </c>
      <c r="BF215" s="148">
        <v>480.70780400000007</v>
      </c>
      <c r="BG215" s="148">
        <v>480.70780400000007</v>
      </c>
      <c r="BH215" s="148">
        <v>480.70780400000007</v>
      </c>
      <c r="BI215" s="148">
        <v>480.70780400000007</v>
      </c>
      <c r="BJ215" s="148">
        <v>480.70780400000007</v>
      </c>
      <c r="BK215" s="147"/>
      <c r="BL215" s="148">
        <v>508.97666666666663</v>
      </c>
      <c r="BM215" s="148">
        <v>508.97666666666663</v>
      </c>
      <c r="BN215" s="148">
        <v>508.97666666666663</v>
      </c>
      <c r="BO215" s="148">
        <v>508.97666666666663</v>
      </c>
      <c r="BP215" s="148">
        <v>535.29076033333342</v>
      </c>
      <c r="BQ215" s="148">
        <v>535.29076033333342</v>
      </c>
      <c r="BR215" s="148">
        <v>535.29076033333342</v>
      </c>
      <c r="BS215" s="148">
        <v>535.29076033333342</v>
      </c>
      <c r="BT215" s="148">
        <v>535.29076033333342</v>
      </c>
      <c r="BU215" s="148">
        <v>535.29076033333342</v>
      </c>
      <c r="BV215" s="148">
        <v>535.29076033333342</v>
      </c>
      <c r="BW215" s="148">
        <v>535.29076033333342</v>
      </c>
      <c r="BX215" s="147"/>
      <c r="BY215" s="148">
        <v>2470.9138137358914</v>
      </c>
      <c r="BZ215" s="148">
        <v>2470.9138137358914</v>
      </c>
      <c r="CA215" s="148">
        <v>2470.9138137358914</v>
      </c>
      <c r="CB215" s="148">
        <v>2470.9138137358914</v>
      </c>
      <c r="CC215" s="148">
        <v>2487.769708965237</v>
      </c>
      <c r="CD215" s="148">
        <v>2487.769708965237</v>
      </c>
      <c r="CE215" s="148">
        <v>2487.769708965237</v>
      </c>
      <c r="CF215" s="148">
        <v>2487.769708965237</v>
      </c>
      <c r="CG215" s="148">
        <v>2487.769708965237</v>
      </c>
      <c r="CH215" s="148">
        <v>2487.769708965237</v>
      </c>
      <c r="CI215" s="148">
        <v>2487.769708965237</v>
      </c>
      <c r="CJ215" s="148">
        <v>2487.769708965237</v>
      </c>
      <c r="CK215" s="147"/>
      <c r="CL215" s="148">
        <v>678.63555555555547</v>
      </c>
      <c r="CM215" s="148">
        <v>678.63555555555547</v>
      </c>
      <c r="CN215" s="148">
        <v>678.63555555555547</v>
      </c>
      <c r="CO215" s="148">
        <v>678.63555555555547</v>
      </c>
      <c r="CP215" s="148">
        <v>713.72101377777778</v>
      </c>
      <c r="CQ215" s="148">
        <v>713.72101377777778</v>
      </c>
      <c r="CR215" s="148">
        <v>713.72101377777778</v>
      </c>
      <c r="CS215" s="148">
        <v>713.72101377777778</v>
      </c>
      <c r="CT215" s="148">
        <v>713.72101377777778</v>
      </c>
      <c r="CU215" s="148">
        <v>713.72101377777778</v>
      </c>
      <c r="CV215" s="148">
        <v>713.72101377777778</v>
      </c>
      <c r="CW215" s="148">
        <v>713.72101377777778</v>
      </c>
      <c r="CX215" s="147"/>
      <c r="CY215" s="148">
        <v>1549.72</v>
      </c>
      <c r="CZ215" s="148">
        <v>1549.72</v>
      </c>
      <c r="DA215" s="148">
        <v>1549.72</v>
      </c>
      <c r="DB215" s="148">
        <v>1549.72</v>
      </c>
      <c r="DC215" s="148">
        <v>1629.8405240000002</v>
      </c>
      <c r="DD215" s="148">
        <v>1629.8405240000002</v>
      </c>
      <c r="DE215" s="148">
        <v>1629.8405240000002</v>
      </c>
      <c r="DF215" s="148">
        <v>1629.8405240000002</v>
      </c>
      <c r="DG215" s="148">
        <v>1629.8405240000002</v>
      </c>
      <c r="DH215" s="148">
        <v>1629.8405240000002</v>
      </c>
      <c r="DI215" s="148">
        <v>1629.8405240000002</v>
      </c>
      <c r="DJ215" s="148">
        <v>1629.8405240000002</v>
      </c>
      <c r="DK215" s="147"/>
      <c r="DL215" s="148">
        <v>9766.2460359581128</v>
      </c>
      <c r="DM215" s="148">
        <v>9766.2460359581128</v>
      </c>
      <c r="DN215" s="148">
        <v>9766.2460359581128</v>
      </c>
      <c r="DO215" s="148">
        <v>9766.2460359581128</v>
      </c>
      <c r="DP215" s="148">
        <v>10160.270607076349</v>
      </c>
      <c r="DQ215" s="148">
        <v>10160.270607076349</v>
      </c>
      <c r="DR215" s="148">
        <v>10160.270607076349</v>
      </c>
      <c r="DS215" s="148">
        <v>10160.270607076349</v>
      </c>
      <c r="DT215" s="148">
        <v>10160.270607076349</v>
      </c>
      <c r="DU215" s="148">
        <v>10160.270607076349</v>
      </c>
      <c r="DV215" s="148">
        <v>10160.270607076349</v>
      </c>
      <c r="DW215" s="148">
        <v>10160.270607076349</v>
      </c>
      <c r="DY215" s="149">
        <f t="shared" si="123"/>
        <v>120347.14900044327</v>
      </c>
      <c r="EA215" s="19" t="b">
        <f t="shared" si="124"/>
        <v>1</v>
      </c>
    </row>
    <row r="216" spans="2:138" x14ac:dyDescent="0.4">
      <c r="B216" s="144"/>
      <c r="C216" s="19" t="s">
        <v>71</v>
      </c>
      <c r="D216" s="145">
        <v>507</v>
      </c>
      <c r="E216" s="19" t="s">
        <v>72</v>
      </c>
      <c r="F216" s="19" t="s">
        <v>57</v>
      </c>
      <c r="H216" s="145" t="s">
        <v>13</v>
      </c>
      <c r="I216" s="19" t="s">
        <v>128</v>
      </c>
      <c r="J216" s="19" t="s">
        <v>74</v>
      </c>
      <c r="L216" s="146">
        <v>5200</v>
      </c>
      <c r="M216" s="146">
        <v>5200</v>
      </c>
      <c r="N216" s="146">
        <v>5200</v>
      </c>
      <c r="O216" s="146">
        <v>5200</v>
      </c>
      <c r="P216" s="146">
        <v>5200</v>
      </c>
      <c r="Q216" s="146">
        <v>5200</v>
      </c>
      <c r="R216" s="146">
        <v>5200</v>
      </c>
      <c r="S216" s="146">
        <v>5200</v>
      </c>
      <c r="T216" s="146">
        <v>5200</v>
      </c>
      <c r="U216" s="146">
        <v>5200</v>
      </c>
      <c r="V216" s="146">
        <v>5200</v>
      </c>
      <c r="W216" s="146">
        <v>5200</v>
      </c>
      <c r="X216" s="147"/>
      <c r="Y216" s="148">
        <v>5200</v>
      </c>
      <c r="Z216" s="148">
        <v>5200</v>
      </c>
      <c r="AA216" s="148">
        <v>5200</v>
      </c>
      <c r="AB216" s="148">
        <v>5200</v>
      </c>
      <c r="AC216" s="148">
        <v>5468.84</v>
      </c>
      <c r="AD216" s="148">
        <v>5468.84</v>
      </c>
      <c r="AE216" s="148">
        <v>5468.84</v>
      </c>
      <c r="AF216" s="148">
        <v>5468.84</v>
      </c>
      <c r="AG216" s="148">
        <v>5468.84</v>
      </c>
      <c r="AH216" s="148">
        <v>5468.84</v>
      </c>
      <c r="AI216" s="148">
        <v>5468.84</v>
      </c>
      <c r="AJ216" s="148">
        <v>5468.84</v>
      </c>
      <c r="AK216" s="147"/>
      <c r="AL216" s="148">
        <v>373.55317500000012</v>
      </c>
      <c r="AM216" s="148">
        <v>373.55317500000012</v>
      </c>
      <c r="AN216" s="148">
        <v>373.55317500000012</v>
      </c>
      <c r="AO216" s="148">
        <v>373.55317500000012</v>
      </c>
      <c r="AP216" s="148">
        <v>437.01998500000013</v>
      </c>
      <c r="AQ216" s="148">
        <v>437.01998500000013</v>
      </c>
      <c r="AR216" s="148">
        <v>437.01998500000013</v>
      </c>
      <c r="AS216" s="148">
        <v>437.01998500000013</v>
      </c>
      <c r="AT216" s="148">
        <v>437.01998500000013</v>
      </c>
      <c r="AU216" s="148">
        <v>437.01998500000013</v>
      </c>
      <c r="AV216" s="148">
        <v>437.01998500000013</v>
      </c>
      <c r="AW216" s="148">
        <v>437.01998500000013</v>
      </c>
      <c r="AX216" s="147"/>
      <c r="AY216" s="148">
        <v>537.59699999999998</v>
      </c>
      <c r="AZ216" s="148">
        <v>537.59699999999998</v>
      </c>
      <c r="BA216" s="148">
        <v>537.59699999999998</v>
      </c>
      <c r="BB216" s="148">
        <v>537.59699999999998</v>
      </c>
      <c r="BC216" s="148">
        <v>575.2346</v>
      </c>
      <c r="BD216" s="148">
        <v>575.2346</v>
      </c>
      <c r="BE216" s="148">
        <v>575.2346</v>
      </c>
      <c r="BF216" s="148">
        <v>575.2346</v>
      </c>
      <c r="BG216" s="148">
        <v>575.2346</v>
      </c>
      <c r="BH216" s="148">
        <v>575.2346</v>
      </c>
      <c r="BI216" s="148">
        <v>575.2346</v>
      </c>
      <c r="BJ216" s="148">
        <v>575.2346</v>
      </c>
      <c r="BK216" s="147"/>
      <c r="BL216" s="148">
        <v>580.66666666666663</v>
      </c>
      <c r="BM216" s="148">
        <v>580.66666666666663</v>
      </c>
      <c r="BN216" s="148">
        <v>580.66666666666663</v>
      </c>
      <c r="BO216" s="148">
        <v>580.66666666666663</v>
      </c>
      <c r="BP216" s="148">
        <v>610.68713333333335</v>
      </c>
      <c r="BQ216" s="148">
        <v>610.68713333333335</v>
      </c>
      <c r="BR216" s="148">
        <v>610.68713333333335</v>
      </c>
      <c r="BS216" s="148">
        <v>610.68713333333335</v>
      </c>
      <c r="BT216" s="148">
        <v>610.68713333333335</v>
      </c>
      <c r="BU216" s="148">
        <v>610.68713333333335</v>
      </c>
      <c r="BV216" s="148">
        <v>610.68713333333335</v>
      </c>
      <c r="BW216" s="148">
        <v>610.68713333333335</v>
      </c>
      <c r="BX216" s="147"/>
      <c r="BY216" s="148">
        <v>2516.8359398900034</v>
      </c>
      <c r="BZ216" s="148">
        <v>2516.8359398900034</v>
      </c>
      <c r="CA216" s="148">
        <v>2516.8359398900034</v>
      </c>
      <c r="CB216" s="148">
        <v>2516.8359398900034</v>
      </c>
      <c r="CC216" s="148">
        <v>2536.0660090415167</v>
      </c>
      <c r="CD216" s="148">
        <v>2536.0660090415167</v>
      </c>
      <c r="CE216" s="148">
        <v>2536.0660090415167</v>
      </c>
      <c r="CF216" s="148">
        <v>2536.0660090415167</v>
      </c>
      <c r="CG216" s="148">
        <v>2536.0660090415167</v>
      </c>
      <c r="CH216" s="148">
        <v>2536.0660090415167</v>
      </c>
      <c r="CI216" s="148">
        <v>2536.0660090415167</v>
      </c>
      <c r="CJ216" s="148">
        <v>2536.0660090415167</v>
      </c>
      <c r="CK216" s="147"/>
      <c r="CL216" s="148">
        <v>774.22222222222217</v>
      </c>
      <c r="CM216" s="148">
        <v>774.22222222222217</v>
      </c>
      <c r="CN216" s="148">
        <v>774.22222222222217</v>
      </c>
      <c r="CO216" s="148">
        <v>774.22222222222217</v>
      </c>
      <c r="CP216" s="148">
        <v>814.24951111111102</v>
      </c>
      <c r="CQ216" s="148">
        <v>814.24951111111102</v>
      </c>
      <c r="CR216" s="148">
        <v>814.24951111111102</v>
      </c>
      <c r="CS216" s="148">
        <v>814.24951111111102</v>
      </c>
      <c r="CT216" s="148">
        <v>814.24951111111102</v>
      </c>
      <c r="CU216" s="148">
        <v>814.24951111111102</v>
      </c>
      <c r="CV216" s="148">
        <v>814.24951111111102</v>
      </c>
      <c r="CW216" s="148">
        <v>814.24951111111102</v>
      </c>
      <c r="CX216" s="147"/>
      <c r="CY216" s="148">
        <v>1768.0000000000002</v>
      </c>
      <c r="CZ216" s="148">
        <v>1768.0000000000002</v>
      </c>
      <c r="DA216" s="148">
        <v>1768.0000000000002</v>
      </c>
      <c r="DB216" s="148">
        <v>1768.0000000000002</v>
      </c>
      <c r="DC216" s="148">
        <v>1859.4056000000003</v>
      </c>
      <c r="DD216" s="148">
        <v>1859.4056000000003</v>
      </c>
      <c r="DE216" s="148">
        <v>1859.4056000000003</v>
      </c>
      <c r="DF216" s="148">
        <v>1859.4056000000003</v>
      </c>
      <c r="DG216" s="148">
        <v>1859.4056000000003</v>
      </c>
      <c r="DH216" s="148">
        <v>1859.4056000000003</v>
      </c>
      <c r="DI216" s="148">
        <v>1859.4056000000003</v>
      </c>
      <c r="DJ216" s="148">
        <v>1859.4056000000003</v>
      </c>
      <c r="DK216" s="147"/>
      <c r="DL216" s="148">
        <v>10839.724828778892</v>
      </c>
      <c r="DM216" s="148">
        <v>10839.724828778892</v>
      </c>
      <c r="DN216" s="148">
        <v>10839.724828778892</v>
      </c>
      <c r="DO216" s="148">
        <v>10839.724828778892</v>
      </c>
      <c r="DP216" s="148">
        <v>11289.248253485961</v>
      </c>
      <c r="DQ216" s="148">
        <v>11289.248253485961</v>
      </c>
      <c r="DR216" s="148">
        <v>11289.248253485961</v>
      </c>
      <c r="DS216" s="148">
        <v>11289.248253485961</v>
      </c>
      <c r="DT216" s="148">
        <v>11289.248253485961</v>
      </c>
      <c r="DU216" s="148">
        <v>11289.248253485961</v>
      </c>
      <c r="DV216" s="148">
        <v>11289.248253485961</v>
      </c>
      <c r="DW216" s="148">
        <v>11289.248253485961</v>
      </c>
      <c r="DY216" s="149">
        <f t="shared" si="123"/>
        <v>133672.88534300326</v>
      </c>
      <c r="EA216" s="19" t="b">
        <f t="shared" si="124"/>
        <v>1</v>
      </c>
    </row>
    <row r="217" spans="2:138" x14ac:dyDescent="0.4">
      <c r="B217" s="144"/>
      <c r="C217" s="19" t="s">
        <v>71</v>
      </c>
      <c r="D217" s="145">
        <v>502</v>
      </c>
      <c r="E217" s="19" t="s">
        <v>72</v>
      </c>
      <c r="F217" s="19" t="s">
        <v>57</v>
      </c>
      <c r="H217" s="145" t="s">
        <v>13</v>
      </c>
      <c r="I217" s="19" t="s">
        <v>128</v>
      </c>
      <c r="J217" s="19" t="s">
        <v>74</v>
      </c>
      <c r="L217" s="146">
        <v>5200</v>
      </c>
      <c r="M217" s="146">
        <v>5200</v>
      </c>
      <c r="N217" s="146">
        <v>5200</v>
      </c>
      <c r="O217" s="146">
        <v>5200</v>
      </c>
      <c r="P217" s="146">
        <v>5200</v>
      </c>
      <c r="Q217" s="146">
        <v>5200</v>
      </c>
      <c r="R217" s="146">
        <v>5200</v>
      </c>
      <c r="S217" s="146">
        <v>5200</v>
      </c>
      <c r="T217" s="146">
        <v>5200</v>
      </c>
      <c r="U217" s="146">
        <v>5200</v>
      </c>
      <c r="V217" s="146">
        <v>5200</v>
      </c>
      <c r="W217" s="146">
        <v>5200</v>
      </c>
      <c r="X217" s="147"/>
      <c r="Y217" s="148">
        <v>5200</v>
      </c>
      <c r="Z217" s="148">
        <v>5200</v>
      </c>
      <c r="AA217" s="148">
        <v>5200</v>
      </c>
      <c r="AB217" s="148">
        <v>5200</v>
      </c>
      <c r="AC217" s="148">
        <v>5468.84</v>
      </c>
      <c r="AD217" s="148">
        <v>5468.84</v>
      </c>
      <c r="AE217" s="148">
        <v>5468.84</v>
      </c>
      <c r="AF217" s="148">
        <v>5468.84</v>
      </c>
      <c r="AG217" s="148">
        <v>5468.84</v>
      </c>
      <c r="AH217" s="148">
        <v>5468.84</v>
      </c>
      <c r="AI217" s="148">
        <v>5468.84</v>
      </c>
      <c r="AJ217" s="148">
        <v>5468.84</v>
      </c>
      <c r="AK217" s="147"/>
      <c r="AL217" s="148">
        <v>373.55317500000012</v>
      </c>
      <c r="AM217" s="148">
        <v>373.55317500000012</v>
      </c>
      <c r="AN217" s="148">
        <v>373.55317500000012</v>
      </c>
      <c r="AO217" s="148">
        <v>373.55317500000012</v>
      </c>
      <c r="AP217" s="148">
        <v>437.01998500000013</v>
      </c>
      <c r="AQ217" s="148">
        <v>437.01998500000013</v>
      </c>
      <c r="AR217" s="148">
        <v>437.01998500000013</v>
      </c>
      <c r="AS217" s="148">
        <v>437.01998500000013</v>
      </c>
      <c r="AT217" s="148">
        <v>437.01998500000013</v>
      </c>
      <c r="AU217" s="148">
        <v>437.01998500000013</v>
      </c>
      <c r="AV217" s="148">
        <v>437.01998500000013</v>
      </c>
      <c r="AW217" s="148">
        <v>437.01998500000013</v>
      </c>
      <c r="AX217" s="147"/>
      <c r="AY217" s="148">
        <v>537.59699999999998</v>
      </c>
      <c r="AZ217" s="148">
        <v>537.59699999999998</v>
      </c>
      <c r="BA217" s="148">
        <v>537.59699999999998</v>
      </c>
      <c r="BB217" s="148">
        <v>537.59699999999998</v>
      </c>
      <c r="BC217" s="148">
        <v>575.2346</v>
      </c>
      <c r="BD217" s="148">
        <v>575.2346</v>
      </c>
      <c r="BE217" s="148">
        <v>575.2346</v>
      </c>
      <c r="BF217" s="148">
        <v>575.2346</v>
      </c>
      <c r="BG217" s="148">
        <v>575.2346</v>
      </c>
      <c r="BH217" s="148">
        <v>575.2346</v>
      </c>
      <c r="BI217" s="148">
        <v>575.2346</v>
      </c>
      <c r="BJ217" s="148">
        <v>575.2346</v>
      </c>
      <c r="BK217" s="147"/>
      <c r="BL217" s="148">
        <v>580.66666666666663</v>
      </c>
      <c r="BM217" s="148">
        <v>580.66666666666663</v>
      </c>
      <c r="BN217" s="148">
        <v>580.66666666666663</v>
      </c>
      <c r="BO217" s="148">
        <v>580.66666666666663</v>
      </c>
      <c r="BP217" s="148">
        <v>610.68713333333335</v>
      </c>
      <c r="BQ217" s="148">
        <v>610.68713333333335</v>
      </c>
      <c r="BR217" s="148">
        <v>610.68713333333335</v>
      </c>
      <c r="BS217" s="148">
        <v>610.68713333333335</v>
      </c>
      <c r="BT217" s="148">
        <v>610.68713333333335</v>
      </c>
      <c r="BU217" s="148">
        <v>610.68713333333335</v>
      </c>
      <c r="BV217" s="148">
        <v>610.68713333333335</v>
      </c>
      <c r="BW217" s="148">
        <v>610.68713333333335</v>
      </c>
      <c r="BX217" s="147"/>
      <c r="BY217" s="148">
        <v>2516.8359398900034</v>
      </c>
      <c r="BZ217" s="148">
        <v>2516.8359398900034</v>
      </c>
      <c r="CA217" s="148">
        <v>2516.8359398900034</v>
      </c>
      <c r="CB217" s="148">
        <v>2516.8359398900034</v>
      </c>
      <c r="CC217" s="148">
        <v>2536.0660090415167</v>
      </c>
      <c r="CD217" s="148">
        <v>2536.0660090415167</v>
      </c>
      <c r="CE217" s="148">
        <v>2536.0660090415167</v>
      </c>
      <c r="CF217" s="148">
        <v>2536.0660090415167</v>
      </c>
      <c r="CG217" s="148">
        <v>2536.0660090415167</v>
      </c>
      <c r="CH217" s="148">
        <v>2536.0660090415167</v>
      </c>
      <c r="CI217" s="148">
        <v>2536.0660090415167</v>
      </c>
      <c r="CJ217" s="148">
        <v>2536.0660090415167</v>
      </c>
      <c r="CK217" s="147"/>
      <c r="CL217" s="148">
        <v>774.22222222222217</v>
      </c>
      <c r="CM217" s="148">
        <v>774.22222222222217</v>
      </c>
      <c r="CN217" s="148">
        <v>774.22222222222217</v>
      </c>
      <c r="CO217" s="148">
        <v>774.22222222222217</v>
      </c>
      <c r="CP217" s="148">
        <v>814.24951111111102</v>
      </c>
      <c r="CQ217" s="148">
        <v>814.24951111111102</v>
      </c>
      <c r="CR217" s="148">
        <v>814.24951111111102</v>
      </c>
      <c r="CS217" s="148">
        <v>814.24951111111102</v>
      </c>
      <c r="CT217" s="148">
        <v>814.24951111111102</v>
      </c>
      <c r="CU217" s="148">
        <v>814.24951111111102</v>
      </c>
      <c r="CV217" s="148">
        <v>814.24951111111102</v>
      </c>
      <c r="CW217" s="148">
        <v>814.24951111111102</v>
      </c>
      <c r="CX217" s="147"/>
      <c r="CY217" s="148">
        <v>1768.0000000000002</v>
      </c>
      <c r="CZ217" s="148">
        <v>1768.0000000000002</v>
      </c>
      <c r="DA217" s="148">
        <v>1768.0000000000002</v>
      </c>
      <c r="DB217" s="148">
        <v>1768.0000000000002</v>
      </c>
      <c r="DC217" s="148">
        <v>1859.4056000000003</v>
      </c>
      <c r="DD217" s="148">
        <v>1859.4056000000003</v>
      </c>
      <c r="DE217" s="148">
        <v>1859.4056000000003</v>
      </c>
      <c r="DF217" s="148">
        <v>1859.4056000000003</v>
      </c>
      <c r="DG217" s="148">
        <v>1859.4056000000003</v>
      </c>
      <c r="DH217" s="148">
        <v>1859.4056000000003</v>
      </c>
      <c r="DI217" s="148">
        <v>1859.4056000000003</v>
      </c>
      <c r="DJ217" s="148">
        <v>1859.4056000000003</v>
      </c>
      <c r="DK217" s="147"/>
      <c r="DL217" s="148">
        <v>10839.724828778892</v>
      </c>
      <c r="DM217" s="148">
        <v>10839.724828778892</v>
      </c>
      <c r="DN217" s="148">
        <v>10839.724828778892</v>
      </c>
      <c r="DO217" s="148">
        <v>10839.724828778892</v>
      </c>
      <c r="DP217" s="148">
        <v>11289.248253485961</v>
      </c>
      <c r="DQ217" s="148">
        <v>11289.248253485961</v>
      </c>
      <c r="DR217" s="148">
        <v>11289.248253485961</v>
      </c>
      <c r="DS217" s="148">
        <v>11289.248253485961</v>
      </c>
      <c r="DT217" s="148">
        <v>11289.248253485961</v>
      </c>
      <c r="DU217" s="148">
        <v>11289.248253485961</v>
      </c>
      <c r="DV217" s="148">
        <v>11289.248253485961</v>
      </c>
      <c r="DW217" s="148">
        <v>11289.248253485961</v>
      </c>
      <c r="DY217" s="149">
        <f t="shared" si="123"/>
        <v>133672.88534300326</v>
      </c>
      <c r="EA217" s="19" t="b">
        <f t="shared" si="124"/>
        <v>1</v>
      </c>
    </row>
    <row r="218" spans="2:138" x14ac:dyDescent="0.4">
      <c r="B218" s="144"/>
      <c r="C218" s="19" t="s">
        <v>71</v>
      </c>
      <c r="D218" s="145">
        <v>476</v>
      </c>
      <c r="E218" s="19" t="s">
        <v>72</v>
      </c>
      <c r="F218" s="19" t="s">
        <v>57</v>
      </c>
      <c r="H218" s="145" t="s">
        <v>13</v>
      </c>
      <c r="I218" s="19" t="s">
        <v>128</v>
      </c>
      <c r="J218" s="19" t="s">
        <v>74</v>
      </c>
      <c r="L218" s="146">
        <v>4138</v>
      </c>
      <c r="M218" s="146">
        <v>4138</v>
      </c>
      <c r="N218" s="146">
        <v>4138</v>
      </c>
      <c r="O218" s="146">
        <v>4138</v>
      </c>
      <c r="P218" s="146">
        <v>4138</v>
      </c>
      <c r="Q218" s="146">
        <v>4138</v>
      </c>
      <c r="R218" s="146">
        <v>4138</v>
      </c>
      <c r="S218" s="146">
        <v>4138</v>
      </c>
      <c r="T218" s="146">
        <v>4138</v>
      </c>
      <c r="U218" s="146">
        <v>4138</v>
      </c>
      <c r="V218" s="146">
        <v>4138</v>
      </c>
      <c r="W218" s="146">
        <v>4138</v>
      </c>
      <c r="X218" s="147"/>
      <c r="Y218" s="148">
        <v>4138</v>
      </c>
      <c r="Z218" s="148">
        <v>4138</v>
      </c>
      <c r="AA218" s="148">
        <v>4138</v>
      </c>
      <c r="AB218" s="148">
        <v>4138</v>
      </c>
      <c r="AC218" s="148">
        <v>4351.9346000000005</v>
      </c>
      <c r="AD218" s="148">
        <v>4351.9346000000005</v>
      </c>
      <c r="AE218" s="148">
        <v>4351.9346000000005</v>
      </c>
      <c r="AF218" s="148">
        <v>4351.9346000000005</v>
      </c>
      <c r="AG218" s="148">
        <v>4351.9346000000005</v>
      </c>
      <c r="AH218" s="148">
        <v>4351.9346000000005</v>
      </c>
      <c r="AI218" s="148">
        <v>4351.9346000000005</v>
      </c>
      <c r="AJ218" s="148">
        <v>4351.9346000000005</v>
      </c>
      <c r="AK218" s="147"/>
      <c r="AL218" s="148">
        <v>168.04520999999994</v>
      </c>
      <c r="AM218" s="148">
        <v>168.04520999999994</v>
      </c>
      <c r="AN218" s="148">
        <v>168.04520999999994</v>
      </c>
      <c r="AO218" s="148">
        <v>168.04520999999994</v>
      </c>
      <c r="AP218" s="148">
        <v>209.45252010000013</v>
      </c>
      <c r="AQ218" s="148">
        <v>209.45252010000013</v>
      </c>
      <c r="AR218" s="148">
        <v>209.45252010000013</v>
      </c>
      <c r="AS218" s="148">
        <v>209.45252010000013</v>
      </c>
      <c r="AT218" s="148">
        <v>209.45252010000013</v>
      </c>
      <c r="AU218" s="148">
        <v>209.45252010000013</v>
      </c>
      <c r="AV218" s="148">
        <v>209.45252010000013</v>
      </c>
      <c r="AW218" s="148">
        <v>209.45252010000013</v>
      </c>
      <c r="AX218" s="147"/>
      <c r="AY218" s="148">
        <v>389.97360000000003</v>
      </c>
      <c r="AZ218" s="148">
        <v>389.97360000000003</v>
      </c>
      <c r="BA218" s="148">
        <v>389.97360000000003</v>
      </c>
      <c r="BB218" s="148">
        <v>389.97360000000003</v>
      </c>
      <c r="BC218" s="148">
        <v>418.86784400000005</v>
      </c>
      <c r="BD218" s="148">
        <v>418.86784400000005</v>
      </c>
      <c r="BE218" s="148">
        <v>418.86784400000005</v>
      </c>
      <c r="BF218" s="148">
        <v>418.86784400000005</v>
      </c>
      <c r="BG218" s="148">
        <v>418.86784400000005</v>
      </c>
      <c r="BH218" s="148">
        <v>418.86784400000005</v>
      </c>
      <c r="BI218" s="148">
        <v>418.86784400000005</v>
      </c>
      <c r="BJ218" s="148">
        <v>418.86784400000005</v>
      </c>
      <c r="BK218" s="147"/>
      <c r="BL218" s="148">
        <v>462.07666666666665</v>
      </c>
      <c r="BM218" s="148">
        <v>462.07666666666665</v>
      </c>
      <c r="BN218" s="148">
        <v>462.07666666666665</v>
      </c>
      <c r="BO218" s="148">
        <v>462.07666666666665</v>
      </c>
      <c r="BP218" s="148">
        <v>485.96603033333338</v>
      </c>
      <c r="BQ218" s="148">
        <v>485.96603033333338</v>
      </c>
      <c r="BR218" s="148">
        <v>485.96603033333338</v>
      </c>
      <c r="BS218" s="148">
        <v>485.96603033333338</v>
      </c>
      <c r="BT218" s="148">
        <v>485.96603033333338</v>
      </c>
      <c r="BU218" s="148">
        <v>485.96603033333338</v>
      </c>
      <c r="BV218" s="148">
        <v>485.96603033333338</v>
      </c>
      <c r="BW218" s="148">
        <v>485.96603033333338</v>
      </c>
      <c r="BX218" s="147"/>
      <c r="BY218" s="148">
        <v>2440.8713012986223</v>
      </c>
      <c r="BZ218" s="148">
        <v>2440.8713012986223</v>
      </c>
      <c r="CA218" s="148">
        <v>2440.8713012986223</v>
      </c>
      <c r="CB218" s="148">
        <v>2440.8713012986223</v>
      </c>
      <c r="CC218" s="148">
        <v>2456.1739986349608</v>
      </c>
      <c r="CD218" s="148">
        <v>2456.1739986349608</v>
      </c>
      <c r="CE218" s="148">
        <v>2456.1739986349608</v>
      </c>
      <c r="CF218" s="148">
        <v>2456.1739986349608</v>
      </c>
      <c r="CG218" s="148">
        <v>2456.1739986349608</v>
      </c>
      <c r="CH218" s="148">
        <v>2456.1739986349608</v>
      </c>
      <c r="CI218" s="148">
        <v>2456.1739986349608</v>
      </c>
      <c r="CJ218" s="148">
        <v>2456.1739986349608</v>
      </c>
      <c r="CK218" s="147"/>
      <c r="CL218" s="148">
        <v>616.10222222222217</v>
      </c>
      <c r="CM218" s="148">
        <v>616.10222222222217</v>
      </c>
      <c r="CN218" s="148">
        <v>616.10222222222217</v>
      </c>
      <c r="CO218" s="148">
        <v>616.10222222222217</v>
      </c>
      <c r="CP218" s="148">
        <v>647.95470711111113</v>
      </c>
      <c r="CQ218" s="148">
        <v>647.95470711111113</v>
      </c>
      <c r="CR218" s="148">
        <v>647.95470711111113</v>
      </c>
      <c r="CS218" s="148">
        <v>647.95470711111113</v>
      </c>
      <c r="CT218" s="148">
        <v>647.95470711111113</v>
      </c>
      <c r="CU218" s="148">
        <v>647.95470711111113</v>
      </c>
      <c r="CV218" s="148">
        <v>647.95470711111113</v>
      </c>
      <c r="CW218" s="148">
        <v>647.95470711111113</v>
      </c>
      <c r="CX218" s="147"/>
      <c r="CY218" s="148">
        <v>1406.92</v>
      </c>
      <c r="CZ218" s="148">
        <v>1406.92</v>
      </c>
      <c r="DA218" s="148">
        <v>1406.92</v>
      </c>
      <c r="DB218" s="148">
        <v>1406.92</v>
      </c>
      <c r="DC218" s="148">
        <v>1479.6577640000003</v>
      </c>
      <c r="DD218" s="148">
        <v>1479.6577640000003</v>
      </c>
      <c r="DE218" s="148">
        <v>1479.6577640000003</v>
      </c>
      <c r="DF218" s="148">
        <v>1479.6577640000003</v>
      </c>
      <c r="DG218" s="148">
        <v>1479.6577640000003</v>
      </c>
      <c r="DH218" s="148">
        <v>1479.6577640000003</v>
      </c>
      <c r="DI218" s="148">
        <v>1479.6577640000003</v>
      </c>
      <c r="DJ218" s="148">
        <v>1479.6577640000003</v>
      </c>
      <c r="DK218" s="147"/>
      <c r="DL218" s="148">
        <v>9063.9701901875105</v>
      </c>
      <c r="DM218" s="148">
        <v>9063.9701901875105</v>
      </c>
      <c r="DN218" s="148">
        <v>9063.9701901875105</v>
      </c>
      <c r="DO218" s="148">
        <v>9063.9701901875105</v>
      </c>
      <c r="DP218" s="148">
        <v>9421.6871000794054</v>
      </c>
      <c r="DQ218" s="148">
        <v>9421.6871000794054</v>
      </c>
      <c r="DR218" s="148">
        <v>9421.6871000794054</v>
      </c>
      <c r="DS218" s="148">
        <v>9421.6871000794054</v>
      </c>
      <c r="DT218" s="148">
        <v>9421.6871000794054</v>
      </c>
      <c r="DU218" s="148">
        <v>9421.6871000794054</v>
      </c>
      <c r="DV218" s="148">
        <v>9421.6871000794054</v>
      </c>
      <c r="DW218" s="148">
        <v>9421.6871000794054</v>
      </c>
      <c r="DY218" s="149">
        <f t="shared" si="123"/>
        <v>111629.37756138528</v>
      </c>
      <c r="EA218" s="19" t="b">
        <f t="shared" si="124"/>
        <v>1</v>
      </c>
    </row>
    <row r="219" spans="2:138" ht="14" customHeight="1" x14ac:dyDescent="0.4">
      <c r="B219" s="144"/>
      <c r="C219" s="19" t="s">
        <v>71</v>
      </c>
      <c r="D219" s="145">
        <v>415</v>
      </c>
      <c r="E219" s="19" t="s">
        <v>72</v>
      </c>
      <c r="F219" s="19" t="s">
        <v>57</v>
      </c>
      <c r="H219" s="145" t="s">
        <v>13</v>
      </c>
      <c r="I219" s="19" t="s">
        <v>128</v>
      </c>
      <c r="J219" s="19" t="s">
        <v>74</v>
      </c>
      <c r="L219" s="146">
        <v>5200</v>
      </c>
      <c r="M219" s="146">
        <v>5200</v>
      </c>
      <c r="N219" s="146">
        <v>5200</v>
      </c>
      <c r="O219" s="146">
        <v>5200</v>
      </c>
      <c r="P219" s="146">
        <v>5200</v>
      </c>
      <c r="Q219" s="146">
        <v>5200</v>
      </c>
      <c r="R219" s="146">
        <v>5200</v>
      </c>
      <c r="S219" s="146">
        <v>5200</v>
      </c>
      <c r="T219" s="146">
        <v>5200</v>
      </c>
      <c r="U219" s="146">
        <v>5200</v>
      </c>
      <c r="V219" s="146">
        <v>5200</v>
      </c>
      <c r="W219" s="146">
        <v>5200</v>
      </c>
      <c r="X219" s="147"/>
      <c r="Y219" s="148">
        <v>5200</v>
      </c>
      <c r="Z219" s="148">
        <v>5200</v>
      </c>
      <c r="AA219" s="148">
        <v>5200</v>
      </c>
      <c r="AB219" s="148">
        <v>5200</v>
      </c>
      <c r="AC219" s="148">
        <v>5468.84</v>
      </c>
      <c r="AD219" s="148">
        <v>5468.84</v>
      </c>
      <c r="AE219" s="148">
        <v>5468.84</v>
      </c>
      <c r="AF219" s="148">
        <v>5468.84</v>
      </c>
      <c r="AG219" s="148">
        <v>5468.84</v>
      </c>
      <c r="AH219" s="148">
        <v>5468.84</v>
      </c>
      <c r="AI219" s="148">
        <v>5468.84</v>
      </c>
      <c r="AJ219" s="148">
        <v>5468.84</v>
      </c>
      <c r="AK219" s="147"/>
      <c r="AL219" s="148">
        <v>373.55317500000012</v>
      </c>
      <c r="AM219" s="148">
        <v>373.55317500000012</v>
      </c>
      <c r="AN219" s="148">
        <v>373.55317500000012</v>
      </c>
      <c r="AO219" s="148">
        <v>373.55317500000012</v>
      </c>
      <c r="AP219" s="148">
        <v>437.01998500000013</v>
      </c>
      <c r="AQ219" s="148">
        <v>437.01998500000013</v>
      </c>
      <c r="AR219" s="148">
        <v>437.01998500000013</v>
      </c>
      <c r="AS219" s="148">
        <v>437.01998500000013</v>
      </c>
      <c r="AT219" s="148">
        <v>437.01998500000013</v>
      </c>
      <c r="AU219" s="148">
        <v>437.01998500000013</v>
      </c>
      <c r="AV219" s="148">
        <v>437.01998500000013</v>
      </c>
      <c r="AW219" s="148">
        <v>437.01998500000013</v>
      </c>
      <c r="AX219" s="147"/>
      <c r="AY219" s="148">
        <v>537.59699999999998</v>
      </c>
      <c r="AZ219" s="148">
        <v>537.59699999999998</v>
      </c>
      <c r="BA219" s="148">
        <v>537.59699999999998</v>
      </c>
      <c r="BB219" s="148">
        <v>537.59699999999998</v>
      </c>
      <c r="BC219" s="148">
        <v>575.2346</v>
      </c>
      <c r="BD219" s="148">
        <v>575.2346</v>
      </c>
      <c r="BE219" s="148">
        <v>575.2346</v>
      </c>
      <c r="BF219" s="148">
        <v>575.2346</v>
      </c>
      <c r="BG219" s="148">
        <v>575.2346</v>
      </c>
      <c r="BH219" s="148">
        <v>575.2346</v>
      </c>
      <c r="BI219" s="148">
        <v>575.2346</v>
      </c>
      <c r="BJ219" s="148">
        <v>575.2346</v>
      </c>
      <c r="BK219" s="147"/>
      <c r="BL219" s="148">
        <v>580.66666666666663</v>
      </c>
      <c r="BM219" s="148">
        <v>580.66666666666663</v>
      </c>
      <c r="BN219" s="148">
        <v>580.66666666666663</v>
      </c>
      <c r="BO219" s="148">
        <v>580.66666666666663</v>
      </c>
      <c r="BP219" s="148">
        <v>610.68713333333335</v>
      </c>
      <c r="BQ219" s="148">
        <v>610.68713333333335</v>
      </c>
      <c r="BR219" s="148">
        <v>610.68713333333335</v>
      </c>
      <c r="BS219" s="148">
        <v>610.68713333333335</v>
      </c>
      <c r="BT219" s="148">
        <v>610.68713333333335</v>
      </c>
      <c r="BU219" s="148">
        <v>610.68713333333335</v>
      </c>
      <c r="BV219" s="148">
        <v>610.68713333333335</v>
      </c>
      <c r="BW219" s="148">
        <v>610.68713333333335</v>
      </c>
      <c r="BX219" s="147"/>
      <c r="BY219" s="148">
        <v>2516.8359398900034</v>
      </c>
      <c r="BZ219" s="148">
        <v>2516.8359398900034</v>
      </c>
      <c r="CA219" s="148">
        <v>2516.8359398900034</v>
      </c>
      <c r="CB219" s="148">
        <v>2516.8359398900034</v>
      </c>
      <c r="CC219" s="148">
        <v>2536.0660090415167</v>
      </c>
      <c r="CD219" s="148">
        <v>2536.0660090415167</v>
      </c>
      <c r="CE219" s="148">
        <v>2536.0660090415167</v>
      </c>
      <c r="CF219" s="148">
        <v>2536.0660090415167</v>
      </c>
      <c r="CG219" s="148">
        <v>2536.0660090415167</v>
      </c>
      <c r="CH219" s="148">
        <v>2536.0660090415167</v>
      </c>
      <c r="CI219" s="148">
        <v>2536.0660090415167</v>
      </c>
      <c r="CJ219" s="148">
        <v>2536.0660090415167</v>
      </c>
      <c r="CK219" s="147"/>
      <c r="CL219" s="148">
        <v>774.22222222222217</v>
      </c>
      <c r="CM219" s="148">
        <v>774.22222222222217</v>
      </c>
      <c r="CN219" s="148">
        <v>774.22222222222217</v>
      </c>
      <c r="CO219" s="148">
        <v>774.22222222222217</v>
      </c>
      <c r="CP219" s="148">
        <v>814.24951111111102</v>
      </c>
      <c r="CQ219" s="148">
        <v>814.24951111111102</v>
      </c>
      <c r="CR219" s="148">
        <v>814.24951111111102</v>
      </c>
      <c r="CS219" s="148">
        <v>814.24951111111102</v>
      </c>
      <c r="CT219" s="148">
        <v>814.24951111111102</v>
      </c>
      <c r="CU219" s="148">
        <v>814.24951111111102</v>
      </c>
      <c r="CV219" s="148">
        <v>814.24951111111102</v>
      </c>
      <c r="CW219" s="148">
        <v>814.24951111111102</v>
      </c>
      <c r="CX219" s="147"/>
      <c r="CY219" s="148">
        <v>1768.0000000000002</v>
      </c>
      <c r="CZ219" s="148">
        <v>1768.0000000000002</v>
      </c>
      <c r="DA219" s="148">
        <v>1768.0000000000002</v>
      </c>
      <c r="DB219" s="148">
        <v>1768.0000000000002</v>
      </c>
      <c r="DC219" s="148">
        <v>1859.4056000000003</v>
      </c>
      <c r="DD219" s="148">
        <v>1859.4056000000003</v>
      </c>
      <c r="DE219" s="148">
        <v>1859.4056000000003</v>
      </c>
      <c r="DF219" s="148">
        <v>1859.4056000000003</v>
      </c>
      <c r="DG219" s="148">
        <v>1859.4056000000003</v>
      </c>
      <c r="DH219" s="148">
        <v>1859.4056000000003</v>
      </c>
      <c r="DI219" s="148">
        <v>1859.4056000000003</v>
      </c>
      <c r="DJ219" s="148">
        <v>1859.4056000000003</v>
      </c>
      <c r="DK219" s="147"/>
      <c r="DL219" s="148">
        <v>10839.724828778892</v>
      </c>
      <c r="DM219" s="148">
        <v>10839.724828778892</v>
      </c>
      <c r="DN219" s="148">
        <v>10839.724828778892</v>
      </c>
      <c r="DO219" s="148">
        <v>10839.724828778892</v>
      </c>
      <c r="DP219" s="148">
        <v>11289.248253485961</v>
      </c>
      <c r="DQ219" s="148">
        <v>11289.248253485961</v>
      </c>
      <c r="DR219" s="148">
        <v>11289.248253485961</v>
      </c>
      <c r="DS219" s="148">
        <v>11289.248253485961</v>
      </c>
      <c r="DT219" s="148">
        <v>11289.248253485961</v>
      </c>
      <c r="DU219" s="148">
        <v>11289.248253485961</v>
      </c>
      <c r="DV219" s="148">
        <v>11289.248253485961</v>
      </c>
      <c r="DW219" s="148">
        <v>11289.248253485961</v>
      </c>
      <c r="DY219" s="149">
        <f t="shared" si="123"/>
        <v>133672.88534300326</v>
      </c>
      <c r="EA219" s="19" t="b">
        <f t="shared" si="124"/>
        <v>1</v>
      </c>
      <c r="EH219" s="19"/>
    </row>
    <row r="220" spans="2:138" x14ac:dyDescent="0.4">
      <c r="B220" s="144"/>
      <c r="C220" s="19" t="s">
        <v>71</v>
      </c>
      <c r="D220" s="145">
        <v>387</v>
      </c>
      <c r="E220" s="19" t="s">
        <v>72</v>
      </c>
      <c r="F220" s="19" t="s">
        <v>57</v>
      </c>
      <c r="H220" s="145" t="s">
        <v>13</v>
      </c>
      <c r="I220" s="19" t="s">
        <v>128</v>
      </c>
      <c r="J220" s="19" t="s">
        <v>74</v>
      </c>
      <c r="L220" s="146">
        <v>6838</v>
      </c>
      <c r="M220" s="146">
        <v>6838</v>
      </c>
      <c r="N220" s="146">
        <v>6838</v>
      </c>
      <c r="O220" s="146">
        <v>6838</v>
      </c>
      <c r="P220" s="146">
        <v>6838</v>
      </c>
      <c r="Q220" s="146">
        <v>6838</v>
      </c>
      <c r="R220" s="146">
        <v>6838</v>
      </c>
      <c r="S220" s="146">
        <v>6838</v>
      </c>
      <c r="T220" s="146">
        <v>6838</v>
      </c>
      <c r="U220" s="146">
        <v>6838</v>
      </c>
      <c r="V220" s="146">
        <v>6838</v>
      </c>
      <c r="W220" s="146">
        <v>6838</v>
      </c>
      <c r="X220" s="147"/>
      <c r="Y220" s="148">
        <v>6838</v>
      </c>
      <c r="Z220" s="148">
        <v>6838</v>
      </c>
      <c r="AA220" s="148">
        <v>6838</v>
      </c>
      <c r="AB220" s="148">
        <v>6838</v>
      </c>
      <c r="AC220" s="148">
        <v>7191.5246000000006</v>
      </c>
      <c r="AD220" s="148">
        <v>7191.5246000000006</v>
      </c>
      <c r="AE220" s="148">
        <v>7191.5246000000006</v>
      </c>
      <c r="AF220" s="148">
        <v>7191.5246000000006</v>
      </c>
      <c r="AG220" s="148">
        <v>7191.5246000000006</v>
      </c>
      <c r="AH220" s="148">
        <v>7191.5246000000006</v>
      </c>
      <c r="AI220" s="148">
        <v>7191.5246000000006</v>
      </c>
      <c r="AJ220" s="148">
        <v>7191.5246000000006</v>
      </c>
      <c r="AK220" s="147"/>
      <c r="AL220" s="148">
        <v>760.82632500000022</v>
      </c>
      <c r="AM220" s="148">
        <v>760.82632500000022</v>
      </c>
      <c r="AN220" s="148">
        <v>760.82632500000022</v>
      </c>
      <c r="AO220" s="148">
        <v>760.82632500000022</v>
      </c>
      <c r="AP220" s="148">
        <v>844.43489290000025</v>
      </c>
      <c r="AQ220" s="148">
        <v>844.43489290000025</v>
      </c>
      <c r="AR220" s="148">
        <v>844.43489290000025</v>
      </c>
      <c r="AS220" s="148">
        <v>844.43489290000025</v>
      </c>
      <c r="AT220" s="148">
        <v>844.43489290000025</v>
      </c>
      <c r="AU220" s="148">
        <v>844.43489290000025</v>
      </c>
      <c r="AV220" s="148">
        <v>844.43489290000025</v>
      </c>
      <c r="AW220" s="148">
        <v>844.43489290000025</v>
      </c>
      <c r="AX220" s="147"/>
      <c r="AY220" s="148">
        <v>766.91699999999992</v>
      </c>
      <c r="AZ220" s="148">
        <v>766.91699999999992</v>
      </c>
      <c r="BA220" s="148">
        <v>766.91699999999992</v>
      </c>
      <c r="BB220" s="148">
        <v>766.91699999999992</v>
      </c>
      <c r="BC220" s="148">
        <v>816.4104440000001</v>
      </c>
      <c r="BD220" s="148">
        <v>816.4104440000001</v>
      </c>
      <c r="BE220" s="148">
        <v>816.4104440000001</v>
      </c>
      <c r="BF220" s="148">
        <v>816.4104440000001</v>
      </c>
      <c r="BG220" s="148">
        <v>816.4104440000001</v>
      </c>
      <c r="BH220" s="148">
        <v>816.4104440000001</v>
      </c>
      <c r="BI220" s="148">
        <v>816.4104440000001</v>
      </c>
      <c r="BJ220" s="148">
        <v>816.4104440000001</v>
      </c>
      <c r="BK220" s="147"/>
      <c r="BL220" s="148">
        <v>763.5766666666666</v>
      </c>
      <c r="BM220" s="148">
        <v>763.5766666666666</v>
      </c>
      <c r="BN220" s="148">
        <v>763.5766666666666</v>
      </c>
      <c r="BO220" s="148">
        <v>763.5766666666666</v>
      </c>
      <c r="BP220" s="148">
        <v>803.05358033333334</v>
      </c>
      <c r="BQ220" s="148">
        <v>803.05358033333334</v>
      </c>
      <c r="BR220" s="148">
        <v>803.05358033333334</v>
      </c>
      <c r="BS220" s="148">
        <v>803.05358033333334</v>
      </c>
      <c r="BT220" s="148">
        <v>803.05358033333334</v>
      </c>
      <c r="BU220" s="148">
        <v>803.05358033333334</v>
      </c>
      <c r="BV220" s="148">
        <v>803.05358033333334</v>
      </c>
      <c r="BW220" s="148">
        <v>803.05358033333334</v>
      </c>
      <c r="BX220" s="147"/>
      <c r="BY220" s="148">
        <v>2634.0017383953546</v>
      </c>
      <c r="BZ220" s="148">
        <v>2634.0017383953546</v>
      </c>
      <c r="CA220" s="148">
        <v>2634.0017383953546</v>
      </c>
      <c r="CB220" s="148">
        <v>2634.0017383953546</v>
      </c>
      <c r="CC220" s="148">
        <v>2659.2892793295941</v>
      </c>
      <c r="CD220" s="148">
        <v>2659.2892793295941</v>
      </c>
      <c r="CE220" s="148">
        <v>2659.2892793295941</v>
      </c>
      <c r="CF220" s="148">
        <v>2659.2892793295941</v>
      </c>
      <c r="CG220" s="148">
        <v>2659.2892793295941</v>
      </c>
      <c r="CH220" s="148">
        <v>2659.2892793295941</v>
      </c>
      <c r="CI220" s="148">
        <v>2659.2892793295941</v>
      </c>
      <c r="CJ220" s="148">
        <v>2659.2892793295941</v>
      </c>
      <c r="CK220" s="147"/>
      <c r="CL220" s="148">
        <v>1018.1022222222222</v>
      </c>
      <c r="CM220" s="148">
        <v>1018.1022222222222</v>
      </c>
      <c r="CN220" s="148">
        <v>1018.1022222222222</v>
      </c>
      <c r="CO220" s="148">
        <v>1018.1022222222222</v>
      </c>
      <c r="CP220" s="148">
        <v>1070.738107111111</v>
      </c>
      <c r="CQ220" s="148">
        <v>1070.738107111111</v>
      </c>
      <c r="CR220" s="148">
        <v>1070.738107111111</v>
      </c>
      <c r="CS220" s="148">
        <v>1070.738107111111</v>
      </c>
      <c r="CT220" s="148">
        <v>1070.738107111111</v>
      </c>
      <c r="CU220" s="148">
        <v>1070.738107111111</v>
      </c>
      <c r="CV220" s="148">
        <v>1070.738107111111</v>
      </c>
      <c r="CW220" s="148">
        <v>1070.738107111111</v>
      </c>
      <c r="CX220" s="147"/>
      <c r="CY220" s="148">
        <v>2324.92</v>
      </c>
      <c r="CZ220" s="148">
        <v>2324.92</v>
      </c>
      <c r="DA220" s="148">
        <v>2324.92</v>
      </c>
      <c r="DB220" s="148">
        <v>2324.92</v>
      </c>
      <c r="DC220" s="148">
        <v>2445.1183640000004</v>
      </c>
      <c r="DD220" s="148">
        <v>2445.1183640000004</v>
      </c>
      <c r="DE220" s="148">
        <v>2445.1183640000004</v>
      </c>
      <c r="DF220" s="148">
        <v>2445.1183640000004</v>
      </c>
      <c r="DG220" s="148">
        <v>2445.1183640000004</v>
      </c>
      <c r="DH220" s="148">
        <v>2445.1183640000004</v>
      </c>
      <c r="DI220" s="148">
        <v>2445.1183640000004</v>
      </c>
      <c r="DJ220" s="148">
        <v>2445.1183640000004</v>
      </c>
      <c r="DK220" s="147"/>
      <c r="DL220" s="148">
        <v>13578.600627284242</v>
      </c>
      <c r="DM220" s="148">
        <v>13578.600627284242</v>
      </c>
      <c r="DN220" s="148">
        <v>13578.600627284242</v>
      </c>
      <c r="DO220" s="148">
        <v>13578.600627284242</v>
      </c>
      <c r="DP220" s="148">
        <v>14169.72393077404</v>
      </c>
      <c r="DQ220" s="148">
        <v>14169.72393077404</v>
      </c>
      <c r="DR220" s="148">
        <v>14169.72393077404</v>
      </c>
      <c r="DS220" s="148">
        <v>14169.72393077404</v>
      </c>
      <c r="DT220" s="148">
        <v>14169.72393077404</v>
      </c>
      <c r="DU220" s="148">
        <v>14169.72393077404</v>
      </c>
      <c r="DV220" s="148">
        <v>14169.72393077404</v>
      </c>
      <c r="DW220" s="148">
        <v>14169.72393077404</v>
      </c>
      <c r="DY220" s="149">
        <f t="shared" si="123"/>
        <v>167672.19395532931</v>
      </c>
      <c r="EA220" s="19" t="b">
        <f t="shared" si="124"/>
        <v>1</v>
      </c>
    </row>
    <row r="221" spans="2:138" x14ac:dyDescent="0.4">
      <c r="B221" s="144"/>
      <c r="C221" s="19" t="s">
        <v>71</v>
      </c>
      <c r="D221" s="145">
        <v>386</v>
      </c>
      <c r="E221" s="19" t="s">
        <v>72</v>
      </c>
      <c r="F221" s="19" t="s">
        <v>57</v>
      </c>
      <c r="H221" s="145" t="s">
        <v>13</v>
      </c>
      <c r="I221" s="19" t="s">
        <v>128</v>
      </c>
      <c r="J221" s="19" t="s">
        <v>74</v>
      </c>
      <c r="L221" s="146">
        <v>6838</v>
      </c>
      <c r="M221" s="146">
        <v>6838</v>
      </c>
      <c r="N221" s="146">
        <v>6838</v>
      </c>
      <c r="O221" s="146">
        <v>6838</v>
      </c>
      <c r="P221" s="146">
        <v>6838</v>
      </c>
      <c r="Q221" s="146">
        <v>6838</v>
      </c>
      <c r="R221" s="146">
        <v>6838</v>
      </c>
      <c r="S221" s="146">
        <v>6838</v>
      </c>
      <c r="T221" s="146">
        <v>6838</v>
      </c>
      <c r="U221" s="146">
        <v>6838</v>
      </c>
      <c r="V221" s="146">
        <v>6838</v>
      </c>
      <c r="W221" s="146">
        <v>6838</v>
      </c>
      <c r="X221" s="147"/>
      <c r="Y221" s="148">
        <v>6838</v>
      </c>
      <c r="Z221" s="148">
        <v>6838</v>
      </c>
      <c r="AA221" s="148">
        <v>6838</v>
      </c>
      <c r="AB221" s="148">
        <v>6838</v>
      </c>
      <c r="AC221" s="148">
        <v>7191.5246000000006</v>
      </c>
      <c r="AD221" s="148">
        <v>7191.5246000000006</v>
      </c>
      <c r="AE221" s="148">
        <v>7191.5246000000006</v>
      </c>
      <c r="AF221" s="148">
        <v>7191.5246000000006</v>
      </c>
      <c r="AG221" s="148">
        <v>7191.5246000000006</v>
      </c>
      <c r="AH221" s="148">
        <v>7191.5246000000006</v>
      </c>
      <c r="AI221" s="148">
        <v>7191.5246000000006</v>
      </c>
      <c r="AJ221" s="148">
        <v>7191.5246000000006</v>
      </c>
      <c r="AK221" s="147"/>
      <c r="AL221" s="148">
        <v>760.82632500000022</v>
      </c>
      <c r="AM221" s="148">
        <v>760.82632500000022</v>
      </c>
      <c r="AN221" s="148">
        <v>760.82632500000022</v>
      </c>
      <c r="AO221" s="148">
        <v>760.82632500000022</v>
      </c>
      <c r="AP221" s="148">
        <v>844.43489290000025</v>
      </c>
      <c r="AQ221" s="148">
        <v>844.43489290000025</v>
      </c>
      <c r="AR221" s="148">
        <v>844.43489290000025</v>
      </c>
      <c r="AS221" s="148">
        <v>844.43489290000025</v>
      </c>
      <c r="AT221" s="148">
        <v>844.43489290000025</v>
      </c>
      <c r="AU221" s="148">
        <v>844.43489290000025</v>
      </c>
      <c r="AV221" s="148">
        <v>844.43489290000025</v>
      </c>
      <c r="AW221" s="148">
        <v>844.43489290000025</v>
      </c>
      <c r="AX221" s="147"/>
      <c r="AY221" s="148">
        <v>766.91699999999992</v>
      </c>
      <c r="AZ221" s="148">
        <v>766.91699999999992</v>
      </c>
      <c r="BA221" s="148">
        <v>766.91699999999992</v>
      </c>
      <c r="BB221" s="148">
        <v>766.91699999999992</v>
      </c>
      <c r="BC221" s="148">
        <v>816.4104440000001</v>
      </c>
      <c r="BD221" s="148">
        <v>816.4104440000001</v>
      </c>
      <c r="BE221" s="148">
        <v>816.4104440000001</v>
      </c>
      <c r="BF221" s="148">
        <v>816.4104440000001</v>
      </c>
      <c r="BG221" s="148">
        <v>816.4104440000001</v>
      </c>
      <c r="BH221" s="148">
        <v>816.4104440000001</v>
      </c>
      <c r="BI221" s="148">
        <v>816.4104440000001</v>
      </c>
      <c r="BJ221" s="148">
        <v>816.4104440000001</v>
      </c>
      <c r="BK221" s="147"/>
      <c r="BL221" s="148">
        <v>763.5766666666666</v>
      </c>
      <c r="BM221" s="148">
        <v>763.5766666666666</v>
      </c>
      <c r="BN221" s="148">
        <v>763.5766666666666</v>
      </c>
      <c r="BO221" s="148">
        <v>763.5766666666666</v>
      </c>
      <c r="BP221" s="148">
        <v>803.05358033333334</v>
      </c>
      <c r="BQ221" s="148">
        <v>803.05358033333334</v>
      </c>
      <c r="BR221" s="148">
        <v>803.05358033333334</v>
      </c>
      <c r="BS221" s="148">
        <v>803.05358033333334</v>
      </c>
      <c r="BT221" s="148">
        <v>803.05358033333334</v>
      </c>
      <c r="BU221" s="148">
        <v>803.05358033333334</v>
      </c>
      <c r="BV221" s="148">
        <v>803.05358033333334</v>
      </c>
      <c r="BW221" s="148">
        <v>803.05358033333334</v>
      </c>
      <c r="BX221" s="147"/>
      <c r="BY221" s="148">
        <v>2634.0017383953546</v>
      </c>
      <c r="BZ221" s="148">
        <v>2634.0017383953546</v>
      </c>
      <c r="CA221" s="148">
        <v>2634.0017383953546</v>
      </c>
      <c r="CB221" s="148">
        <v>2634.0017383953546</v>
      </c>
      <c r="CC221" s="148">
        <v>2659.2892793295941</v>
      </c>
      <c r="CD221" s="148">
        <v>2659.2892793295941</v>
      </c>
      <c r="CE221" s="148">
        <v>2659.2892793295941</v>
      </c>
      <c r="CF221" s="148">
        <v>2659.2892793295941</v>
      </c>
      <c r="CG221" s="148">
        <v>2659.2892793295941</v>
      </c>
      <c r="CH221" s="148">
        <v>2659.2892793295941</v>
      </c>
      <c r="CI221" s="148">
        <v>2659.2892793295941</v>
      </c>
      <c r="CJ221" s="148">
        <v>2659.2892793295941</v>
      </c>
      <c r="CK221" s="147"/>
      <c r="CL221" s="148">
        <v>1018.1022222222222</v>
      </c>
      <c r="CM221" s="148">
        <v>1018.1022222222222</v>
      </c>
      <c r="CN221" s="148">
        <v>1018.1022222222222</v>
      </c>
      <c r="CO221" s="148">
        <v>1018.1022222222222</v>
      </c>
      <c r="CP221" s="148">
        <v>1070.738107111111</v>
      </c>
      <c r="CQ221" s="148">
        <v>1070.738107111111</v>
      </c>
      <c r="CR221" s="148">
        <v>1070.738107111111</v>
      </c>
      <c r="CS221" s="148">
        <v>1070.738107111111</v>
      </c>
      <c r="CT221" s="148">
        <v>1070.738107111111</v>
      </c>
      <c r="CU221" s="148">
        <v>1070.738107111111</v>
      </c>
      <c r="CV221" s="148">
        <v>1070.738107111111</v>
      </c>
      <c r="CW221" s="148">
        <v>1070.738107111111</v>
      </c>
      <c r="CX221" s="147"/>
      <c r="CY221" s="148">
        <v>2324.92</v>
      </c>
      <c r="CZ221" s="148">
        <v>2324.92</v>
      </c>
      <c r="DA221" s="148">
        <v>2324.92</v>
      </c>
      <c r="DB221" s="148">
        <v>2324.92</v>
      </c>
      <c r="DC221" s="148">
        <v>2445.1183640000004</v>
      </c>
      <c r="DD221" s="148">
        <v>2445.1183640000004</v>
      </c>
      <c r="DE221" s="148">
        <v>2445.1183640000004</v>
      </c>
      <c r="DF221" s="148">
        <v>2445.1183640000004</v>
      </c>
      <c r="DG221" s="148">
        <v>2445.1183640000004</v>
      </c>
      <c r="DH221" s="148">
        <v>2445.1183640000004</v>
      </c>
      <c r="DI221" s="148">
        <v>2445.1183640000004</v>
      </c>
      <c r="DJ221" s="148">
        <v>2445.1183640000004</v>
      </c>
      <c r="DK221" s="147"/>
      <c r="DL221" s="148">
        <v>13578.600627284242</v>
      </c>
      <c r="DM221" s="148">
        <v>13578.600627284242</v>
      </c>
      <c r="DN221" s="148">
        <v>13578.600627284242</v>
      </c>
      <c r="DO221" s="148">
        <v>13578.600627284242</v>
      </c>
      <c r="DP221" s="148">
        <v>14169.72393077404</v>
      </c>
      <c r="DQ221" s="148">
        <v>14169.72393077404</v>
      </c>
      <c r="DR221" s="148">
        <v>14169.72393077404</v>
      </c>
      <c r="DS221" s="148">
        <v>14169.72393077404</v>
      </c>
      <c r="DT221" s="148">
        <v>14169.72393077404</v>
      </c>
      <c r="DU221" s="148">
        <v>14169.72393077404</v>
      </c>
      <c r="DV221" s="148">
        <v>14169.72393077404</v>
      </c>
      <c r="DW221" s="148">
        <v>14169.72393077404</v>
      </c>
      <c r="DY221" s="149">
        <f t="shared" si="123"/>
        <v>167672.19395532931</v>
      </c>
      <c r="EA221" s="19" t="b">
        <f t="shared" si="124"/>
        <v>1</v>
      </c>
    </row>
    <row r="222" spans="2:138" x14ac:dyDescent="0.4">
      <c r="B222" s="144"/>
      <c r="C222" s="19" t="s">
        <v>71</v>
      </c>
      <c r="D222" s="145">
        <v>381</v>
      </c>
      <c r="E222" s="19" t="s">
        <v>72</v>
      </c>
      <c r="F222" s="19" t="s">
        <v>57</v>
      </c>
      <c r="H222" s="145" t="s">
        <v>13</v>
      </c>
      <c r="I222" s="19" t="s">
        <v>128</v>
      </c>
      <c r="J222" s="19" t="s">
        <v>74</v>
      </c>
      <c r="L222" s="146">
        <v>7000</v>
      </c>
      <c r="M222" s="146">
        <v>7000</v>
      </c>
      <c r="N222" s="146">
        <v>7000</v>
      </c>
      <c r="O222" s="146">
        <v>10000</v>
      </c>
      <c r="P222" s="146">
        <v>10000</v>
      </c>
      <c r="Q222" s="146">
        <v>10000</v>
      </c>
      <c r="R222" s="146">
        <v>10000</v>
      </c>
      <c r="S222" s="146">
        <v>10000</v>
      </c>
      <c r="T222" s="146">
        <v>10000</v>
      </c>
      <c r="U222" s="146">
        <v>10000</v>
      </c>
      <c r="V222" s="146">
        <v>10000</v>
      </c>
      <c r="W222" s="146">
        <v>10000</v>
      </c>
      <c r="X222" s="147"/>
      <c r="Y222" s="148">
        <v>7000</v>
      </c>
      <c r="Z222" s="148">
        <v>7000</v>
      </c>
      <c r="AA222" s="148">
        <v>7000</v>
      </c>
      <c r="AB222" s="148">
        <v>10000</v>
      </c>
      <c r="AC222" s="148">
        <v>10517</v>
      </c>
      <c r="AD222" s="148">
        <v>10517</v>
      </c>
      <c r="AE222" s="148">
        <v>10517</v>
      </c>
      <c r="AF222" s="148">
        <v>10517</v>
      </c>
      <c r="AG222" s="148">
        <v>10517</v>
      </c>
      <c r="AH222" s="148">
        <v>10517</v>
      </c>
      <c r="AI222" s="148">
        <v>10517</v>
      </c>
      <c r="AJ222" s="148">
        <v>10517</v>
      </c>
      <c r="AK222" s="147"/>
      <c r="AL222" s="148">
        <v>799.1393250000001</v>
      </c>
      <c r="AM222" s="148">
        <v>799.1393250000001</v>
      </c>
      <c r="AN222" s="148">
        <v>799.1393250000001</v>
      </c>
      <c r="AO222" s="148">
        <v>1579.5790400000001</v>
      </c>
      <c r="AP222" s="148">
        <v>1721.7540399999998</v>
      </c>
      <c r="AQ222" s="148">
        <v>1721.7540399999998</v>
      </c>
      <c r="AR222" s="148">
        <v>1721.7540399999998</v>
      </c>
      <c r="AS222" s="148">
        <v>1721.7540399999998</v>
      </c>
      <c r="AT222" s="148">
        <v>1721.7540399999998</v>
      </c>
      <c r="AU222" s="148">
        <v>1721.7540399999998</v>
      </c>
      <c r="AV222" s="148">
        <v>1721.7540399999998</v>
      </c>
      <c r="AW222" s="148">
        <v>1721.7540399999998</v>
      </c>
      <c r="AX222" s="147"/>
      <c r="AY222" s="148">
        <v>789.59699999999998</v>
      </c>
      <c r="AZ222" s="148">
        <v>789.59699999999998</v>
      </c>
      <c r="BA222" s="148">
        <v>789.59699999999998</v>
      </c>
      <c r="BB222" s="148">
        <v>951.63440000000014</v>
      </c>
      <c r="BC222" s="148">
        <v>951.63440000000014</v>
      </c>
      <c r="BD222" s="148">
        <v>951.63440000000014</v>
      </c>
      <c r="BE222" s="148">
        <v>951.63440000000014</v>
      </c>
      <c r="BF222" s="148">
        <v>951.63440000000014</v>
      </c>
      <c r="BG222" s="148">
        <v>951.63440000000014</v>
      </c>
      <c r="BH222" s="148">
        <v>951.63440000000014</v>
      </c>
      <c r="BI222" s="148">
        <v>951.63440000000014</v>
      </c>
      <c r="BJ222" s="148">
        <v>951.63440000000014</v>
      </c>
      <c r="BK222" s="147"/>
      <c r="BL222" s="148">
        <v>781.66666666666663</v>
      </c>
      <c r="BM222" s="148">
        <v>781.66666666666663</v>
      </c>
      <c r="BN222" s="148">
        <v>781.66666666666663</v>
      </c>
      <c r="BO222" s="148">
        <v>1116.6666666666667</v>
      </c>
      <c r="BP222" s="148">
        <v>1174.3983333333333</v>
      </c>
      <c r="BQ222" s="148">
        <v>1174.3983333333333</v>
      </c>
      <c r="BR222" s="148">
        <v>1174.3983333333333</v>
      </c>
      <c r="BS222" s="148">
        <v>1174.3983333333333</v>
      </c>
      <c r="BT222" s="148">
        <v>1174.3983333333333</v>
      </c>
      <c r="BU222" s="148">
        <v>1174.3983333333333</v>
      </c>
      <c r="BV222" s="148">
        <v>1174.3983333333333</v>
      </c>
      <c r="BW222" s="148">
        <v>1174.3983333333333</v>
      </c>
      <c r="BX222" s="147"/>
      <c r="BY222" s="148">
        <v>2645.5895646211584</v>
      </c>
      <c r="BZ222" s="148">
        <v>2645.5895646211584</v>
      </c>
      <c r="CA222" s="148">
        <v>2645.5895646211584</v>
      </c>
      <c r="CB222" s="148">
        <v>2860.1789391730836</v>
      </c>
      <c r="CC222" s="148">
        <v>2897.1598413875317</v>
      </c>
      <c r="CD222" s="148">
        <v>2897.1598413875317</v>
      </c>
      <c r="CE222" s="148">
        <v>2897.1598413875317</v>
      </c>
      <c r="CF222" s="148">
        <v>2897.1598413875317</v>
      </c>
      <c r="CG222" s="148">
        <v>2897.1598413875317</v>
      </c>
      <c r="CH222" s="148">
        <v>2897.1598413875317</v>
      </c>
      <c r="CI222" s="148">
        <v>2897.1598413875317</v>
      </c>
      <c r="CJ222" s="148">
        <v>2897.1598413875317</v>
      </c>
      <c r="CK222" s="147"/>
      <c r="CL222" s="148">
        <v>1042.2222222222222</v>
      </c>
      <c r="CM222" s="148">
        <v>1042.2222222222222</v>
      </c>
      <c r="CN222" s="148">
        <v>1042.2222222222222</v>
      </c>
      <c r="CO222" s="148">
        <v>1488.8888888888887</v>
      </c>
      <c r="CP222" s="148">
        <v>1565.8644444444444</v>
      </c>
      <c r="CQ222" s="148">
        <v>1565.8644444444444</v>
      </c>
      <c r="CR222" s="148">
        <v>1565.8644444444444</v>
      </c>
      <c r="CS222" s="148">
        <v>1565.8644444444444</v>
      </c>
      <c r="CT222" s="148">
        <v>1565.8644444444444</v>
      </c>
      <c r="CU222" s="148">
        <v>1565.8644444444444</v>
      </c>
      <c r="CV222" s="148">
        <v>1565.8644444444444</v>
      </c>
      <c r="CW222" s="148">
        <v>1565.8644444444444</v>
      </c>
      <c r="CX222" s="147"/>
      <c r="CY222" s="148">
        <v>2380</v>
      </c>
      <c r="CZ222" s="148">
        <v>2380</v>
      </c>
      <c r="DA222" s="148">
        <v>2380</v>
      </c>
      <c r="DB222" s="148">
        <v>3400.0000000000005</v>
      </c>
      <c r="DC222" s="148">
        <v>3575.78</v>
      </c>
      <c r="DD222" s="148">
        <v>3575.78</v>
      </c>
      <c r="DE222" s="148">
        <v>3575.78</v>
      </c>
      <c r="DF222" s="148">
        <v>3575.78</v>
      </c>
      <c r="DG222" s="148">
        <v>3575.78</v>
      </c>
      <c r="DH222" s="148">
        <v>3575.78</v>
      </c>
      <c r="DI222" s="148">
        <v>3575.78</v>
      </c>
      <c r="DJ222" s="148">
        <v>3575.78</v>
      </c>
      <c r="DK222" s="147"/>
      <c r="DL222" s="148">
        <v>13849.478453510046</v>
      </c>
      <c r="DM222" s="148">
        <v>13849.478453510046</v>
      </c>
      <c r="DN222" s="148">
        <v>13849.478453510046</v>
      </c>
      <c r="DO222" s="148">
        <v>18865.73449472864</v>
      </c>
      <c r="DP222" s="148">
        <v>19730.202619165306</v>
      </c>
      <c r="DQ222" s="148">
        <v>19730.202619165306</v>
      </c>
      <c r="DR222" s="148">
        <v>19730.202619165306</v>
      </c>
      <c r="DS222" s="148">
        <v>19730.202619165306</v>
      </c>
      <c r="DT222" s="148">
        <v>19730.202619165306</v>
      </c>
      <c r="DU222" s="148">
        <v>19730.202619165306</v>
      </c>
      <c r="DV222" s="148">
        <v>19730.202619165306</v>
      </c>
      <c r="DW222" s="148">
        <v>19730.202619165306</v>
      </c>
      <c r="DY222" s="149">
        <f t="shared" si="123"/>
        <v>218255.79080858117</v>
      </c>
      <c r="EA222" s="19" t="b">
        <f t="shared" si="124"/>
        <v>1</v>
      </c>
    </row>
    <row r="223" spans="2:138" x14ac:dyDescent="0.4">
      <c r="B223" s="144"/>
      <c r="C223" s="19" t="s">
        <v>71</v>
      </c>
      <c r="D223" s="145">
        <v>361</v>
      </c>
      <c r="E223" s="19" t="s">
        <v>72</v>
      </c>
      <c r="F223" s="19" t="s">
        <v>57</v>
      </c>
      <c r="H223" s="145" t="s">
        <v>13</v>
      </c>
      <c r="I223" s="19" t="s">
        <v>128</v>
      </c>
      <c r="J223" s="19" t="s">
        <v>74</v>
      </c>
      <c r="L223" s="146">
        <v>4558</v>
      </c>
      <c r="M223" s="146">
        <v>4558</v>
      </c>
      <c r="N223" s="146">
        <v>4558</v>
      </c>
      <c r="O223" s="146">
        <v>4558</v>
      </c>
      <c r="P223" s="146">
        <v>4558</v>
      </c>
      <c r="Q223" s="146">
        <v>4558</v>
      </c>
      <c r="R223" s="146">
        <v>4558</v>
      </c>
      <c r="S223" s="146">
        <v>4558</v>
      </c>
      <c r="T223" s="146">
        <v>4558</v>
      </c>
      <c r="U223" s="146">
        <v>4558</v>
      </c>
      <c r="V223" s="146">
        <v>4558</v>
      </c>
      <c r="W223" s="146">
        <v>4558</v>
      </c>
      <c r="X223" s="147"/>
      <c r="Y223" s="148">
        <v>4558</v>
      </c>
      <c r="Z223" s="148">
        <v>4558</v>
      </c>
      <c r="AA223" s="148">
        <v>4558</v>
      </c>
      <c r="AB223" s="148">
        <v>4558</v>
      </c>
      <c r="AC223" s="148">
        <v>4793.6486000000004</v>
      </c>
      <c r="AD223" s="148">
        <v>4793.6486000000004</v>
      </c>
      <c r="AE223" s="148">
        <v>4793.6486000000004</v>
      </c>
      <c r="AF223" s="148">
        <v>4793.6486000000004</v>
      </c>
      <c r="AG223" s="148">
        <v>4793.6486000000004</v>
      </c>
      <c r="AH223" s="148">
        <v>4793.6486000000004</v>
      </c>
      <c r="AI223" s="148">
        <v>4793.6486000000004</v>
      </c>
      <c r="AJ223" s="148">
        <v>4793.6486000000004</v>
      </c>
      <c r="AK223" s="147"/>
      <c r="AL223" s="148">
        <v>249.32617500000003</v>
      </c>
      <c r="AM223" s="148">
        <v>249.32617500000003</v>
      </c>
      <c r="AN223" s="148">
        <v>249.32617500000003</v>
      </c>
      <c r="AO223" s="148">
        <v>249.32617500000003</v>
      </c>
      <c r="AP223" s="148">
        <v>294.92417910000017</v>
      </c>
      <c r="AQ223" s="148">
        <v>294.92417910000017</v>
      </c>
      <c r="AR223" s="148">
        <v>294.92417910000017</v>
      </c>
      <c r="AS223" s="148">
        <v>294.92417910000017</v>
      </c>
      <c r="AT223" s="148">
        <v>294.92417910000017</v>
      </c>
      <c r="AU223" s="148">
        <v>294.92417910000017</v>
      </c>
      <c r="AV223" s="148">
        <v>294.92417910000017</v>
      </c>
      <c r="AW223" s="148">
        <v>294.92417910000017</v>
      </c>
      <c r="AX223" s="147"/>
      <c r="AY223" s="148">
        <v>447.71699999999993</v>
      </c>
      <c r="AZ223" s="148">
        <v>447.71699999999993</v>
      </c>
      <c r="BA223" s="148">
        <v>447.71699999999993</v>
      </c>
      <c r="BB223" s="148">
        <v>447.71699999999993</v>
      </c>
      <c r="BC223" s="148">
        <v>480.70780400000007</v>
      </c>
      <c r="BD223" s="148">
        <v>480.70780400000007</v>
      </c>
      <c r="BE223" s="148">
        <v>480.70780400000007</v>
      </c>
      <c r="BF223" s="148">
        <v>480.70780400000007</v>
      </c>
      <c r="BG223" s="148">
        <v>480.70780400000007</v>
      </c>
      <c r="BH223" s="148">
        <v>480.70780400000007</v>
      </c>
      <c r="BI223" s="148">
        <v>480.70780400000007</v>
      </c>
      <c r="BJ223" s="148">
        <v>480.70780400000007</v>
      </c>
      <c r="BK223" s="147"/>
      <c r="BL223" s="148">
        <v>508.97666666666663</v>
      </c>
      <c r="BM223" s="148">
        <v>508.97666666666663</v>
      </c>
      <c r="BN223" s="148">
        <v>508.97666666666663</v>
      </c>
      <c r="BO223" s="148">
        <v>508.97666666666663</v>
      </c>
      <c r="BP223" s="148">
        <v>535.29076033333342</v>
      </c>
      <c r="BQ223" s="148">
        <v>535.29076033333342</v>
      </c>
      <c r="BR223" s="148">
        <v>535.29076033333342</v>
      </c>
      <c r="BS223" s="148">
        <v>535.29076033333342</v>
      </c>
      <c r="BT223" s="148">
        <v>535.29076033333342</v>
      </c>
      <c r="BU223" s="148">
        <v>535.29076033333342</v>
      </c>
      <c r="BV223" s="148">
        <v>535.29076033333342</v>
      </c>
      <c r="BW223" s="148">
        <v>535.29076033333342</v>
      </c>
      <c r="BX223" s="147"/>
      <c r="BY223" s="148">
        <v>2470.9138137358914</v>
      </c>
      <c r="BZ223" s="148">
        <v>2470.9138137358914</v>
      </c>
      <c r="CA223" s="148">
        <v>2470.9138137358914</v>
      </c>
      <c r="CB223" s="148">
        <v>2470.9138137358914</v>
      </c>
      <c r="CC223" s="148">
        <v>2487.769708965237</v>
      </c>
      <c r="CD223" s="148">
        <v>2487.769708965237</v>
      </c>
      <c r="CE223" s="148">
        <v>2487.769708965237</v>
      </c>
      <c r="CF223" s="148">
        <v>2487.769708965237</v>
      </c>
      <c r="CG223" s="148">
        <v>2487.769708965237</v>
      </c>
      <c r="CH223" s="148">
        <v>2487.769708965237</v>
      </c>
      <c r="CI223" s="148">
        <v>2487.769708965237</v>
      </c>
      <c r="CJ223" s="148">
        <v>2487.769708965237</v>
      </c>
      <c r="CK223" s="147"/>
      <c r="CL223" s="148">
        <v>678.63555555555547</v>
      </c>
      <c r="CM223" s="148">
        <v>678.63555555555547</v>
      </c>
      <c r="CN223" s="148">
        <v>678.63555555555547</v>
      </c>
      <c r="CO223" s="148">
        <v>678.63555555555547</v>
      </c>
      <c r="CP223" s="148">
        <v>713.72101377777778</v>
      </c>
      <c r="CQ223" s="148">
        <v>713.72101377777778</v>
      </c>
      <c r="CR223" s="148">
        <v>713.72101377777778</v>
      </c>
      <c r="CS223" s="148">
        <v>713.72101377777778</v>
      </c>
      <c r="CT223" s="148">
        <v>713.72101377777778</v>
      </c>
      <c r="CU223" s="148">
        <v>713.72101377777778</v>
      </c>
      <c r="CV223" s="148">
        <v>713.72101377777778</v>
      </c>
      <c r="CW223" s="148">
        <v>713.72101377777778</v>
      </c>
      <c r="CX223" s="147"/>
      <c r="CY223" s="148">
        <v>1549.72</v>
      </c>
      <c r="CZ223" s="148">
        <v>1549.72</v>
      </c>
      <c r="DA223" s="148">
        <v>1549.72</v>
      </c>
      <c r="DB223" s="148">
        <v>1549.72</v>
      </c>
      <c r="DC223" s="148">
        <v>1629.8405240000002</v>
      </c>
      <c r="DD223" s="148">
        <v>1629.8405240000002</v>
      </c>
      <c r="DE223" s="148">
        <v>1629.8405240000002</v>
      </c>
      <c r="DF223" s="148">
        <v>1629.8405240000002</v>
      </c>
      <c r="DG223" s="148">
        <v>1629.8405240000002</v>
      </c>
      <c r="DH223" s="148">
        <v>1629.8405240000002</v>
      </c>
      <c r="DI223" s="148">
        <v>1629.8405240000002</v>
      </c>
      <c r="DJ223" s="148">
        <v>1629.8405240000002</v>
      </c>
      <c r="DK223" s="147"/>
      <c r="DL223" s="148">
        <v>9766.2460359581128</v>
      </c>
      <c r="DM223" s="148">
        <v>9766.2460359581128</v>
      </c>
      <c r="DN223" s="148">
        <v>9766.2460359581128</v>
      </c>
      <c r="DO223" s="148">
        <v>9766.2460359581128</v>
      </c>
      <c r="DP223" s="148">
        <v>10160.270607076349</v>
      </c>
      <c r="DQ223" s="148">
        <v>10160.270607076349</v>
      </c>
      <c r="DR223" s="148">
        <v>10160.270607076349</v>
      </c>
      <c r="DS223" s="148">
        <v>10160.270607076349</v>
      </c>
      <c r="DT223" s="148">
        <v>10160.270607076349</v>
      </c>
      <c r="DU223" s="148">
        <v>10160.270607076349</v>
      </c>
      <c r="DV223" s="148">
        <v>10160.270607076349</v>
      </c>
      <c r="DW223" s="148">
        <v>10160.270607076349</v>
      </c>
      <c r="DY223" s="149">
        <f t="shared" si="123"/>
        <v>120347.14900044327</v>
      </c>
      <c r="EA223" s="19" t="b">
        <f t="shared" si="124"/>
        <v>1</v>
      </c>
    </row>
    <row r="224" spans="2:138" x14ac:dyDescent="0.4">
      <c r="B224" s="144"/>
      <c r="C224" s="19" t="s">
        <v>71</v>
      </c>
      <c r="D224" s="145">
        <v>333</v>
      </c>
      <c r="E224" s="19" t="s">
        <v>72</v>
      </c>
      <c r="F224" s="19" t="s">
        <v>57</v>
      </c>
      <c r="H224" s="145" t="s">
        <v>13</v>
      </c>
      <c r="I224" s="19" t="s">
        <v>128</v>
      </c>
      <c r="J224" s="19" t="s">
        <v>74</v>
      </c>
      <c r="L224" s="146">
        <v>7000</v>
      </c>
      <c r="M224" s="146">
        <v>7000</v>
      </c>
      <c r="N224" s="146">
        <v>7000</v>
      </c>
      <c r="O224" s="146">
        <v>7000</v>
      </c>
      <c r="P224" s="146">
        <v>7000</v>
      </c>
      <c r="Q224" s="146">
        <v>7000</v>
      </c>
      <c r="R224" s="146">
        <v>7000</v>
      </c>
      <c r="S224" s="146">
        <v>7000</v>
      </c>
      <c r="T224" s="146">
        <v>7000</v>
      </c>
      <c r="U224" s="146">
        <v>7000</v>
      </c>
      <c r="V224" s="146">
        <v>7000</v>
      </c>
      <c r="W224" s="146">
        <v>7000</v>
      </c>
      <c r="X224" s="147"/>
      <c r="Y224" s="148">
        <v>7000</v>
      </c>
      <c r="Z224" s="148">
        <v>7000</v>
      </c>
      <c r="AA224" s="148">
        <v>7000</v>
      </c>
      <c r="AB224" s="148">
        <v>7000</v>
      </c>
      <c r="AC224" s="148">
        <v>7361.9000000000005</v>
      </c>
      <c r="AD224" s="148">
        <v>7361.9000000000005</v>
      </c>
      <c r="AE224" s="148">
        <v>7361.9000000000005</v>
      </c>
      <c r="AF224" s="148">
        <v>7361.9000000000005</v>
      </c>
      <c r="AG224" s="148">
        <v>7361.9000000000005</v>
      </c>
      <c r="AH224" s="148">
        <v>7361.9000000000005</v>
      </c>
      <c r="AI224" s="148">
        <v>7361.9000000000005</v>
      </c>
      <c r="AJ224" s="148">
        <v>7361.9000000000005</v>
      </c>
      <c r="AK224" s="147"/>
      <c r="AL224" s="148">
        <v>799.1393250000001</v>
      </c>
      <c r="AM224" s="148">
        <v>799.1393250000001</v>
      </c>
      <c r="AN224" s="148">
        <v>799.1393250000001</v>
      </c>
      <c r="AO224" s="148">
        <v>799.1393250000001</v>
      </c>
      <c r="AP224" s="148">
        <v>884.72867500000029</v>
      </c>
      <c r="AQ224" s="148">
        <v>884.72867500000029</v>
      </c>
      <c r="AR224" s="148">
        <v>884.72867500000029</v>
      </c>
      <c r="AS224" s="148">
        <v>884.72867500000029</v>
      </c>
      <c r="AT224" s="148">
        <v>884.72867500000029</v>
      </c>
      <c r="AU224" s="148">
        <v>884.72867500000029</v>
      </c>
      <c r="AV224" s="148">
        <v>884.72867500000029</v>
      </c>
      <c r="AW224" s="148">
        <v>884.72867500000029</v>
      </c>
      <c r="AX224" s="147"/>
      <c r="AY224" s="148">
        <v>789.59699999999998</v>
      </c>
      <c r="AZ224" s="148">
        <v>789.59699999999998</v>
      </c>
      <c r="BA224" s="148">
        <v>789.59699999999998</v>
      </c>
      <c r="BB224" s="148">
        <v>789.59699999999998</v>
      </c>
      <c r="BC224" s="148">
        <v>840.26300000000015</v>
      </c>
      <c r="BD224" s="148">
        <v>840.26300000000015</v>
      </c>
      <c r="BE224" s="148">
        <v>840.26300000000015</v>
      </c>
      <c r="BF224" s="148">
        <v>840.26300000000015</v>
      </c>
      <c r="BG224" s="148">
        <v>840.26300000000015</v>
      </c>
      <c r="BH224" s="148">
        <v>840.26300000000015</v>
      </c>
      <c r="BI224" s="148">
        <v>840.26300000000015</v>
      </c>
      <c r="BJ224" s="148">
        <v>840.26300000000015</v>
      </c>
      <c r="BK224" s="147"/>
      <c r="BL224" s="148">
        <v>781.66666666666663</v>
      </c>
      <c r="BM224" s="148">
        <v>781.66666666666663</v>
      </c>
      <c r="BN224" s="148">
        <v>781.66666666666663</v>
      </c>
      <c r="BO224" s="148">
        <v>781.66666666666663</v>
      </c>
      <c r="BP224" s="148">
        <v>822.07883333333336</v>
      </c>
      <c r="BQ224" s="148">
        <v>822.07883333333336</v>
      </c>
      <c r="BR224" s="148">
        <v>822.07883333333336</v>
      </c>
      <c r="BS224" s="148">
        <v>822.07883333333336</v>
      </c>
      <c r="BT224" s="148">
        <v>822.07883333333336</v>
      </c>
      <c r="BU224" s="148">
        <v>822.07883333333336</v>
      </c>
      <c r="BV224" s="148">
        <v>822.07883333333336</v>
      </c>
      <c r="BW224" s="148">
        <v>822.07883333333336</v>
      </c>
      <c r="BX224" s="147"/>
      <c r="BY224" s="148">
        <v>2645.5895646211584</v>
      </c>
      <c r="BZ224" s="148">
        <v>2645.5895646211584</v>
      </c>
      <c r="CA224" s="148">
        <v>2645.5895646211584</v>
      </c>
      <c r="CB224" s="148">
        <v>2645.5895646211584</v>
      </c>
      <c r="CC224" s="148">
        <v>2671.4761961712725</v>
      </c>
      <c r="CD224" s="148">
        <v>2671.4761961712725</v>
      </c>
      <c r="CE224" s="148">
        <v>2671.4761961712725</v>
      </c>
      <c r="CF224" s="148">
        <v>2671.4761961712725</v>
      </c>
      <c r="CG224" s="148">
        <v>2671.4761961712725</v>
      </c>
      <c r="CH224" s="148">
        <v>2671.4761961712725</v>
      </c>
      <c r="CI224" s="148">
        <v>2671.4761961712725</v>
      </c>
      <c r="CJ224" s="148">
        <v>2671.4761961712725</v>
      </c>
      <c r="CK224" s="147"/>
      <c r="CL224" s="148">
        <v>1042.2222222222222</v>
      </c>
      <c r="CM224" s="148">
        <v>1042.2222222222222</v>
      </c>
      <c r="CN224" s="148">
        <v>1042.2222222222222</v>
      </c>
      <c r="CO224" s="148">
        <v>1042.2222222222222</v>
      </c>
      <c r="CP224" s="148">
        <v>1096.105111111111</v>
      </c>
      <c r="CQ224" s="148">
        <v>1096.105111111111</v>
      </c>
      <c r="CR224" s="148">
        <v>1096.105111111111</v>
      </c>
      <c r="CS224" s="148">
        <v>1096.105111111111</v>
      </c>
      <c r="CT224" s="148">
        <v>1096.105111111111</v>
      </c>
      <c r="CU224" s="148">
        <v>1096.105111111111</v>
      </c>
      <c r="CV224" s="148">
        <v>1096.105111111111</v>
      </c>
      <c r="CW224" s="148">
        <v>1096.105111111111</v>
      </c>
      <c r="CX224" s="147"/>
      <c r="CY224" s="148">
        <v>2380</v>
      </c>
      <c r="CZ224" s="148">
        <v>2380</v>
      </c>
      <c r="DA224" s="148">
        <v>2380</v>
      </c>
      <c r="DB224" s="148">
        <v>2380</v>
      </c>
      <c r="DC224" s="148">
        <v>2503.0460000000003</v>
      </c>
      <c r="DD224" s="148">
        <v>2503.0460000000003</v>
      </c>
      <c r="DE224" s="148">
        <v>2503.0460000000003</v>
      </c>
      <c r="DF224" s="148">
        <v>2503.0460000000003</v>
      </c>
      <c r="DG224" s="148">
        <v>2503.0460000000003</v>
      </c>
      <c r="DH224" s="148">
        <v>2503.0460000000003</v>
      </c>
      <c r="DI224" s="148">
        <v>2503.0460000000003</v>
      </c>
      <c r="DJ224" s="148">
        <v>2503.0460000000003</v>
      </c>
      <c r="DK224" s="147"/>
      <c r="DL224" s="148">
        <v>13849.478453510046</v>
      </c>
      <c r="DM224" s="148">
        <v>13849.478453510046</v>
      </c>
      <c r="DN224" s="148">
        <v>13849.478453510046</v>
      </c>
      <c r="DO224" s="148">
        <v>13849.478453510046</v>
      </c>
      <c r="DP224" s="148">
        <v>14454.606140615717</v>
      </c>
      <c r="DQ224" s="148">
        <v>14454.606140615717</v>
      </c>
      <c r="DR224" s="148">
        <v>14454.606140615717</v>
      </c>
      <c r="DS224" s="148">
        <v>14454.606140615717</v>
      </c>
      <c r="DT224" s="148">
        <v>14454.606140615717</v>
      </c>
      <c r="DU224" s="148">
        <v>14454.606140615717</v>
      </c>
      <c r="DV224" s="148">
        <v>14454.606140615717</v>
      </c>
      <c r="DW224" s="148">
        <v>14454.606140615717</v>
      </c>
      <c r="DY224" s="149">
        <f t="shared" si="123"/>
        <v>171034.76293896587</v>
      </c>
      <c r="EA224" s="19" t="b">
        <f t="shared" si="124"/>
        <v>1</v>
      </c>
    </row>
    <row r="225" spans="2:131" x14ac:dyDescent="0.4">
      <c r="B225" s="144"/>
      <c r="C225" s="19" t="s">
        <v>71</v>
      </c>
      <c r="D225" s="145">
        <v>5</v>
      </c>
      <c r="E225" s="19" t="s">
        <v>72</v>
      </c>
      <c r="F225" s="19" t="s">
        <v>57</v>
      </c>
      <c r="H225" s="145" t="s">
        <v>13</v>
      </c>
      <c r="I225" s="19" t="s">
        <v>128</v>
      </c>
      <c r="J225" s="19" t="s">
        <v>143</v>
      </c>
      <c r="L225" s="146">
        <v>10428</v>
      </c>
      <c r="M225" s="146">
        <v>10428</v>
      </c>
      <c r="N225" s="146">
        <v>10428</v>
      </c>
      <c r="O225" s="146">
        <v>10428</v>
      </c>
      <c r="P225" s="146">
        <v>10428</v>
      </c>
      <c r="Q225" s="146">
        <v>10428</v>
      </c>
      <c r="R225" s="146">
        <v>10428</v>
      </c>
      <c r="S225" s="146">
        <v>10428</v>
      </c>
      <c r="T225" s="146">
        <v>10428</v>
      </c>
      <c r="U225" s="146">
        <v>10428</v>
      </c>
      <c r="V225" s="146">
        <v>10428</v>
      </c>
      <c r="W225" s="146">
        <v>10428</v>
      </c>
      <c r="X225" s="147"/>
      <c r="Y225" s="148">
        <v>10428</v>
      </c>
      <c r="Z225" s="148">
        <v>10428</v>
      </c>
      <c r="AA225" s="148">
        <v>10428</v>
      </c>
      <c r="AB225" s="148">
        <v>10428</v>
      </c>
      <c r="AC225" s="148">
        <v>10967.127600000002</v>
      </c>
      <c r="AD225" s="148">
        <v>10967.127600000002</v>
      </c>
      <c r="AE225" s="148">
        <v>10967.127600000002</v>
      </c>
      <c r="AF225" s="148">
        <v>10967.127600000002</v>
      </c>
      <c r="AG225" s="148">
        <v>10967.127600000002</v>
      </c>
      <c r="AH225" s="148">
        <v>10967.127600000002</v>
      </c>
      <c r="AI225" s="148">
        <v>10967.127600000002</v>
      </c>
      <c r="AJ225" s="148">
        <v>10967.127600000002</v>
      </c>
      <c r="AK225" s="147"/>
      <c r="AL225" s="148">
        <v>1697.2790399999999</v>
      </c>
      <c r="AM225" s="148">
        <v>1697.2790399999999</v>
      </c>
      <c r="AN225" s="148">
        <v>1697.2790399999999</v>
      </c>
      <c r="AO225" s="148">
        <v>1697.2790399999999</v>
      </c>
      <c r="AP225" s="148">
        <v>1845.5391300000001</v>
      </c>
      <c r="AQ225" s="148">
        <v>1845.5391300000001</v>
      </c>
      <c r="AR225" s="148">
        <v>1845.5391300000001</v>
      </c>
      <c r="AS225" s="148">
        <v>1845.5391300000001</v>
      </c>
      <c r="AT225" s="148">
        <v>1845.5391300000001</v>
      </c>
      <c r="AU225" s="148">
        <v>1845.5391300000001</v>
      </c>
      <c r="AV225" s="148">
        <v>1845.5391300000001</v>
      </c>
      <c r="AW225" s="148">
        <v>1845.5391300000001</v>
      </c>
      <c r="AX225" s="147"/>
      <c r="AY225" s="148">
        <v>951.63440000000014</v>
      </c>
      <c r="AZ225" s="148">
        <v>951.63440000000014</v>
      </c>
      <c r="BA225" s="148">
        <v>951.63440000000014</v>
      </c>
      <c r="BB225" s="148">
        <v>951.63440000000014</v>
      </c>
      <c r="BC225" s="148">
        <v>951.63440000000014</v>
      </c>
      <c r="BD225" s="148">
        <v>951.63440000000014</v>
      </c>
      <c r="BE225" s="148">
        <v>951.63440000000014</v>
      </c>
      <c r="BF225" s="148">
        <v>951.63440000000014</v>
      </c>
      <c r="BG225" s="148">
        <v>951.63440000000014</v>
      </c>
      <c r="BH225" s="148">
        <v>951.63440000000014</v>
      </c>
      <c r="BI225" s="148">
        <v>951.63440000000014</v>
      </c>
      <c r="BJ225" s="148">
        <v>951.63440000000014</v>
      </c>
      <c r="BK225" s="147"/>
      <c r="BL225" s="148">
        <v>1164.46</v>
      </c>
      <c r="BM225" s="148">
        <v>1164.46</v>
      </c>
      <c r="BN225" s="148">
        <v>1164.46</v>
      </c>
      <c r="BO225" s="148">
        <v>1164.46</v>
      </c>
      <c r="BP225" s="148">
        <v>1224.6625820000002</v>
      </c>
      <c r="BQ225" s="148">
        <v>1224.6625820000002</v>
      </c>
      <c r="BR225" s="148">
        <v>1224.6625820000002</v>
      </c>
      <c r="BS225" s="148">
        <v>1224.6625820000002</v>
      </c>
      <c r="BT225" s="148">
        <v>1224.6625820000002</v>
      </c>
      <c r="BU225" s="148">
        <v>1224.6625820000002</v>
      </c>
      <c r="BV225" s="148">
        <v>1224.6625820000002</v>
      </c>
      <c r="BW225" s="148">
        <v>1224.6625820000002</v>
      </c>
      <c r="BX225" s="147"/>
      <c r="BY225" s="148">
        <v>2890.7936899424913</v>
      </c>
      <c r="BZ225" s="148">
        <v>2890.7936899424913</v>
      </c>
      <c r="CA225" s="148">
        <v>2890.7936899424913</v>
      </c>
      <c r="CB225" s="148">
        <v>2890.7936899424913</v>
      </c>
      <c r="CC225" s="148">
        <v>2929.3573747717182</v>
      </c>
      <c r="CD225" s="148">
        <v>2929.3573747717182</v>
      </c>
      <c r="CE225" s="148">
        <v>2929.3573747717182</v>
      </c>
      <c r="CF225" s="148">
        <v>2929.3573747717182</v>
      </c>
      <c r="CG225" s="148">
        <v>2929.3573747717182</v>
      </c>
      <c r="CH225" s="148">
        <v>2929.3573747717182</v>
      </c>
      <c r="CI225" s="148">
        <v>2929.3573747717182</v>
      </c>
      <c r="CJ225" s="148">
        <v>2929.3573747717182</v>
      </c>
      <c r="CK225" s="147"/>
      <c r="CL225" s="148">
        <v>1552.6133333333332</v>
      </c>
      <c r="CM225" s="148">
        <v>1552.6133333333332</v>
      </c>
      <c r="CN225" s="148">
        <v>1552.6133333333332</v>
      </c>
      <c r="CO225" s="148">
        <v>1552.6133333333332</v>
      </c>
      <c r="CP225" s="148">
        <v>1632.8834426666667</v>
      </c>
      <c r="CQ225" s="148">
        <v>1632.8834426666667</v>
      </c>
      <c r="CR225" s="148">
        <v>1632.8834426666667</v>
      </c>
      <c r="CS225" s="148">
        <v>1632.8834426666667</v>
      </c>
      <c r="CT225" s="148">
        <v>1632.8834426666667</v>
      </c>
      <c r="CU225" s="148">
        <v>1632.8834426666667</v>
      </c>
      <c r="CV225" s="148">
        <v>1632.8834426666667</v>
      </c>
      <c r="CW225" s="148">
        <v>1632.8834426666667</v>
      </c>
      <c r="CX225" s="147"/>
      <c r="CY225" s="148">
        <v>3545.5200000000004</v>
      </c>
      <c r="CZ225" s="148">
        <v>3545.5200000000004</v>
      </c>
      <c r="DA225" s="148">
        <v>3545.5200000000004</v>
      </c>
      <c r="DB225" s="148">
        <v>3545.5200000000004</v>
      </c>
      <c r="DC225" s="148">
        <v>3728.8233840000007</v>
      </c>
      <c r="DD225" s="148">
        <v>3728.8233840000007</v>
      </c>
      <c r="DE225" s="148">
        <v>3728.8233840000007</v>
      </c>
      <c r="DF225" s="148">
        <v>3728.8233840000007</v>
      </c>
      <c r="DG225" s="148">
        <v>3728.8233840000007</v>
      </c>
      <c r="DH225" s="148">
        <v>3728.8233840000007</v>
      </c>
      <c r="DI225" s="148">
        <v>3728.8233840000007</v>
      </c>
      <c r="DJ225" s="148">
        <v>3728.8233840000007</v>
      </c>
      <c r="DK225" s="147"/>
      <c r="DL225" s="148">
        <v>19581.387023275827</v>
      </c>
      <c r="DM225" s="148">
        <v>19581.387023275827</v>
      </c>
      <c r="DN225" s="148">
        <v>19581.387023275827</v>
      </c>
      <c r="DO225" s="148">
        <v>19581.387023275827</v>
      </c>
      <c r="DP225" s="148">
        <v>20482.854383438389</v>
      </c>
      <c r="DQ225" s="148">
        <v>20482.854383438389</v>
      </c>
      <c r="DR225" s="148">
        <v>20482.854383438389</v>
      </c>
      <c r="DS225" s="148">
        <v>20482.854383438389</v>
      </c>
      <c r="DT225" s="148">
        <v>20482.854383438389</v>
      </c>
      <c r="DU225" s="148">
        <v>20482.854383438389</v>
      </c>
      <c r="DV225" s="148">
        <v>20482.854383438389</v>
      </c>
      <c r="DW225" s="148">
        <v>20482.854383438389</v>
      </c>
      <c r="DY225" s="149">
        <f t="shared" si="123"/>
        <v>242188.38316061042</v>
      </c>
      <c r="EA225" s="19" t="b">
        <f t="shared" si="124"/>
        <v>1</v>
      </c>
    </row>
    <row r="226" spans="2:131" x14ac:dyDescent="0.4">
      <c r="C226" s="19" t="s">
        <v>71</v>
      </c>
      <c r="D226" s="145">
        <v>2</v>
      </c>
      <c r="E226" s="19" t="s">
        <v>72</v>
      </c>
      <c r="F226" s="19" t="s">
        <v>57</v>
      </c>
      <c r="H226" s="145" t="s">
        <v>13</v>
      </c>
      <c r="I226" s="19" t="s">
        <v>128</v>
      </c>
      <c r="J226" s="19" t="s">
        <v>143</v>
      </c>
      <c r="L226" s="146">
        <v>10851</v>
      </c>
      <c r="M226" s="146">
        <v>10851</v>
      </c>
      <c r="N226" s="146">
        <v>10851</v>
      </c>
      <c r="O226" s="146">
        <v>10851</v>
      </c>
      <c r="P226" s="146">
        <v>10851</v>
      </c>
      <c r="Q226" s="146">
        <v>10851</v>
      </c>
      <c r="R226" s="146">
        <v>10851</v>
      </c>
      <c r="S226" s="146">
        <v>10851</v>
      </c>
      <c r="T226" s="146">
        <v>10851</v>
      </c>
      <c r="U226" s="146">
        <v>10851</v>
      </c>
      <c r="V226" s="146">
        <v>10851</v>
      </c>
      <c r="W226" s="146">
        <v>10851</v>
      </c>
      <c r="Y226" s="148">
        <v>10851</v>
      </c>
      <c r="Z226" s="148">
        <v>10851</v>
      </c>
      <c r="AA226" s="148">
        <v>10851</v>
      </c>
      <c r="AB226" s="148">
        <v>10851</v>
      </c>
      <c r="AC226" s="148">
        <v>11411.996700000002</v>
      </c>
      <c r="AD226" s="148">
        <v>11411.996700000002</v>
      </c>
      <c r="AE226" s="148">
        <v>11411.996700000002</v>
      </c>
      <c r="AF226" s="148">
        <v>11411.996700000002</v>
      </c>
      <c r="AG226" s="148">
        <v>11411.996700000002</v>
      </c>
      <c r="AH226" s="148">
        <v>11411.996700000002</v>
      </c>
      <c r="AI226" s="148">
        <v>11411.996700000002</v>
      </c>
      <c r="AJ226" s="148">
        <v>11411.996700000002</v>
      </c>
      <c r="AK226" s="147"/>
      <c r="AL226" s="148">
        <v>1813.6040399999997</v>
      </c>
      <c r="AM226" s="148">
        <v>1813.6040399999997</v>
      </c>
      <c r="AN226" s="148">
        <v>1813.6040399999997</v>
      </c>
      <c r="AO226" s="148">
        <v>1813.6040399999997</v>
      </c>
      <c r="AP226" s="148">
        <v>1967.8781325000004</v>
      </c>
      <c r="AQ226" s="148">
        <v>1967.8781325000004</v>
      </c>
      <c r="AR226" s="148">
        <v>1967.8781325000004</v>
      </c>
      <c r="AS226" s="148">
        <v>1967.8781325000004</v>
      </c>
      <c r="AT226" s="148">
        <v>1967.8781325000004</v>
      </c>
      <c r="AU226" s="148">
        <v>1967.8781325000004</v>
      </c>
      <c r="AV226" s="148">
        <v>1967.8781325000004</v>
      </c>
      <c r="AW226" s="148">
        <v>1967.8781325000004</v>
      </c>
      <c r="AX226" s="147"/>
      <c r="AY226" s="148">
        <v>951.63440000000014</v>
      </c>
      <c r="AZ226" s="148">
        <v>951.63440000000014</v>
      </c>
      <c r="BA226" s="148">
        <v>951.63440000000014</v>
      </c>
      <c r="BB226" s="148">
        <v>951.63440000000014</v>
      </c>
      <c r="BC226" s="148">
        <v>951.63440000000014</v>
      </c>
      <c r="BD226" s="148">
        <v>951.63440000000014</v>
      </c>
      <c r="BE226" s="148">
        <v>951.63440000000014</v>
      </c>
      <c r="BF226" s="148">
        <v>951.63440000000014</v>
      </c>
      <c r="BG226" s="148">
        <v>951.63440000000014</v>
      </c>
      <c r="BH226" s="148">
        <v>951.63440000000014</v>
      </c>
      <c r="BI226" s="148">
        <v>951.63440000000014</v>
      </c>
      <c r="BJ226" s="148">
        <v>951.63440000000014</v>
      </c>
      <c r="BK226" s="147"/>
      <c r="BL226" s="148">
        <v>1211.6949999999999</v>
      </c>
      <c r="BM226" s="148">
        <v>1211.6949999999999</v>
      </c>
      <c r="BN226" s="148">
        <v>1211.6949999999999</v>
      </c>
      <c r="BO226" s="148">
        <v>1211.6949999999999</v>
      </c>
      <c r="BP226" s="148">
        <v>1274.3396315000002</v>
      </c>
      <c r="BQ226" s="148">
        <v>1274.3396315000002</v>
      </c>
      <c r="BR226" s="148">
        <v>1274.3396315000002</v>
      </c>
      <c r="BS226" s="148">
        <v>1274.3396315000002</v>
      </c>
      <c r="BT226" s="148">
        <v>1274.3396315000002</v>
      </c>
      <c r="BU226" s="148">
        <v>1274.3396315000002</v>
      </c>
      <c r="BV226" s="148">
        <v>1274.3396315000002</v>
      </c>
      <c r="BW226" s="148">
        <v>1274.3396315000002</v>
      </c>
      <c r="BX226" s="147"/>
      <c r="BY226" s="148">
        <v>2921.0507917543127</v>
      </c>
      <c r="BZ226" s="148">
        <v>2921.0507917543127</v>
      </c>
      <c r="CA226" s="148">
        <v>2921.0507917543127</v>
      </c>
      <c r="CB226" s="148">
        <v>2921.0507917543127</v>
      </c>
      <c r="CC226" s="148">
        <v>2961.1787687472106</v>
      </c>
      <c r="CD226" s="148">
        <v>2961.1787687472106</v>
      </c>
      <c r="CE226" s="148">
        <v>2961.1787687472106</v>
      </c>
      <c r="CF226" s="148">
        <v>2961.1787687472106</v>
      </c>
      <c r="CG226" s="148">
        <v>2961.1787687472106</v>
      </c>
      <c r="CH226" s="148">
        <v>2961.1787687472106</v>
      </c>
      <c r="CI226" s="148">
        <v>2961.1787687472106</v>
      </c>
      <c r="CJ226" s="148">
        <v>2961.1787687472106</v>
      </c>
      <c r="CK226" s="147"/>
      <c r="CL226" s="148">
        <v>1615.5933333333332</v>
      </c>
      <c r="CM226" s="148">
        <v>1615.5933333333332</v>
      </c>
      <c r="CN226" s="148">
        <v>1615.5933333333332</v>
      </c>
      <c r="CO226" s="148">
        <v>1615.5933333333332</v>
      </c>
      <c r="CP226" s="148">
        <v>1699.1195086666667</v>
      </c>
      <c r="CQ226" s="148">
        <v>1699.1195086666667</v>
      </c>
      <c r="CR226" s="148">
        <v>1699.1195086666667</v>
      </c>
      <c r="CS226" s="148">
        <v>1699.1195086666667</v>
      </c>
      <c r="CT226" s="148">
        <v>1699.1195086666667</v>
      </c>
      <c r="CU226" s="148">
        <v>1699.1195086666667</v>
      </c>
      <c r="CV226" s="148">
        <v>1699.1195086666667</v>
      </c>
      <c r="CW226" s="148">
        <v>1699.1195086666667</v>
      </c>
      <c r="CX226" s="147"/>
      <c r="CY226" s="148">
        <v>3689.34</v>
      </c>
      <c r="CZ226" s="148">
        <v>3689.34</v>
      </c>
      <c r="DA226" s="148">
        <v>3689.34</v>
      </c>
      <c r="DB226" s="148">
        <v>3689.34</v>
      </c>
      <c r="DC226" s="148">
        <v>3880.0788780000007</v>
      </c>
      <c r="DD226" s="148">
        <v>3880.0788780000007</v>
      </c>
      <c r="DE226" s="148">
        <v>3880.0788780000007</v>
      </c>
      <c r="DF226" s="148">
        <v>3880.0788780000007</v>
      </c>
      <c r="DG226" s="148">
        <v>3880.0788780000007</v>
      </c>
      <c r="DH226" s="148">
        <v>3880.0788780000007</v>
      </c>
      <c r="DI226" s="148">
        <v>3880.0788780000007</v>
      </c>
      <c r="DJ226" s="148">
        <v>3880.0788780000007</v>
      </c>
      <c r="DK226" s="147"/>
      <c r="DL226" s="148">
        <v>20288.679125087649</v>
      </c>
      <c r="DM226" s="148">
        <v>20288.679125087649</v>
      </c>
      <c r="DN226" s="148">
        <v>20288.679125087649</v>
      </c>
      <c r="DO226" s="148">
        <v>20288.679125087649</v>
      </c>
      <c r="DP226" s="148">
        <v>21226.713486913883</v>
      </c>
      <c r="DQ226" s="148">
        <v>21226.713486913883</v>
      </c>
      <c r="DR226" s="148">
        <v>21226.713486913883</v>
      </c>
      <c r="DS226" s="148">
        <v>21226.713486913883</v>
      </c>
      <c r="DT226" s="148">
        <v>21226.713486913883</v>
      </c>
      <c r="DU226" s="148">
        <v>21226.713486913883</v>
      </c>
      <c r="DV226" s="148">
        <v>21226.713486913883</v>
      </c>
      <c r="DW226" s="148">
        <v>21226.713486913883</v>
      </c>
      <c r="DY226" s="149">
        <f t="shared" si="123"/>
        <v>250968.42439566166</v>
      </c>
      <c r="EA226" s="19" t="b">
        <f t="shared" si="124"/>
        <v>1</v>
      </c>
    </row>
    <row r="227" spans="2:131" x14ac:dyDescent="0.4">
      <c r="C227" s="19" t="s">
        <v>71</v>
      </c>
      <c r="D227" s="145" t="s">
        <v>330</v>
      </c>
      <c r="E227" s="19" t="s">
        <v>72</v>
      </c>
      <c r="F227" s="19" t="s">
        <v>57</v>
      </c>
      <c r="H227" s="145" t="s">
        <v>13</v>
      </c>
      <c r="I227" s="19" t="s">
        <v>14</v>
      </c>
      <c r="J227" s="19" t="s">
        <v>74</v>
      </c>
      <c r="L227" s="146"/>
      <c r="M227" s="146"/>
      <c r="N227" s="146"/>
      <c r="O227" s="146"/>
      <c r="P227" s="146"/>
      <c r="Q227" s="146">
        <v>5000</v>
      </c>
      <c r="R227" s="146">
        <v>5000</v>
      </c>
      <c r="S227" s="146">
        <v>5000</v>
      </c>
      <c r="T227" s="146">
        <v>5000</v>
      </c>
      <c r="U227" s="146">
        <v>5000</v>
      </c>
      <c r="V227" s="146">
        <v>5000</v>
      </c>
      <c r="W227" s="146">
        <v>5000</v>
      </c>
      <c r="Y227" s="148">
        <v>0</v>
      </c>
      <c r="Z227" s="148">
        <v>0</v>
      </c>
      <c r="AA227" s="148">
        <v>0</v>
      </c>
      <c r="AB227" s="148">
        <v>0</v>
      </c>
      <c r="AC227" s="148">
        <v>0</v>
      </c>
      <c r="AD227" s="148">
        <v>5258.5</v>
      </c>
      <c r="AE227" s="148">
        <v>5258.5</v>
      </c>
      <c r="AF227" s="148">
        <v>5258.5</v>
      </c>
      <c r="AG227" s="148">
        <v>5258.5</v>
      </c>
      <c r="AH227" s="148">
        <v>5258.5</v>
      </c>
      <c r="AI227" s="148">
        <v>5258.5</v>
      </c>
      <c r="AJ227" s="148">
        <v>5258.5</v>
      </c>
      <c r="AK227" s="147"/>
      <c r="AL227" s="148">
        <v>0</v>
      </c>
      <c r="AM227" s="148">
        <v>0</v>
      </c>
      <c r="AN227" s="148">
        <v>0</v>
      </c>
      <c r="AO227" s="148">
        <v>0</v>
      </c>
      <c r="AP227" s="148">
        <v>0</v>
      </c>
      <c r="AQ227" s="148">
        <v>387.27457499999991</v>
      </c>
      <c r="AR227" s="148">
        <v>387.27457499999991</v>
      </c>
      <c r="AS227" s="148">
        <v>387.27457499999991</v>
      </c>
      <c r="AT227" s="148">
        <v>387.27457499999991</v>
      </c>
      <c r="AU227" s="148">
        <v>387.27457499999991</v>
      </c>
      <c r="AV227" s="148">
        <v>387.27457499999991</v>
      </c>
      <c r="AW227" s="148">
        <v>387.27457499999991</v>
      </c>
      <c r="AX227" s="147"/>
      <c r="AY227" s="148">
        <v>0</v>
      </c>
      <c r="AZ227" s="148">
        <v>0</v>
      </c>
      <c r="BA227" s="148">
        <v>0</v>
      </c>
      <c r="BB227" s="148">
        <v>0</v>
      </c>
      <c r="BC227" s="148">
        <v>0</v>
      </c>
      <c r="BD227" s="148">
        <v>545.78700000000003</v>
      </c>
      <c r="BE227" s="148">
        <v>545.78700000000003</v>
      </c>
      <c r="BF227" s="148">
        <v>545.78700000000003</v>
      </c>
      <c r="BG227" s="148">
        <v>545.78700000000003</v>
      </c>
      <c r="BH227" s="148">
        <v>545.78700000000003</v>
      </c>
      <c r="BI227" s="148">
        <v>545.78700000000003</v>
      </c>
      <c r="BJ227" s="148">
        <v>545.78700000000003</v>
      </c>
      <c r="BK227" s="147"/>
      <c r="BL227" s="148">
        <v>0</v>
      </c>
      <c r="BM227" s="148">
        <v>0</v>
      </c>
      <c r="BN227" s="148">
        <v>0</v>
      </c>
      <c r="BO227" s="148">
        <v>0</v>
      </c>
      <c r="BP227" s="148">
        <v>0</v>
      </c>
      <c r="BQ227" s="148">
        <v>587.19916666666666</v>
      </c>
      <c r="BR227" s="148">
        <v>587.19916666666666</v>
      </c>
      <c r="BS227" s="148">
        <v>587.19916666666666</v>
      </c>
      <c r="BT227" s="148">
        <v>587.19916666666666</v>
      </c>
      <c r="BU227" s="148">
        <v>587.19916666666666</v>
      </c>
      <c r="BV227" s="148">
        <v>587.19916666666666</v>
      </c>
      <c r="BW227" s="148">
        <v>587.19916666666666</v>
      </c>
      <c r="BX227" s="147"/>
      <c r="BY227" s="148">
        <v>0</v>
      </c>
      <c r="BZ227" s="148">
        <v>0</v>
      </c>
      <c r="CA227" s="148">
        <v>0</v>
      </c>
      <c r="CB227" s="148">
        <v>0</v>
      </c>
      <c r="CC227" s="148">
        <v>0</v>
      </c>
      <c r="CD227" s="148">
        <v>2521.020432693766</v>
      </c>
      <c r="CE227" s="148">
        <v>2521.020432693766</v>
      </c>
      <c r="CF227" s="148">
        <v>2521.020432693766</v>
      </c>
      <c r="CG227" s="148">
        <v>2521.020432693766</v>
      </c>
      <c r="CH227" s="148">
        <v>2521.020432693766</v>
      </c>
      <c r="CI227" s="148">
        <v>2521.020432693766</v>
      </c>
      <c r="CJ227" s="148">
        <v>2521.020432693766</v>
      </c>
      <c r="CK227" s="147"/>
      <c r="CL227" s="148">
        <v>0</v>
      </c>
      <c r="CM227" s="148">
        <v>0</v>
      </c>
      <c r="CN227" s="148">
        <v>0</v>
      </c>
      <c r="CO227" s="148">
        <v>0</v>
      </c>
      <c r="CP227" s="148">
        <v>0</v>
      </c>
      <c r="CQ227" s="148">
        <v>782.93222222222221</v>
      </c>
      <c r="CR227" s="148">
        <v>782.93222222222221</v>
      </c>
      <c r="CS227" s="148">
        <v>782.93222222222221</v>
      </c>
      <c r="CT227" s="148">
        <v>782.93222222222221</v>
      </c>
      <c r="CU227" s="148">
        <v>782.93222222222221</v>
      </c>
      <c r="CV227" s="148">
        <v>782.93222222222221</v>
      </c>
      <c r="CW227" s="148">
        <v>782.93222222222221</v>
      </c>
      <c r="CX227" s="147"/>
      <c r="CY227" s="148">
        <v>0</v>
      </c>
      <c r="CZ227" s="148">
        <v>0</v>
      </c>
      <c r="DA227" s="148">
        <v>0</v>
      </c>
      <c r="DB227" s="148">
        <v>0</v>
      </c>
      <c r="DC227" s="148">
        <v>0</v>
      </c>
      <c r="DD227" s="148">
        <v>1787.89</v>
      </c>
      <c r="DE227" s="148">
        <v>1787.89</v>
      </c>
      <c r="DF227" s="148">
        <v>1787.89</v>
      </c>
      <c r="DG227" s="148">
        <v>1787.89</v>
      </c>
      <c r="DH227" s="148">
        <v>1787.89</v>
      </c>
      <c r="DI227" s="148">
        <v>1787.89</v>
      </c>
      <c r="DJ227" s="148">
        <v>1787.89</v>
      </c>
      <c r="DK227" s="147"/>
      <c r="DL227" s="148">
        <v>0</v>
      </c>
      <c r="DM227" s="148">
        <v>0</v>
      </c>
      <c r="DN227" s="148">
        <v>0</v>
      </c>
      <c r="DO227" s="148">
        <v>0</v>
      </c>
      <c r="DP227" s="148">
        <v>0</v>
      </c>
      <c r="DQ227" s="148">
        <v>10937.541821582654</v>
      </c>
      <c r="DR227" s="148">
        <v>10937.541821582654</v>
      </c>
      <c r="DS227" s="148">
        <v>10937.541821582654</v>
      </c>
      <c r="DT227" s="148">
        <v>10937.541821582654</v>
      </c>
      <c r="DU227" s="148">
        <v>10937.541821582654</v>
      </c>
      <c r="DV227" s="148">
        <v>10937.541821582654</v>
      </c>
      <c r="DW227" s="148">
        <v>10937.541821582654</v>
      </c>
      <c r="DY227" s="149">
        <f t="shared" si="123"/>
        <v>76562.792751078567</v>
      </c>
      <c r="EA227" s="19" t="b">
        <f t="shared" si="124"/>
        <v>1</v>
      </c>
    </row>
    <row r="228" spans="2:131" x14ac:dyDescent="0.4">
      <c r="C228" s="19" t="s">
        <v>71</v>
      </c>
      <c r="D228" s="145" t="s">
        <v>330</v>
      </c>
      <c r="E228" s="19" t="s">
        <v>72</v>
      </c>
      <c r="F228" s="19" t="s">
        <v>57</v>
      </c>
      <c r="H228" s="145" t="s">
        <v>13</v>
      </c>
      <c r="I228" s="19" t="s">
        <v>14</v>
      </c>
      <c r="J228" s="19" t="s">
        <v>74</v>
      </c>
      <c r="L228" s="146"/>
      <c r="M228" s="146"/>
      <c r="N228" s="146"/>
      <c r="O228" s="146"/>
      <c r="P228" s="146"/>
      <c r="Q228" s="146">
        <v>0</v>
      </c>
      <c r="R228" s="146">
        <v>7000</v>
      </c>
      <c r="S228" s="146">
        <v>7000</v>
      </c>
      <c r="T228" s="146">
        <v>7000</v>
      </c>
      <c r="U228" s="146">
        <v>7000</v>
      </c>
      <c r="V228" s="146">
        <v>7000</v>
      </c>
      <c r="W228" s="146">
        <v>7000</v>
      </c>
      <c r="Y228" s="148">
        <v>0</v>
      </c>
      <c r="Z228" s="148">
        <v>0</v>
      </c>
      <c r="AA228" s="148">
        <v>0</v>
      </c>
      <c r="AB228" s="148">
        <v>0</v>
      </c>
      <c r="AC228" s="148">
        <v>0</v>
      </c>
      <c r="AD228" s="148">
        <v>0</v>
      </c>
      <c r="AE228" s="148">
        <v>7361.9000000000005</v>
      </c>
      <c r="AF228" s="148">
        <v>7361.9000000000005</v>
      </c>
      <c r="AG228" s="148">
        <v>7361.9000000000005</v>
      </c>
      <c r="AH228" s="148">
        <v>7361.9000000000005</v>
      </c>
      <c r="AI228" s="148">
        <v>7361.9000000000005</v>
      </c>
      <c r="AJ228" s="148">
        <v>7361.9000000000005</v>
      </c>
      <c r="AK228" s="147"/>
      <c r="AL228" s="148">
        <v>0</v>
      </c>
      <c r="AM228" s="148">
        <v>0</v>
      </c>
      <c r="AN228" s="148">
        <v>0</v>
      </c>
      <c r="AO228" s="148">
        <v>0</v>
      </c>
      <c r="AP228" s="148">
        <v>0</v>
      </c>
      <c r="AQ228" s="148">
        <v>0</v>
      </c>
      <c r="AR228" s="148">
        <v>884.72867500000029</v>
      </c>
      <c r="AS228" s="148">
        <v>884.72867500000029</v>
      </c>
      <c r="AT228" s="148">
        <v>884.72867500000029</v>
      </c>
      <c r="AU228" s="148">
        <v>884.72867500000029</v>
      </c>
      <c r="AV228" s="148">
        <v>884.72867500000029</v>
      </c>
      <c r="AW228" s="148">
        <v>884.72867500000029</v>
      </c>
      <c r="AX228" s="147"/>
      <c r="AY228" s="148">
        <v>0</v>
      </c>
      <c r="AZ228" s="148">
        <v>0</v>
      </c>
      <c r="BA228" s="148">
        <v>0</v>
      </c>
      <c r="BB228" s="148">
        <v>0</v>
      </c>
      <c r="BC228" s="148">
        <v>0</v>
      </c>
      <c r="BD228" s="148">
        <v>0</v>
      </c>
      <c r="BE228" s="148">
        <v>840.26300000000015</v>
      </c>
      <c r="BF228" s="148">
        <v>840.26300000000015</v>
      </c>
      <c r="BG228" s="148">
        <v>840.26300000000015</v>
      </c>
      <c r="BH228" s="148">
        <v>840.26300000000015</v>
      </c>
      <c r="BI228" s="148">
        <v>840.26300000000015</v>
      </c>
      <c r="BJ228" s="148">
        <v>840.26300000000015</v>
      </c>
      <c r="BK228" s="147"/>
      <c r="BL228" s="148">
        <v>0</v>
      </c>
      <c r="BM228" s="148">
        <v>0</v>
      </c>
      <c r="BN228" s="148">
        <v>0</v>
      </c>
      <c r="BO228" s="148">
        <v>0</v>
      </c>
      <c r="BP228" s="148">
        <v>0</v>
      </c>
      <c r="BQ228" s="148">
        <v>0</v>
      </c>
      <c r="BR228" s="148">
        <v>822.07883333333336</v>
      </c>
      <c r="BS228" s="148">
        <v>822.07883333333336</v>
      </c>
      <c r="BT228" s="148">
        <v>822.07883333333336</v>
      </c>
      <c r="BU228" s="148">
        <v>822.07883333333336</v>
      </c>
      <c r="BV228" s="148">
        <v>822.07883333333336</v>
      </c>
      <c r="BW228" s="148">
        <v>822.07883333333336</v>
      </c>
      <c r="BX228" s="147"/>
      <c r="BY228" s="148">
        <v>0</v>
      </c>
      <c r="BZ228" s="148">
        <v>0</v>
      </c>
      <c r="CA228" s="148">
        <v>0</v>
      </c>
      <c r="CB228" s="148">
        <v>0</v>
      </c>
      <c r="CC228" s="148">
        <v>0</v>
      </c>
      <c r="CD228" s="148">
        <v>0</v>
      </c>
      <c r="CE228" s="148">
        <v>2671.4761961712725</v>
      </c>
      <c r="CF228" s="148">
        <v>2671.4761961712725</v>
      </c>
      <c r="CG228" s="148">
        <v>2671.4761961712725</v>
      </c>
      <c r="CH228" s="148">
        <v>2671.4761961712725</v>
      </c>
      <c r="CI228" s="148">
        <v>2671.4761961712725</v>
      </c>
      <c r="CJ228" s="148">
        <v>2671.4761961712725</v>
      </c>
      <c r="CK228" s="147"/>
      <c r="CL228" s="148">
        <v>0</v>
      </c>
      <c r="CM228" s="148">
        <v>0</v>
      </c>
      <c r="CN228" s="148">
        <v>0</v>
      </c>
      <c r="CO228" s="148">
        <v>0</v>
      </c>
      <c r="CP228" s="148">
        <v>0</v>
      </c>
      <c r="CQ228" s="148">
        <v>0</v>
      </c>
      <c r="CR228" s="148">
        <v>1096.105111111111</v>
      </c>
      <c r="CS228" s="148">
        <v>1096.105111111111</v>
      </c>
      <c r="CT228" s="148">
        <v>1096.105111111111</v>
      </c>
      <c r="CU228" s="148">
        <v>1096.105111111111</v>
      </c>
      <c r="CV228" s="148">
        <v>1096.105111111111</v>
      </c>
      <c r="CW228" s="148">
        <v>1096.105111111111</v>
      </c>
      <c r="CX228" s="147"/>
      <c r="CY228" s="148">
        <v>0</v>
      </c>
      <c r="CZ228" s="148">
        <v>0</v>
      </c>
      <c r="DA228" s="148">
        <v>0</v>
      </c>
      <c r="DB228" s="148">
        <v>0</v>
      </c>
      <c r="DC228" s="148">
        <v>0</v>
      </c>
      <c r="DD228" s="148">
        <v>0</v>
      </c>
      <c r="DE228" s="148">
        <v>2503.0460000000003</v>
      </c>
      <c r="DF228" s="148">
        <v>2503.0460000000003</v>
      </c>
      <c r="DG228" s="148">
        <v>2503.0460000000003</v>
      </c>
      <c r="DH228" s="148">
        <v>2503.0460000000003</v>
      </c>
      <c r="DI228" s="148">
        <v>2503.0460000000003</v>
      </c>
      <c r="DJ228" s="148">
        <v>2503.0460000000003</v>
      </c>
      <c r="DK228" s="147"/>
      <c r="DL228" s="148">
        <v>0</v>
      </c>
      <c r="DM228" s="148">
        <v>0</v>
      </c>
      <c r="DN228" s="148">
        <v>0</v>
      </c>
      <c r="DO228" s="148">
        <v>0</v>
      </c>
      <c r="DP228" s="148">
        <v>0</v>
      </c>
      <c r="DQ228" s="148">
        <v>0</v>
      </c>
      <c r="DR228" s="148">
        <v>14454.606140615717</v>
      </c>
      <c r="DS228" s="148">
        <v>14454.606140615717</v>
      </c>
      <c r="DT228" s="148">
        <v>14454.606140615717</v>
      </c>
      <c r="DU228" s="148">
        <v>14454.606140615717</v>
      </c>
      <c r="DV228" s="148">
        <v>14454.606140615717</v>
      </c>
      <c r="DW228" s="148">
        <v>14454.606140615717</v>
      </c>
      <c r="DY228" s="149">
        <f t="shared" si="123"/>
        <v>86727.636843694287</v>
      </c>
      <c r="EA228" s="19" t="b">
        <f t="shared" si="124"/>
        <v>1</v>
      </c>
    </row>
    <row r="230" spans="2:131" x14ac:dyDescent="0.4">
      <c r="L230" s="208">
        <v>0.6</v>
      </c>
    </row>
    <row r="231" spans="2:131" x14ac:dyDescent="0.4">
      <c r="L231" s="208">
        <v>0.4</v>
      </c>
    </row>
  </sheetData>
  <autoFilter ref="A19:DY228" xr:uid="{5C759C5C-0D7A-4745-9F9C-58ACD5EA135E}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1b7547-518d-4d36-9656-e42325e3fa36">
      <Terms xmlns="http://schemas.microsoft.com/office/infopath/2007/PartnerControls"/>
    </lcf76f155ced4ddcb4097134ff3c332f>
    <TaxCatchAll xmlns="1729a134-7265-4ec2-a74b-30a52b3120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B39CAB50E6164B8E72B2E71F7407EE" ma:contentTypeVersion="11" ma:contentTypeDescription="Crie um novo documento." ma:contentTypeScope="" ma:versionID="7fe2767b36ebaa5a131bf9a4c8fd1663">
  <xsd:schema xmlns:xsd="http://www.w3.org/2001/XMLSchema" xmlns:xs="http://www.w3.org/2001/XMLSchema" xmlns:p="http://schemas.microsoft.com/office/2006/metadata/properties" xmlns:ns2="931b7547-518d-4d36-9656-e42325e3fa36" xmlns:ns3="1729a134-7265-4ec2-a74b-30a52b312054" targetNamespace="http://schemas.microsoft.com/office/2006/metadata/properties" ma:root="true" ma:fieldsID="5d035aa3df5fb28b93dfeb1557fd997c" ns2:_="" ns3:_="">
    <xsd:import namespace="931b7547-518d-4d36-9656-e42325e3fa36"/>
    <xsd:import namespace="1729a134-7265-4ec2-a74b-30a52b3120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1b7547-518d-4d36-9656-e42325e3fa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5033135-eaaf-4299-b928-1250120296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9a134-7265-4ec2-a74b-30a52b3120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063142-0779-4dea-9907-f36be7088aa0}" ma:internalName="TaxCatchAll" ma:showField="CatchAllData" ma:web="1729a134-7265-4ec2-a74b-30a52b3120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FFD811-364D-44D4-BB15-3EE39DF7A6BA}">
  <ds:schemaRefs>
    <ds:schemaRef ds:uri="http://schemas.microsoft.com/office/2006/metadata/properties"/>
    <ds:schemaRef ds:uri="http://schemas.microsoft.com/office/infopath/2007/PartnerControls"/>
    <ds:schemaRef ds:uri="931b7547-518d-4d36-9656-e42325e3fa36"/>
    <ds:schemaRef ds:uri="1729a134-7265-4ec2-a74b-30a52b312054"/>
  </ds:schemaRefs>
</ds:datastoreItem>
</file>

<file path=customXml/itemProps2.xml><?xml version="1.0" encoding="utf-8"?>
<ds:datastoreItem xmlns:ds="http://schemas.openxmlformats.org/officeDocument/2006/customXml" ds:itemID="{77F596C9-32DF-43BD-A44C-BEFDDFA14D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EB75D7-5B98-4342-A7DD-9E0114A85C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1b7547-518d-4d36-9656-e42325e3fa36"/>
    <ds:schemaRef ds:uri="1729a134-7265-4ec2-a74b-30a52b3120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Breakdown Alocação de Despesas</vt:lpstr>
      <vt:lpstr>Folha</vt:lpstr>
      <vt:lpstr>Rateio Fopag</vt:lpstr>
      <vt:lpstr>Rateio Folha</vt:lpstr>
      <vt:lpstr>Folha Forescast 3+9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Tauany Tavares [StartSe]</dc:creator>
  <cp:keywords/>
  <dc:description/>
  <cp:lastModifiedBy>Tauany Tavares [StartSe]</cp:lastModifiedBy>
  <cp:revision/>
  <dcterms:created xsi:type="dcterms:W3CDTF">2026-04-29T13:44:01Z</dcterms:created>
  <dcterms:modified xsi:type="dcterms:W3CDTF">2026-05-12T14:06:13Z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0x0101004BB39CAB50E6164B8E72B2E71F7407EE</vt:lpwstr>
  </property>
  <property fmtid="{D5CDD505-2E9C-101B-9397-08002B2CF9AE}" pid="3" name="MediaServiceImageTags">
    <vt:lpwstr/>
  </property>
</Properties>
</file>